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C:\Users\Mansur\Desktop\Bakım Onarım\"/>
    </mc:Choice>
  </mc:AlternateContent>
  <xr:revisionPtr revIDLastSave="0" documentId="13_ncr:1_{0B752768-CFC3-4D89-8454-C9678387964F}" xr6:coauthVersionLast="36" xr6:coauthVersionMax="36" xr10:uidLastSave="{00000000-0000-0000-0000-000000000000}"/>
  <bookViews>
    <workbookView xWindow="0" yWindow="0" windowWidth="28800" windowHeight="11955" xr2:uid="{00000000-000D-0000-FFFF-FFFF00000000}"/>
  </bookViews>
  <sheets>
    <sheet name="20140408" sheetId="6" r:id="rId1"/>
    <sheet name="Brand" sheetId="9" r:id="rId2"/>
    <sheet name="EquipmentType" sheetId="8" r:id="rId3"/>
  </sheets>
  <definedNames>
    <definedName name="_xlnm._FilterDatabase" localSheetId="0" hidden="1">'20140408'!$A$1:$V$304</definedName>
    <definedName name="_xlnm._FilterDatabase" localSheetId="1" hidden="1">Brand!$A$1:$A$303</definedName>
    <definedName name="_xlnm.Extract" localSheetId="1">Brand!$C:$C</definedName>
  </definedNames>
  <calcPr calcId="191029"/>
</workbook>
</file>

<file path=xl/calcChain.xml><?xml version="1.0" encoding="utf-8"?>
<calcChain xmlns="http://schemas.openxmlformats.org/spreadsheetml/2006/main">
  <c r="G151" i="6" l="1"/>
  <c r="O2" i="6" l="1"/>
  <c r="W2" i="6" s="1"/>
  <c r="I24" i="6"/>
  <c r="I28" i="6"/>
  <c r="I29" i="6"/>
  <c r="I31" i="6"/>
  <c r="I82" i="6"/>
  <c r="I83" i="6"/>
  <c r="I78" i="6"/>
  <c r="I79" i="6"/>
  <c r="I80" i="6"/>
  <c r="I84" i="6"/>
  <c r="I85" i="6"/>
  <c r="I154" i="6"/>
  <c r="I188" i="6"/>
  <c r="I25" i="6"/>
  <c r="I26" i="6"/>
  <c r="I27" i="6"/>
  <c r="I71" i="6"/>
  <c r="I81" i="6"/>
  <c r="I2" i="6"/>
  <c r="I155" i="6"/>
  <c r="I156" i="6"/>
  <c r="I152" i="6"/>
  <c r="I153" i="6"/>
  <c r="I157" i="6"/>
  <c r="I158" i="6"/>
  <c r="I159" i="6"/>
  <c r="I160" i="6"/>
  <c r="I161" i="6"/>
  <c r="I162" i="6"/>
  <c r="I163" i="6"/>
  <c r="I164" i="6"/>
  <c r="I165" i="6"/>
  <c r="I166" i="6"/>
  <c r="I167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9" i="6"/>
  <c r="I190" i="6"/>
  <c r="I191" i="6"/>
  <c r="I192" i="6"/>
  <c r="I193" i="6"/>
  <c r="I3" i="6"/>
  <c r="I21" i="6"/>
  <c r="I151" i="6"/>
  <c r="I197" i="6"/>
  <c r="I198" i="6"/>
  <c r="I199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14" i="6"/>
  <c r="I15" i="6"/>
  <c r="I16" i="6"/>
  <c r="I17" i="6"/>
  <c r="I18" i="6"/>
  <c r="I19" i="6"/>
  <c r="I20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46" i="6"/>
  <c r="I247" i="6"/>
  <c r="I248" i="6"/>
  <c r="I249" i="6"/>
  <c r="I250" i="6"/>
  <c r="I251" i="6"/>
  <c r="I244" i="6"/>
  <c r="I245" i="6"/>
  <c r="I95" i="6"/>
  <c r="I130" i="6"/>
  <c r="I131" i="6"/>
  <c r="I132" i="6"/>
  <c r="I133" i="6"/>
  <c r="I134" i="6"/>
  <c r="I135" i="6"/>
  <c r="I137" i="6"/>
  <c r="I138" i="6"/>
  <c r="I139" i="6"/>
  <c r="I140" i="6"/>
  <c r="I136" i="6"/>
  <c r="I141" i="6"/>
  <c r="I142" i="6"/>
  <c r="I143" i="6"/>
  <c r="I144" i="6"/>
  <c r="I145" i="6"/>
  <c r="I146" i="6"/>
  <c r="I147" i="6"/>
  <c r="I148" i="6"/>
  <c r="I149" i="6"/>
  <c r="I150" i="6"/>
  <c r="I114" i="6"/>
  <c r="I267" i="6"/>
  <c r="I268" i="6"/>
  <c r="I269" i="6"/>
  <c r="I270" i="6"/>
  <c r="I271" i="6"/>
  <c r="I272" i="6"/>
  <c r="I273" i="6"/>
  <c r="I274" i="6"/>
  <c r="I275" i="6"/>
  <c r="I276" i="6"/>
  <c r="I265" i="6"/>
  <c r="I266" i="6"/>
  <c r="I201" i="6"/>
  <c r="I202" i="6"/>
  <c r="I12" i="6"/>
  <c r="I10" i="6"/>
  <c r="I11" i="6"/>
  <c r="I13" i="6"/>
  <c r="I194" i="6"/>
  <c r="I195" i="6"/>
  <c r="I203" i="6"/>
  <c r="I7" i="6"/>
  <c r="I8" i="6"/>
  <c r="I9" i="6"/>
  <c r="I4" i="6"/>
  <c r="I5" i="6"/>
  <c r="I6" i="6"/>
  <c r="I32" i="6"/>
  <c r="I72" i="6"/>
  <c r="I73" i="6"/>
  <c r="I129" i="6"/>
  <c r="I233" i="6"/>
  <c r="I234" i="6"/>
  <c r="I235" i="6"/>
  <c r="I42" i="6"/>
  <c r="I70" i="6"/>
  <c r="I40" i="6"/>
  <c r="I41" i="6"/>
  <c r="I23" i="6"/>
  <c r="I236" i="6"/>
  <c r="I237" i="6"/>
  <c r="I238" i="6"/>
  <c r="I239" i="6"/>
  <c r="I240" i="6"/>
  <c r="I128" i="6"/>
  <c r="I168" i="6"/>
  <c r="I169" i="6"/>
  <c r="I170" i="6"/>
  <c r="I241" i="6"/>
  <c r="I108" i="6"/>
  <c r="I109" i="6"/>
  <c r="I110" i="6"/>
  <c r="I111" i="6"/>
  <c r="I112" i="6"/>
  <c r="I113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277" i="6"/>
  <c r="I278" i="6"/>
  <c r="I279" i="6"/>
  <c r="I280" i="6"/>
  <c r="I281" i="6"/>
  <c r="I282" i="6"/>
  <c r="I283" i="6"/>
  <c r="I284" i="6"/>
  <c r="I285" i="6"/>
  <c r="I300" i="6"/>
  <c r="I301" i="6"/>
  <c r="I302" i="6"/>
  <c r="I303" i="6"/>
  <c r="I304" i="6"/>
  <c r="I33" i="6"/>
  <c r="I34" i="6"/>
  <c r="I35" i="6"/>
  <c r="I36" i="6"/>
  <c r="I37" i="6"/>
  <c r="I38" i="6"/>
  <c r="I39" i="6"/>
  <c r="I96" i="6"/>
  <c r="I97" i="6"/>
  <c r="I98" i="6"/>
  <c r="I99" i="6"/>
  <c r="I100" i="6"/>
  <c r="I101" i="6"/>
  <c r="I102" i="6"/>
  <c r="I103" i="6"/>
  <c r="I104" i="6"/>
  <c r="I105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196" i="6"/>
  <c r="I200" i="6"/>
  <c r="I22" i="6"/>
  <c r="I242" i="6"/>
  <c r="I77" i="6"/>
  <c r="I93" i="6"/>
  <c r="I94" i="6"/>
  <c r="I74" i="6"/>
  <c r="I75" i="6"/>
  <c r="I30" i="6"/>
  <c r="I86" i="6"/>
  <c r="I87" i="6"/>
  <c r="I88" i="6"/>
  <c r="I89" i="6"/>
  <c r="I90" i="6"/>
  <c r="I91" i="6"/>
  <c r="I76" i="6"/>
  <c r="I92" i="6"/>
  <c r="I106" i="6"/>
  <c r="I107" i="6"/>
  <c r="I243" i="6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F24" i="6" l="1"/>
  <c r="F28" i="6"/>
  <c r="F29" i="6"/>
  <c r="F31" i="6"/>
  <c r="F82" i="6"/>
  <c r="F83" i="6"/>
  <c r="F78" i="6"/>
  <c r="F79" i="6"/>
  <c r="F80" i="6"/>
  <c r="F84" i="6"/>
  <c r="F85" i="6"/>
  <c r="F154" i="6"/>
  <c r="F188" i="6"/>
  <c r="F25" i="6"/>
  <c r="F26" i="6"/>
  <c r="F27" i="6"/>
  <c r="F71" i="6"/>
  <c r="F81" i="6"/>
  <c r="F2" i="6"/>
  <c r="F155" i="6"/>
  <c r="F156" i="6"/>
  <c r="F152" i="6"/>
  <c r="F153" i="6"/>
  <c r="F157" i="6"/>
  <c r="F158" i="6"/>
  <c r="F159" i="6"/>
  <c r="F160" i="6"/>
  <c r="F161" i="6"/>
  <c r="F162" i="6"/>
  <c r="F163" i="6"/>
  <c r="F164" i="6"/>
  <c r="F165" i="6"/>
  <c r="F166" i="6"/>
  <c r="F167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9" i="6"/>
  <c r="F190" i="6"/>
  <c r="F191" i="6"/>
  <c r="F192" i="6"/>
  <c r="F193" i="6"/>
  <c r="F197" i="6"/>
  <c r="F198" i="6"/>
  <c r="F199" i="6"/>
  <c r="F201" i="6"/>
  <c r="F202" i="6"/>
  <c r="F203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14" i="6"/>
  <c r="F15" i="6"/>
  <c r="F16" i="6"/>
  <c r="F17" i="6"/>
  <c r="F18" i="6"/>
  <c r="F19" i="6"/>
  <c r="F20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46" i="6"/>
  <c r="F247" i="6"/>
  <c r="F248" i="6"/>
  <c r="F249" i="6"/>
  <c r="F250" i="6"/>
  <c r="F251" i="6"/>
  <c r="F244" i="6"/>
  <c r="F245" i="6"/>
  <c r="F95" i="6"/>
  <c r="F130" i="6"/>
  <c r="F131" i="6"/>
  <c r="F132" i="6"/>
  <c r="F133" i="6"/>
  <c r="F134" i="6"/>
  <c r="F135" i="6"/>
  <c r="F137" i="6"/>
  <c r="F138" i="6"/>
  <c r="F139" i="6"/>
  <c r="F140" i="6"/>
  <c r="F136" i="6"/>
  <c r="F141" i="6"/>
  <c r="F142" i="6"/>
  <c r="F143" i="6"/>
  <c r="F144" i="6"/>
  <c r="F145" i="6"/>
  <c r="F146" i="6"/>
  <c r="F147" i="6"/>
  <c r="F148" i="6"/>
  <c r="F149" i="6"/>
  <c r="F150" i="6"/>
  <c r="F114" i="6"/>
  <c r="F267" i="6"/>
  <c r="F268" i="6"/>
  <c r="F269" i="6"/>
  <c r="F270" i="6"/>
  <c r="F271" i="6"/>
  <c r="F272" i="6"/>
  <c r="F273" i="6"/>
  <c r="F274" i="6"/>
  <c r="F275" i="6"/>
  <c r="F276" i="6"/>
  <c r="F265" i="6"/>
  <c r="F266" i="6"/>
  <c r="F233" i="6"/>
  <c r="F234" i="6"/>
  <c r="F12" i="6"/>
  <c r="F10" i="6"/>
  <c r="F11" i="6"/>
  <c r="F13" i="6"/>
  <c r="F194" i="6"/>
  <c r="F195" i="6"/>
  <c r="F3" i="6"/>
  <c r="F7" i="6"/>
  <c r="F8" i="6"/>
  <c r="F9" i="6"/>
  <c r="F4" i="6"/>
  <c r="F5" i="6"/>
  <c r="F6" i="6"/>
  <c r="F32" i="6"/>
  <c r="F72" i="6"/>
  <c r="F73" i="6"/>
  <c r="F129" i="6"/>
  <c r="F235" i="6"/>
  <c r="F236" i="6"/>
  <c r="F237" i="6"/>
  <c r="F42" i="6"/>
  <c r="F70" i="6"/>
  <c r="F40" i="6"/>
  <c r="F41" i="6"/>
  <c r="F23" i="6"/>
  <c r="F238" i="6"/>
  <c r="F239" i="6"/>
  <c r="F151" i="6"/>
  <c r="F240" i="6"/>
  <c r="F241" i="6"/>
  <c r="F128" i="6"/>
  <c r="F168" i="6"/>
  <c r="F169" i="6"/>
  <c r="F170" i="6"/>
  <c r="F21" i="6"/>
  <c r="F108" i="6"/>
  <c r="F109" i="6"/>
  <c r="F110" i="6"/>
  <c r="F111" i="6"/>
  <c r="F112" i="6"/>
  <c r="F113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277" i="6"/>
  <c r="F278" i="6"/>
  <c r="F279" i="6"/>
  <c r="F280" i="6"/>
  <c r="F281" i="6"/>
  <c r="F282" i="6"/>
  <c r="F283" i="6"/>
  <c r="F284" i="6"/>
  <c r="F285" i="6"/>
  <c r="F300" i="6"/>
  <c r="F301" i="6"/>
  <c r="F302" i="6"/>
  <c r="F303" i="6"/>
  <c r="F304" i="6"/>
  <c r="F33" i="6"/>
  <c r="F34" i="6"/>
  <c r="F35" i="6"/>
  <c r="F36" i="6"/>
  <c r="F37" i="6"/>
  <c r="F38" i="6"/>
  <c r="F39" i="6"/>
  <c r="F96" i="6"/>
  <c r="F97" i="6"/>
  <c r="F98" i="6"/>
  <c r="F99" i="6"/>
  <c r="F100" i="6"/>
  <c r="F101" i="6"/>
  <c r="F102" i="6"/>
  <c r="F103" i="6"/>
  <c r="F104" i="6"/>
  <c r="F105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196" i="6"/>
  <c r="F200" i="6"/>
  <c r="F22" i="6"/>
  <c r="F242" i="6"/>
  <c r="F77" i="6"/>
  <c r="F93" i="6"/>
  <c r="F94" i="6"/>
  <c r="F74" i="6"/>
  <c r="F75" i="6"/>
  <c r="F30" i="6"/>
  <c r="F86" i="6"/>
  <c r="F87" i="6"/>
  <c r="F88" i="6"/>
  <c r="F89" i="6"/>
  <c r="F90" i="6"/>
  <c r="F91" i="6"/>
  <c r="F76" i="6"/>
  <c r="F92" i="6"/>
  <c r="F106" i="6"/>
  <c r="F107" i="6"/>
  <c r="F243" i="6"/>
  <c r="G24" i="6"/>
  <c r="G28" i="6"/>
  <c r="G29" i="6"/>
  <c r="G31" i="6"/>
  <c r="G82" i="6"/>
  <c r="G83" i="6"/>
  <c r="G78" i="6"/>
  <c r="G79" i="6"/>
  <c r="G80" i="6"/>
  <c r="G84" i="6"/>
  <c r="G85" i="6"/>
  <c r="G154" i="6"/>
  <c r="G188" i="6"/>
  <c r="G25" i="6"/>
  <c r="G26" i="6"/>
  <c r="G27" i="6"/>
  <c r="G71" i="6"/>
  <c r="G81" i="6"/>
  <c r="G2" i="6"/>
  <c r="P2" i="6" s="1"/>
  <c r="G155" i="6"/>
  <c r="G156" i="6"/>
  <c r="G152" i="6"/>
  <c r="G153" i="6"/>
  <c r="G157" i="6"/>
  <c r="G158" i="6"/>
  <c r="G159" i="6"/>
  <c r="G160" i="6"/>
  <c r="G161" i="6"/>
  <c r="G162" i="6"/>
  <c r="G163" i="6"/>
  <c r="G164" i="6"/>
  <c r="G165" i="6"/>
  <c r="G166" i="6"/>
  <c r="G167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9" i="6"/>
  <c r="G190" i="6"/>
  <c r="G191" i="6"/>
  <c r="G192" i="6"/>
  <c r="G193" i="6"/>
  <c r="G197" i="6"/>
  <c r="G198" i="6"/>
  <c r="G199" i="6"/>
  <c r="G201" i="6"/>
  <c r="G202" i="6"/>
  <c r="G203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14" i="6"/>
  <c r="G15" i="6"/>
  <c r="G16" i="6"/>
  <c r="G17" i="6"/>
  <c r="G18" i="6"/>
  <c r="G19" i="6"/>
  <c r="G20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46" i="6"/>
  <c r="G247" i="6"/>
  <c r="G248" i="6"/>
  <c r="G249" i="6"/>
  <c r="G250" i="6"/>
  <c r="G251" i="6"/>
  <c r="G244" i="6"/>
  <c r="G245" i="6"/>
  <c r="G95" i="6"/>
  <c r="G130" i="6"/>
  <c r="G131" i="6"/>
  <c r="G132" i="6"/>
  <c r="G133" i="6"/>
  <c r="G134" i="6"/>
  <c r="G135" i="6"/>
  <c r="G137" i="6"/>
  <c r="G138" i="6"/>
  <c r="G139" i="6"/>
  <c r="G140" i="6"/>
  <c r="G136" i="6"/>
  <c r="G141" i="6"/>
  <c r="G142" i="6"/>
  <c r="G143" i="6"/>
  <c r="G144" i="6"/>
  <c r="G145" i="6"/>
  <c r="G146" i="6"/>
  <c r="G147" i="6"/>
  <c r="G148" i="6"/>
  <c r="G149" i="6"/>
  <c r="G150" i="6"/>
  <c r="G114" i="6"/>
  <c r="G267" i="6"/>
  <c r="G268" i="6"/>
  <c r="G269" i="6"/>
  <c r="G270" i="6"/>
  <c r="G271" i="6"/>
  <c r="G272" i="6"/>
  <c r="G273" i="6"/>
  <c r="G274" i="6"/>
  <c r="G275" i="6"/>
  <c r="G276" i="6"/>
  <c r="G265" i="6"/>
  <c r="G266" i="6"/>
  <c r="G233" i="6"/>
  <c r="G234" i="6"/>
  <c r="G12" i="6"/>
  <c r="G10" i="6"/>
  <c r="G11" i="6"/>
  <c r="G13" i="6"/>
  <c r="G194" i="6"/>
  <c r="G195" i="6"/>
  <c r="G3" i="6"/>
  <c r="G7" i="6"/>
  <c r="G8" i="6"/>
  <c r="G9" i="6"/>
  <c r="G4" i="6"/>
  <c r="G5" i="6"/>
  <c r="G6" i="6"/>
  <c r="G32" i="6"/>
  <c r="G72" i="6"/>
  <c r="G73" i="6"/>
  <c r="G129" i="6"/>
  <c r="G235" i="6"/>
  <c r="G236" i="6"/>
  <c r="G237" i="6"/>
  <c r="G42" i="6"/>
  <c r="G70" i="6"/>
  <c r="G40" i="6"/>
  <c r="G41" i="6"/>
  <c r="G23" i="6"/>
  <c r="G238" i="6"/>
  <c r="G239" i="6"/>
  <c r="G240" i="6"/>
  <c r="G241" i="6"/>
  <c r="G128" i="6"/>
  <c r="G168" i="6"/>
  <c r="G169" i="6"/>
  <c r="G170" i="6"/>
  <c r="G21" i="6"/>
  <c r="G108" i="6"/>
  <c r="G109" i="6"/>
  <c r="G110" i="6"/>
  <c r="G111" i="6"/>
  <c r="G112" i="6"/>
  <c r="G113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277" i="6"/>
  <c r="G278" i="6"/>
  <c r="G279" i="6"/>
  <c r="G280" i="6"/>
  <c r="G281" i="6"/>
  <c r="G282" i="6"/>
  <c r="G283" i="6"/>
  <c r="G284" i="6"/>
  <c r="G285" i="6"/>
  <c r="G300" i="6"/>
  <c r="G301" i="6"/>
  <c r="G302" i="6"/>
  <c r="G303" i="6"/>
  <c r="G304" i="6"/>
  <c r="G33" i="6"/>
  <c r="G34" i="6"/>
  <c r="G35" i="6"/>
  <c r="G36" i="6"/>
  <c r="G37" i="6"/>
  <c r="G38" i="6"/>
  <c r="G39" i="6"/>
  <c r="G96" i="6"/>
  <c r="G97" i="6"/>
  <c r="G98" i="6"/>
  <c r="G99" i="6"/>
  <c r="G100" i="6"/>
  <c r="G101" i="6"/>
  <c r="G102" i="6"/>
  <c r="G103" i="6"/>
  <c r="G104" i="6"/>
  <c r="G105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196" i="6"/>
  <c r="G200" i="6"/>
  <c r="G22" i="6"/>
  <c r="G242" i="6"/>
  <c r="G77" i="6"/>
  <c r="G93" i="6"/>
  <c r="G94" i="6"/>
  <c r="G74" i="6"/>
  <c r="G75" i="6"/>
  <c r="G30" i="6"/>
  <c r="G86" i="6"/>
  <c r="G87" i="6"/>
  <c r="G88" i="6"/>
  <c r="G89" i="6"/>
  <c r="G90" i="6"/>
  <c r="G91" i="6"/>
  <c r="G76" i="6"/>
  <c r="G92" i="6"/>
  <c r="G106" i="6"/>
  <c r="G107" i="6"/>
  <c r="G243" i="6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1" i="8"/>
  <c r="L24" i="6" l="1"/>
  <c r="L28" i="6"/>
  <c r="L29" i="6"/>
  <c r="L31" i="6"/>
  <c r="L82" i="6"/>
  <c r="L83" i="6"/>
  <c r="L78" i="6"/>
  <c r="L79" i="6"/>
  <c r="L80" i="6"/>
  <c r="L84" i="6"/>
  <c r="L85" i="6"/>
  <c r="L154" i="6"/>
  <c r="L188" i="6"/>
  <c r="L25" i="6"/>
  <c r="L26" i="6"/>
  <c r="L27" i="6"/>
  <c r="L71" i="6"/>
  <c r="L81" i="6"/>
  <c r="L2" i="6"/>
  <c r="L155" i="6"/>
  <c r="L156" i="6"/>
  <c r="L152" i="6"/>
  <c r="L153" i="6"/>
  <c r="L157" i="6"/>
  <c r="L158" i="6"/>
  <c r="L159" i="6"/>
  <c r="L160" i="6"/>
  <c r="L161" i="6"/>
  <c r="L162" i="6"/>
  <c r="L163" i="6"/>
  <c r="L164" i="6"/>
  <c r="L165" i="6"/>
  <c r="L166" i="6"/>
  <c r="L167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9" i="6"/>
  <c r="L190" i="6"/>
  <c r="L191" i="6"/>
  <c r="L192" i="6"/>
  <c r="L193" i="6"/>
  <c r="L197" i="6"/>
  <c r="L198" i="6"/>
  <c r="L199" i="6"/>
  <c r="L201" i="6"/>
  <c r="L202" i="6"/>
  <c r="L203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14" i="6"/>
  <c r="L15" i="6"/>
  <c r="L16" i="6"/>
  <c r="L17" i="6"/>
  <c r="L18" i="6"/>
  <c r="L19" i="6"/>
  <c r="L20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46" i="6"/>
  <c r="L247" i="6"/>
  <c r="L248" i="6"/>
  <c r="L249" i="6"/>
  <c r="L250" i="6"/>
  <c r="L251" i="6"/>
  <c r="L244" i="6"/>
  <c r="L245" i="6"/>
  <c r="L95" i="6"/>
  <c r="L130" i="6"/>
  <c r="L131" i="6"/>
  <c r="L132" i="6"/>
  <c r="L133" i="6"/>
  <c r="L134" i="6"/>
  <c r="L135" i="6"/>
  <c r="L137" i="6"/>
  <c r="L138" i="6"/>
  <c r="L139" i="6"/>
  <c r="L140" i="6"/>
  <c r="L136" i="6"/>
  <c r="L141" i="6"/>
  <c r="L142" i="6"/>
  <c r="L143" i="6"/>
  <c r="L144" i="6"/>
  <c r="L145" i="6"/>
  <c r="L146" i="6"/>
  <c r="L147" i="6"/>
  <c r="L148" i="6"/>
  <c r="L149" i="6"/>
  <c r="L150" i="6"/>
  <c r="L114" i="6"/>
  <c r="L267" i="6"/>
  <c r="L268" i="6"/>
  <c r="L269" i="6"/>
  <c r="L270" i="6"/>
  <c r="L271" i="6"/>
  <c r="L272" i="6"/>
  <c r="L273" i="6"/>
  <c r="L274" i="6"/>
  <c r="L275" i="6"/>
  <c r="L276" i="6"/>
  <c r="L265" i="6"/>
  <c r="L266" i="6"/>
  <c r="L233" i="6"/>
  <c r="L234" i="6"/>
  <c r="L12" i="6"/>
  <c r="L10" i="6"/>
  <c r="L11" i="6"/>
  <c r="L13" i="6"/>
  <c r="L194" i="6"/>
  <c r="L195" i="6"/>
  <c r="L3" i="6"/>
  <c r="L7" i="6"/>
  <c r="L8" i="6"/>
  <c r="L9" i="6"/>
  <c r="L4" i="6"/>
  <c r="L5" i="6"/>
  <c r="L6" i="6"/>
  <c r="L32" i="6"/>
  <c r="L72" i="6"/>
  <c r="L73" i="6"/>
  <c r="L129" i="6"/>
  <c r="L235" i="6"/>
  <c r="L236" i="6"/>
  <c r="L237" i="6"/>
  <c r="L42" i="6"/>
  <c r="L70" i="6"/>
  <c r="L40" i="6"/>
  <c r="L41" i="6"/>
  <c r="L23" i="6"/>
  <c r="L238" i="6"/>
  <c r="L239" i="6"/>
  <c r="L151" i="6"/>
  <c r="L240" i="6"/>
  <c r="L241" i="6"/>
  <c r="L128" i="6"/>
  <c r="L168" i="6"/>
  <c r="L169" i="6"/>
  <c r="L170" i="6"/>
  <c r="L21" i="6"/>
  <c r="L108" i="6"/>
  <c r="L109" i="6"/>
  <c r="L110" i="6"/>
  <c r="L111" i="6"/>
  <c r="L112" i="6"/>
  <c r="L113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277" i="6"/>
  <c r="L278" i="6"/>
  <c r="L279" i="6"/>
  <c r="L280" i="6"/>
  <c r="L281" i="6"/>
  <c r="L282" i="6"/>
  <c r="L283" i="6"/>
  <c r="L284" i="6"/>
  <c r="L285" i="6"/>
  <c r="L300" i="6"/>
  <c r="L301" i="6"/>
  <c r="L302" i="6"/>
  <c r="L303" i="6"/>
  <c r="L304" i="6"/>
  <c r="L33" i="6"/>
  <c r="L34" i="6"/>
  <c r="L35" i="6"/>
  <c r="L36" i="6"/>
  <c r="L37" i="6"/>
  <c r="L38" i="6"/>
  <c r="L39" i="6"/>
  <c r="L96" i="6"/>
  <c r="L97" i="6"/>
  <c r="L98" i="6"/>
  <c r="L99" i="6"/>
  <c r="L100" i="6"/>
  <c r="L101" i="6"/>
  <c r="L102" i="6"/>
  <c r="L103" i="6"/>
  <c r="L104" i="6"/>
  <c r="L105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196" i="6"/>
  <c r="L200" i="6"/>
  <c r="L22" i="6"/>
  <c r="L242" i="6"/>
  <c r="L77" i="6"/>
  <c r="L93" i="6"/>
  <c r="L94" i="6"/>
  <c r="L74" i="6"/>
  <c r="L75" i="6"/>
  <c r="L30" i="6"/>
  <c r="L86" i="6"/>
  <c r="L87" i="6"/>
  <c r="L88" i="6"/>
  <c r="L89" i="6"/>
  <c r="L90" i="6"/>
  <c r="L91" i="6"/>
  <c r="L76" i="6"/>
  <c r="L92" i="6"/>
  <c r="L106" i="6"/>
  <c r="L107" i="6"/>
  <c r="L243" i="6"/>
  <c r="M24" i="6" l="1"/>
  <c r="M124" i="6"/>
  <c r="M190" i="6"/>
  <c r="M243" i="6"/>
  <c r="M88" i="6"/>
  <c r="M77" i="6"/>
  <c r="M229" i="6"/>
  <c r="M221" i="6"/>
  <c r="M213" i="6"/>
  <c r="M205" i="6"/>
  <c r="M99" i="6"/>
  <c r="M35" i="6"/>
  <c r="M4" i="6"/>
  <c r="M144" i="6"/>
  <c r="M245" i="6"/>
  <c r="M256" i="6"/>
  <c r="M57" i="6"/>
  <c r="M97" i="6"/>
  <c r="M33" i="6"/>
  <c r="M298" i="6"/>
  <c r="M290" i="6"/>
  <c r="M21" i="6"/>
  <c r="M239" i="6"/>
  <c r="M236" i="6"/>
  <c r="M11" i="6"/>
  <c r="M275" i="6"/>
  <c r="M267" i="6"/>
  <c r="M137" i="6"/>
  <c r="M264" i="6"/>
  <c r="M17" i="6"/>
  <c r="M65" i="6"/>
  <c r="M49" i="6"/>
  <c r="M202" i="6"/>
  <c r="M181" i="6"/>
  <c r="M173" i="6"/>
  <c r="M162" i="6"/>
  <c r="M156" i="6"/>
  <c r="M188" i="6"/>
  <c r="M82" i="6"/>
  <c r="M91" i="6"/>
  <c r="M74" i="6"/>
  <c r="M224" i="6"/>
  <c r="M283" i="6"/>
  <c r="M116" i="6"/>
  <c r="M87" i="6"/>
  <c r="M22" i="6"/>
  <c r="M105" i="6"/>
  <c r="M218" i="6"/>
  <c r="M282" i="6"/>
  <c r="M170" i="6"/>
  <c r="M238" i="6"/>
  <c r="M235" i="6"/>
  <c r="M9" i="6"/>
  <c r="M10" i="6"/>
  <c r="M274" i="6"/>
  <c r="M114" i="6"/>
  <c r="M143" i="6"/>
  <c r="M135" i="6"/>
  <c r="M244" i="6"/>
  <c r="M263" i="6"/>
  <c r="M255" i="6"/>
  <c r="M16" i="6"/>
  <c r="M64" i="6"/>
  <c r="M56" i="6"/>
  <c r="M48" i="6"/>
  <c r="M201" i="6"/>
  <c r="M189" i="6"/>
  <c r="M180" i="6"/>
  <c r="M172" i="6"/>
  <c r="M161" i="6"/>
  <c r="M155" i="6"/>
  <c r="M154" i="6"/>
  <c r="M31" i="6"/>
  <c r="M106" i="6"/>
  <c r="M219" i="6"/>
  <c r="M30" i="6"/>
  <c r="M104" i="6"/>
  <c r="M289" i="6"/>
  <c r="M76" i="6"/>
  <c r="M196" i="6"/>
  <c r="M217" i="6"/>
  <c r="M103" i="6"/>
  <c r="M303" i="6"/>
  <c r="M296" i="6"/>
  <c r="M122" i="6"/>
  <c r="M169" i="6"/>
  <c r="M8" i="6"/>
  <c r="M273" i="6"/>
  <c r="M142" i="6"/>
  <c r="M251" i="6"/>
  <c r="M254" i="6"/>
  <c r="M63" i="6"/>
  <c r="M55" i="6"/>
  <c r="M199" i="6"/>
  <c r="M187" i="6"/>
  <c r="M179" i="6"/>
  <c r="M171" i="6"/>
  <c r="M160" i="6"/>
  <c r="M2" i="6"/>
  <c r="M85" i="6"/>
  <c r="M102" i="6"/>
  <c r="M200" i="6"/>
  <c r="M96" i="6"/>
  <c r="M123" i="6"/>
  <c r="M75" i="6"/>
  <c r="M225" i="6"/>
  <c r="M209" i="6"/>
  <c r="M39" i="6"/>
  <c r="M281" i="6"/>
  <c r="M288" i="6"/>
  <c r="M113" i="6"/>
  <c r="M23" i="6"/>
  <c r="M129" i="6"/>
  <c r="M12" i="6"/>
  <c r="M150" i="6"/>
  <c r="M134" i="6"/>
  <c r="M262" i="6"/>
  <c r="M15" i="6"/>
  <c r="M47" i="6"/>
  <c r="M86" i="6"/>
  <c r="M211" i="6"/>
  <c r="M92" i="6"/>
  <c r="M210" i="6"/>
  <c r="M297" i="6"/>
  <c r="M90" i="6"/>
  <c r="M231" i="6"/>
  <c r="M215" i="6"/>
  <c r="M101" i="6"/>
  <c r="M301" i="6"/>
  <c r="M294" i="6"/>
  <c r="M120" i="6"/>
  <c r="M128" i="6"/>
  <c r="M72" i="6"/>
  <c r="M233" i="6"/>
  <c r="M148" i="6"/>
  <c r="M132" i="6"/>
  <c r="M260" i="6"/>
  <c r="M69" i="6"/>
  <c r="M61" i="6"/>
  <c r="M53" i="6"/>
  <c r="M45" i="6"/>
  <c r="M197" i="6"/>
  <c r="M185" i="6"/>
  <c r="M177" i="6"/>
  <c r="M166" i="6"/>
  <c r="M158" i="6"/>
  <c r="M71" i="6"/>
  <c r="M80" i="6"/>
  <c r="M242" i="6"/>
  <c r="M227" i="6"/>
  <c r="M226" i="6"/>
  <c r="M304" i="6"/>
  <c r="M115" i="6"/>
  <c r="M94" i="6"/>
  <c r="M223" i="6"/>
  <c r="M207" i="6"/>
  <c r="M37" i="6"/>
  <c r="M279" i="6"/>
  <c r="M286" i="6"/>
  <c r="M111" i="6"/>
  <c r="M40" i="6"/>
  <c r="M3" i="6"/>
  <c r="N3" i="6" s="1"/>
  <c r="O3" i="6" s="1"/>
  <c r="W3" i="6" s="1"/>
  <c r="M271" i="6"/>
  <c r="M136" i="6"/>
  <c r="M249" i="6"/>
  <c r="M252" i="6"/>
  <c r="M285" i="6"/>
  <c r="M277" i="6"/>
  <c r="M292" i="6"/>
  <c r="M126" i="6"/>
  <c r="M118" i="6"/>
  <c r="M109" i="6"/>
  <c r="M240" i="6"/>
  <c r="M42" i="6"/>
  <c r="M6" i="6"/>
  <c r="M194" i="6"/>
  <c r="M265" i="6"/>
  <c r="M269" i="6"/>
  <c r="M146" i="6"/>
  <c r="M139" i="6"/>
  <c r="M130" i="6"/>
  <c r="M247" i="6"/>
  <c r="M258" i="6"/>
  <c r="M19" i="6"/>
  <c r="M67" i="6"/>
  <c r="M59" i="6"/>
  <c r="M51" i="6"/>
  <c r="M43" i="6"/>
  <c r="M192" i="6"/>
  <c r="M183" i="6"/>
  <c r="M175" i="6"/>
  <c r="M164" i="6"/>
  <c r="M153" i="6"/>
  <c r="M26" i="6"/>
  <c r="M78" i="6"/>
  <c r="M107" i="6"/>
  <c r="M228" i="6"/>
  <c r="M220" i="6"/>
  <c r="M212" i="6"/>
  <c r="M204" i="6"/>
  <c r="M98" i="6"/>
  <c r="M34" i="6"/>
  <c r="M284" i="6"/>
  <c r="M299" i="6"/>
  <c r="M291" i="6"/>
  <c r="M125" i="6"/>
  <c r="M117" i="6"/>
  <c r="M108" i="6"/>
  <c r="M151" i="6"/>
  <c r="M237" i="6"/>
  <c r="M5" i="6"/>
  <c r="M13" i="6"/>
  <c r="M276" i="6"/>
  <c r="M268" i="6"/>
  <c r="M145" i="6"/>
  <c r="M138" i="6"/>
  <c r="M95" i="6"/>
  <c r="M246" i="6"/>
  <c r="M257" i="6"/>
  <c r="M18" i="6"/>
  <c r="M66" i="6"/>
  <c r="M58" i="6"/>
  <c r="M50" i="6"/>
  <c r="M203" i="6"/>
  <c r="M191" i="6"/>
  <c r="M182" i="6"/>
  <c r="M174" i="6"/>
  <c r="M163" i="6"/>
  <c r="M152" i="6"/>
  <c r="M25" i="6"/>
  <c r="M83" i="6"/>
  <c r="M214" i="6"/>
  <c r="M293" i="6"/>
  <c r="M70" i="6"/>
  <c r="M147" i="6"/>
  <c r="M20" i="6"/>
  <c r="M184" i="6"/>
  <c r="M79" i="6"/>
  <c r="M89" i="6"/>
  <c r="M206" i="6"/>
  <c r="M278" i="6"/>
  <c r="M241" i="6"/>
  <c r="M270" i="6"/>
  <c r="M259" i="6"/>
  <c r="M44" i="6"/>
  <c r="M176" i="6"/>
  <c r="M93" i="6"/>
  <c r="M100" i="6"/>
  <c r="M127" i="6"/>
  <c r="M32" i="6"/>
  <c r="M131" i="6"/>
  <c r="M60" i="6"/>
  <c r="M157" i="6"/>
  <c r="M230" i="6"/>
  <c r="M300" i="6"/>
  <c r="M110" i="6"/>
  <c r="M266" i="6"/>
  <c r="M248" i="6"/>
  <c r="M52" i="6"/>
  <c r="M165" i="6"/>
  <c r="M222" i="6"/>
  <c r="M36" i="6"/>
  <c r="M119" i="6"/>
  <c r="M195" i="6"/>
  <c r="M140" i="6"/>
  <c r="M68" i="6"/>
  <c r="M193" i="6"/>
  <c r="M27" i="6"/>
  <c r="M29" i="6"/>
  <c r="M208" i="6"/>
  <c r="M38" i="6"/>
  <c r="M280" i="6"/>
  <c r="M295" i="6"/>
  <c r="M121" i="6"/>
  <c r="M168" i="6"/>
  <c r="M73" i="6"/>
  <c r="M234" i="6"/>
  <c r="M149" i="6"/>
  <c r="M141" i="6"/>
  <c r="M133" i="6"/>
  <c r="M261" i="6"/>
  <c r="M253" i="6"/>
  <c r="M14" i="6"/>
  <c r="M62" i="6"/>
  <c r="M54" i="6"/>
  <c r="M46" i="6"/>
  <c r="M198" i="6"/>
  <c r="M186" i="6"/>
  <c r="M178" i="6"/>
  <c r="M167" i="6"/>
  <c r="M159" i="6"/>
  <c r="M81" i="6"/>
  <c r="M84" i="6"/>
  <c r="M28" i="6"/>
  <c r="M232" i="6"/>
  <c r="M216" i="6"/>
  <c r="M302" i="6"/>
  <c r="M287" i="6"/>
  <c r="M112" i="6"/>
  <c r="M41" i="6"/>
  <c r="M7" i="6"/>
  <c r="M272" i="6"/>
  <c r="M250" i="6"/>
  <c r="P3" i="6" l="1"/>
  <c r="N4" i="6"/>
  <c r="O4" i="6" s="1"/>
  <c r="W4" i="6" s="1"/>
  <c r="P4" i="6" l="1"/>
  <c r="N5" i="6"/>
  <c r="O5" i="6" s="1"/>
  <c r="W5" i="6" s="1"/>
  <c r="P5" i="6" l="1"/>
  <c r="N6" i="6"/>
  <c r="O6" i="6" s="1"/>
  <c r="W6" i="6" s="1"/>
  <c r="P6" i="6" l="1"/>
  <c r="N7" i="6"/>
  <c r="O7" i="6" s="1"/>
  <c r="W7" i="6" s="1"/>
  <c r="P7" i="6" l="1"/>
  <c r="N8" i="6"/>
  <c r="O8" i="6" s="1"/>
  <c r="W8" i="6" s="1"/>
  <c r="P8" i="6" l="1"/>
  <c r="N9" i="6"/>
  <c r="O9" i="6" s="1"/>
  <c r="W9" i="6" s="1"/>
  <c r="P9" i="6" l="1"/>
  <c r="N10" i="6"/>
  <c r="O10" i="6" s="1"/>
  <c r="W10" i="6" s="1"/>
  <c r="P10" i="6" l="1"/>
  <c r="N11" i="6"/>
  <c r="O11" i="6" s="1"/>
  <c r="W11" i="6" s="1"/>
  <c r="P11" i="6" l="1"/>
  <c r="N12" i="6"/>
  <c r="O12" i="6" s="1"/>
  <c r="W12" i="6" s="1"/>
  <c r="P12" i="6" l="1"/>
  <c r="N13" i="6"/>
  <c r="O13" i="6" s="1"/>
  <c r="W13" i="6" s="1"/>
  <c r="P13" i="6" l="1"/>
  <c r="N14" i="6"/>
  <c r="O14" i="6" s="1"/>
  <c r="W14" i="6" s="1"/>
  <c r="P14" i="6" l="1"/>
  <c r="N15" i="6"/>
  <c r="O15" i="6" s="1"/>
  <c r="W15" i="6" s="1"/>
  <c r="P15" i="6" l="1"/>
  <c r="N16" i="6"/>
  <c r="O16" i="6" s="1"/>
  <c r="W16" i="6" s="1"/>
  <c r="P16" i="6" l="1"/>
  <c r="N17" i="6"/>
  <c r="O17" i="6" s="1"/>
  <c r="W17" i="6" s="1"/>
  <c r="P17" i="6" l="1"/>
  <c r="N18" i="6"/>
  <c r="O18" i="6" s="1"/>
  <c r="W18" i="6" s="1"/>
  <c r="P18" i="6" l="1"/>
  <c r="N19" i="6"/>
  <c r="O19" i="6" s="1"/>
  <c r="W19" i="6" s="1"/>
  <c r="P19" i="6" l="1"/>
  <c r="N20" i="6"/>
  <c r="O20" i="6" s="1"/>
  <c r="W20" i="6" s="1"/>
  <c r="P20" i="6" l="1"/>
  <c r="N21" i="6"/>
  <c r="O21" i="6" s="1"/>
  <c r="W21" i="6" s="1"/>
  <c r="P21" i="6" l="1"/>
  <c r="N22" i="6"/>
  <c r="O22" i="6" s="1"/>
  <c r="W22" i="6" s="1"/>
  <c r="P22" i="6" l="1"/>
  <c r="N23" i="6"/>
  <c r="O23" i="6" s="1"/>
  <c r="W23" i="6" s="1"/>
  <c r="P23" i="6" l="1"/>
  <c r="N24" i="6"/>
  <c r="O24" i="6" s="1"/>
  <c r="W24" i="6" s="1"/>
  <c r="P24" i="6" l="1"/>
  <c r="N25" i="6"/>
  <c r="O25" i="6" s="1"/>
  <c r="W25" i="6" s="1"/>
  <c r="P25" i="6" l="1"/>
  <c r="N26" i="6"/>
  <c r="O26" i="6" s="1"/>
  <c r="W26" i="6" s="1"/>
  <c r="P26" i="6" l="1"/>
  <c r="N27" i="6"/>
  <c r="O27" i="6" s="1"/>
  <c r="W27" i="6" s="1"/>
  <c r="P27" i="6" l="1"/>
  <c r="N28" i="6"/>
  <c r="O28" i="6" s="1"/>
  <c r="W28" i="6" s="1"/>
  <c r="P28" i="6" l="1"/>
  <c r="N29" i="6"/>
  <c r="O29" i="6" s="1"/>
  <c r="W29" i="6" s="1"/>
  <c r="P29" i="6" l="1"/>
  <c r="N30" i="6"/>
  <c r="O30" i="6" s="1"/>
  <c r="W30" i="6" s="1"/>
  <c r="P30" i="6" l="1"/>
  <c r="N31" i="6"/>
  <c r="O31" i="6" s="1"/>
  <c r="W31" i="6" s="1"/>
  <c r="P31" i="6" l="1"/>
  <c r="N32" i="6"/>
  <c r="O32" i="6" s="1"/>
  <c r="W32" i="6" s="1"/>
  <c r="P32" i="6" l="1"/>
  <c r="N33" i="6"/>
  <c r="O33" i="6" s="1"/>
  <c r="W33" i="6" s="1"/>
  <c r="P33" i="6" l="1"/>
  <c r="N34" i="6"/>
  <c r="O34" i="6" s="1"/>
  <c r="W34" i="6" s="1"/>
  <c r="P34" i="6" l="1"/>
  <c r="N35" i="6"/>
  <c r="O35" i="6" s="1"/>
  <c r="W35" i="6" s="1"/>
  <c r="P35" i="6" l="1"/>
  <c r="N36" i="6"/>
  <c r="O36" i="6" s="1"/>
  <c r="W36" i="6" s="1"/>
  <c r="P36" i="6" l="1"/>
  <c r="N37" i="6"/>
  <c r="O37" i="6" s="1"/>
  <c r="W37" i="6" s="1"/>
  <c r="P37" i="6" l="1"/>
  <c r="N38" i="6"/>
  <c r="O38" i="6" s="1"/>
  <c r="W38" i="6" s="1"/>
  <c r="P38" i="6" l="1"/>
  <c r="N39" i="6"/>
  <c r="O39" i="6" s="1"/>
  <c r="W39" i="6" s="1"/>
  <c r="P39" i="6" l="1"/>
  <c r="N40" i="6"/>
  <c r="O40" i="6" s="1"/>
  <c r="W40" i="6" s="1"/>
  <c r="P40" i="6" l="1"/>
  <c r="N41" i="6"/>
  <c r="O41" i="6" s="1"/>
  <c r="W41" i="6" s="1"/>
  <c r="P41" i="6" l="1"/>
  <c r="N42" i="6"/>
  <c r="O42" i="6" s="1"/>
  <c r="W42" i="6" s="1"/>
  <c r="P42" i="6" l="1"/>
  <c r="N43" i="6"/>
  <c r="O43" i="6" s="1"/>
  <c r="W43" i="6" s="1"/>
  <c r="P43" i="6" l="1"/>
  <c r="N44" i="6"/>
  <c r="O44" i="6" s="1"/>
  <c r="W44" i="6" s="1"/>
  <c r="P44" i="6" l="1"/>
  <c r="N45" i="6"/>
  <c r="O45" i="6" s="1"/>
  <c r="W45" i="6" s="1"/>
  <c r="P45" i="6" l="1"/>
  <c r="N46" i="6"/>
  <c r="O46" i="6" s="1"/>
  <c r="W46" i="6" s="1"/>
  <c r="P46" i="6" l="1"/>
  <c r="N47" i="6"/>
  <c r="O47" i="6" s="1"/>
  <c r="W47" i="6" s="1"/>
  <c r="P47" i="6" l="1"/>
  <c r="N48" i="6"/>
  <c r="O48" i="6" s="1"/>
  <c r="W48" i="6" s="1"/>
  <c r="P48" i="6" l="1"/>
  <c r="N49" i="6"/>
  <c r="O49" i="6" s="1"/>
  <c r="W49" i="6" s="1"/>
  <c r="P49" i="6" l="1"/>
  <c r="N50" i="6"/>
  <c r="O50" i="6" s="1"/>
  <c r="W50" i="6" s="1"/>
  <c r="P50" i="6" l="1"/>
  <c r="N51" i="6"/>
  <c r="O51" i="6" s="1"/>
  <c r="W51" i="6" s="1"/>
  <c r="P51" i="6" l="1"/>
  <c r="N52" i="6"/>
  <c r="O52" i="6" s="1"/>
  <c r="W52" i="6" s="1"/>
  <c r="P52" i="6" l="1"/>
  <c r="N53" i="6"/>
  <c r="O53" i="6" s="1"/>
  <c r="W53" i="6" s="1"/>
  <c r="P53" i="6" l="1"/>
  <c r="N54" i="6"/>
  <c r="O54" i="6" s="1"/>
  <c r="W54" i="6" s="1"/>
  <c r="P54" i="6" l="1"/>
  <c r="N55" i="6"/>
  <c r="O55" i="6" s="1"/>
  <c r="W55" i="6" s="1"/>
  <c r="P55" i="6" l="1"/>
  <c r="N56" i="6"/>
  <c r="O56" i="6" s="1"/>
  <c r="W56" i="6" s="1"/>
  <c r="P56" i="6" l="1"/>
  <c r="N57" i="6"/>
  <c r="O57" i="6" s="1"/>
  <c r="W57" i="6" s="1"/>
  <c r="P57" i="6" l="1"/>
  <c r="N58" i="6"/>
  <c r="O58" i="6" s="1"/>
  <c r="W58" i="6" s="1"/>
  <c r="P58" i="6" l="1"/>
  <c r="N59" i="6"/>
  <c r="O59" i="6" s="1"/>
  <c r="W59" i="6" s="1"/>
  <c r="P59" i="6" l="1"/>
  <c r="N60" i="6"/>
  <c r="O60" i="6" s="1"/>
  <c r="W60" i="6" s="1"/>
  <c r="P60" i="6" l="1"/>
  <c r="N61" i="6"/>
  <c r="O61" i="6" s="1"/>
  <c r="W61" i="6" s="1"/>
  <c r="P61" i="6" l="1"/>
  <c r="N62" i="6"/>
  <c r="O62" i="6" s="1"/>
  <c r="W62" i="6" s="1"/>
  <c r="P62" i="6" l="1"/>
  <c r="N63" i="6"/>
  <c r="O63" i="6" s="1"/>
  <c r="W63" i="6" s="1"/>
  <c r="P63" i="6" l="1"/>
  <c r="N64" i="6"/>
  <c r="O64" i="6" s="1"/>
  <c r="W64" i="6" s="1"/>
  <c r="P64" i="6" l="1"/>
  <c r="N65" i="6"/>
  <c r="O65" i="6" s="1"/>
  <c r="W65" i="6" s="1"/>
  <c r="P65" i="6" l="1"/>
  <c r="N66" i="6"/>
  <c r="O66" i="6" s="1"/>
  <c r="W66" i="6" s="1"/>
  <c r="P66" i="6" l="1"/>
  <c r="N67" i="6"/>
  <c r="O67" i="6" s="1"/>
  <c r="W67" i="6" s="1"/>
  <c r="P67" i="6" l="1"/>
  <c r="N68" i="6"/>
  <c r="O68" i="6" s="1"/>
  <c r="W68" i="6" s="1"/>
  <c r="P68" i="6" l="1"/>
  <c r="N69" i="6"/>
  <c r="O69" i="6" s="1"/>
  <c r="W69" i="6" s="1"/>
  <c r="P69" i="6" l="1"/>
  <c r="N70" i="6"/>
  <c r="O70" i="6" s="1"/>
  <c r="W70" i="6" s="1"/>
  <c r="P70" i="6" l="1"/>
  <c r="N71" i="6"/>
  <c r="O71" i="6" s="1"/>
  <c r="W71" i="6" s="1"/>
  <c r="P71" i="6" l="1"/>
  <c r="N72" i="6"/>
  <c r="O72" i="6" s="1"/>
  <c r="W72" i="6" s="1"/>
  <c r="P72" i="6" l="1"/>
  <c r="N73" i="6"/>
  <c r="O73" i="6" s="1"/>
  <c r="W73" i="6" s="1"/>
  <c r="P73" i="6" l="1"/>
  <c r="N74" i="6"/>
  <c r="O74" i="6" s="1"/>
  <c r="W74" i="6" s="1"/>
  <c r="P74" i="6" l="1"/>
  <c r="N75" i="6"/>
  <c r="O75" i="6" s="1"/>
  <c r="W75" i="6" s="1"/>
  <c r="P75" i="6" l="1"/>
  <c r="N76" i="6"/>
  <c r="O76" i="6" s="1"/>
  <c r="W76" i="6" s="1"/>
  <c r="P76" i="6" l="1"/>
  <c r="N77" i="6"/>
  <c r="O77" i="6" s="1"/>
  <c r="W77" i="6" s="1"/>
  <c r="P77" i="6" l="1"/>
  <c r="N78" i="6"/>
  <c r="O78" i="6" s="1"/>
  <c r="W78" i="6" s="1"/>
  <c r="P78" i="6" l="1"/>
  <c r="N79" i="6"/>
  <c r="O79" i="6" s="1"/>
  <c r="W79" i="6" s="1"/>
  <c r="P79" i="6" l="1"/>
  <c r="N80" i="6"/>
  <c r="O80" i="6" s="1"/>
  <c r="W80" i="6" s="1"/>
  <c r="P80" i="6" l="1"/>
  <c r="N81" i="6"/>
  <c r="O81" i="6" s="1"/>
  <c r="W81" i="6" s="1"/>
  <c r="P81" i="6" l="1"/>
  <c r="N82" i="6"/>
  <c r="O82" i="6" s="1"/>
  <c r="W82" i="6" s="1"/>
  <c r="P82" i="6" l="1"/>
  <c r="N83" i="6"/>
  <c r="O83" i="6" s="1"/>
  <c r="W83" i="6" s="1"/>
  <c r="P83" i="6" l="1"/>
  <c r="N84" i="6"/>
  <c r="O84" i="6" s="1"/>
  <c r="W84" i="6" s="1"/>
  <c r="P84" i="6" l="1"/>
  <c r="N85" i="6"/>
  <c r="O85" i="6" s="1"/>
  <c r="W85" i="6" s="1"/>
  <c r="P85" i="6" l="1"/>
  <c r="N86" i="6"/>
  <c r="O86" i="6" s="1"/>
  <c r="W86" i="6" s="1"/>
  <c r="P86" i="6" l="1"/>
  <c r="N87" i="6"/>
  <c r="O87" i="6" s="1"/>
  <c r="W87" i="6" s="1"/>
  <c r="P87" i="6" l="1"/>
  <c r="N88" i="6"/>
  <c r="O88" i="6" s="1"/>
  <c r="W88" i="6" s="1"/>
  <c r="P88" i="6" l="1"/>
  <c r="N89" i="6"/>
  <c r="O89" i="6" s="1"/>
  <c r="W89" i="6" s="1"/>
  <c r="P89" i="6" l="1"/>
  <c r="N90" i="6"/>
  <c r="O90" i="6" s="1"/>
  <c r="W90" i="6" s="1"/>
  <c r="P90" i="6" l="1"/>
  <c r="N91" i="6"/>
  <c r="O91" i="6" s="1"/>
  <c r="W91" i="6" s="1"/>
  <c r="P91" i="6" l="1"/>
  <c r="N92" i="6"/>
  <c r="O92" i="6" s="1"/>
  <c r="W92" i="6" s="1"/>
  <c r="P92" i="6" l="1"/>
  <c r="N93" i="6"/>
  <c r="O93" i="6" s="1"/>
  <c r="W93" i="6" s="1"/>
  <c r="P93" i="6" l="1"/>
  <c r="N94" i="6"/>
  <c r="O94" i="6" s="1"/>
  <c r="W94" i="6" s="1"/>
  <c r="P94" i="6" l="1"/>
  <c r="N95" i="6"/>
  <c r="O95" i="6" s="1"/>
  <c r="W95" i="6" s="1"/>
  <c r="P95" i="6" l="1"/>
  <c r="N96" i="6"/>
  <c r="O96" i="6" s="1"/>
  <c r="W96" i="6" s="1"/>
  <c r="P96" i="6" l="1"/>
  <c r="N97" i="6"/>
  <c r="O97" i="6" s="1"/>
  <c r="W97" i="6" s="1"/>
  <c r="P97" i="6" l="1"/>
  <c r="N98" i="6"/>
  <c r="O98" i="6" s="1"/>
  <c r="W98" i="6" s="1"/>
  <c r="P98" i="6" l="1"/>
  <c r="N99" i="6"/>
  <c r="O99" i="6" s="1"/>
  <c r="W99" i="6" s="1"/>
  <c r="P99" i="6" l="1"/>
  <c r="N100" i="6"/>
  <c r="O100" i="6" s="1"/>
  <c r="W100" i="6" s="1"/>
  <c r="P100" i="6" l="1"/>
  <c r="N101" i="6"/>
  <c r="O101" i="6" s="1"/>
  <c r="W101" i="6" s="1"/>
  <c r="P101" i="6" l="1"/>
  <c r="N102" i="6"/>
  <c r="O102" i="6" s="1"/>
  <c r="W102" i="6" s="1"/>
  <c r="P102" i="6" l="1"/>
  <c r="N103" i="6"/>
  <c r="O103" i="6" s="1"/>
  <c r="W103" i="6" s="1"/>
  <c r="P103" i="6" l="1"/>
  <c r="N104" i="6"/>
  <c r="O104" i="6" s="1"/>
  <c r="W104" i="6" s="1"/>
  <c r="P104" i="6" l="1"/>
  <c r="N105" i="6"/>
  <c r="O105" i="6" s="1"/>
  <c r="W105" i="6" s="1"/>
  <c r="P105" i="6" l="1"/>
  <c r="N106" i="6"/>
  <c r="O106" i="6" s="1"/>
  <c r="W106" i="6" s="1"/>
  <c r="P106" i="6" l="1"/>
  <c r="N107" i="6"/>
  <c r="O107" i="6" s="1"/>
  <c r="W107" i="6" s="1"/>
  <c r="P107" i="6" l="1"/>
  <c r="N108" i="6"/>
  <c r="O108" i="6" s="1"/>
  <c r="W108" i="6" s="1"/>
  <c r="P108" i="6" l="1"/>
  <c r="N109" i="6"/>
  <c r="O109" i="6" s="1"/>
  <c r="W109" i="6" s="1"/>
  <c r="P109" i="6" l="1"/>
  <c r="N110" i="6"/>
  <c r="O110" i="6" s="1"/>
  <c r="W110" i="6" s="1"/>
  <c r="P110" i="6" l="1"/>
  <c r="N111" i="6"/>
  <c r="O111" i="6" s="1"/>
  <c r="W111" i="6" s="1"/>
  <c r="P111" i="6" l="1"/>
  <c r="N112" i="6"/>
  <c r="O112" i="6" s="1"/>
  <c r="W112" i="6" s="1"/>
  <c r="P112" i="6" l="1"/>
  <c r="N113" i="6"/>
  <c r="O113" i="6" s="1"/>
  <c r="W113" i="6" s="1"/>
  <c r="P113" i="6" l="1"/>
  <c r="N114" i="6"/>
  <c r="O114" i="6" s="1"/>
  <c r="W114" i="6" s="1"/>
  <c r="P114" i="6" l="1"/>
  <c r="N115" i="6"/>
  <c r="O115" i="6" s="1"/>
  <c r="W115" i="6" s="1"/>
  <c r="P115" i="6" l="1"/>
  <c r="N116" i="6"/>
  <c r="O116" i="6" s="1"/>
  <c r="W116" i="6" s="1"/>
  <c r="P116" i="6" l="1"/>
  <c r="N117" i="6"/>
  <c r="O117" i="6" s="1"/>
  <c r="W117" i="6" s="1"/>
  <c r="P117" i="6" l="1"/>
  <c r="N118" i="6"/>
  <c r="O118" i="6" s="1"/>
  <c r="W118" i="6" s="1"/>
  <c r="P118" i="6" l="1"/>
  <c r="N119" i="6"/>
  <c r="O119" i="6" s="1"/>
  <c r="W119" i="6" s="1"/>
  <c r="P119" i="6" l="1"/>
  <c r="N120" i="6"/>
  <c r="O120" i="6" s="1"/>
  <c r="W120" i="6" s="1"/>
  <c r="P120" i="6" l="1"/>
  <c r="N121" i="6"/>
  <c r="O121" i="6" s="1"/>
  <c r="W121" i="6" s="1"/>
  <c r="P121" i="6" l="1"/>
  <c r="N122" i="6"/>
  <c r="O122" i="6" s="1"/>
  <c r="W122" i="6" s="1"/>
  <c r="P122" i="6" l="1"/>
  <c r="N123" i="6"/>
  <c r="O123" i="6" s="1"/>
  <c r="W123" i="6" s="1"/>
  <c r="P123" i="6" l="1"/>
  <c r="N124" i="6"/>
  <c r="O124" i="6" s="1"/>
  <c r="W124" i="6" s="1"/>
  <c r="P124" i="6" l="1"/>
  <c r="N125" i="6"/>
  <c r="O125" i="6" s="1"/>
  <c r="W125" i="6" s="1"/>
  <c r="P125" i="6" l="1"/>
  <c r="N126" i="6"/>
  <c r="O126" i="6" s="1"/>
  <c r="W126" i="6" s="1"/>
  <c r="P126" i="6" l="1"/>
  <c r="N127" i="6"/>
  <c r="O127" i="6" s="1"/>
  <c r="W127" i="6" s="1"/>
  <c r="P127" i="6" l="1"/>
  <c r="N128" i="6"/>
  <c r="O128" i="6" s="1"/>
  <c r="W128" i="6" s="1"/>
  <c r="P128" i="6" l="1"/>
  <c r="N129" i="6"/>
  <c r="O129" i="6" s="1"/>
  <c r="W129" i="6" s="1"/>
  <c r="P129" i="6" l="1"/>
  <c r="N130" i="6"/>
  <c r="O130" i="6" s="1"/>
  <c r="W130" i="6" s="1"/>
  <c r="P130" i="6" l="1"/>
  <c r="N131" i="6"/>
  <c r="O131" i="6" s="1"/>
  <c r="W131" i="6" s="1"/>
  <c r="P131" i="6" l="1"/>
  <c r="N132" i="6"/>
  <c r="O132" i="6" s="1"/>
  <c r="W132" i="6" s="1"/>
  <c r="P132" i="6" l="1"/>
  <c r="N133" i="6"/>
  <c r="O133" i="6" s="1"/>
  <c r="W133" i="6" s="1"/>
  <c r="P133" i="6" l="1"/>
  <c r="N134" i="6"/>
  <c r="O134" i="6" s="1"/>
  <c r="W134" i="6" s="1"/>
  <c r="P134" i="6" l="1"/>
  <c r="N135" i="6"/>
  <c r="O135" i="6" s="1"/>
  <c r="W135" i="6" s="1"/>
  <c r="P135" i="6" l="1"/>
  <c r="N136" i="6"/>
  <c r="O136" i="6" s="1"/>
  <c r="W136" i="6" s="1"/>
  <c r="P136" i="6" l="1"/>
  <c r="N137" i="6"/>
  <c r="O137" i="6" s="1"/>
  <c r="W137" i="6" s="1"/>
  <c r="P137" i="6" l="1"/>
  <c r="N138" i="6"/>
  <c r="O138" i="6" s="1"/>
  <c r="W138" i="6" s="1"/>
  <c r="P138" i="6" l="1"/>
  <c r="N139" i="6"/>
  <c r="O139" i="6" s="1"/>
  <c r="W139" i="6" s="1"/>
  <c r="P139" i="6" l="1"/>
  <c r="N140" i="6"/>
  <c r="O140" i="6" s="1"/>
  <c r="W140" i="6" s="1"/>
  <c r="P140" i="6" l="1"/>
  <c r="N141" i="6"/>
  <c r="O141" i="6" s="1"/>
  <c r="W141" i="6" s="1"/>
  <c r="P141" i="6" l="1"/>
  <c r="N142" i="6"/>
  <c r="O142" i="6" s="1"/>
  <c r="W142" i="6" s="1"/>
  <c r="P142" i="6" l="1"/>
  <c r="N143" i="6"/>
  <c r="O143" i="6" s="1"/>
  <c r="W143" i="6" s="1"/>
  <c r="P143" i="6" l="1"/>
  <c r="N144" i="6"/>
  <c r="O144" i="6" s="1"/>
  <c r="W144" i="6" s="1"/>
  <c r="P144" i="6" l="1"/>
  <c r="N145" i="6"/>
  <c r="O145" i="6" s="1"/>
  <c r="W145" i="6" s="1"/>
  <c r="P145" i="6" l="1"/>
  <c r="N146" i="6"/>
  <c r="O146" i="6" s="1"/>
  <c r="W146" i="6" s="1"/>
  <c r="P146" i="6" l="1"/>
  <c r="N147" i="6"/>
  <c r="O147" i="6" s="1"/>
  <c r="W147" i="6" s="1"/>
  <c r="P147" i="6" l="1"/>
  <c r="N148" i="6"/>
  <c r="O148" i="6" s="1"/>
  <c r="W148" i="6" s="1"/>
  <c r="P148" i="6" l="1"/>
  <c r="N149" i="6"/>
  <c r="O149" i="6" s="1"/>
  <c r="W149" i="6" s="1"/>
  <c r="P149" i="6" l="1"/>
  <c r="N150" i="6"/>
  <c r="O150" i="6" s="1"/>
  <c r="W150" i="6" s="1"/>
  <c r="P150" i="6" l="1"/>
  <c r="N151" i="6"/>
  <c r="O151" i="6" s="1"/>
  <c r="W151" i="6" s="1"/>
  <c r="P151" i="6" l="1"/>
  <c r="N152" i="6"/>
  <c r="O152" i="6" s="1"/>
  <c r="W152" i="6" s="1"/>
  <c r="P152" i="6" l="1"/>
  <c r="N153" i="6"/>
  <c r="O153" i="6" s="1"/>
  <c r="W153" i="6" s="1"/>
  <c r="P153" i="6" l="1"/>
  <c r="N154" i="6"/>
  <c r="O154" i="6" s="1"/>
  <c r="W154" i="6" s="1"/>
  <c r="P154" i="6" l="1"/>
  <c r="N155" i="6"/>
  <c r="O155" i="6" s="1"/>
  <c r="W155" i="6" s="1"/>
  <c r="P155" i="6" l="1"/>
  <c r="N156" i="6"/>
  <c r="O156" i="6" s="1"/>
  <c r="W156" i="6" s="1"/>
  <c r="P156" i="6" l="1"/>
  <c r="N157" i="6"/>
  <c r="O157" i="6" s="1"/>
  <c r="W157" i="6" s="1"/>
  <c r="P157" i="6" l="1"/>
  <c r="N158" i="6"/>
  <c r="O158" i="6" s="1"/>
  <c r="W158" i="6" s="1"/>
  <c r="P158" i="6" l="1"/>
  <c r="N159" i="6"/>
  <c r="O159" i="6" s="1"/>
  <c r="W159" i="6" s="1"/>
  <c r="P159" i="6" l="1"/>
  <c r="N160" i="6"/>
  <c r="O160" i="6" s="1"/>
  <c r="W160" i="6" s="1"/>
  <c r="P160" i="6" l="1"/>
  <c r="N161" i="6"/>
  <c r="O161" i="6" s="1"/>
  <c r="W161" i="6" s="1"/>
  <c r="P161" i="6" l="1"/>
  <c r="N162" i="6"/>
  <c r="O162" i="6" s="1"/>
  <c r="W162" i="6" s="1"/>
  <c r="P162" i="6" l="1"/>
  <c r="N163" i="6"/>
  <c r="O163" i="6" s="1"/>
  <c r="W163" i="6" s="1"/>
  <c r="P163" i="6" l="1"/>
  <c r="N164" i="6"/>
  <c r="O164" i="6" s="1"/>
  <c r="W164" i="6" s="1"/>
  <c r="P164" i="6" l="1"/>
  <c r="N165" i="6"/>
  <c r="O165" i="6" s="1"/>
  <c r="W165" i="6" s="1"/>
  <c r="P165" i="6" l="1"/>
  <c r="N166" i="6"/>
  <c r="O166" i="6" s="1"/>
  <c r="W166" i="6" s="1"/>
  <c r="P166" i="6" l="1"/>
  <c r="N167" i="6"/>
  <c r="O167" i="6" s="1"/>
  <c r="W167" i="6" s="1"/>
  <c r="P167" i="6" l="1"/>
  <c r="N168" i="6"/>
  <c r="O168" i="6" s="1"/>
  <c r="W168" i="6" s="1"/>
  <c r="P168" i="6" l="1"/>
  <c r="N169" i="6"/>
  <c r="O169" i="6" s="1"/>
  <c r="W169" i="6" s="1"/>
  <c r="P169" i="6" l="1"/>
  <c r="N170" i="6"/>
  <c r="O170" i="6" s="1"/>
  <c r="W170" i="6" s="1"/>
  <c r="P170" i="6" l="1"/>
  <c r="N171" i="6"/>
  <c r="O171" i="6" s="1"/>
  <c r="W171" i="6" s="1"/>
  <c r="P171" i="6" l="1"/>
  <c r="N172" i="6"/>
  <c r="O172" i="6" s="1"/>
  <c r="W172" i="6" s="1"/>
  <c r="P172" i="6" l="1"/>
  <c r="N173" i="6"/>
  <c r="O173" i="6" s="1"/>
  <c r="W173" i="6" s="1"/>
  <c r="P173" i="6" l="1"/>
  <c r="N174" i="6"/>
  <c r="O174" i="6" s="1"/>
  <c r="W174" i="6" s="1"/>
  <c r="P174" i="6" l="1"/>
  <c r="N175" i="6"/>
  <c r="O175" i="6" s="1"/>
  <c r="W175" i="6" s="1"/>
  <c r="P175" i="6" l="1"/>
  <c r="N176" i="6"/>
  <c r="O176" i="6" s="1"/>
  <c r="W176" i="6" s="1"/>
  <c r="P176" i="6" l="1"/>
  <c r="N177" i="6"/>
  <c r="O177" i="6" s="1"/>
  <c r="W177" i="6" s="1"/>
  <c r="P177" i="6" l="1"/>
  <c r="N178" i="6"/>
  <c r="O178" i="6" s="1"/>
  <c r="W178" i="6" s="1"/>
  <c r="P178" i="6" l="1"/>
  <c r="N179" i="6"/>
  <c r="O179" i="6" s="1"/>
  <c r="W179" i="6" s="1"/>
  <c r="P179" i="6" l="1"/>
  <c r="N180" i="6"/>
  <c r="O180" i="6" s="1"/>
  <c r="W180" i="6" s="1"/>
  <c r="P180" i="6" l="1"/>
  <c r="N181" i="6"/>
  <c r="O181" i="6" s="1"/>
  <c r="W181" i="6" s="1"/>
  <c r="P181" i="6" l="1"/>
  <c r="N182" i="6"/>
  <c r="O182" i="6" s="1"/>
  <c r="W182" i="6" s="1"/>
  <c r="P182" i="6" l="1"/>
  <c r="N183" i="6"/>
  <c r="O183" i="6" s="1"/>
  <c r="W183" i="6" s="1"/>
  <c r="P183" i="6" l="1"/>
  <c r="N184" i="6"/>
  <c r="O184" i="6" s="1"/>
  <c r="W184" i="6" s="1"/>
  <c r="P184" i="6" l="1"/>
  <c r="N185" i="6"/>
  <c r="O185" i="6" s="1"/>
  <c r="W185" i="6" s="1"/>
  <c r="P185" i="6" l="1"/>
  <c r="N186" i="6"/>
  <c r="O186" i="6" s="1"/>
  <c r="W186" i="6" s="1"/>
  <c r="P186" i="6" l="1"/>
  <c r="N187" i="6"/>
  <c r="O187" i="6" s="1"/>
  <c r="W187" i="6" s="1"/>
  <c r="P187" i="6" l="1"/>
  <c r="N188" i="6"/>
  <c r="O188" i="6" s="1"/>
  <c r="W188" i="6" s="1"/>
  <c r="P188" i="6" l="1"/>
  <c r="N189" i="6"/>
  <c r="O189" i="6" s="1"/>
  <c r="W189" i="6" s="1"/>
  <c r="P189" i="6" l="1"/>
  <c r="N190" i="6"/>
  <c r="O190" i="6" s="1"/>
  <c r="W190" i="6" s="1"/>
  <c r="P190" i="6" l="1"/>
  <c r="N191" i="6"/>
  <c r="O191" i="6" s="1"/>
  <c r="W191" i="6" s="1"/>
  <c r="P191" i="6" l="1"/>
  <c r="N192" i="6"/>
  <c r="O192" i="6" s="1"/>
  <c r="W192" i="6" s="1"/>
  <c r="P192" i="6" l="1"/>
  <c r="N193" i="6"/>
  <c r="O193" i="6" s="1"/>
  <c r="W193" i="6" s="1"/>
  <c r="P193" i="6" l="1"/>
  <c r="N194" i="6"/>
  <c r="O194" i="6" s="1"/>
  <c r="W194" i="6" s="1"/>
  <c r="P194" i="6" l="1"/>
  <c r="N195" i="6"/>
  <c r="O195" i="6" s="1"/>
  <c r="W195" i="6" s="1"/>
  <c r="P195" i="6" l="1"/>
  <c r="N196" i="6"/>
  <c r="O196" i="6" s="1"/>
  <c r="W196" i="6" s="1"/>
  <c r="P196" i="6" l="1"/>
  <c r="N197" i="6"/>
  <c r="O197" i="6" s="1"/>
  <c r="W197" i="6" s="1"/>
  <c r="P197" i="6" l="1"/>
  <c r="N198" i="6"/>
  <c r="O198" i="6" s="1"/>
  <c r="W198" i="6" s="1"/>
  <c r="P198" i="6" l="1"/>
  <c r="N199" i="6"/>
  <c r="O199" i="6" s="1"/>
  <c r="W199" i="6" s="1"/>
  <c r="P199" i="6" l="1"/>
  <c r="N200" i="6"/>
  <c r="O200" i="6" s="1"/>
  <c r="W200" i="6" s="1"/>
  <c r="P200" i="6" l="1"/>
  <c r="N201" i="6"/>
  <c r="O201" i="6" s="1"/>
  <c r="W201" i="6" s="1"/>
  <c r="P201" i="6" l="1"/>
  <c r="N202" i="6"/>
  <c r="O202" i="6" s="1"/>
  <c r="W202" i="6" s="1"/>
  <c r="P202" i="6" l="1"/>
  <c r="N203" i="6"/>
  <c r="O203" i="6" s="1"/>
  <c r="W203" i="6" s="1"/>
  <c r="P203" i="6" l="1"/>
  <c r="N204" i="6"/>
  <c r="O204" i="6" s="1"/>
  <c r="W204" i="6" s="1"/>
  <c r="P204" i="6" l="1"/>
  <c r="N205" i="6"/>
  <c r="O205" i="6" s="1"/>
  <c r="W205" i="6" s="1"/>
  <c r="P205" i="6" l="1"/>
  <c r="N206" i="6"/>
  <c r="O206" i="6" s="1"/>
  <c r="W206" i="6" s="1"/>
  <c r="P206" i="6" l="1"/>
  <c r="N207" i="6"/>
  <c r="O207" i="6" s="1"/>
  <c r="W207" i="6" s="1"/>
  <c r="P207" i="6" l="1"/>
  <c r="N208" i="6"/>
  <c r="O208" i="6" s="1"/>
  <c r="W208" i="6" s="1"/>
  <c r="P208" i="6" l="1"/>
  <c r="N209" i="6"/>
  <c r="O209" i="6" s="1"/>
  <c r="W209" i="6" s="1"/>
  <c r="P209" i="6" l="1"/>
  <c r="N210" i="6"/>
  <c r="O210" i="6" s="1"/>
  <c r="W210" i="6" s="1"/>
  <c r="P210" i="6" l="1"/>
  <c r="N211" i="6"/>
  <c r="O211" i="6" s="1"/>
  <c r="W211" i="6" s="1"/>
  <c r="P211" i="6" l="1"/>
  <c r="N212" i="6"/>
  <c r="O212" i="6" s="1"/>
  <c r="W212" i="6" s="1"/>
  <c r="P212" i="6" l="1"/>
  <c r="N213" i="6"/>
  <c r="O213" i="6" s="1"/>
  <c r="W213" i="6" s="1"/>
  <c r="P213" i="6" l="1"/>
  <c r="N214" i="6"/>
  <c r="O214" i="6" s="1"/>
  <c r="W214" i="6" s="1"/>
  <c r="P214" i="6" l="1"/>
  <c r="N215" i="6"/>
  <c r="O215" i="6" s="1"/>
  <c r="W215" i="6" s="1"/>
  <c r="P215" i="6" l="1"/>
  <c r="N216" i="6"/>
  <c r="O216" i="6" s="1"/>
  <c r="W216" i="6" s="1"/>
  <c r="P216" i="6" l="1"/>
  <c r="N217" i="6"/>
  <c r="O217" i="6" s="1"/>
  <c r="W217" i="6" s="1"/>
  <c r="P217" i="6" l="1"/>
  <c r="N218" i="6"/>
  <c r="O218" i="6" s="1"/>
  <c r="W218" i="6" s="1"/>
  <c r="P218" i="6" l="1"/>
  <c r="N219" i="6"/>
  <c r="O219" i="6" s="1"/>
  <c r="W219" i="6" s="1"/>
  <c r="P219" i="6" l="1"/>
  <c r="N220" i="6"/>
  <c r="O220" i="6" s="1"/>
  <c r="W220" i="6" s="1"/>
  <c r="P220" i="6" l="1"/>
  <c r="N221" i="6"/>
  <c r="O221" i="6" s="1"/>
  <c r="W221" i="6" s="1"/>
  <c r="P221" i="6" l="1"/>
  <c r="N222" i="6"/>
  <c r="O222" i="6" s="1"/>
  <c r="W222" i="6" s="1"/>
  <c r="P222" i="6" l="1"/>
  <c r="N223" i="6"/>
  <c r="O223" i="6" s="1"/>
  <c r="W223" i="6" s="1"/>
  <c r="P223" i="6" l="1"/>
  <c r="N224" i="6"/>
  <c r="O224" i="6" s="1"/>
  <c r="W224" i="6" s="1"/>
  <c r="P224" i="6" l="1"/>
  <c r="N225" i="6"/>
  <c r="O225" i="6" s="1"/>
  <c r="W225" i="6" s="1"/>
  <c r="P225" i="6" l="1"/>
  <c r="N226" i="6"/>
  <c r="O226" i="6" s="1"/>
  <c r="W226" i="6" s="1"/>
  <c r="P226" i="6" l="1"/>
  <c r="N227" i="6"/>
  <c r="O227" i="6" s="1"/>
  <c r="W227" i="6" s="1"/>
  <c r="P227" i="6" l="1"/>
  <c r="N228" i="6"/>
  <c r="O228" i="6" s="1"/>
  <c r="W228" i="6" s="1"/>
  <c r="P228" i="6" l="1"/>
  <c r="N229" i="6"/>
  <c r="O229" i="6" s="1"/>
  <c r="W229" i="6" s="1"/>
  <c r="P229" i="6" l="1"/>
  <c r="N230" i="6"/>
  <c r="O230" i="6" s="1"/>
  <c r="W230" i="6" s="1"/>
  <c r="P230" i="6" l="1"/>
  <c r="N231" i="6"/>
  <c r="O231" i="6" s="1"/>
  <c r="W231" i="6" s="1"/>
  <c r="P231" i="6" l="1"/>
  <c r="N232" i="6"/>
  <c r="O232" i="6" s="1"/>
  <c r="W232" i="6" s="1"/>
  <c r="P232" i="6" l="1"/>
  <c r="N233" i="6"/>
  <c r="O233" i="6" s="1"/>
  <c r="W233" i="6" s="1"/>
  <c r="P233" i="6" l="1"/>
  <c r="N234" i="6"/>
  <c r="O234" i="6" s="1"/>
  <c r="W234" i="6" s="1"/>
  <c r="P234" i="6" l="1"/>
  <c r="N235" i="6"/>
  <c r="O235" i="6" s="1"/>
  <c r="W235" i="6" s="1"/>
  <c r="P235" i="6" l="1"/>
  <c r="N236" i="6"/>
  <c r="O236" i="6" s="1"/>
  <c r="W236" i="6" s="1"/>
  <c r="P236" i="6" l="1"/>
  <c r="N237" i="6"/>
  <c r="O237" i="6" s="1"/>
  <c r="W237" i="6" s="1"/>
  <c r="P237" i="6" l="1"/>
  <c r="N238" i="6"/>
  <c r="O238" i="6" s="1"/>
  <c r="W238" i="6" s="1"/>
  <c r="P238" i="6" l="1"/>
  <c r="N239" i="6"/>
  <c r="O239" i="6" s="1"/>
  <c r="W239" i="6" s="1"/>
  <c r="P239" i="6" l="1"/>
  <c r="N240" i="6"/>
  <c r="O240" i="6" s="1"/>
  <c r="W240" i="6" s="1"/>
  <c r="P240" i="6" l="1"/>
  <c r="N241" i="6"/>
  <c r="O241" i="6" s="1"/>
  <c r="W241" i="6" s="1"/>
  <c r="P241" i="6" l="1"/>
  <c r="N242" i="6"/>
  <c r="O242" i="6" s="1"/>
  <c r="W242" i="6" s="1"/>
  <c r="P242" i="6" l="1"/>
  <c r="N243" i="6"/>
  <c r="O243" i="6" s="1"/>
  <c r="W243" i="6" s="1"/>
  <c r="P243" i="6" l="1"/>
  <c r="N244" i="6"/>
  <c r="O244" i="6" s="1"/>
  <c r="W244" i="6" s="1"/>
  <c r="P244" i="6" l="1"/>
  <c r="N245" i="6"/>
  <c r="O245" i="6" s="1"/>
  <c r="W245" i="6" s="1"/>
  <c r="P245" i="6" l="1"/>
  <c r="N246" i="6"/>
  <c r="O246" i="6" s="1"/>
  <c r="W246" i="6" s="1"/>
  <c r="P246" i="6" l="1"/>
  <c r="N247" i="6"/>
  <c r="O247" i="6" s="1"/>
  <c r="W247" i="6" s="1"/>
  <c r="P247" i="6" l="1"/>
  <c r="N248" i="6"/>
  <c r="O248" i="6" s="1"/>
  <c r="W248" i="6" s="1"/>
  <c r="P248" i="6" l="1"/>
  <c r="N249" i="6"/>
  <c r="O249" i="6" s="1"/>
  <c r="W249" i="6" s="1"/>
  <c r="P249" i="6" l="1"/>
  <c r="N250" i="6"/>
  <c r="O250" i="6" s="1"/>
  <c r="W250" i="6" s="1"/>
  <c r="P250" i="6" l="1"/>
  <c r="N251" i="6"/>
  <c r="O251" i="6" s="1"/>
  <c r="W251" i="6" s="1"/>
  <c r="P251" i="6" l="1"/>
  <c r="N252" i="6"/>
  <c r="O252" i="6" s="1"/>
  <c r="W252" i="6" s="1"/>
  <c r="P252" i="6" l="1"/>
  <c r="N253" i="6"/>
  <c r="O253" i="6" s="1"/>
  <c r="W253" i="6" s="1"/>
  <c r="P253" i="6" l="1"/>
  <c r="N254" i="6"/>
  <c r="O254" i="6" s="1"/>
  <c r="W254" i="6" s="1"/>
  <c r="P254" i="6" l="1"/>
  <c r="N255" i="6"/>
  <c r="O255" i="6" s="1"/>
  <c r="W255" i="6" s="1"/>
  <c r="P255" i="6" l="1"/>
  <c r="N256" i="6"/>
  <c r="O256" i="6" s="1"/>
  <c r="W256" i="6" s="1"/>
  <c r="P256" i="6" l="1"/>
  <c r="N257" i="6"/>
  <c r="O257" i="6" s="1"/>
  <c r="W257" i="6" s="1"/>
  <c r="P257" i="6" l="1"/>
  <c r="N258" i="6"/>
  <c r="O258" i="6" s="1"/>
  <c r="W258" i="6" s="1"/>
  <c r="P258" i="6" l="1"/>
  <c r="N259" i="6"/>
  <c r="O259" i="6" s="1"/>
  <c r="W259" i="6" s="1"/>
  <c r="P259" i="6" l="1"/>
  <c r="N260" i="6"/>
  <c r="O260" i="6" s="1"/>
  <c r="W260" i="6" s="1"/>
  <c r="P260" i="6" l="1"/>
  <c r="N261" i="6"/>
  <c r="O261" i="6" s="1"/>
  <c r="W261" i="6" s="1"/>
  <c r="P261" i="6" l="1"/>
  <c r="N262" i="6"/>
  <c r="O262" i="6" s="1"/>
  <c r="W262" i="6" s="1"/>
  <c r="P262" i="6" l="1"/>
  <c r="N263" i="6"/>
  <c r="O263" i="6" s="1"/>
  <c r="W263" i="6" s="1"/>
  <c r="P263" i="6" l="1"/>
  <c r="N264" i="6"/>
  <c r="O264" i="6" s="1"/>
  <c r="W264" i="6" s="1"/>
  <c r="P264" i="6" l="1"/>
  <c r="N265" i="6"/>
  <c r="O265" i="6" s="1"/>
  <c r="W265" i="6" s="1"/>
  <c r="P265" i="6" l="1"/>
  <c r="N266" i="6"/>
  <c r="O266" i="6" s="1"/>
  <c r="W266" i="6" s="1"/>
  <c r="P266" i="6" l="1"/>
  <c r="N267" i="6"/>
  <c r="O267" i="6" s="1"/>
  <c r="W267" i="6" s="1"/>
  <c r="P267" i="6" l="1"/>
  <c r="N268" i="6"/>
  <c r="O268" i="6" s="1"/>
  <c r="W268" i="6" s="1"/>
  <c r="P268" i="6" l="1"/>
  <c r="N269" i="6"/>
  <c r="O269" i="6" s="1"/>
  <c r="W269" i="6" s="1"/>
  <c r="P269" i="6" l="1"/>
  <c r="N270" i="6"/>
  <c r="O270" i="6" s="1"/>
  <c r="W270" i="6" s="1"/>
  <c r="P270" i="6" l="1"/>
  <c r="N271" i="6"/>
  <c r="O271" i="6" s="1"/>
  <c r="W271" i="6" s="1"/>
  <c r="P271" i="6" l="1"/>
  <c r="N272" i="6"/>
  <c r="O272" i="6" s="1"/>
  <c r="W272" i="6" s="1"/>
  <c r="P272" i="6" l="1"/>
  <c r="N273" i="6"/>
  <c r="O273" i="6" s="1"/>
  <c r="W273" i="6" s="1"/>
  <c r="P273" i="6" l="1"/>
  <c r="N274" i="6"/>
  <c r="O274" i="6" s="1"/>
  <c r="W274" i="6" s="1"/>
  <c r="P274" i="6" l="1"/>
  <c r="N275" i="6"/>
  <c r="O275" i="6" s="1"/>
  <c r="W275" i="6" s="1"/>
  <c r="P275" i="6" l="1"/>
  <c r="N276" i="6"/>
  <c r="O276" i="6" s="1"/>
  <c r="W276" i="6" s="1"/>
  <c r="P276" i="6" l="1"/>
  <c r="N277" i="6"/>
  <c r="O277" i="6" s="1"/>
  <c r="W277" i="6" s="1"/>
  <c r="P277" i="6" l="1"/>
  <c r="N278" i="6"/>
  <c r="O278" i="6" s="1"/>
  <c r="W278" i="6" s="1"/>
  <c r="P278" i="6" l="1"/>
  <c r="N279" i="6"/>
  <c r="O279" i="6" s="1"/>
  <c r="W279" i="6" s="1"/>
  <c r="P279" i="6" l="1"/>
  <c r="N280" i="6"/>
  <c r="O280" i="6" s="1"/>
  <c r="W280" i="6" s="1"/>
  <c r="P280" i="6" l="1"/>
  <c r="N281" i="6"/>
  <c r="O281" i="6" s="1"/>
  <c r="W281" i="6" s="1"/>
  <c r="P281" i="6" l="1"/>
  <c r="N282" i="6"/>
  <c r="O282" i="6" s="1"/>
  <c r="W282" i="6" s="1"/>
  <c r="P282" i="6" l="1"/>
  <c r="N283" i="6"/>
  <c r="O283" i="6" s="1"/>
  <c r="W283" i="6" s="1"/>
  <c r="P283" i="6" l="1"/>
  <c r="N284" i="6"/>
  <c r="O284" i="6" s="1"/>
  <c r="W284" i="6" s="1"/>
  <c r="P284" i="6" l="1"/>
  <c r="N285" i="6"/>
  <c r="O285" i="6" s="1"/>
  <c r="W285" i="6" s="1"/>
  <c r="P285" i="6" l="1"/>
  <c r="N286" i="6"/>
  <c r="O286" i="6" s="1"/>
  <c r="W286" i="6" s="1"/>
  <c r="P286" i="6" l="1"/>
  <c r="N287" i="6"/>
  <c r="O287" i="6" s="1"/>
  <c r="W287" i="6" s="1"/>
  <c r="P287" i="6" l="1"/>
  <c r="N288" i="6"/>
  <c r="O288" i="6" s="1"/>
  <c r="W288" i="6" s="1"/>
  <c r="P288" i="6" l="1"/>
  <c r="N289" i="6"/>
  <c r="O289" i="6" s="1"/>
  <c r="W289" i="6" s="1"/>
  <c r="P289" i="6" l="1"/>
  <c r="N290" i="6"/>
  <c r="O290" i="6" s="1"/>
  <c r="W290" i="6" s="1"/>
  <c r="P290" i="6" l="1"/>
  <c r="N291" i="6"/>
  <c r="O291" i="6" s="1"/>
  <c r="W291" i="6" s="1"/>
  <c r="P291" i="6" l="1"/>
  <c r="N292" i="6"/>
  <c r="O292" i="6" s="1"/>
  <c r="W292" i="6" s="1"/>
  <c r="P292" i="6" l="1"/>
  <c r="N293" i="6"/>
  <c r="O293" i="6" s="1"/>
  <c r="W293" i="6" s="1"/>
  <c r="P293" i="6" l="1"/>
  <c r="N294" i="6"/>
  <c r="O294" i="6" s="1"/>
  <c r="W294" i="6" s="1"/>
  <c r="P294" i="6" l="1"/>
  <c r="N295" i="6"/>
  <c r="O295" i="6" s="1"/>
  <c r="W295" i="6" s="1"/>
  <c r="P295" i="6" l="1"/>
  <c r="N296" i="6"/>
  <c r="O296" i="6" s="1"/>
  <c r="W296" i="6" s="1"/>
  <c r="P296" i="6" l="1"/>
  <c r="N297" i="6"/>
  <c r="O297" i="6" s="1"/>
  <c r="W297" i="6" s="1"/>
  <c r="P297" i="6" l="1"/>
  <c r="N298" i="6"/>
  <c r="O298" i="6" s="1"/>
  <c r="W298" i="6" s="1"/>
  <c r="P298" i="6" l="1"/>
  <c r="N299" i="6"/>
  <c r="O299" i="6" s="1"/>
  <c r="W299" i="6" s="1"/>
  <c r="P299" i="6" l="1"/>
  <c r="N300" i="6"/>
  <c r="O300" i="6" s="1"/>
  <c r="W300" i="6" s="1"/>
  <c r="P300" i="6" l="1"/>
  <c r="N301" i="6"/>
  <c r="O301" i="6" s="1"/>
  <c r="W301" i="6" s="1"/>
  <c r="P301" i="6" l="1"/>
  <c r="N302" i="6"/>
  <c r="O302" i="6" s="1"/>
  <c r="W302" i="6" s="1"/>
  <c r="P302" i="6" l="1"/>
  <c r="N303" i="6"/>
  <c r="O303" i="6" s="1"/>
  <c r="W303" i="6" s="1"/>
  <c r="P303" i="6" l="1"/>
  <c r="N304" i="6"/>
  <c r="O304" i="6" s="1"/>
  <c r="W304" i="6" s="1"/>
  <c r="P30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Tekstil Makine Bakım</author>
    <author>Elektronik Odası</author>
  </authors>
  <commentList>
    <comment ref="Q7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162"/>
          </rPr>
          <t>Tekstil Makine Bakım:</t>
        </r>
        <r>
          <rPr>
            <sz val="9"/>
            <color indexed="81"/>
            <rFont val="Tahoma"/>
            <family val="2"/>
            <charset val="162"/>
          </rPr>
          <t xml:space="preserve">
12.03.2018 DEVREYE ALINDI</t>
        </r>
      </text>
    </comment>
    <comment ref="J55" authorId="1" shapeId="0" xr:uid="{00000000-0006-0000-0000-000003000000}">
      <text>
        <r>
          <rPr>
            <sz val="8"/>
            <color indexed="81"/>
            <rFont val="Tahoma"/>
            <family val="2"/>
            <charset val="162"/>
          </rPr>
          <t xml:space="preserve">
BUHAR KAZANI
MOD:GVE 28 FP
FABBRİC NO:1836
ANNO COTR:2007
PS BAR         :5
PT BAR          :7,5
LT                  :28
Kcal/h            :7 kw
Kg/h               .10
Max   C           :158
Min     C          :6
PESO Kğ         :110</t>
        </r>
      </text>
    </comment>
    <comment ref="J56" authorId="1" shapeId="0" xr:uid="{20947EEE-904B-46E6-BA60-0CCD90B0A0F0}">
      <text>
        <r>
          <rPr>
            <sz val="8"/>
            <color indexed="81"/>
            <rFont val="Tahoma"/>
            <family val="2"/>
            <charset val="162"/>
          </rPr>
          <t xml:space="preserve">
BUHAR KAZANI
MOD:GVE 28 FP
FABBRİC NO:1836
ANNO COTR:2007
PS BAR         :5
PT BAR          :7,5
LT                  :28
Kcal/h            :7 kw
Kg/h               .10
Max   C           :158
Min     C          :6
PESO Kğ         :110</t>
        </r>
      </text>
    </comment>
    <comment ref="J57" authorId="1" shapeId="0" xr:uid="{00000000-0006-0000-0000-000004000000}">
      <text>
        <r>
          <rPr>
            <sz val="8"/>
            <color indexed="81"/>
            <rFont val="Tahoma"/>
            <family val="2"/>
            <charset val="162"/>
          </rPr>
          <t xml:space="preserve">
BUHAR KAZANI
MOD:GVE 28 FP
FABBRİC NO:1771
ANNO COTR:2007
PS BAR         :5
PT BAR          :7,5
LT                  :28
Kcal/h            :7 kw
Kg/h               .10
Max   C           :158
Min     C          :6
PESO Kğ         :110</t>
        </r>
      </text>
    </comment>
    <comment ref="J58" authorId="1" shapeId="0" xr:uid="{00000000-0006-0000-0000-000005000000}">
      <text>
        <r>
          <rPr>
            <sz val="8"/>
            <color indexed="81"/>
            <rFont val="Tahoma"/>
            <family val="2"/>
            <charset val="162"/>
          </rPr>
          <t xml:space="preserve">
BUHAR KAZANI
MOD:GVE 28 FP
FABBRİC NO:1778
ANNO COTR:2007
PS BAR         :5
PT BAR          :7,5
LT                  :28
Kcal/h            :7 kw
Kg/h               .10
Max   C           :158
Min     C          :6
PESO Kğ         :110</t>
        </r>
      </text>
    </comment>
    <comment ref="J67" authorId="1" shapeId="0" xr:uid="{3A2ADE18-302C-4A84-8E9F-F9F955FBFC8E}">
      <text>
        <r>
          <rPr>
            <sz val="8"/>
            <color indexed="81"/>
            <rFont val="Tahoma"/>
            <family val="2"/>
            <charset val="162"/>
          </rPr>
          <t xml:space="preserve">
BUHAR KAZANI
MOD:GVE 28 FP
FABBRİC NO:1836
ANNO COTR:2007
PS BAR         :5
PT BAR          :7,5
LT                  :28
Kcal/h            :7 kw
Kg/h               .10
Max   C           :158
Min     C          :6
PESO Kğ         :110</t>
        </r>
      </text>
    </comment>
    <comment ref="J68" authorId="1" shapeId="0" xr:uid="{C31299D6-40A8-444F-9DF7-06256D7CF543}">
      <text>
        <r>
          <rPr>
            <sz val="8"/>
            <color indexed="81"/>
            <rFont val="Tahoma"/>
            <family val="2"/>
            <charset val="162"/>
          </rPr>
          <t xml:space="preserve">
BUHAR KAZANI
MOD:GVE 28 FP
FABBRİC NO:1836
ANNO COTR:2007
PS BAR         :5
PT BAR          :7,5
LT                  :28
Kcal/h            :7 kw
Kg/h               .10
Max   C           :158
Min     C          :6
PESO Kğ         :110</t>
        </r>
      </text>
    </comment>
    <comment ref="J69" authorId="1" shapeId="0" xr:uid="{5055CF1D-1AF7-4725-8D50-0C1FF3CEDB9C}">
      <text>
        <r>
          <rPr>
            <sz val="8"/>
            <color indexed="81"/>
            <rFont val="Tahoma"/>
            <family val="2"/>
            <charset val="162"/>
          </rPr>
          <t xml:space="preserve">
BUHAR KAZANI
MOD:GVE 28 FP
FABBRİC NO:1836
ANNO COTR:2007
PS BAR         :5
PT BAR          :7,5
LT                  :28
Kcal/h            :7 kw
Kg/h               .10
Max   C           :158
Min     C          :6
PESO Kğ         :110</t>
        </r>
      </text>
    </comment>
    <comment ref="J162" authorId="0" shapeId="0" xr:uid="{00000000-0006-0000-0000-000006000000}">
      <text/>
    </comment>
    <comment ref="J163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162"/>
          </rPr>
          <t>Tekstil Makine Bakım:</t>
        </r>
        <r>
          <rPr>
            <sz val="9"/>
            <color indexed="81"/>
            <rFont val="Tahoma"/>
            <family val="2"/>
            <charset val="162"/>
          </rPr>
          <t xml:space="preserve">
26.02.2018 KURULDU</t>
        </r>
      </text>
    </comment>
    <comment ref="J164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162"/>
          </rPr>
          <t>Tekstil Makine Bakım:</t>
        </r>
        <r>
          <rPr>
            <sz val="9"/>
            <color indexed="81"/>
            <rFont val="Tahoma"/>
            <family val="2"/>
            <charset val="162"/>
          </rPr>
          <t xml:space="preserve">
26.02.2018 KURULDU</t>
        </r>
      </text>
    </comment>
    <comment ref="J16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162"/>
          </rPr>
          <t>Tekstil Makine Bakım:</t>
        </r>
        <r>
          <rPr>
            <sz val="9"/>
            <color indexed="81"/>
            <rFont val="Tahoma"/>
            <family val="2"/>
            <charset val="162"/>
          </rPr>
          <t xml:space="preserve">
26.02.2018 KURULDU</t>
        </r>
      </text>
    </comment>
  </commentList>
</comments>
</file>

<file path=xl/sharedStrings.xml><?xml version="1.0" encoding="utf-8"?>
<sst xmlns="http://schemas.openxmlformats.org/spreadsheetml/2006/main" count="2936" uniqueCount="860">
  <si>
    <t>BOBİN</t>
  </si>
  <si>
    <t>BÜKÜM</t>
  </si>
  <si>
    <t>CER</t>
  </si>
  <si>
    <t>FİTİL</t>
  </si>
  <si>
    <t>LVSA</t>
  </si>
  <si>
    <t>MİKSER</t>
  </si>
  <si>
    <t>KONDÜSYON</t>
  </si>
  <si>
    <t>OPENEND</t>
  </si>
  <si>
    <t>PENYE</t>
  </si>
  <si>
    <t>RİNG</t>
  </si>
  <si>
    <t>TARAK</t>
  </si>
  <si>
    <t>VOLKMANN</t>
  </si>
  <si>
    <t>SCHLAFHORST</t>
  </si>
  <si>
    <t>FİTİL SIYIRMA</t>
  </si>
  <si>
    <t>WELKER</t>
  </si>
  <si>
    <t>ROVEMASTER</t>
  </si>
  <si>
    <t>AÇICI</t>
  </si>
  <si>
    <t>UNİFLEX</t>
  </si>
  <si>
    <t>KAVURLAR</t>
  </si>
  <si>
    <t>046</t>
  </si>
  <si>
    <t>BOWA</t>
  </si>
  <si>
    <t>FM 170</t>
  </si>
  <si>
    <t>FM</t>
  </si>
  <si>
    <t>BALKAN</t>
  </si>
  <si>
    <t>LOPTEKS</t>
  </si>
  <si>
    <t>SORTER</t>
  </si>
  <si>
    <t>OBEM</t>
  </si>
  <si>
    <t>KOMPRESÖR</t>
  </si>
  <si>
    <t>KURUTUCU</t>
  </si>
  <si>
    <t>KATLAMA</t>
  </si>
  <si>
    <t>SSM</t>
  </si>
  <si>
    <t>NUMUNE RİNG</t>
  </si>
  <si>
    <t>NR202</t>
  </si>
  <si>
    <t>R106</t>
  </si>
  <si>
    <t>R107</t>
  </si>
  <si>
    <t>R108</t>
  </si>
  <si>
    <t>B102</t>
  </si>
  <si>
    <t>B104</t>
  </si>
  <si>
    <t>B105</t>
  </si>
  <si>
    <t>B106</t>
  </si>
  <si>
    <t>B107</t>
  </si>
  <si>
    <t>B108</t>
  </si>
  <si>
    <t>B210</t>
  </si>
  <si>
    <t>B211</t>
  </si>
  <si>
    <t>R201</t>
  </si>
  <si>
    <t>R202</t>
  </si>
  <si>
    <t>R203</t>
  </si>
  <si>
    <t>R204</t>
  </si>
  <si>
    <t>R205</t>
  </si>
  <si>
    <t>R206</t>
  </si>
  <si>
    <t>R207</t>
  </si>
  <si>
    <t>R208</t>
  </si>
  <si>
    <t>FS201</t>
  </si>
  <si>
    <t>F211</t>
  </si>
  <si>
    <t>F221</t>
  </si>
  <si>
    <t>F231</t>
  </si>
  <si>
    <t>C211</t>
  </si>
  <si>
    <t>C212</t>
  </si>
  <si>
    <t>C221</t>
  </si>
  <si>
    <t>C222</t>
  </si>
  <si>
    <t>C231</t>
  </si>
  <si>
    <t>C232</t>
  </si>
  <si>
    <t>T211</t>
  </si>
  <si>
    <t>T212</t>
  </si>
  <si>
    <t>T213</t>
  </si>
  <si>
    <t>T221</t>
  </si>
  <si>
    <t>T222</t>
  </si>
  <si>
    <t>T223</t>
  </si>
  <si>
    <t>T301</t>
  </si>
  <si>
    <t>T302</t>
  </si>
  <si>
    <t>T303</t>
  </si>
  <si>
    <t>T304</t>
  </si>
  <si>
    <t>P301</t>
  </si>
  <si>
    <t>P302</t>
  </si>
  <si>
    <t>U301</t>
  </si>
  <si>
    <t>C301</t>
  </si>
  <si>
    <t>BW401</t>
  </si>
  <si>
    <t>BW402</t>
  </si>
  <si>
    <t>BW403</t>
  </si>
  <si>
    <t>AS401</t>
  </si>
  <si>
    <t>MX401</t>
  </si>
  <si>
    <t>FM401</t>
  </si>
  <si>
    <t>KONDANSER</t>
  </si>
  <si>
    <t>KO401</t>
  </si>
  <si>
    <t>BO211</t>
  </si>
  <si>
    <t>UF211</t>
  </si>
  <si>
    <t>BO221</t>
  </si>
  <si>
    <t>UF221</t>
  </si>
  <si>
    <t>KO221</t>
  </si>
  <si>
    <t>KO211</t>
  </si>
  <si>
    <t>PR201</t>
  </si>
  <si>
    <t>BO231</t>
  </si>
  <si>
    <t>UF231</t>
  </si>
  <si>
    <t>KO231</t>
  </si>
  <si>
    <t>T231</t>
  </si>
  <si>
    <t>T232</t>
  </si>
  <si>
    <t>B201</t>
  </si>
  <si>
    <t>B202</t>
  </si>
  <si>
    <t>B203</t>
  </si>
  <si>
    <t>B204</t>
  </si>
  <si>
    <t>B205</t>
  </si>
  <si>
    <t>B206</t>
  </si>
  <si>
    <t>B207</t>
  </si>
  <si>
    <t>B208</t>
  </si>
  <si>
    <t>BO301</t>
  </si>
  <si>
    <t>BALYA AÇICI</t>
  </si>
  <si>
    <t>TELEF AÇICI</t>
  </si>
  <si>
    <t>BO511</t>
  </si>
  <si>
    <t>UF511</t>
  </si>
  <si>
    <t>T511</t>
  </si>
  <si>
    <t>T512</t>
  </si>
  <si>
    <t>T513</t>
  </si>
  <si>
    <t>OE511</t>
  </si>
  <si>
    <t>OE513</t>
  </si>
  <si>
    <t>R209</t>
  </si>
  <si>
    <t>R210</t>
  </si>
  <si>
    <t>R211</t>
  </si>
  <si>
    <t>R212</t>
  </si>
  <si>
    <t>082</t>
  </si>
  <si>
    <t>081</t>
  </si>
  <si>
    <t>A II 461784</t>
  </si>
  <si>
    <t>GA 75-7,5 BAR</t>
  </si>
  <si>
    <t>207035</t>
  </si>
  <si>
    <t>VFPV-400/200/VC/PG</t>
  </si>
  <si>
    <t>870.0415/06</t>
  </si>
  <si>
    <t>21.08651.01</t>
  </si>
  <si>
    <t>21.08651.03</t>
  </si>
  <si>
    <t>21.08651.02</t>
  </si>
  <si>
    <t>BUHARLAMA</t>
  </si>
  <si>
    <t>OMV</t>
  </si>
  <si>
    <t>0465</t>
  </si>
  <si>
    <t>0466</t>
  </si>
  <si>
    <t>1065 367 L56</t>
  </si>
  <si>
    <t>1065 367 L57</t>
  </si>
  <si>
    <t>1065 367 L58</t>
  </si>
  <si>
    <t>1065 367 L59</t>
  </si>
  <si>
    <t>1065 367 L60</t>
  </si>
  <si>
    <t>1065 367 L61</t>
  </si>
  <si>
    <t>148 0507 8663-50009980</t>
  </si>
  <si>
    <t>148 0507 8662-50009979</t>
  </si>
  <si>
    <t>0424</t>
  </si>
  <si>
    <t>B10/1</t>
  </si>
  <si>
    <t>MAT.211</t>
  </si>
  <si>
    <t>MAT.010</t>
  </si>
  <si>
    <t>MAT.011</t>
  </si>
  <si>
    <t>B134</t>
  </si>
  <si>
    <t>117 0695 1160 - 29533</t>
  </si>
  <si>
    <t>1 065 944 L33</t>
  </si>
  <si>
    <t>40008681-00036</t>
  </si>
  <si>
    <t>40008240-00247</t>
  </si>
  <si>
    <t>40004154-00965</t>
  </si>
  <si>
    <t>40007770-00329</t>
  </si>
  <si>
    <t>15100487</t>
  </si>
  <si>
    <t>40008240-00248</t>
  </si>
  <si>
    <t>40008681-00037</t>
  </si>
  <si>
    <t>40007770-00328</t>
  </si>
  <si>
    <t>40004154-00964</t>
  </si>
  <si>
    <t>15100488</t>
  </si>
  <si>
    <t>YOK</t>
  </si>
  <si>
    <t>MAT.218</t>
  </si>
  <si>
    <t>MAT.009</t>
  </si>
  <si>
    <t>B44</t>
  </si>
  <si>
    <t>MAT.187</t>
  </si>
  <si>
    <t>40007770-00327</t>
  </si>
  <si>
    <t>40004154-02005</t>
  </si>
  <si>
    <t>184</t>
  </si>
  <si>
    <t>00882600</t>
  </si>
  <si>
    <t>413510273</t>
  </si>
  <si>
    <t>413510275</t>
  </si>
  <si>
    <t>117 0697 2483 - 35104</t>
  </si>
  <si>
    <t>117 0697 2483 - 35102</t>
  </si>
  <si>
    <t>1024 101</t>
  </si>
  <si>
    <t>T233</t>
  </si>
  <si>
    <t>T521</t>
  </si>
  <si>
    <t>T522</t>
  </si>
  <si>
    <t>T531</t>
  </si>
  <si>
    <t>T532</t>
  </si>
  <si>
    <t>AKTARMA</t>
  </si>
  <si>
    <t>AK101</t>
  </si>
  <si>
    <t>408</t>
  </si>
  <si>
    <t>106022</t>
  </si>
  <si>
    <t>114001</t>
  </si>
  <si>
    <t>112937</t>
  </si>
  <si>
    <t>BO521</t>
  </si>
  <si>
    <t>UF521</t>
  </si>
  <si>
    <t>BO531</t>
  </si>
  <si>
    <t>UF531</t>
  </si>
  <si>
    <t>MAT.782</t>
  </si>
  <si>
    <t>B34/1</t>
  </si>
  <si>
    <t>060</t>
  </si>
  <si>
    <t>767</t>
  </si>
  <si>
    <t>789</t>
  </si>
  <si>
    <t>F241</t>
  </si>
  <si>
    <t>KISA ELYAF RİNG-BOBİN</t>
  </si>
  <si>
    <t>KARIŞIM HATTI</t>
  </si>
  <si>
    <t>MIX PRES</t>
  </si>
  <si>
    <t>PAMUK HATTI</t>
  </si>
  <si>
    <t>PR301</t>
  </si>
  <si>
    <t>C511</t>
  </si>
  <si>
    <t>C521</t>
  </si>
  <si>
    <t>C531</t>
  </si>
  <si>
    <t>BK601</t>
  </si>
  <si>
    <t>BK602</t>
  </si>
  <si>
    <t>BK603</t>
  </si>
  <si>
    <t>BK604</t>
  </si>
  <si>
    <t>BK606</t>
  </si>
  <si>
    <t>TELEF PRES</t>
  </si>
  <si>
    <t>1065 558</t>
  </si>
  <si>
    <t>R213</t>
  </si>
  <si>
    <t>R214</t>
  </si>
  <si>
    <t>149 0507 8663-50009978</t>
  </si>
  <si>
    <t>149 0507 8662-50009977</t>
  </si>
  <si>
    <t>150 0507 8663-50009976</t>
  </si>
  <si>
    <t>150 0507 8662-50009975</t>
  </si>
  <si>
    <t>B213</t>
  </si>
  <si>
    <t>B214</t>
  </si>
  <si>
    <t>0571</t>
  </si>
  <si>
    <t>KISA ELYAF İHZARAT HAT-12</t>
  </si>
  <si>
    <t>BO121</t>
  </si>
  <si>
    <t>UF121</t>
  </si>
  <si>
    <t>1016080-00020</t>
  </si>
  <si>
    <t>T121</t>
  </si>
  <si>
    <t>T122</t>
  </si>
  <si>
    <t>T123</t>
  </si>
  <si>
    <t>C121</t>
  </si>
  <si>
    <t>C122</t>
  </si>
  <si>
    <t>F121</t>
  </si>
  <si>
    <t>40015944-00724</t>
  </si>
  <si>
    <t>40015943-01455</t>
  </si>
  <si>
    <t>KISA ELYAF RİNG-BOBİN HAT-12</t>
  </si>
  <si>
    <t>21959</t>
  </si>
  <si>
    <t>21316</t>
  </si>
  <si>
    <t>21955</t>
  </si>
  <si>
    <t>21317</t>
  </si>
  <si>
    <t>148 1198 0624 - 37217</t>
  </si>
  <si>
    <t>148 0400 1469 - 50000847</t>
  </si>
  <si>
    <t>YARDIMCI TESİS MAKİNALARI</t>
  </si>
  <si>
    <t>149 0114 2093 - 50023969</t>
  </si>
  <si>
    <t>B109</t>
  </si>
  <si>
    <t>149 0914 2750 - 50026315</t>
  </si>
  <si>
    <t>R109</t>
  </si>
  <si>
    <t>BK607</t>
  </si>
  <si>
    <t>BK608</t>
  </si>
  <si>
    <t>BK609</t>
  </si>
  <si>
    <t>STSS 05213</t>
  </si>
  <si>
    <t>STSS 05212</t>
  </si>
  <si>
    <t>STSS 05211</t>
  </si>
  <si>
    <t>DALGAKIRAN</t>
  </si>
  <si>
    <t>BN000117</t>
  </si>
  <si>
    <t>50023967 - 368-0114-1986</t>
  </si>
  <si>
    <t>50023968 - 368-0114-1987</t>
  </si>
  <si>
    <t>T305</t>
  </si>
  <si>
    <t>1013 007 - 13040-0101</t>
  </si>
  <si>
    <t>B60</t>
  </si>
  <si>
    <t>1016 215 - 16602-0265</t>
  </si>
  <si>
    <t>KO121</t>
  </si>
  <si>
    <t>413510039</t>
  </si>
  <si>
    <t>114 948 K</t>
  </si>
  <si>
    <t>114 948 F</t>
  </si>
  <si>
    <t>114 948 .1</t>
  </si>
  <si>
    <t>21.09221.01</t>
  </si>
  <si>
    <t>BN000119</t>
  </si>
  <si>
    <t>INV 110 PLAS</t>
  </si>
  <si>
    <t>2415MA09166</t>
  </si>
  <si>
    <t>2415MA09165</t>
  </si>
  <si>
    <t>21.09233.01</t>
  </si>
  <si>
    <t>KM101</t>
  </si>
  <si>
    <t>KM102</t>
  </si>
  <si>
    <t>KM103</t>
  </si>
  <si>
    <t>KM104</t>
  </si>
  <si>
    <t>KR101</t>
  </si>
  <si>
    <t>KR102</t>
  </si>
  <si>
    <t>BK610</t>
  </si>
  <si>
    <t>STSS 05506</t>
  </si>
  <si>
    <t>BN000131</t>
  </si>
  <si>
    <t>BK611</t>
  </si>
  <si>
    <t>BK612</t>
  </si>
  <si>
    <t>38086883-2/2</t>
  </si>
  <si>
    <t>38086883-1/2</t>
  </si>
  <si>
    <t>R110</t>
  </si>
  <si>
    <t>R111</t>
  </si>
  <si>
    <t>96/11/3998</t>
  </si>
  <si>
    <t>96/11/3993</t>
  </si>
  <si>
    <t>B110</t>
  </si>
  <si>
    <t>B111</t>
  </si>
  <si>
    <t>159 0716 4791 - 50031233</t>
  </si>
  <si>
    <t>159 0716 4792 - 50031234</t>
  </si>
  <si>
    <t>0674</t>
  </si>
  <si>
    <t>T214</t>
  </si>
  <si>
    <t>OPENEND İHZARAT 2.HAT</t>
  </si>
  <si>
    <t>BO241</t>
  </si>
  <si>
    <t>UF241</t>
  </si>
  <si>
    <t>KO241</t>
  </si>
  <si>
    <t>T241</t>
  </si>
  <si>
    <t>T242</t>
  </si>
  <si>
    <t>T243</t>
  </si>
  <si>
    <t>C241</t>
  </si>
  <si>
    <t>C242</t>
  </si>
  <si>
    <t>B26</t>
  </si>
  <si>
    <t>0134-4730</t>
  </si>
  <si>
    <t>243</t>
  </si>
  <si>
    <t>7602212-109062A</t>
  </si>
  <si>
    <t>7602212-109062C</t>
  </si>
  <si>
    <t>7602212-109062F</t>
  </si>
  <si>
    <t>40021135/43</t>
  </si>
  <si>
    <t>R112</t>
  </si>
  <si>
    <t>R113</t>
  </si>
  <si>
    <t>R114</t>
  </si>
  <si>
    <t>R115</t>
  </si>
  <si>
    <t>B112</t>
  </si>
  <si>
    <t>B113</t>
  </si>
  <si>
    <t>B114</t>
  </si>
  <si>
    <t>B115</t>
  </si>
  <si>
    <t>BH108</t>
  </si>
  <si>
    <t>BH109</t>
  </si>
  <si>
    <t>BH112</t>
  </si>
  <si>
    <t>BH113</t>
  </si>
  <si>
    <t>BH114</t>
  </si>
  <si>
    <t>BH115</t>
  </si>
  <si>
    <t>148 1102 3803 - 50003652</t>
  </si>
  <si>
    <t>148 1102 3801 - 50003651</t>
  </si>
  <si>
    <t>148 1102 3808 - 50003655</t>
  </si>
  <si>
    <t>BH201</t>
  </si>
  <si>
    <t>BH202</t>
  </si>
  <si>
    <t>BH203</t>
  </si>
  <si>
    <t>BH204</t>
  </si>
  <si>
    <t>BH205</t>
  </si>
  <si>
    <t>BH206</t>
  </si>
  <si>
    <t>BH207</t>
  </si>
  <si>
    <t>BH208</t>
  </si>
  <si>
    <t>BH213</t>
  </si>
  <si>
    <t>BH214</t>
  </si>
  <si>
    <t>0597</t>
  </si>
  <si>
    <t>0598</t>
  </si>
  <si>
    <t>0599</t>
  </si>
  <si>
    <t>40021131/68</t>
  </si>
  <si>
    <t>0694</t>
  </si>
  <si>
    <t>0692</t>
  </si>
  <si>
    <t>0693</t>
  </si>
  <si>
    <t>0691</t>
  </si>
  <si>
    <t>0690</t>
  </si>
  <si>
    <t>BK605</t>
  </si>
  <si>
    <t>38098469-1/2</t>
  </si>
  <si>
    <t>38098469-2/3</t>
  </si>
  <si>
    <t>38098469-1/3</t>
  </si>
  <si>
    <t>P303</t>
  </si>
  <si>
    <t>T306</t>
  </si>
  <si>
    <t>T307</t>
  </si>
  <si>
    <t>40024301-S3</t>
  </si>
  <si>
    <t>24505-0007</t>
  </si>
  <si>
    <t>24505-0008</t>
  </si>
  <si>
    <t>15100054 - 03-15-17409-0</t>
  </si>
  <si>
    <t>760-22-14 / 116359-0</t>
  </si>
  <si>
    <t>DVK 150 D</t>
  </si>
  <si>
    <t>553</t>
  </si>
  <si>
    <t>525</t>
  </si>
  <si>
    <t>552</t>
  </si>
  <si>
    <t>526</t>
  </si>
  <si>
    <t>0423</t>
  </si>
  <si>
    <t>40023874-00004</t>
  </si>
  <si>
    <t>40021135-291</t>
  </si>
  <si>
    <t>R116</t>
  </si>
  <si>
    <t>R117</t>
  </si>
  <si>
    <t>R118</t>
  </si>
  <si>
    <t>40022605-165</t>
  </si>
  <si>
    <t>40022605-166</t>
  </si>
  <si>
    <t>40022605-167</t>
  </si>
  <si>
    <t>B116</t>
  </si>
  <si>
    <t>BH116</t>
  </si>
  <si>
    <t>B117</t>
  </si>
  <si>
    <t>BH117</t>
  </si>
  <si>
    <t>B118</t>
  </si>
  <si>
    <t>BH118</t>
  </si>
  <si>
    <t>0756</t>
  </si>
  <si>
    <t>0755</t>
  </si>
  <si>
    <t>0754</t>
  </si>
  <si>
    <t>159 0518 7769- 50035875</t>
  </si>
  <si>
    <t>159 0518 7770- 50035876</t>
  </si>
  <si>
    <t>159 0518 7771- 50035877</t>
  </si>
  <si>
    <t>BÜKÜM - KATLAMA</t>
  </si>
  <si>
    <t>XENO-FD</t>
  </si>
  <si>
    <t>905.0065/18</t>
  </si>
  <si>
    <t>BK613</t>
  </si>
  <si>
    <t>BK614</t>
  </si>
  <si>
    <t>BK615</t>
  </si>
  <si>
    <t>BK616</t>
  </si>
  <si>
    <t>38106828-4/4</t>
  </si>
  <si>
    <t>38106828-3/4</t>
  </si>
  <si>
    <t>38106828-2/4</t>
  </si>
  <si>
    <t>38106828-1/4</t>
  </si>
  <si>
    <t>KT601</t>
  </si>
  <si>
    <t>KT602</t>
  </si>
  <si>
    <t>KT603</t>
  </si>
  <si>
    <t>KT604</t>
  </si>
  <si>
    <t>A11</t>
  </si>
  <si>
    <t>40017850-00461</t>
  </si>
  <si>
    <t>T234</t>
  </si>
  <si>
    <t>BH106</t>
  </si>
  <si>
    <t>MXP401</t>
  </si>
  <si>
    <t>B209</t>
  </si>
  <si>
    <t>171 1120 1291 - 50041622</t>
  </si>
  <si>
    <t>B3/4 GARNİTÜRLÜ</t>
  </si>
  <si>
    <t>UC301</t>
  </si>
  <si>
    <t>40023919-00185</t>
  </si>
  <si>
    <t>MİX311</t>
  </si>
  <si>
    <t>40021588-00128</t>
  </si>
  <si>
    <t>40021588-00127</t>
  </si>
  <si>
    <t>MİX321</t>
  </si>
  <si>
    <t>UF311</t>
  </si>
  <si>
    <t>UF321</t>
  </si>
  <si>
    <t>40025445-00237</t>
  </si>
  <si>
    <t>40025445-00238</t>
  </si>
  <si>
    <t>LX321</t>
  </si>
  <si>
    <t>KO311</t>
  </si>
  <si>
    <t>A21</t>
  </si>
  <si>
    <t>40018258-01204</t>
  </si>
  <si>
    <t>40018258-01203</t>
  </si>
  <si>
    <t>KO321</t>
  </si>
  <si>
    <t>U302</t>
  </si>
  <si>
    <t>40007962-01657</t>
  </si>
  <si>
    <t>40007962-01658</t>
  </si>
  <si>
    <t>40009067-00403</t>
  </si>
  <si>
    <t>UNICLEAN</t>
  </si>
  <si>
    <t>UNIMIX</t>
  </si>
  <si>
    <t>UNISTORE</t>
  </si>
  <si>
    <t>T308</t>
  </si>
  <si>
    <t>BH107</t>
  </si>
  <si>
    <t>KISA ELYAF İHZARAT HAT-11</t>
  </si>
  <si>
    <t>BO111</t>
  </si>
  <si>
    <t>UF111</t>
  </si>
  <si>
    <t>KO111</t>
  </si>
  <si>
    <t>KO112</t>
  </si>
  <si>
    <t>T111</t>
  </si>
  <si>
    <t>T112</t>
  </si>
  <si>
    <t>T113</t>
  </si>
  <si>
    <t>KISA ELYAF İHZARAT HAT-13</t>
  </si>
  <si>
    <t>40021131-1578</t>
  </si>
  <si>
    <t>C302</t>
  </si>
  <si>
    <t>C303</t>
  </si>
  <si>
    <t>40021135-900</t>
  </si>
  <si>
    <t>P304</t>
  </si>
  <si>
    <t>40028393-0321</t>
  </si>
  <si>
    <t>B212</t>
  </si>
  <si>
    <t>BH212</t>
  </si>
  <si>
    <t>0823</t>
  </si>
  <si>
    <t>BH110</t>
  </si>
  <si>
    <t>BH111</t>
  </si>
  <si>
    <t>0831</t>
  </si>
  <si>
    <t>0832</t>
  </si>
  <si>
    <t>092021-01</t>
  </si>
  <si>
    <t>KN101</t>
  </si>
  <si>
    <t>KN501</t>
  </si>
  <si>
    <t>C11</t>
  </si>
  <si>
    <t>C112</t>
  </si>
  <si>
    <t>F111</t>
  </si>
  <si>
    <t>40000399-01075</t>
  </si>
  <si>
    <t>40000402-01539</t>
  </si>
  <si>
    <t>T131</t>
  </si>
  <si>
    <t>T132</t>
  </si>
  <si>
    <t>T133</t>
  </si>
  <si>
    <t>C131</t>
  </si>
  <si>
    <t>C132</t>
  </si>
  <si>
    <t>F131</t>
  </si>
  <si>
    <t>T309</t>
  </si>
  <si>
    <t>T310</t>
  </si>
  <si>
    <t>P305</t>
  </si>
  <si>
    <t>P306</t>
  </si>
  <si>
    <t>F311</t>
  </si>
  <si>
    <t>F312</t>
  </si>
  <si>
    <t>40000310-184</t>
  </si>
  <si>
    <t>40000310-185</t>
  </si>
  <si>
    <t>KT511</t>
  </si>
  <si>
    <t>BK511</t>
  </si>
  <si>
    <t>BK512</t>
  </si>
  <si>
    <t>R101</t>
  </si>
  <si>
    <t>R102</t>
  </si>
  <si>
    <t>R103</t>
  </si>
  <si>
    <t>R104</t>
  </si>
  <si>
    <t>R105</t>
  </si>
  <si>
    <t>OE512</t>
  </si>
  <si>
    <t>FS101</t>
  </si>
  <si>
    <t>AK102</t>
  </si>
  <si>
    <t>148 0999 1002 - 50000580</t>
  </si>
  <si>
    <t>R501</t>
  </si>
  <si>
    <t>R502</t>
  </si>
  <si>
    <t>R503</t>
  </si>
  <si>
    <t>R504</t>
  </si>
  <si>
    <t>R505</t>
  </si>
  <si>
    <t>R506</t>
  </si>
  <si>
    <t>R507</t>
  </si>
  <si>
    <t>R508</t>
  </si>
  <si>
    <t>R509</t>
  </si>
  <si>
    <t>B501</t>
  </si>
  <si>
    <t>B502</t>
  </si>
  <si>
    <t>B503</t>
  </si>
  <si>
    <t>B504</t>
  </si>
  <si>
    <t>B505</t>
  </si>
  <si>
    <t>BK501</t>
  </si>
  <si>
    <t>BK502</t>
  </si>
  <si>
    <t>BK503</t>
  </si>
  <si>
    <t>BK504</t>
  </si>
  <si>
    <t>BK505</t>
  </si>
  <si>
    <t>BK506</t>
  </si>
  <si>
    <t>KT501</t>
  </si>
  <si>
    <t>DİKİŞ İPLİĞİ</t>
  </si>
  <si>
    <t>149 0711 3092 - 50018025</t>
  </si>
  <si>
    <t>HAMEL</t>
  </si>
  <si>
    <t>9978</t>
  </si>
  <si>
    <t>9977</t>
  </si>
  <si>
    <t>9952</t>
  </si>
  <si>
    <t>9955</t>
  </si>
  <si>
    <t>9428</t>
  </si>
  <si>
    <t>B101</t>
  </si>
  <si>
    <t>B103</t>
  </si>
  <si>
    <t>BH103</t>
  </si>
  <si>
    <t>BH104</t>
  </si>
  <si>
    <t>BH105</t>
  </si>
  <si>
    <t>183</t>
  </si>
  <si>
    <t>C223</t>
  </si>
  <si>
    <t>40000361-00090</t>
  </si>
  <si>
    <t>40000361-00089</t>
  </si>
  <si>
    <t>2770002127 - 712000094</t>
  </si>
  <si>
    <t>2770002123 - 712000090</t>
  </si>
  <si>
    <t>2770002124 - 712000091</t>
  </si>
  <si>
    <t>2770002125 - 712000092</t>
  </si>
  <si>
    <t>2770002126 - 712000093</t>
  </si>
  <si>
    <t>F5</t>
  </si>
  <si>
    <t>148 0300 1365 - 50000324</t>
  </si>
  <si>
    <t>148 0300 1409 - 50000325</t>
  </si>
  <si>
    <t>40000399-01074</t>
  </si>
  <si>
    <t>4145-308</t>
  </si>
  <si>
    <t>0838</t>
  </si>
  <si>
    <t>0837</t>
  </si>
  <si>
    <t>0836</t>
  </si>
  <si>
    <t>MX701</t>
  </si>
  <si>
    <t>BO701</t>
  </si>
  <si>
    <t>BO702</t>
  </si>
  <si>
    <t>BO703</t>
  </si>
  <si>
    <t>FM AÇICI</t>
  </si>
  <si>
    <t>FM701</t>
  </si>
  <si>
    <t>FMN</t>
  </si>
  <si>
    <t>LW701</t>
  </si>
  <si>
    <t>TA701</t>
  </si>
  <si>
    <t>VF AÇICI</t>
  </si>
  <si>
    <t>VF701</t>
  </si>
  <si>
    <t>TFV1 AÇICI</t>
  </si>
  <si>
    <t>TV701</t>
  </si>
  <si>
    <t>TFV11200</t>
  </si>
  <si>
    <t>TR701</t>
  </si>
  <si>
    <t>TR702</t>
  </si>
  <si>
    <t>TR703</t>
  </si>
  <si>
    <t>TR704</t>
  </si>
  <si>
    <t>TR705</t>
  </si>
  <si>
    <t>TR706</t>
  </si>
  <si>
    <t>BB701</t>
  </si>
  <si>
    <t>FT701</t>
  </si>
  <si>
    <t>ÜNİCLEAN</t>
  </si>
  <si>
    <t>ÜN701</t>
  </si>
  <si>
    <t>B1</t>
  </si>
  <si>
    <t>40000110-00121</t>
  </si>
  <si>
    <t>2016.1</t>
  </si>
  <si>
    <t>22956</t>
  </si>
  <si>
    <t>BK702</t>
  </si>
  <si>
    <t>9975</t>
  </si>
  <si>
    <t>9976</t>
  </si>
  <si>
    <t>9954</t>
  </si>
  <si>
    <t>BA702</t>
  </si>
  <si>
    <t>B3/4S</t>
  </si>
  <si>
    <t>1013 337 V632</t>
  </si>
  <si>
    <t>2109754.01</t>
  </si>
  <si>
    <t>2109754.03</t>
  </si>
  <si>
    <t>2109754.02</t>
  </si>
  <si>
    <t>BK619</t>
  </si>
  <si>
    <t>BK618</t>
  </si>
  <si>
    <t>BK617</t>
  </si>
  <si>
    <t>KO131</t>
  </si>
  <si>
    <t>UF131</t>
  </si>
  <si>
    <t>BO131</t>
  </si>
  <si>
    <t>103618 - 000005</t>
  </si>
  <si>
    <t>40001001 - 00020</t>
  </si>
  <si>
    <t>375-04 12 - 195411</t>
  </si>
  <si>
    <t>C304</t>
  </si>
  <si>
    <t>40001110-01330</t>
  </si>
  <si>
    <t>PARÇALANARAK DİĞER FİTİLLER UZATILDI</t>
  </si>
  <si>
    <t>HAT111 DEN SÖKÜLDÜ</t>
  </si>
  <si>
    <t>HAT111 DEN SÖKÜLDÜ PAMUK PRESEYA TAKILACAK</t>
  </si>
  <si>
    <t>40001001-00018</t>
  </si>
  <si>
    <t>3750421-161278</t>
  </si>
  <si>
    <t>ANTEPTEN ALINAN</t>
  </si>
  <si>
    <t>OPENEND İHZARAT 1.HAT</t>
  </si>
  <si>
    <t>KISA ELYAF İHZARAT HAT-21</t>
  </si>
  <si>
    <t>BELİRSİZ</t>
  </si>
  <si>
    <t>PASİF</t>
  </si>
  <si>
    <t>B34 ÇİVİLİ</t>
  </si>
  <si>
    <t>760-22 02 / 111577 G</t>
  </si>
  <si>
    <t>760-22 02 / 111577 I</t>
  </si>
  <si>
    <t>760-22 02 / 111001 H</t>
  </si>
  <si>
    <t>760-22-12 / 106122 A</t>
  </si>
  <si>
    <t>760-22-10 / 106100 F</t>
  </si>
  <si>
    <t>760-22-10 / 106100 A</t>
  </si>
  <si>
    <t>112 96/12/3982</t>
  </si>
  <si>
    <t>128 96/11/3982</t>
  </si>
  <si>
    <t>111 96/12/3982</t>
  </si>
  <si>
    <t>113 96/12/3982</t>
  </si>
  <si>
    <t>114 96/12/3982</t>
  </si>
  <si>
    <t>148 1102 3804 - 50003653</t>
  </si>
  <si>
    <t>171-0521-1710 - 50042151</t>
  </si>
  <si>
    <t>171-0521-1711 - 50042152</t>
  </si>
  <si>
    <t>148 1102 3800 - 50003650</t>
  </si>
  <si>
    <t>1 002 801 A 546</t>
  </si>
  <si>
    <t>B34 GARNİTÜRLÜ</t>
  </si>
  <si>
    <t>21311 98/11/5881</t>
  </si>
  <si>
    <t>21312 98/11/5881</t>
  </si>
  <si>
    <t>213110 98/11/5881</t>
  </si>
  <si>
    <t>50035871 159-0118-7303</t>
  </si>
  <si>
    <t>50035872 159-0118-7304</t>
  </si>
  <si>
    <t>37212 148-1198-0614</t>
  </si>
  <si>
    <t>37212 148-1198-0612</t>
  </si>
  <si>
    <t>50035873 159-0118-7305</t>
  </si>
  <si>
    <t>50035874 159-0118-7306</t>
  </si>
  <si>
    <t>024-04 03 / 129985-00</t>
  </si>
  <si>
    <t>046-10 64 / 125982-A</t>
  </si>
  <si>
    <t>046-10 64 / 125982-B</t>
  </si>
  <si>
    <t>046-10 64 / 125982-C</t>
  </si>
  <si>
    <t>236-07 11 / 125991</t>
  </si>
  <si>
    <t>170-04 08 / 125986</t>
  </si>
  <si>
    <t>147 039 52932 - 29831</t>
  </si>
  <si>
    <t>375-04 13 194411</t>
  </si>
  <si>
    <t>235-07 22 / 193569</t>
  </si>
  <si>
    <t>098-07 03 193571</t>
  </si>
  <si>
    <t>760-22-12 106122C</t>
  </si>
  <si>
    <t>760-22-12 106122B</t>
  </si>
  <si>
    <t>760-22-10 106100E</t>
  </si>
  <si>
    <t>760-22-10 106100D</t>
  </si>
  <si>
    <t>760-22-10 106100C</t>
  </si>
  <si>
    <t>760-22-10 106100B</t>
  </si>
  <si>
    <t>14704964016 34191</t>
  </si>
  <si>
    <t>22957 01-15-8653-0</t>
  </si>
  <si>
    <t>22958 01/15/8653-0</t>
  </si>
  <si>
    <t>760-22-14 / 116359-C</t>
  </si>
  <si>
    <t>375.04 16 / 125980 A</t>
  </si>
  <si>
    <t>1832-2350 0162-6914</t>
  </si>
  <si>
    <t>50042154 171-0521-1713</t>
  </si>
  <si>
    <t>50042153 171-0521-1712</t>
  </si>
  <si>
    <t>375-04 16 / 125980 B</t>
  </si>
  <si>
    <t>071003 / EDS-VHK2</t>
  </si>
  <si>
    <t>1024 398 / 24504-0142</t>
  </si>
  <si>
    <t>1024 398 / 24504-0143</t>
  </si>
  <si>
    <t xml:space="preserve">1024 308 / 24503-1294 </t>
  </si>
  <si>
    <t xml:space="preserve">1024 156 / 000564 </t>
  </si>
  <si>
    <t>22953 01-15-8653-0</t>
  </si>
  <si>
    <t>13128 94/11/2320</t>
  </si>
  <si>
    <t>13130 94/11/2320</t>
  </si>
  <si>
    <t>13127 94/11/2320</t>
  </si>
  <si>
    <t>13134 94/11/2320</t>
  </si>
  <si>
    <t>13133 94/11/2320</t>
  </si>
  <si>
    <t>13129 94/11/2320</t>
  </si>
  <si>
    <t>13124 94/11/2320</t>
  </si>
  <si>
    <t>13122 94/11/2320</t>
  </si>
  <si>
    <t>13123 94/11/2320</t>
  </si>
  <si>
    <t>1055 074 175/206</t>
  </si>
  <si>
    <t>173-04 00 195415</t>
  </si>
  <si>
    <t>19/252/44 1314</t>
  </si>
  <si>
    <t>093-07 03 195417</t>
  </si>
  <si>
    <t>T21890/2 / 4111163</t>
  </si>
  <si>
    <t>KISA ELYAF İHZARAT HAT-23</t>
  </si>
  <si>
    <t>KISA ELYAF İHZARAT HAT-22</t>
  </si>
  <si>
    <t>KISA ELYAF İHZARAT HAT-24</t>
  </si>
  <si>
    <t>PAMUK PRES</t>
  </si>
  <si>
    <t/>
  </si>
  <si>
    <t>238</t>
  </si>
  <si>
    <t>true</t>
  </si>
  <si>
    <t>false</t>
  </si>
  <si>
    <t>MCM 6 236 / 1200</t>
  </si>
  <si>
    <t>VHK 2</t>
  </si>
  <si>
    <t>MKP 2220</t>
  </si>
  <si>
    <t>E65</t>
  </si>
  <si>
    <t>E72</t>
  </si>
  <si>
    <t>E86</t>
  </si>
  <si>
    <t>C50</t>
  </si>
  <si>
    <t>E32</t>
  </si>
  <si>
    <t>046-07 35 195414 A</t>
  </si>
  <si>
    <t>046-07 36 195413</t>
  </si>
  <si>
    <t>046-07 35 195414 B</t>
  </si>
  <si>
    <t>40009067-00336</t>
  </si>
  <si>
    <t>Type</t>
  </si>
  <si>
    <t>Brand</t>
  </si>
  <si>
    <t>Model</t>
  </si>
  <si>
    <t>Adress</t>
  </si>
  <si>
    <t>Year</t>
  </si>
  <si>
    <t>SerialNumber</t>
  </si>
  <si>
    <t>Transformator</t>
  </si>
  <si>
    <t>Active</t>
  </si>
  <si>
    <t>OrderNo</t>
  </si>
  <si>
    <t>MachinePark</t>
  </si>
  <si>
    <t>ParkNo</t>
  </si>
  <si>
    <t>36 İĞ</t>
  </si>
  <si>
    <t>X5</t>
  </si>
  <si>
    <t>25 İĞ</t>
  </si>
  <si>
    <t>50 İĞ</t>
  </si>
  <si>
    <t>AC6</t>
  </si>
  <si>
    <t>30/28 İĞ 2'' BARABAN</t>
  </si>
  <si>
    <t>26/24 İĞ 2'' BARABAN</t>
  </si>
  <si>
    <t>24/22 İĞ 2'' BARABAN</t>
  </si>
  <si>
    <t>32/29 İĞ 2'' BARABAN</t>
  </si>
  <si>
    <t>34 İĞ 2'' BARABAN</t>
  </si>
  <si>
    <t>AUTOCONER X6</t>
  </si>
  <si>
    <t>26/24 İĞ TRAVERS SARIM</t>
  </si>
  <si>
    <t>60 İĞ</t>
  </si>
  <si>
    <t>BOW1200</t>
  </si>
  <si>
    <t>VAP L40</t>
  </si>
  <si>
    <t>VAPORFİL</t>
  </si>
  <si>
    <t>VAPORIZZO</t>
  </si>
  <si>
    <t>180 İĞ</t>
  </si>
  <si>
    <t>VTS 07-0 (8.11)</t>
  </si>
  <si>
    <t>VTS 07-0</t>
  </si>
  <si>
    <t>156 İĞ</t>
  </si>
  <si>
    <t>VTS 05-0</t>
  </si>
  <si>
    <t>B-D10</t>
  </si>
  <si>
    <t>RSB1</t>
  </si>
  <si>
    <t>RSB951</t>
  </si>
  <si>
    <t>RSB-D30</t>
  </si>
  <si>
    <t>RSB-D40</t>
  </si>
  <si>
    <t>RSB-D45</t>
  </si>
  <si>
    <t>RSB-D35</t>
  </si>
  <si>
    <t>RSB-D50</t>
  </si>
  <si>
    <t>SB-D10</t>
  </si>
  <si>
    <t>SB-D40</t>
  </si>
  <si>
    <t>SB-D45</t>
  </si>
  <si>
    <t>SB-D50</t>
  </si>
  <si>
    <t>670 RoWeMat</t>
  </si>
  <si>
    <t>120 İĞ</t>
  </si>
  <si>
    <t>84 İĞ</t>
  </si>
  <si>
    <t>2/054</t>
  </si>
  <si>
    <t>DP1-D</t>
  </si>
  <si>
    <t>LVSA A2/1</t>
  </si>
  <si>
    <t>G5/1</t>
  </si>
  <si>
    <t>192 İĞ</t>
  </si>
  <si>
    <t>ACO</t>
  </si>
  <si>
    <t>288-168 İĞ SE9</t>
  </si>
  <si>
    <t>288-216 İĞ SE9</t>
  </si>
  <si>
    <t>G30</t>
  </si>
  <si>
    <t>912 İĞ Ø42 KOPS Ø18*200</t>
  </si>
  <si>
    <t>912 İĞ Ø42 KOPS Ø20*200</t>
  </si>
  <si>
    <t>G36</t>
  </si>
  <si>
    <t>912 İĞ Ø42 70mm KOPS Ø18*210</t>
  </si>
  <si>
    <t>RM350</t>
  </si>
  <si>
    <t>864 İĞ Ø48 75mm KOPS Ø22*240</t>
  </si>
  <si>
    <t>912 İĞ Ø45 70mm KOPS Ø19*210</t>
  </si>
  <si>
    <t>RM321</t>
  </si>
  <si>
    <t>E1 768 İĞ Ø45</t>
  </si>
  <si>
    <t>ZI72XL</t>
  </si>
  <si>
    <t>912 İĞ Ø40 68,75mm</t>
  </si>
  <si>
    <t>C501</t>
  </si>
  <si>
    <t>CX300</t>
  </si>
  <si>
    <t>C51H</t>
  </si>
  <si>
    <t>DK760</t>
  </si>
  <si>
    <t>AS024</t>
  </si>
  <si>
    <t>B12</t>
  </si>
  <si>
    <t>B72</t>
  </si>
  <si>
    <t>A79</t>
  </si>
  <si>
    <t>VFO1200</t>
  </si>
  <si>
    <t>MARZOLI</t>
  </si>
  <si>
    <t>RIETER</t>
  </si>
  <si>
    <t>ZINSER</t>
  </si>
  <si>
    <t>FADIS</t>
  </si>
  <si>
    <t>MIKROPOR</t>
  </si>
  <si>
    <t>TEXTIMA</t>
  </si>
  <si>
    <t>AUTOCONER 338V</t>
  </si>
  <si>
    <t>X6V</t>
  </si>
  <si>
    <t>EquipmentDescription</t>
  </si>
  <si>
    <t>EquipmentDescription2</t>
  </si>
  <si>
    <t>UNIFLEX</t>
  </si>
  <si>
    <t>UNILAP</t>
  </si>
  <si>
    <t>PRSM</t>
  </si>
  <si>
    <t>Ø2000x4000mm</t>
  </si>
  <si>
    <t>TypeEng</t>
  </si>
  <si>
    <t>Acici</t>
  </si>
  <si>
    <t>Aktarma</t>
  </si>
  <si>
    <t>BalyaAcici</t>
  </si>
  <si>
    <t>Bobin</t>
  </si>
  <si>
    <t>Bowa</t>
  </si>
  <si>
    <t>Buharlama</t>
  </si>
  <si>
    <t>Bukum</t>
  </si>
  <si>
    <t>Cer</t>
  </si>
  <si>
    <t>Fitil</t>
  </si>
  <si>
    <t>FitilSiyirma</t>
  </si>
  <si>
    <t>Fm</t>
  </si>
  <si>
    <t>Katlama</t>
  </si>
  <si>
    <t>Kondanser</t>
  </si>
  <si>
    <t>Kondusyon</t>
  </si>
  <si>
    <t>Lopteks</t>
  </si>
  <si>
    <t>MixPress</t>
  </si>
  <si>
    <t>Mikser</t>
  </si>
  <si>
    <t>NumuneRing</t>
  </si>
  <si>
    <t>Openend</t>
  </si>
  <si>
    <t>PamukPress</t>
  </si>
  <si>
    <t>Penye</t>
  </si>
  <si>
    <t>Ring</t>
  </si>
  <si>
    <t>Tarak</t>
  </si>
  <si>
    <t>TelefAcici</t>
  </si>
  <si>
    <t>TelefPress</t>
  </si>
  <si>
    <t>Uniclean</t>
  </si>
  <si>
    <t>Unimix</t>
  </si>
  <si>
    <t>Unistore</t>
  </si>
  <si>
    <t>Uniflex</t>
  </si>
  <si>
    <t>Uniflap</t>
  </si>
  <si>
    <t>Uniq</t>
  </si>
  <si>
    <t>FmAcici</t>
  </si>
  <si>
    <t>Kompresor</t>
  </si>
  <si>
    <t>Kurutucu</t>
  </si>
  <si>
    <t>Lvsa</t>
  </si>
  <si>
    <t>Tfv1Acici</t>
  </si>
  <si>
    <t>VfAcici</t>
  </si>
  <si>
    <t>Sütun1</t>
  </si>
  <si>
    <t>Sütun2</t>
  </si>
  <si>
    <t>Instance</t>
  </si>
  <si>
    <t>Sütun3</t>
  </si>
  <si>
    <t>equipmentBrandMARZOLI</t>
  </si>
  <si>
    <t>equipmentBrandRIETER</t>
  </si>
  <si>
    <t>equipmentBrandSCHLAFHORST</t>
  </si>
  <si>
    <t>equipmentBrand</t>
  </si>
  <si>
    <t>equipmentBrandTRÜTZSCHLER</t>
  </si>
  <si>
    <t>equipmentBrandOMV</t>
  </si>
  <si>
    <t>equipmentBrandHAMEL</t>
  </si>
  <si>
    <t>equipmentBrandVOLKMANN</t>
  </si>
  <si>
    <t>equipmentBrandZINSER</t>
  </si>
  <si>
    <t>equipmentBrandWELKER</t>
  </si>
  <si>
    <t>equipmentBrandFADIS</t>
  </si>
  <si>
    <t>equipmentBrandSSM</t>
  </si>
  <si>
    <t>equipmentBrandATLAS COPCO</t>
  </si>
  <si>
    <t>equipmentBrandDALGAKIRAN</t>
  </si>
  <si>
    <t>equipmentBrandBALKAN</t>
  </si>
  <si>
    <t>equipmentBrandOBEM</t>
  </si>
  <si>
    <t>equipmentBrandPROSES MEKATRONİK</t>
  </si>
  <si>
    <t>equipmentBrandMIKROPOR</t>
  </si>
  <si>
    <t>equipmentBrandLOPTEKS</t>
  </si>
  <si>
    <t>equipmentBrandSAİT İZMİT</t>
  </si>
  <si>
    <t>equipmentBrandINTI PACKING SYSTEM</t>
  </si>
  <si>
    <t>equipmentBrandTEXTIMA</t>
  </si>
  <si>
    <t>equipmentBrandKAVURLAR</t>
  </si>
  <si>
    <t>ATLASCOPCO</t>
  </si>
  <si>
    <t>INTIPACKINGSYSTEM</t>
  </si>
  <si>
    <t>SAITIZMIT</t>
  </si>
  <si>
    <t>TRUTZSCHLER</t>
  </si>
  <si>
    <t>ACME</t>
  </si>
  <si>
    <t>BrandModel</t>
  </si>
  <si>
    <t>ModelNo</t>
  </si>
  <si>
    <t>PROSESMEKATRONIK</t>
  </si>
  <si>
    <t>SINCRO B 410 8 inch</t>
  </si>
  <si>
    <t>SINCRO B 510 10 inch</t>
  </si>
  <si>
    <t>Unilap</t>
  </si>
  <si>
    <t>EquipmentInstance</t>
  </si>
  <si>
    <t>ModelKod</t>
  </si>
  <si>
    <t>MixPres</t>
  </si>
  <si>
    <t>OpenEnd</t>
  </si>
  <si>
    <t>FMAcici</t>
  </si>
  <si>
    <t>TFV1Acici</t>
  </si>
  <si>
    <t>10 inch120 İĞ</t>
  </si>
  <si>
    <t>6 inch 154 İĞ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</si>
</sst>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9" x14ac:knownFonts="1">
    <font>
      <sz val="10"/>
      <name val="Arial"/>
      <charset val="162"/>
    </font>
    <font>
      <sz val="8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2"/>
      <name val="Arial Nova"/>
      <family val="2"/>
      <charset val="162"/>
    </font>
    <font>
      <sz val="10"/>
      <name val="Arial Nova"/>
      <family val="2"/>
      <charset val="162"/>
    </font>
    <font>
      <b/>
      <sz val="12"/>
      <name val="Arial Nova"/>
      <family val="2"/>
      <charset val="162"/>
    </font>
    <font>
      <b/>
      <sz val="10"/>
      <name val="Arial Nova"/>
      <family val="2"/>
      <charset val="162"/>
    </font>
    <font>
      <sz val="10"/>
      <name val="Arial"/>
      <charset val="162"/>
    </font>
  </fonts>
  <fills count="1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6C9EA"/>
        <bgColor indexed="64"/>
      </patternFill>
    </fill>
    <fill>
      <patternFill patternType="solid">
        <fgColor rgb="FFC3F0F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11">
    <xf numFmtId="0" fontId="0" fillId="0" borderId="0" xfId="0"/>
    <xf numFmtId="0" fontId="5" fillId="0" borderId="0" xfId="0" applyFont="1" applyAlignment="1">
      <alignment horizontal="left"/>
    </xf>
    <xf numFmtId="0" fontId="4" fillId="8" borderId="4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left"/>
    </xf>
    <xf numFmtId="49" fontId="4" fillId="5" borderId="8" xfId="0" applyNumberFormat="1" applyFont="1" applyFill="1" applyBorder="1" applyAlignment="1">
      <alignment horizontal="left"/>
    </xf>
    <xf numFmtId="0" fontId="4" fillId="7" borderId="4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horizontal="left"/>
    </xf>
    <xf numFmtId="49" fontId="4" fillId="4" borderId="8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/>
    </xf>
    <xf numFmtId="49" fontId="4" fillId="3" borderId="8" xfId="0" applyNumberFormat="1" applyFont="1" applyFill="1" applyBorder="1" applyAlignment="1">
      <alignment horizontal="left"/>
    </xf>
    <xf numFmtId="0" fontId="4" fillId="11" borderId="4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/>
    </xf>
    <xf numFmtId="49" fontId="4" fillId="10" borderId="1" xfId="0" applyNumberFormat="1" applyFont="1" applyFill="1" applyBorder="1" applyAlignment="1">
      <alignment horizontal="left"/>
    </xf>
    <xf numFmtId="49" fontId="4" fillId="10" borderId="8" xfId="0" applyNumberFormat="1" applyFont="1" applyFill="1" applyBorder="1" applyAlignment="1">
      <alignment horizontal="left"/>
    </xf>
    <xf numFmtId="0" fontId="4" fillId="13" borderId="4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 wrapText="1"/>
    </xf>
    <xf numFmtId="49" fontId="4" fillId="9" borderId="1" xfId="0" applyNumberFormat="1" applyFont="1" applyFill="1" applyBorder="1" applyAlignment="1">
      <alignment horizontal="left"/>
    </xf>
    <xf numFmtId="49" fontId="4" fillId="9" borderId="8" xfId="0" applyNumberFormat="1" applyFont="1" applyFill="1" applyBorder="1" applyAlignment="1">
      <alignment horizontal="left"/>
    </xf>
    <xf numFmtId="0" fontId="4" fillId="13" borderId="4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 wrapText="1"/>
    </xf>
    <xf numFmtId="49" fontId="4" fillId="11" borderId="1" xfId="0" applyNumberFormat="1" applyFont="1" applyFill="1" applyBorder="1" applyAlignment="1">
      <alignment horizontal="left"/>
    </xf>
    <xf numFmtId="49" fontId="4" fillId="11" borderId="8" xfId="0" applyNumberFormat="1" applyFont="1" applyFill="1" applyBorder="1" applyAlignment="1">
      <alignment horizontal="left"/>
    </xf>
    <xf numFmtId="0" fontId="4" fillId="7" borderId="4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wrapText="1"/>
    </xf>
    <xf numFmtId="0" fontId="4" fillId="17" borderId="4" xfId="0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49" fontId="4" fillId="12" borderId="1" xfId="0" applyNumberFormat="1" applyFont="1" applyFill="1" applyBorder="1" applyAlignment="1">
      <alignment horizontal="left"/>
    </xf>
    <xf numFmtId="49" fontId="4" fillId="12" borderId="8" xfId="0" applyNumberFormat="1" applyFont="1" applyFill="1" applyBorder="1" applyAlignment="1">
      <alignment horizontal="left"/>
    </xf>
    <xf numFmtId="0" fontId="4" fillId="9" borderId="4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49" fontId="4" fillId="6" borderId="8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 vertical="center"/>
    </xf>
    <xf numFmtId="49" fontId="4" fillId="6" borderId="8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/>
    </xf>
    <xf numFmtId="49" fontId="4" fillId="2" borderId="8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49" fontId="4" fillId="8" borderId="1" xfId="0" applyNumberFormat="1" applyFont="1" applyFill="1" applyBorder="1" applyAlignment="1">
      <alignment horizontal="left"/>
    </xf>
    <xf numFmtId="0" fontId="4" fillId="8" borderId="1" xfId="0" applyFont="1" applyFill="1" applyBorder="1" applyAlignment="1">
      <alignment horizontal="left" wrapText="1"/>
    </xf>
    <xf numFmtId="49" fontId="4" fillId="8" borderId="8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 vertical="center"/>
    </xf>
    <xf numFmtId="49" fontId="4" fillId="14" borderId="1" xfId="0" applyNumberFormat="1" applyFont="1" applyFill="1" applyBorder="1" applyAlignment="1">
      <alignment horizontal="left" vertical="center"/>
    </xf>
    <xf numFmtId="49" fontId="4" fillId="14" borderId="8" xfId="0" applyNumberFormat="1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/>
    </xf>
    <xf numFmtId="49" fontId="4" fillId="14" borderId="1" xfId="0" applyNumberFormat="1" applyFont="1" applyFill="1" applyBorder="1" applyAlignment="1">
      <alignment horizontal="left"/>
    </xf>
    <xf numFmtId="49" fontId="4" fillId="14" borderId="8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/>
    </xf>
    <xf numFmtId="49" fontId="4" fillId="11" borderId="1" xfId="0" applyNumberFormat="1" applyFont="1" applyFill="1" applyBorder="1" applyAlignment="1">
      <alignment horizontal="left" vertical="center"/>
    </xf>
    <xf numFmtId="49" fontId="4" fillId="11" borderId="8" xfId="0" applyNumberFormat="1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wrapText="1"/>
    </xf>
    <xf numFmtId="49" fontId="4" fillId="15" borderId="1" xfId="0" applyNumberFormat="1" applyFont="1" applyFill="1" applyBorder="1" applyAlignment="1">
      <alignment horizontal="left"/>
    </xf>
    <xf numFmtId="49" fontId="4" fillId="15" borderId="8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 wrapText="1"/>
    </xf>
    <xf numFmtId="0" fontId="4" fillId="18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0" fontId="4" fillId="11" borderId="8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left"/>
    </xf>
    <xf numFmtId="49" fontId="4" fillId="13" borderId="1" xfId="0" applyNumberFormat="1" applyFont="1" applyFill="1" applyBorder="1" applyAlignment="1">
      <alignment horizontal="left"/>
    </xf>
    <xf numFmtId="49" fontId="4" fillId="13" borderId="8" xfId="0" applyNumberFormat="1" applyFont="1" applyFill="1" applyBorder="1" applyAlignment="1">
      <alignment horizontal="left"/>
    </xf>
    <xf numFmtId="49" fontId="4" fillId="13" borderId="1" xfId="0" applyNumberFormat="1" applyFont="1" applyFill="1" applyBorder="1" applyAlignment="1">
      <alignment horizontal="left" vertical="center"/>
    </xf>
    <xf numFmtId="49" fontId="4" fillId="13" borderId="8" xfId="0" applyNumberFormat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49" fontId="4" fillId="10" borderId="1" xfId="0" applyNumberFormat="1" applyFont="1" applyFill="1" applyBorder="1" applyAlignment="1">
      <alignment horizontal="left" vertical="center"/>
    </xf>
    <xf numFmtId="49" fontId="4" fillId="10" borderId="8" xfId="0" applyNumberFormat="1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16" borderId="6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49" fontId="6" fillId="16" borderId="2" xfId="0" applyNumberFormat="1" applyFont="1" applyFill="1" applyBorder="1" applyAlignment="1">
      <alignment horizontal="center" vertical="center" wrapText="1"/>
    </xf>
    <xf numFmtId="0" fontId="6" fillId="16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9" borderId="5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4" fillId="13" borderId="3" xfId="0" applyFont="1" applyFill="1" applyBorder="1" applyAlignment="1">
      <alignment horizontal="left" vertical="center"/>
    </xf>
    <xf numFmtId="49" fontId="4" fillId="13" borderId="3" xfId="0" applyNumberFormat="1" applyFont="1" applyFill="1" applyBorder="1" applyAlignment="1">
      <alignment horizontal="left" vertical="center"/>
    </xf>
    <xf numFmtId="49" fontId="4" fillId="13" borderId="9" xfId="0" applyNumberFormat="1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/>
    </xf>
    <xf numFmtId="0" fontId="4" fillId="11" borderId="8" xfId="1" applyNumberFormat="1" applyFont="1" applyFill="1" applyBorder="1" applyAlignment="1">
      <alignment horizontal="left"/>
    </xf>
  </cellXfs>
  <cellStyles count="2">
    <cellStyle name="Normal" xfId="0" builtinId="0"/>
    <cellStyle name="ParaBirimi" xfId="1" builtinId="4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0" formatCode="General"/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charset val="16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0" formatCode="General"/>
      <fill>
        <patternFill patternType="solid">
          <fgColor indexed="64"/>
          <bgColor rgb="FF00B0F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z val="12"/>
        <name val="Arial Nova"/>
        <family val="2"/>
        <charset val="162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z val="12"/>
        <name val="Arial Nova"/>
        <family val="2"/>
        <charset val="162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charset val="16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charset val="16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charset val="162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charset val="162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99FF"/>
      <color rgb="FFC3F0F9"/>
      <color rgb="FF00FFFF"/>
      <color rgb="FF00B0F0"/>
      <color rgb="FF26C9EA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5F38E3-1120-48A9-BDD9-A6EA660FC159}" name="Tablo1" displayName="Tablo1" ref="A1:W304" totalsRowShown="0" headerRowDxfId="27" dataDxfId="25" headerRowBorderDxfId="26" tableBorderDxfId="24" totalsRowBorderDxfId="23">
  <autoFilter ref="A1:W304" xr:uid="{1BEE6218-8CA1-49DB-81B9-18B86E0F251E}"/>
  <tableColumns count="23">
    <tableColumn id="1" xr3:uid="{E750584B-0E3A-4BFE-8ED9-7D0261F5D2BA}" name="OrderNo" dataDxfId="22"/>
    <tableColumn id="2" xr3:uid="{80C50018-E71C-4CC4-866A-FD2121049479}" name="MachinePark" dataDxfId="21"/>
    <tableColumn id="3" xr3:uid="{6B8304DE-EB5A-4C01-B72E-045C8127DE3C}" name="ParkNo" dataDxfId="20"/>
    <tableColumn id="4" xr3:uid="{A0F9E138-740D-4C04-9C08-44FC7B4965A4}" name="Type" dataDxfId="19"/>
    <tableColumn id="15" xr3:uid="{4B1DDE49-2346-45B9-A6D6-8008571FE6FA}" name="TypeEng" dataDxfId="18"/>
    <tableColumn id="17" xr3:uid="{35DE1504-ECEB-43B4-8B29-8845F65980CA}" name="Sütun1" dataDxfId="17">
      <calculatedColumnFormula xml:space="preserve"> "equipmentModel" &amp; E2 &amp; COUNTIF($E$2:E2,E2)</calculatedColumnFormula>
    </tableColumn>
    <tableColumn id="18" xr3:uid="{8E06D9FA-BD62-4769-9FF5-4986721E1B31}" name="Sütun2" dataDxfId="16">
      <calculatedColumnFormula>"equipmentType" &amp; Tablo1[[#This Row],[TypeEng]]&amp;".Id"</calculatedColumnFormula>
    </tableColumn>
    <tableColumn id="5" xr3:uid="{2D6FD5AD-8DA4-420A-BB6F-011630C86EB7}" name="Brand" dataDxfId="15"/>
    <tableColumn id="20" xr3:uid="{B8BEC450-7136-48C1-AA55-50094D5892AD}" name="Sütun3" dataDxfId="14">
      <calculatedColumnFormula>"equipmentBrand"&amp;Tablo1[[#This Row],[Brand]]&amp;".Id"</calculatedColumnFormula>
    </tableColumn>
    <tableColumn id="6" xr3:uid="{7A5DFDB3-A8CE-487A-9BFF-4694B0AE9778}" name="Model" dataDxfId="13"/>
    <tableColumn id="16" xr3:uid="{B963BC6E-2FCA-47EB-B904-1BF88A3E8B1D}" name="EquipmentDescription" dataDxfId="12"/>
    <tableColumn id="13" xr3:uid="{FAC1DEAD-4ADD-4CB0-AE0A-B7BEAE6E78A5}" name="BrandModel" dataDxfId="11">
      <calculatedColumnFormula>TRIM(_xlfn.CONCAT(Tablo1[[#This Row],[Brand]]," ~ ",Tablo1[[#This Row],[Model]]))</calculatedColumnFormula>
    </tableColumn>
    <tableColumn id="14" xr3:uid="{F58941AD-9C6D-45B4-B913-F51F99EF8D74}" name="Uniq" dataDxfId="10">
      <calculatedColumnFormula>IF(COUNTIF($L$2:L2,L2)=1,COUNTIF($L$2:L2,L2),"0")</calculatedColumnFormula>
    </tableColumn>
    <tableColumn id="22" xr3:uid="{1F580218-210C-44BC-B327-EB28C2550DCB}" name="ModelNo" dataDxfId="9"/>
    <tableColumn id="24" xr3:uid="{D6189900-9110-4D3D-86DA-FC2D2B634AEE}" name="ModelKod" dataDxfId="8">
      <calculatedColumnFormula>"Model" &amp;Tablo1[[#This Row],[ModelNo]]</calculatedColumnFormula>
    </tableColumn>
    <tableColumn id="19" xr3:uid="{1F2FB807-0408-433D-98E6-812837DB188E}" name="Instance" dataDxfId="7">
      <calculatedColumnFormula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calculatedColumnFormula>
    </tableColumn>
    <tableColumn id="8" xr3:uid="{0F7AF592-0277-48DE-9346-B3C3590EAB08}" name="Adress" dataDxfId="6"/>
    <tableColumn id="7" xr3:uid="{60D6693E-1373-48CD-A9EA-2466940951FC}" name="Year" dataDxfId="5"/>
    <tableColumn id="9" xr3:uid="{4534A0BB-97B0-4C04-A761-AB0540630AAA}" name="SerialNumber" dataDxfId="4"/>
    <tableColumn id="10" xr3:uid="{4C0E61E7-C423-4BB0-BA6E-0E1409C911E9}" name="EquipmentDescription2" dataDxfId="3"/>
    <tableColumn id="11" xr3:uid="{588F3E01-545D-4CBA-ADDA-7A5524A01042}" name="Transformator" dataDxfId="2"/>
    <tableColumn id="12" xr3:uid="{FCDEB8D5-500B-4655-94E6-FCDA65365814}" name="Active" dataDxfId="1"/>
    <tableColumn id="23" xr3:uid="{536D6B52-C8FC-4E6E-8C84-4CCE854562F4}" name="EquipmentInstance" dataDxfId="0">
      <calculatedColumnFormula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4"/>
  <sheetViews>
    <sheetView tabSelected="1" topLeftCell="G1" zoomScaleNormal="100" workbookViewId="0">
      <pane ySplit="1" topLeftCell="A2" activePane="bottomLeft" state="frozen"/>
      <selection pane="bottomLeft" activeCell="K260" sqref="K260"/>
    </sheetView>
  </sheetViews>
  <sheetFormatPr defaultRowHeight="15.75" x14ac:dyDescent="0.25"/>
  <cols>
    <col min="1" max="1" width="8.42578125" style="96" customWidth="1"/>
    <col min="2" max="2" width="39.140625" style="96" bestFit="1" customWidth="1"/>
    <col min="3" max="3" width="7.140625" style="96" customWidth="1"/>
    <col min="4" max="4" width="15.42578125" style="93" customWidth="1"/>
    <col min="5" max="5" width="17.85546875" style="93" customWidth="1"/>
    <col min="6" max="6" width="33.28515625" style="93" customWidth="1"/>
    <col min="7" max="7" width="33.42578125" style="93" bestFit="1" customWidth="1"/>
    <col min="8" max="8" width="25.42578125" style="93" bestFit="1" customWidth="1"/>
    <col min="9" max="9" width="46.28515625" style="96" customWidth="1"/>
    <col min="10" max="10" width="29.140625" style="96" customWidth="1"/>
    <col min="11" max="11" width="36.85546875" style="96" bestFit="1" customWidth="1"/>
    <col min="12" max="12" width="40.5703125" style="96" bestFit="1" customWidth="1"/>
    <col min="14" max="14" width="11" customWidth="1"/>
    <col min="15" max="15" width="11.85546875" bestFit="1" customWidth="1"/>
    <col min="16" max="16" width="31.42578125" style="96" customWidth="1"/>
    <col min="18" max="18" width="8.5703125" style="96" bestFit="1" customWidth="1"/>
    <col min="19" max="19" width="17.140625" style="96" bestFit="1" customWidth="1"/>
    <col min="20" max="20" width="5.42578125" style="96" customWidth="1"/>
    <col min="21" max="21" width="2.7109375" style="96" customWidth="1"/>
    <col min="22" max="22" width="7.5703125" style="97" customWidth="1"/>
    <col min="23" max="23" width="171.42578125" style="97" bestFit="1" customWidth="1"/>
    <col min="24" max="24" width="21.85546875" style="93" customWidth="1"/>
    <col min="25" max="25" width="11.5703125" style="98" bestFit="1" customWidth="1"/>
    <col min="26" max="26" width="10.5703125" style="98" bestFit="1" customWidth="1"/>
    <col min="27" max="16384" width="9.140625" style="1"/>
  </cols>
  <sheetData>
    <row r="1" spans="1:26" s="103" customFormat="1" ht="47.25" x14ac:dyDescent="0.2">
      <c r="A1" s="99" t="s">
        <v>693</v>
      </c>
      <c r="B1" s="100" t="s">
        <v>694</v>
      </c>
      <c r="C1" s="100" t="s">
        <v>695</v>
      </c>
      <c r="D1" s="100" t="s">
        <v>685</v>
      </c>
      <c r="E1" s="100" t="s">
        <v>776</v>
      </c>
      <c r="F1" s="100" t="s">
        <v>814</v>
      </c>
      <c r="G1" s="100" t="s">
        <v>815</v>
      </c>
      <c r="H1" s="100" t="s">
        <v>686</v>
      </c>
      <c r="I1" s="100" t="s">
        <v>817</v>
      </c>
      <c r="J1" s="100" t="s">
        <v>687</v>
      </c>
      <c r="K1" s="100" t="s">
        <v>770</v>
      </c>
      <c r="L1" s="100" t="s">
        <v>846</v>
      </c>
      <c r="M1" s="100" t="s">
        <v>807</v>
      </c>
      <c r="N1" s="100" t="s">
        <v>847</v>
      </c>
      <c r="O1" s="100" t="s">
        <v>853</v>
      </c>
      <c r="P1" s="100" t="s">
        <v>816</v>
      </c>
      <c r="Q1" s="100" t="s">
        <v>688</v>
      </c>
      <c r="R1" s="100" t="s">
        <v>689</v>
      </c>
      <c r="S1" s="101" t="s">
        <v>690</v>
      </c>
      <c r="T1" s="100" t="s">
        <v>771</v>
      </c>
      <c r="U1" s="100" t="s">
        <v>691</v>
      </c>
      <c r="V1" s="102" t="s">
        <v>692</v>
      </c>
      <c r="W1" s="102" t="s">
        <v>852</v>
      </c>
    </row>
    <row r="2" spans="1:26" ht="15.75" customHeight="1" x14ac:dyDescent="0.25">
      <c r="A2" s="44">
        <v>256</v>
      </c>
      <c r="B2" s="45" t="s">
        <v>592</v>
      </c>
      <c r="C2" s="45">
        <v>16</v>
      </c>
      <c r="D2" s="31" t="s">
        <v>0</v>
      </c>
      <c r="E2" s="31" t="s">
        <v>780</v>
      </c>
      <c r="F2" s="31" t="str">
        <f xml:space="preserve"> "equipmentModel" &amp; E2 &amp; COUNTIF($E$2:E2,E2)</f>
        <v>equipmentModelBobin1</v>
      </c>
      <c r="G2" s="31" t="str">
        <f>"equipmentType" &amp; Tablo1[[#This Row],[TypeEng]]&amp;".Id"</f>
        <v>equipmentTypeBobin.Id</v>
      </c>
      <c r="H2" s="31" t="s">
        <v>845</v>
      </c>
      <c r="I2" s="31" t="str">
        <f>"equipmentBrand"&amp;Tablo1[[#This Row],[Brand]]&amp;".Id"</f>
        <v>equipmentBrandACME.Id</v>
      </c>
      <c r="J2" s="31" t="s">
        <v>669</v>
      </c>
      <c r="K2" s="31"/>
      <c r="L2" s="31" t="str">
        <f>TRIM(_xlfn.CONCAT(Tablo1[[#This Row],[Brand]]," ~ ",Tablo1[[#This Row],[Model]]))</f>
        <v>ACME ~</v>
      </c>
      <c r="M2" s="31">
        <f>IF(COUNTIF($L$2:L2,L2)=1,COUNTIF($L$2:L2,L2),"0")</f>
        <v>1</v>
      </c>
      <c r="N2" s="31">
        <v>1</v>
      </c>
      <c r="O2" s="31" t="str">
        <f>"Model" &amp;Tablo1[[#This Row],[ModelNo]]</f>
        <v>Model1</v>
      </c>
      <c r="P2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 = new EquipmentModel{Id = Guid.NewGuid(), EquipmentBrandId = equipmentBrandACME.Id, Name = "", EquipmentTypeId = equipmentTypeBobin.Id};</v>
      </c>
      <c r="Q2" s="32" t="s">
        <v>496</v>
      </c>
      <c r="R2" s="31">
        <v>1900</v>
      </c>
      <c r="S2" s="33"/>
      <c r="T2" s="33"/>
      <c r="U2" s="33">
        <v>6</v>
      </c>
      <c r="V2" s="34" t="s">
        <v>672</v>
      </c>
      <c r="W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Model1.Id, Location="B505", SerialNumber ="",TransformerNumber ="6", Year = 1900,Description="", Active=false},</v>
      </c>
      <c r="X2" s="1"/>
      <c r="Y2" s="1"/>
      <c r="Z2" s="1"/>
    </row>
    <row r="3" spans="1:26" ht="15.75" customHeight="1" x14ac:dyDescent="0.25">
      <c r="A3" s="29">
        <v>274</v>
      </c>
      <c r="B3" s="30" t="s">
        <v>592</v>
      </c>
      <c r="C3" s="30">
        <v>17</v>
      </c>
      <c r="D3" s="31" t="s">
        <v>27</v>
      </c>
      <c r="E3" s="31" t="s">
        <v>809</v>
      </c>
      <c r="F3" s="31" t="str">
        <f xml:space="preserve"> "equipmentModel" &amp; E3 &amp; COUNTIF($E$2:E3,E3)</f>
        <v>equipmentModelKompresor1</v>
      </c>
      <c r="G3" s="31" t="str">
        <f>"equipmentType" &amp; Tablo1[[#This Row],[TypeEng]]&amp;".Id"</f>
        <v>equipmentTypeKompresor.Id</v>
      </c>
      <c r="H3" s="31" t="s">
        <v>841</v>
      </c>
      <c r="I3" s="31" t="str">
        <f>"equipmentBrand"&amp;Tablo1[[#This Row],[Brand]]&amp;".Id"</f>
        <v>equipmentBrandATLASCOPCO.Id</v>
      </c>
      <c r="J3" s="31" t="s">
        <v>121</v>
      </c>
      <c r="K3" s="31"/>
      <c r="L3" s="31" t="str">
        <f>TRIM(_xlfn.CONCAT(Tablo1[[#This Row],[Brand]]," ~ ",Tablo1[[#This Row],[Model]]))</f>
        <v>ATLASCOPCO ~ GA 75-7,5 BAR</v>
      </c>
      <c r="M3" s="31">
        <f>IF(COUNTIF($L$2:L3,L3)=1,COUNTIF($L$2:L3,L3),"0")</f>
        <v>1</v>
      </c>
      <c r="N3" s="31">
        <f>Tablo1[[#This Row],[Uniq]]+N2</f>
        <v>2</v>
      </c>
      <c r="O3" s="31" t="str">
        <f>"Model" &amp;Tablo1[[#This Row],[ModelNo]]</f>
        <v>Model2</v>
      </c>
      <c r="P3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 = new EquipmentModel{Id = Guid.NewGuid(), EquipmentBrandId = equipmentBrandATLASCOPCO.Id, Name = "GA 75-7,5 BAR", EquipmentTypeId = equipmentTypeKompresor.Id};</v>
      </c>
      <c r="Q3" s="32" t="s">
        <v>269</v>
      </c>
      <c r="R3" s="31">
        <v>1997</v>
      </c>
      <c r="S3" s="19" t="s">
        <v>120</v>
      </c>
      <c r="T3" s="19"/>
      <c r="U3" s="19">
        <v>4</v>
      </c>
      <c r="V3" s="83" t="s">
        <v>672</v>
      </c>
      <c r="W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Model2.Id, Location="KM104", SerialNumber ="A II 461784",TransformerNumber ="4", Year = 1997,Description="", Active=false},</v>
      </c>
      <c r="X3" s="1"/>
      <c r="Y3" s="1"/>
      <c r="Z3" s="1"/>
    </row>
    <row r="4" spans="1:26" ht="15.75" customHeight="1" x14ac:dyDescent="0.25">
      <c r="A4" s="23">
        <v>12</v>
      </c>
      <c r="B4" s="24" t="s">
        <v>217</v>
      </c>
      <c r="C4" s="24">
        <v>2</v>
      </c>
      <c r="D4" s="25" t="s">
        <v>82</v>
      </c>
      <c r="E4" s="25" t="s">
        <v>789</v>
      </c>
      <c r="F4" s="25" t="str">
        <f xml:space="preserve"> "equipmentModel" &amp; E4 &amp; COUNTIF($E$2:E4,E4)</f>
        <v>equipmentModelKondanser1</v>
      </c>
      <c r="G4" s="25" t="str">
        <f>"equipmentType" &amp; Tablo1[[#This Row],[TypeEng]]&amp;".Id"</f>
        <v>equipmentTypeKondanser.Id</v>
      </c>
      <c r="H4" s="25" t="s">
        <v>23</v>
      </c>
      <c r="I4" s="25" t="str">
        <f>"equipmentBrand"&amp;Tablo1[[#This Row],[Brand]]&amp;".Id"</f>
        <v>equipmentBrandBALKAN.Id</v>
      </c>
      <c r="J4" s="25" t="s">
        <v>298</v>
      </c>
      <c r="K4" s="25"/>
      <c r="L4" s="25" t="str">
        <f>TRIM(_xlfn.CONCAT(Tablo1[[#This Row],[Brand]]," ~ ",Tablo1[[#This Row],[Model]]))</f>
        <v>BALKAN ~ B26</v>
      </c>
      <c r="M4" s="25">
        <f>IF(COUNTIF($L$2:L4,L4)=1,COUNTIF($L$2:L4,L4),"0")</f>
        <v>1</v>
      </c>
      <c r="N4" s="31">
        <f>Tablo1[[#This Row],[Uniq]]+N3</f>
        <v>3</v>
      </c>
      <c r="O4" s="31" t="str">
        <f>"Model" &amp;Tablo1[[#This Row],[ModelNo]]</f>
        <v>Model3</v>
      </c>
      <c r="P4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 = new EquipmentModel{Id = Guid.NewGuid(), EquipmentBrandId = equipmentBrandBALKAN.Id, Name = "B26", EquipmentTypeId = equipmentTypeKondanser.Id};</v>
      </c>
      <c r="Q4" s="26" t="s">
        <v>255</v>
      </c>
      <c r="R4" s="25">
        <v>2014</v>
      </c>
      <c r="S4" s="27"/>
      <c r="T4" s="27"/>
      <c r="U4" s="27">
        <v>1</v>
      </c>
      <c r="V4" s="28" t="s">
        <v>671</v>
      </c>
      <c r="W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Model3.Id, Location="KO121", SerialNumber ="",TransformerNumber ="1", Year = 2014,Description="", Active=true},</v>
      </c>
      <c r="X4" s="1"/>
      <c r="Y4" s="1"/>
      <c r="Z4" s="1"/>
    </row>
    <row r="5" spans="1:26" ht="15.75" customHeight="1" x14ac:dyDescent="0.25">
      <c r="A5" s="8">
        <v>102</v>
      </c>
      <c r="B5" s="9" t="s">
        <v>665</v>
      </c>
      <c r="C5" s="9">
        <v>7</v>
      </c>
      <c r="D5" s="4" t="s">
        <v>82</v>
      </c>
      <c r="E5" s="4" t="s">
        <v>789</v>
      </c>
      <c r="F5" s="4" t="str">
        <f xml:space="preserve"> "equipmentModel" &amp; E5 &amp; COUNTIF($E$2:E5,E5)</f>
        <v>equipmentModelKondanser2</v>
      </c>
      <c r="G5" s="4" t="str">
        <f>"equipmentType" &amp; Tablo1[[#This Row],[TypeEng]]&amp;".Id"</f>
        <v>equipmentTypeKondanser.Id</v>
      </c>
      <c r="H5" s="4" t="s">
        <v>23</v>
      </c>
      <c r="I5" s="4" t="str">
        <f>"equipmentBrand"&amp;Tablo1[[#This Row],[Brand]]&amp;".Id"</f>
        <v>equipmentBrandBALKAN.Id</v>
      </c>
      <c r="J5" s="4" t="s">
        <v>298</v>
      </c>
      <c r="K5" s="4"/>
      <c r="L5" s="4" t="str">
        <f>TRIM(_xlfn.CONCAT(Tablo1[[#This Row],[Brand]]," ~ ",Tablo1[[#This Row],[Model]]))</f>
        <v>BALKAN ~ B26</v>
      </c>
      <c r="M5" s="4" t="str">
        <f>IF(COUNTIF($L$2:L5,L5)=1,COUNTIF($L$2:L5,L5),"0")</f>
        <v>0</v>
      </c>
      <c r="N5" s="31">
        <f>Tablo1[[#This Row],[Uniq]]+N4</f>
        <v>3</v>
      </c>
      <c r="O5" s="31" t="str">
        <f>"Model" &amp;Tablo1[[#This Row],[ModelNo]]</f>
        <v>Model3</v>
      </c>
      <c r="P5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 = new EquipmentModel{Id = Guid.NewGuid(), EquipmentBrandId = equipmentBrandBALKAN.Id, Name = "B26", EquipmentTypeId = equipmentTypeKondanser.Id};</v>
      </c>
      <c r="Q5" s="5" t="s">
        <v>93</v>
      </c>
      <c r="R5" s="4">
        <v>2015</v>
      </c>
      <c r="S5" s="6"/>
      <c r="T5" s="6"/>
      <c r="U5" s="6">
        <v>5</v>
      </c>
      <c r="V5" s="7" t="s">
        <v>671</v>
      </c>
      <c r="W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Model3.Id, Location="KO231", SerialNumber ="",TransformerNumber ="5", Year = 2015,Description="", Active=true},</v>
      </c>
      <c r="X5" s="1"/>
      <c r="Y5" s="1"/>
      <c r="Z5" s="1"/>
    </row>
    <row r="6" spans="1:26" ht="15.75" customHeight="1" x14ac:dyDescent="0.25">
      <c r="A6" s="8">
        <v>112</v>
      </c>
      <c r="B6" s="9" t="s">
        <v>667</v>
      </c>
      <c r="C6" s="9">
        <v>8</v>
      </c>
      <c r="D6" s="4" t="s">
        <v>82</v>
      </c>
      <c r="E6" s="4" t="s">
        <v>789</v>
      </c>
      <c r="F6" s="4" t="str">
        <f xml:space="preserve"> "equipmentModel" &amp; E6 &amp; COUNTIF($E$2:E6,E6)</f>
        <v>equipmentModelKondanser3</v>
      </c>
      <c r="G6" s="4" t="str">
        <f>"equipmentType" &amp; Tablo1[[#This Row],[TypeEng]]&amp;".Id"</f>
        <v>equipmentTypeKondanser.Id</v>
      </c>
      <c r="H6" s="4" t="s">
        <v>23</v>
      </c>
      <c r="I6" s="4" t="str">
        <f>"equipmentBrand"&amp;Tablo1[[#This Row],[Brand]]&amp;".Id"</f>
        <v>equipmentBrandBALKAN.Id</v>
      </c>
      <c r="J6" s="4" t="s">
        <v>298</v>
      </c>
      <c r="K6" s="4"/>
      <c r="L6" s="4" t="str">
        <f>TRIM(_xlfn.CONCAT(Tablo1[[#This Row],[Brand]]," ~ ",Tablo1[[#This Row],[Model]]))</f>
        <v>BALKAN ~ B26</v>
      </c>
      <c r="M6" s="4" t="str">
        <f>IF(COUNTIF($L$2:L6,L6)=1,COUNTIF($L$2:L6,L6),"0")</f>
        <v>0</v>
      </c>
      <c r="N6" s="31">
        <f>Tablo1[[#This Row],[Uniq]]+N5</f>
        <v>3</v>
      </c>
      <c r="O6" s="31" t="str">
        <f>"Model" &amp;Tablo1[[#This Row],[ModelNo]]</f>
        <v>Model3</v>
      </c>
      <c r="P6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 = new EquipmentModel{Id = Guid.NewGuid(), EquipmentBrandId = equipmentBrandBALKAN.Id, Name = "B26", EquipmentTypeId = equipmentTypeKondanser.Id};</v>
      </c>
      <c r="Q6" s="5" t="s">
        <v>292</v>
      </c>
      <c r="R6" s="4">
        <v>2017</v>
      </c>
      <c r="S6" s="6" t="s">
        <v>300</v>
      </c>
      <c r="T6" s="6"/>
      <c r="U6" s="6">
        <v>5</v>
      </c>
      <c r="V6" s="7" t="s">
        <v>671</v>
      </c>
      <c r="W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Model3.Id, Location="KO241", SerialNumber ="243",TransformerNumber ="5", Year = 2017,Description="", Active=true},</v>
      </c>
      <c r="X6" s="1"/>
      <c r="Y6" s="1"/>
      <c r="Z6" s="1"/>
    </row>
    <row r="7" spans="1:26" ht="15.75" customHeight="1" x14ac:dyDescent="0.25">
      <c r="A7" s="29">
        <v>273</v>
      </c>
      <c r="B7" s="30" t="s">
        <v>592</v>
      </c>
      <c r="C7" s="30">
        <v>17</v>
      </c>
      <c r="D7" s="31" t="s">
        <v>27</v>
      </c>
      <c r="E7" s="31" t="s">
        <v>809</v>
      </c>
      <c r="F7" s="31" t="str">
        <f xml:space="preserve"> "equipmentModel" &amp; E7 &amp; COUNTIF($E$2:E7,E7)</f>
        <v>equipmentModelKompresor2</v>
      </c>
      <c r="G7" s="31" t="str">
        <f>"equipmentType" &amp; Tablo1[[#This Row],[TypeEng]]&amp;".Id"</f>
        <v>equipmentTypeKompresor.Id</v>
      </c>
      <c r="H7" s="31" t="s">
        <v>247</v>
      </c>
      <c r="I7" s="31" t="str">
        <f>"equipmentBrand"&amp;Tablo1[[#This Row],[Brand]]&amp;".Id"</f>
        <v>equipmentBrandDALGAKIRAN.Id</v>
      </c>
      <c r="J7" s="31" t="s">
        <v>353</v>
      </c>
      <c r="K7" s="31"/>
      <c r="L7" s="31" t="str">
        <f>TRIM(_xlfn.CONCAT(Tablo1[[#This Row],[Brand]]," ~ ",Tablo1[[#This Row],[Model]]))</f>
        <v>DALGAKIRAN ~ DVK 150 D</v>
      </c>
      <c r="M7" s="31">
        <f>IF(COUNTIF($L$2:L7,L7)=1,COUNTIF($L$2:L7,L7),"0")</f>
        <v>1</v>
      </c>
      <c r="N7" s="31">
        <f>Tablo1[[#This Row],[Uniq]]+N6</f>
        <v>4</v>
      </c>
      <c r="O7" s="31" t="str">
        <f>"Model" &amp;Tablo1[[#This Row],[ModelNo]]</f>
        <v>Model4</v>
      </c>
      <c r="P7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 = new EquipmentModel{Id = Guid.NewGuid(), EquipmentBrandId = equipmentBrandDALGAKIRAN.Id, Name = "DVK 150 D", EquipmentTypeId = equipmentTypeKompresor.Id};</v>
      </c>
      <c r="Q7" s="32" t="s">
        <v>268</v>
      </c>
      <c r="R7" s="31">
        <v>2016</v>
      </c>
      <c r="S7" s="19">
        <v>151648</v>
      </c>
      <c r="T7" s="19"/>
      <c r="U7" s="19">
        <v>3</v>
      </c>
      <c r="V7" s="83" t="s">
        <v>672</v>
      </c>
      <c r="W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Model4.Id, Location="KM103", SerialNumber ="151648",TransformerNumber ="3", Year = 2016,Description="", Active=false},</v>
      </c>
      <c r="X7" s="1"/>
      <c r="Y7" s="1"/>
      <c r="Z7" s="1"/>
    </row>
    <row r="8" spans="1:26" ht="15.75" customHeight="1" x14ac:dyDescent="0.25">
      <c r="A8" s="29">
        <v>272</v>
      </c>
      <c r="B8" s="30" t="s">
        <v>592</v>
      </c>
      <c r="C8" s="30">
        <v>17</v>
      </c>
      <c r="D8" s="31" t="s">
        <v>27</v>
      </c>
      <c r="E8" s="31" t="s">
        <v>809</v>
      </c>
      <c r="F8" s="31" t="str">
        <f xml:space="preserve"> "equipmentModel" &amp; E8 &amp; COUNTIF($E$2:E8,E8)</f>
        <v>equipmentModelKompresor3</v>
      </c>
      <c r="G8" s="31" t="str">
        <f>"equipmentType" &amp; Tablo1[[#This Row],[TypeEng]]&amp;".Id"</f>
        <v>equipmentTypeKompresor.Id</v>
      </c>
      <c r="H8" s="31" t="s">
        <v>247</v>
      </c>
      <c r="I8" s="31" t="str">
        <f>"equipmentBrand"&amp;Tablo1[[#This Row],[Brand]]&amp;".Id"</f>
        <v>equipmentBrandDALGAKIRAN.Id</v>
      </c>
      <c r="J8" s="31" t="s">
        <v>353</v>
      </c>
      <c r="K8" s="31"/>
      <c r="L8" s="31" t="str">
        <f>TRIM(_xlfn.CONCAT(Tablo1[[#This Row],[Brand]]," ~ ",Tablo1[[#This Row],[Model]]))</f>
        <v>DALGAKIRAN ~ DVK 150 D</v>
      </c>
      <c r="M8" s="31" t="str">
        <f>IF(COUNTIF($L$2:L8,L8)=1,COUNTIF($L$2:L8,L8),"0")</f>
        <v>0</v>
      </c>
      <c r="N8" s="31">
        <f>Tablo1[[#This Row],[Uniq]]+N7</f>
        <v>4</v>
      </c>
      <c r="O8" s="31" t="str">
        <f>"Model" &amp;Tablo1[[#This Row],[ModelNo]]</f>
        <v>Model4</v>
      </c>
      <c r="P8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 = new EquipmentModel{Id = Guid.NewGuid(), EquipmentBrandId = equipmentBrandDALGAKIRAN.Id, Name = "DVK 150 D", EquipmentTypeId = equipmentTypeKompresor.Id};</v>
      </c>
      <c r="Q8" s="32" t="s">
        <v>267</v>
      </c>
      <c r="R8" s="31">
        <v>2018</v>
      </c>
      <c r="S8" s="19">
        <v>151773</v>
      </c>
      <c r="T8" s="19"/>
      <c r="U8" s="19">
        <v>3</v>
      </c>
      <c r="V8" s="83" t="s">
        <v>672</v>
      </c>
      <c r="W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Model4.Id, Location="KM102", SerialNumber ="151773",TransformerNumber ="3", Year = 2018,Description="", Active=false},</v>
      </c>
      <c r="X8" s="1"/>
      <c r="Y8" s="1"/>
      <c r="Z8" s="1"/>
    </row>
    <row r="9" spans="1:26" ht="15.75" customHeight="1" x14ac:dyDescent="0.25">
      <c r="A9" s="29">
        <v>271</v>
      </c>
      <c r="B9" s="30" t="s">
        <v>592</v>
      </c>
      <c r="C9" s="30">
        <v>17</v>
      </c>
      <c r="D9" s="31" t="s">
        <v>27</v>
      </c>
      <c r="E9" s="31" t="s">
        <v>809</v>
      </c>
      <c r="F9" s="31" t="str">
        <f xml:space="preserve"> "equipmentModel" &amp; E9 &amp; COUNTIF($E$2:E9,E9)</f>
        <v>equipmentModelKompresor4</v>
      </c>
      <c r="G9" s="31" t="str">
        <f>"equipmentType" &amp; Tablo1[[#This Row],[TypeEng]]&amp;".Id"</f>
        <v>equipmentTypeKompresor.Id</v>
      </c>
      <c r="H9" s="31" t="s">
        <v>247</v>
      </c>
      <c r="I9" s="31" t="str">
        <f>"equipmentBrand"&amp;Tablo1[[#This Row],[Brand]]&amp;".Id"</f>
        <v>equipmentBrandDALGAKIRAN.Id</v>
      </c>
      <c r="J9" s="31" t="s">
        <v>262</v>
      </c>
      <c r="K9" s="31"/>
      <c r="L9" s="31" t="str">
        <f>TRIM(_xlfn.CONCAT(Tablo1[[#This Row],[Brand]]," ~ ",Tablo1[[#This Row],[Model]]))</f>
        <v>DALGAKIRAN ~ INV 110 PLAS</v>
      </c>
      <c r="M9" s="31">
        <f>IF(COUNTIF($L$2:L9,L9)=1,COUNTIF($L$2:L9,L9),"0")</f>
        <v>1</v>
      </c>
      <c r="N9" s="31">
        <f>Tablo1[[#This Row],[Uniq]]+N8</f>
        <v>5</v>
      </c>
      <c r="O9" s="31" t="str">
        <f>"Model" &amp;Tablo1[[#This Row],[ModelNo]]</f>
        <v>Model5</v>
      </c>
      <c r="P9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 = new EquipmentModel{Id = Guid.NewGuid(), EquipmentBrandId = equipmentBrandDALGAKIRAN.Id, Name = "INV 110 PLAS", EquipmentTypeId = equipmentTypeKompresor.Id};</v>
      </c>
      <c r="Q9" s="32" t="s">
        <v>266</v>
      </c>
      <c r="R9" s="31">
        <v>2015</v>
      </c>
      <c r="S9" s="19">
        <v>151588</v>
      </c>
      <c r="T9" s="19"/>
      <c r="U9" s="19">
        <v>3</v>
      </c>
      <c r="V9" s="83" t="s">
        <v>672</v>
      </c>
      <c r="W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Model5.Id, Location="KM101", SerialNumber ="151588",TransformerNumber ="3", Year = 2015,Description="", Active=false},</v>
      </c>
      <c r="X9" s="1"/>
      <c r="Y9" s="1"/>
      <c r="Z9" s="1"/>
    </row>
    <row r="10" spans="1:26" ht="15.75" customHeight="1" x14ac:dyDescent="0.25">
      <c r="A10" s="35">
        <v>240</v>
      </c>
      <c r="B10" s="36" t="s">
        <v>379</v>
      </c>
      <c r="C10" s="36">
        <v>15</v>
      </c>
      <c r="D10" s="49" t="s">
        <v>29</v>
      </c>
      <c r="E10" s="49" t="s">
        <v>788</v>
      </c>
      <c r="F10" s="49" t="str">
        <f xml:space="preserve"> "equipmentModel" &amp; E10 &amp; COUNTIF($E$2:E10,E10)</f>
        <v>equipmentModelKatlama1</v>
      </c>
      <c r="G10" s="49" t="str">
        <f>"equipmentType" &amp; Tablo1[[#This Row],[TypeEng]]&amp;".Id"</f>
        <v>equipmentTypeKatlama.Id</v>
      </c>
      <c r="H10" s="49" t="s">
        <v>765</v>
      </c>
      <c r="I10" s="49" t="str">
        <f>"equipmentBrand"&amp;Tablo1[[#This Row],[Brand]]&amp;".Id"</f>
        <v>equipmentBrandFADIS.Id</v>
      </c>
      <c r="J10" s="49" t="s">
        <v>849</v>
      </c>
      <c r="K10" s="49"/>
      <c r="L10" s="49" t="str">
        <f>TRIM(_xlfn.CONCAT(Tablo1[[#This Row],[Brand]]," ~ ",Tablo1[[#This Row],[Model]]))</f>
        <v>FADIS ~ SINCRO B 410 8 inch</v>
      </c>
      <c r="M10" s="49">
        <f>IF(COUNTIF($L$2:L10,L10)=1,COUNTIF($L$2:L10,L10),"0")</f>
        <v>1</v>
      </c>
      <c r="N10" s="31">
        <f>Tablo1[[#This Row],[Uniq]]+N9</f>
        <v>6</v>
      </c>
      <c r="O10" s="31" t="str">
        <f>"Model" &amp;Tablo1[[#This Row],[ModelNo]]</f>
        <v>Model6</v>
      </c>
      <c r="P10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 = new EquipmentModel{Id = Guid.NewGuid(), EquipmentBrandId = equipmentBrandFADIS.Id, Name = "SINCRO B 410 8 inch", EquipmentTypeId = equipmentTypeKatlama.Id};</v>
      </c>
      <c r="Q10" s="76" t="s">
        <v>391</v>
      </c>
      <c r="R10" s="49">
        <v>2014</v>
      </c>
      <c r="S10" s="50" t="s">
        <v>248</v>
      </c>
      <c r="T10" s="50"/>
      <c r="U10" s="50">
        <v>1</v>
      </c>
      <c r="V10" s="51" t="s">
        <v>671</v>
      </c>
      <c r="W1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Model6.Id, Location="KT602", SerialNumber ="BN000117",TransformerNumber ="1", Year = 2014,Description="", Active=true},</v>
      </c>
      <c r="X10" s="1"/>
      <c r="Y10" s="1"/>
      <c r="Z10" s="1"/>
    </row>
    <row r="11" spans="1:26" x14ac:dyDescent="0.25">
      <c r="A11" s="35">
        <v>241</v>
      </c>
      <c r="B11" s="36" t="s">
        <v>379</v>
      </c>
      <c r="C11" s="36">
        <v>15</v>
      </c>
      <c r="D11" s="49" t="s">
        <v>29</v>
      </c>
      <c r="E11" s="49" t="s">
        <v>788</v>
      </c>
      <c r="F11" s="49" t="str">
        <f xml:space="preserve"> "equipmentModel" &amp; E11 &amp; COUNTIF($E$2:E11,E11)</f>
        <v>equipmentModelKatlama2</v>
      </c>
      <c r="G11" s="49" t="str">
        <f>"equipmentType" &amp; Tablo1[[#This Row],[TypeEng]]&amp;".Id"</f>
        <v>equipmentTypeKatlama.Id</v>
      </c>
      <c r="H11" s="49" t="s">
        <v>765</v>
      </c>
      <c r="I11" s="49" t="str">
        <f>"equipmentBrand"&amp;Tablo1[[#This Row],[Brand]]&amp;".Id"</f>
        <v>equipmentBrandFADIS.Id</v>
      </c>
      <c r="J11" s="49" t="s">
        <v>849</v>
      </c>
      <c r="K11" s="49"/>
      <c r="L11" s="49" t="str">
        <f>TRIM(_xlfn.CONCAT(Tablo1[[#This Row],[Brand]]," ~ ",Tablo1[[#This Row],[Model]]))</f>
        <v>FADIS ~ SINCRO B 410 8 inch</v>
      </c>
      <c r="M11" s="49" t="str">
        <f>IF(COUNTIF($L$2:L11,L11)=1,COUNTIF($L$2:L11,L11),"0")</f>
        <v>0</v>
      </c>
      <c r="N11" s="31">
        <f>Tablo1[[#This Row],[Uniq]]+N10</f>
        <v>6</v>
      </c>
      <c r="O11" s="31" t="str">
        <f>"Model" &amp;Tablo1[[#This Row],[ModelNo]]</f>
        <v>Model6</v>
      </c>
      <c r="P11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 = new EquipmentModel{Id = Guid.NewGuid(), EquipmentBrandId = equipmentBrandFADIS.Id, Name = "SINCRO B 410 8 inch", EquipmentTypeId = equipmentTypeKatlama.Id};</v>
      </c>
      <c r="Q11" s="76" t="s">
        <v>392</v>
      </c>
      <c r="R11" s="49">
        <v>2016</v>
      </c>
      <c r="S11" s="50" t="s">
        <v>274</v>
      </c>
      <c r="T11" s="50"/>
      <c r="U11" s="50">
        <v>1</v>
      </c>
      <c r="V11" s="51" t="s">
        <v>671</v>
      </c>
      <c r="W1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Model6.Id, Location="KT603", SerialNumber ="BN000131",TransformerNumber ="1", Year = 2016,Description="", Active=true},</v>
      </c>
      <c r="X11" s="1"/>
      <c r="Y11" s="1"/>
      <c r="Z11" s="1"/>
    </row>
    <row r="12" spans="1:26" x14ac:dyDescent="0.25">
      <c r="A12" s="35">
        <v>238</v>
      </c>
      <c r="B12" s="36" t="s">
        <v>379</v>
      </c>
      <c r="C12" s="36">
        <v>15</v>
      </c>
      <c r="D12" s="49" t="s">
        <v>29</v>
      </c>
      <c r="E12" s="49" t="s">
        <v>788</v>
      </c>
      <c r="F12" s="49" t="str">
        <f xml:space="preserve"> "equipmentModel" &amp; E12 &amp; COUNTIF($E$2:E12,E12)</f>
        <v>equipmentModelKatlama3</v>
      </c>
      <c r="G12" s="49" t="str">
        <f>"equipmentType" &amp; Tablo1[[#This Row],[TypeEng]]&amp;".Id"</f>
        <v>equipmentTypeKatlama.Id</v>
      </c>
      <c r="H12" s="49" t="s">
        <v>765</v>
      </c>
      <c r="I12" s="49" t="str">
        <f>"equipmentBrand"&amp;Tablo1[[#This Row],[Brand]]&amp;".Id"</f>
        <v>equipmentBrandFADIS.Id</v>
      </c>
      <c r="J12" s="49" t="s">
        <v>850</v>
      </c>
      <c r="K12" s="49"/>
      <c r="L12" s="49" t="str">
        <f>TRIM(_xlfn.CONCAT(Tablo1[[#This Row],[Brand]]," ~ ",Tablo1[[#This Row],[Model]]))</f>
        <v>FADIS ~ SINCRO B 510 10 inch</v>
      </c>
      <c r="M12" s="49">
        <f>IF(COUNTIF($L$2:L12,L12)=1,COUNTIF($L$2:L12,L12),"0")</f>
        <v>1</v>
      </c>
      <c r="N12" s="31">
        <f>Tablo1[[#This Row],[Uniq]]+N11</f>
        <v>7</v>
      </c>
      <c r="O12" s="31" t="str">
        <f>"Model" &amp;Tablo1[[#This Row],[ModelNo]]</f>
        <v>Model7</v>
      </c>
      <c r="P12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 = new EquipmentModel{Id = Guid.NewGuid(), EquipmentBrandId = equipmentBrandFADIS.Id, Name = "SINCRO B 510 10 inch", EquipmentTypeId = equipmentTypeKatlama.Id};</v>
      </c>
      <c r="Q12" s="76" t="s">
        <v>471</v>
      </c>
      <c r="R12" s="49">
        <v>2015</v>
      </c>
      <c r="S12" s="50" t="s">
        <v>261</v>
      </c>
      <c r="T12" s="50"/>
      <c r="U12" s="50">
        <v>6</v>
      </c>
      <c r="V12" s="51" t="s">
        <v>671</v>
      </c>
      <c r="W1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Model7.Id, Location="KT511", SerialNumber ="BN000119",TransformerNumber ="6", Year = 2015,Description="", Active=true},</v>
      </c>
      <c r="X12" s="1"/>
      <c r="Y12" s="1"/>
      <c r="Z12" s="1"/>
    </row>
    <row r="13" spans="1:26" x14ac:dyDescent="0.25">
      <c r="A13" s="44">
        <v>263</v>
      </c>
      <c r="B13" s="45" t="s">
        <v>504</v>
      </c>
      <c r="C13" s="45">
        <v>16</v>
      </c>
      <c r="D13" s="25" t="s">
        <v>29</v>
      </c>
      <c r="E13" s="25" t="s">
        <v>788</v>
      </c>
      <c r="F13" s="25" t="str">
        <f xml:space="preserve"> "equipmentModel" &amp; E13 &amp; COUNTIF($E$2:E13,E13)</f>
        <v>equipmentModelKatlama4</v>
      </c>
      <c r="G13" s="25" t="str">
        <f>"equipmentType" &amp; Tablo1[[#This Row],[TypeEng]]&amp;".Id"</f>
        <v>equipmentTypeKatlama.Id</v>
      </c>
      <c r="H13" s="25" t="s">
        <v>506</v>
      </c>
      <c r="I13" s="25" t="str">
        <f>"equipmentBrand"&amp;Tablo1[[#This Row],[Brand]]&amp;".Id"</f>
        <v>equipmentBrandHAMEL.Id</v>
      </c>
      <c r="J13" s="25" t="s">
        <v>733</v>
      </c>
      <c r="K13" s="25" t="s">
        <v>708</v>
      </c>
      <c r="L13" s="25" t="str">
        <f>TRIM(_xlfn.CONCAT(Tablo1[[#This Row],[Brand]]," ~ ",Tablo1[[#This Row],[Model]]))</f>
        <v>HAMEL ~ 2/054</v>
      </c>
      <c r="M13" s="25">
        <f>IF(COUNTIF($L$2:L13,L13)=1,COUNTIF($L$2:L13,L13),"0")</f>
        <v>1</v>
      </c>
      <c r="N13" s="31">
        <f>Tablo1[[#This Row],[Uniq]]+N12</f>
        <v>8</v>
      </c>
      <c r="O13" s="31" t="str">
        <f>"Model" &amp;Tablo1[[#This Row],[ModelNo]]</f>
        <v>Model8</v>
      </c>
      <c r="P13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 = new EquipmentModel{Id = Guid.NewGuid(), EquipmentBrandId = equipmentBrandHAMEL.Id, Name = "2/054", EquipmentTypeId = equipmentTypeKatlama.Id};</v>
      </c>
      <c r="Q13" s="26" t="s">
        <v>503</v>
      </c>
      <c r="R13" s="25">
        <v>1990</v>
      </c>
      <c r="S13" s="27" t="s">
        <v>511</v>
      </c>
      <c r="T13" s="27"/>
      <c r="U13" s="27">
        <v>6</v>
      </c>
      <c r="V13" s="28" t="s">
        <v>671</v>
      </c>
      <c r="W1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Model8.Id, Location="KT501", SerialNumber ="9428",TransformerNumber ="6", Year = 1990,Description="60 İĞ", Active=true},</v>
      </c>
      <c r="X13" s="1"/>
      <c r="Y13" s="1"/>
      <c r="Z13" s="1"/>
    </row>
    <row r="14" spans="1:26" x14ac:dyDescent="0.25">
      <c r="A14" s="38">
        <v>303</v>
      </c>
      <c r="B14" s="39" t="s">
        <v>592</v>
      </c>
      <c r="C14" s="39">
        <v>19</v>
      </c>
      <c r="D14" s="72" t="s">
        <v>1</v>
      </c>
      <c r="E14" s="72" t="s">
        <v>783</v>
      </c>
      <c r="F14" s="72" t="str">
        <f xml:space="preserve"> "equipmentModel" &amp; E14 &amp; COUNTIF($E$2:E14,E14)</f>
        <v>equipmentModelBukum1</v>
      </c>
      <c r="G14" s="72" t="str">
        <f>"equipmentType" &amp; Tablo1[[#This Row],[TypeEng]]&amp;".Id"</f>
        <v>equipmentTypeBukum.Id</v>
      </c>
      <c r="H14" s="72" t="s">
        <v>506</v>
      </c>
      <c r="I14" s="72" t="str">
        <f>"equipmentBrand"&amp;Tablo1[[#This Row],[Brand]]&amp;".Id"</f>
        <v>equipmentBrandHAMEL.Id</v>
      </c>
      <c r="J14" s="72" t="s">
        <v>560</v>
      </c>
      <c r="K14" s="72"/>
      <c r="L14" s="72" t="str">
        <f>TRIM(_xlfn.CONCAT(Tablo1[[#This Row],[Brand]]," ~ ",Tablo1[[#This Row],[Model]]))</f>
        <v>HAMEL ~ 2016.1</v>
      </c>
      <c r="M14" s="72">
        <f>IF(COUNTIF($L$2:L14,L14)=1,COUNTIF($L$2:L14,L14),"0")</f>
        <v>1</v>
      </c>
      <c r="N14" s="31">
        <f>Tablo1[[#This Row],[Uniq]]+N13</f>
        <v>9</v>
      </c>
      <c r="O14" s="31" t="str">
        <f>"Model" &amp;Tablo1[[#This Row],[ModelNo]]</f>
        <v>Model9</v>
      </c>
      <c r="P14" s="7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Model9 = new EquipmentModel{Id = Guid.NewGuid(), EquipmentBrandId = equipmentBrandHAMEL.Id, Name = "2016.1", EquipmentTypeId = equipmentTypeBukum.Id};</v>
      </c>
      <c r="Q14" s="73" t="s">
        <v>562</v>
      </c>
      <c r="R14" s="72">
        <v>1990</v>
      </c>
      <c r="S14" s="74" t="s">
        <v>564</v>
      </c>
      <c r="T14" s="74"/>
      <c r="U14" s="74"/>
      <c r="V14" s="75" t="s">
        <v>672</v>
      </c>
      <c r="W1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Model9.Id, Location="BK702", SerialNumber ="9976",TransformerNumber ="", Year = 1990,Description="", Active=false},</v>
      </c>
      <c r="X14" s="1"/>
      <c r="Y14" s="1"/>
      <c r="Z14" s="1"/>
    </row>
    <row r="15" spans="1:26" x14ac:dyDescent="0.25">
      <c r="A15" s="44">
        <v>257</v>
      </c>
      <c r="B15" s="45" t="s">
        <v>504</v>
      </c>
      <c r="C15" s="45">
        <v>16</v>
      </c>
      <c r="D15" s="20" t="s">
        <v>1</v>
      </c>
      <c r="E15" s="20" t="s">
        <v>783</v>
      </c>
      <c r="F15" s="20" t="str">
        <f xml:space="preserve"> "equipmentModel" &amp; E15 &amp; COUNTIF($E$2:E15,E15)</f>
        <v>equipmentModelBukum2</v>
      </c>
      <c r="G15" s="20" t="str">
        <f>"equipmentType" &amp; Tablo1[[#This Row],[TypeEng]]&amp;".Id"</f>
        <v>equipmentTypeBukum.Id</v>
      </c>
      <c r="H15" s="20" t="s">
        <v>506</v>
      </c>
      <c r="I15" s="20" t="str">
        <f>"equipmentBrand"&amp;Tablo1[[#This Row],[Brand]]&amp;".Id"</f>
        <v>equipmentBrandHAMEL.Id</v>
      </c>
      <c r="J15" s="20" t="s">
        <v>560</v>
      </c>
      <c r="K15" s="20" t="s">
        <v>713</v>
      </c>
      <c r="L15" s="20" t="str">
        <f>TRIM(_xlfn.CONCAT(Tablo1[[#This Row],[Brand]]," ~ ",Tablo1[[#This Row],[Model]]))</f>
        <v>HAMEL ~ 2016.1</v>
      </c>
      <c r="M15" s="20" t="str">
        <f>IF(COUNTIF($L$2:L15,L15)=1,COUNTIF($L$2:L15,L15),"0")</f>
        <v>0</v>
      </c>
      <c r="N15" s="31">
        <f>Tablo1[[#This Row],[Uniq]]+N14</f>
        <v>9</v>
      </c>
      <c r="O15" s="31" t="str">
        <f>"Model" &amp;Tablo1[[#This Row],[ModelNo]]</f>
        <v>Model9</v>
      </c>
      <c r="P15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Model9 = new EquipmentModel{Id = Guid.NewGuid(), EquipmentBrandId = equipmentBrandHAMEL.Id, Name = "2016.1", EquipmentTypeId = equipmentTypeBukum.Id};</v>
      </c>
      <c r="Q15" s="37" t="s">
        <v>497</v>
      </c>
      <c r="R15" s="20">
        <v>1990</v>
      </c>
      <c r="S15" s="21" t="s">
        <v>507</v>
      </c>
      <c r="T15" s="21"/>
      <c r="U15" s="21">
        <v>6</v>
      </c>
      <c r="V15" s="22" t="s">
        <v>671</v>
      </c>
      <c r="W1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Model9.Id, Location="BK501", SerialNumber ="9978",TransformerNumber ="6", Year = 1990,Description="180 İĞ", Active=true},</v>
      </c>
      <c r="X15" s="1"/>
      <c r="Y15" s="1"/>
      <c r="Z15" s="1"/>
    </row>
    <row r="16" spans="1:26" x14ac:dyDescent="0.25">
      <c r="A16" s="44">
        <v>258</v>
      </c>
      <c r="B16" s="45" t="s">
        <v>504</v>
      </c>
      <c r="C16" s="45">
        <v>16</v>
      </c>
      <c r="D16" s="20" t="s">
        <v>1</v>
      </c>
      <c r="E16" s="20" t="s">
        <v>783</v>
      </c>
      <c r="F16" s="20" t="str">
        <f xml:space="preserve"> "equipmentModel" &amp; E16 &amp; COUNTIF($E$2:E16,E16)</f>
        <v>equipmentModelBukum3</v>
      </c>
      <c r="G16" s="20" t="str">
        <f>"equipmentType" &amp; Tablo1[[#This Row],[TypeEng]]&amp;".Id"</f>
        <v>equipmentTypeBukum.Id</v>
      </c>
      <c r="H16" s="20" t="s">
        <v>506</v>
      </c>
      <c r="I16" s="20" t="str">
        <f>"equipmentBrand"&amp;Tablo1[[#This Row],[Brand]]&amp;".Id"</f>
        <v>equipmentBrandHAMEL.Id</v>
      </c>
      <c r="J16" s="20" t="s">
        <v>560</v>
      </c>
      <c r="K16" s="20" t="s">
        <v>713</v>
      </c>
      <c r="L16" s="20" t="str">
        <f>TRIM(_xlfn.CONCAT(Tablo1[[#This Row],[Brand]]," ~ ",Tablo1[[#This Row],[Model]]))</f>
        <v>HAMEL ~ 2016.1</v>
      </c>
      <c r="M16" s="20" t="str">
        <f>IF(COUNTIF($L$2:L16,L16)=1,COUNTIF($L$2:L16,L16),"0")</f>
        <v>0</v>
      </c>
      <c r="N16" s="31">
        <f>Tablo1[[#This Row],[Uniq]]+N15</f>
        <v>9</v>
      </c>
      <c r="O16" s="31" t="str">
        <f>"Model" &amp;Tablo1[[#This Row],[ModelNo]]</f>
        <v>Model9</v>
      </c>
      <c r="P16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Model9 = new EquipmentModel{Id = Guid.NewGuid(), EquipmentBrandId = equipmentBrandHAMEL.Id, Name = "2016.1", EquipmentTypeId = equipmentTypeBukum.Id};</v>
      </c>
      <c r="Q16" s="37" t="s">
        <v>498</v>
      </c>
      <c r="R16" s="20">
        <v>1990</v>
      </c>
      <c r="S16" s="21" t="s">
        <v>508</v>
      </c>
      <c r="T16" s="21"/>
      <c r="U16" s="21">
        <v>6</v>
      </c>
      <c r="V16" s="22" t="s">
        <v>671</v>
      </c>
      <c r="W1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Model9.Id, Location="BK502", SerialNumber ="9977",TransformerNumber ="6", Year = 1990,Description="180 İĞ", Active=true},</v>
      </c>
      <c r="X16" s="1"/>
      <c r="Y16" s="1"/>
      <c r="Z16" s="1"/>
    </row>
    <row r="17" spans="1:26" x14ac:dyDescent="0.25">
      <c r="A17" s="44">
        <v>259</v>
      </c>
      <c r="B17" s="45" t="s">
        <v>504</v>
      </c>
      <c r="C17" s="45">
        <v>16</v>
      </c>
      <c r="D17" s="20" t="s">
        <v>1</v>
      </c>
      <c r="E17" s="20" t="s">
        <v>783</v>
      </c>
      <c r="F17" s="20" t="str">
        <f xml:space="preserve"> "equipmentModel" &amp; E17 &amp; COUNTIF($E$2:E17,E17)</f>
        <v>equipmentModelBukum4</v>
      </c>
      <c r="G17" s="20" t="str">
        <f>"equipmentType" &amp; Tablo1[[#This Row],[TypeEng]]&amp;".Id"</f>
        <v>equipmentTypeBukum.Id</v>
      </c>
      <c r="H17" s="20" t="s">
        <v>506</v>
      </c>
      <c r="I17" s="20" t="str">
        <f>"equipmentBrand"&amp;Tablo1[[#This Row],[Brand]]&amp;".Id"</f>
        <v>equipmentBrandHAMEL.Id</v>
      </c>
      <c r="J17" s="20" t="s">
        <v>560</v>
      </c>
      <c r="K17" s="20" t="s">
        <v>713</v>
      </c>
      <c r="L17" s="20" t="str">
        <f>TRIM(_xlfn.CONCAT(Tablo1[[#This Row],[Brand]]," ~ ",Tablo1[[#This Row],[Model]]))</f>
        <v>HAMEL ~ 2016.1</v>
      </c>
      <c r="M17" s="20" t="str">
        <f>IF(COUNTIF($L$2:L17,L17)=1,COUNTIF($L$2:L17,L17),"0")</f>
        <v>0</v>
      </c>
      <c r="N17" s="31">
        <f>Tablo1[[#This Row],[Uniq]]+N16</f>
        <v>9</v>
      </c>
      <c r="O17" s="31" t="str">
        <f>"Model" &amp;Tablo1[[#This Row],[ModelNo]]</f>
        <v>Model9</v>
      </c>
      <c r="P17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Model9 = new EquipmentModel{Id = Guid.NewGuid(), EquipmentBrandId = equipmentBrandHAMEL.Id, Name = "2016.1", EquipmentTypeId = equipmentTypeBukum.Id};</v>
      </c>
      <c r="Q17" s="37" t="s">
        <v>499</v>
      </c>
      <c r="R17" s="20">
        <v>1990</v>
      </c>
      <c r="S17" s="21" t="s">
        <v>509</v>
      </c>
      <c r="T17" s="21"/>
      <c r="U17" s="21">
        <v>6</v>
      </c>
      <c r="V17" s="22" t="s">
        <v>671</v>
      </c>
      <c r="W1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Model9.Id, Location="BK503", SerialNumber ="9952",TransformerNumber ="6", Year = 1990,Description="180 İĞ", Active=true},</v>
      </c>
      <c r="X17" s="1"/>
      <c r="Y17" s="1"/>
      <c r="Z17" s="1"/>
    </row>
    <row r="18" spans="1:26" x14ac:dyDescent="0.25">
      <c r="A18" s="44">
        <v>260</v>
      </c>
      <c r="B18" s="45" t="s">
        <v>504</v>
      </c>
      <c r="C18" s="45">
        <v>16</v>
      </c>
      <c r="D18" s="20" t="s">
        <v>1</v>
      </c>
      <c r="E18" s="20" t="s">
        <v>783</v>
      </c>
      <c r="F18" s="20" t="str">
        <f xml:space="preserve"> "equipmentModel" &amp; E18 &amp; COUNTIF($E$2:E18,E18)</f>
        <v>equipmentModelBukum5</v>
      </c>
      <c r="G18" s="20" t="str">
        <f>"equipmentType" &amp; Tablo1[[#This Row],[TypeEng]]&amp;".Id"</f>
        <v>equipmentTypeBukum.Id</v>
      </c>
      <c r="H18" s="20" t="s">
        <v>506</v>
      </c>
      <c r="I18" s="20" t="str">
        <f>"equipmentBrand"&amp;Tablo1[[#This Row],[Brand]]&amp;".Id"</f>
        <v>equipmentBrandHAMEL.Id</v>
      </c>
      <c r="J18" s="20" t="s">
        <v>560</v>
      </c>
      <c r="K18" s="20" t="s">
        <v>713</v>
      </c>
      <c r="L18" s="20" t="str">
        <f>TRIM(_xlfn.CONCAT(Tablo1[[#This Row],[Brand]]," ~ ",Tablo1[[#This Row],[Model]]))</f>
        <v>HAMEL ~ 2016.1</v>
      </c>
      <c r="M18" s="20" t="str">
        <f>IF(COUNTIF($L$2:L18,L18)=1,COUNTIF($L$2:L18,L18),"0")</f>
        <v>0</v>
      </c>
      <c r="N18" s="31">
        <f>Tablo1[[#This Row],[Uniq]]+N17</f>
        <v>9</v>
      </c>
      <c r="O18" s="31" t="str">
        <f>"Model" &amp;Tablo1[[#This Row],[ModelNo]]</f>
        <v>Model9</v>
      </c>
      <c r="P18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Model9 = new EquipmentModel{Id = Guid.NewGuid(), EquipmentBrandId = equipmentBrandHAMEL.Id, Name = "2016.1", EquipmentTypeId = equipmentTypeBukum.Id};</v>
      </c>
      <c r="Q18" s="37" t="s">
        <v>500</v>
      </c>
      <c r="R18" s="20">
        <v>1990</v>
      </c>
      <c r="S18" s="21" t="s">
        <v>510</v>
      </c>
      <c r="T18" s="21"/>
      <c r="U18" s="21">
        <v>6</v>
      </c>
      <c r="V18" s="22" t="s">
        <v>671</v>
      </c>
      <c r="W1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Model9.Id, Location="BK504", SerialNumber ="9955",TransformerNumber ="6", Year = 1990,Description="180 İĞ", Active=true},</v>
      </c>
      <c r="X18" s="1"/>
      <c r="Y18" s="1"/>
      <c r="Z18" s="1"/>
    </row>
    <row r="19" spans="1:26" x14ac:dyDescent="0.25">
      <c r="A19" s="44">
        <v>261</v>
      </c>
      <c r="B19" s="45" t="s">
        <v>504</v>
      </c>
      <c r="C19" s="45">
        <v>16</v>
      </c>
      <c r="D19" s="20" t="s">
        <v>1</v>
      </c>
      <c r="E19" s="20" t="s">
        <v>783</v>
      </c>
      <c r="F19" s="20" t="str">
        <f xml:space="preserve"> "equipmentModel" &amp; E19 &amp; COUNTIF($E$2:E19,E19)</f>
        <v>equipmentModelBukum6</v>
      </c>
      <c r="G19" s="20" t="str">
        <f>"equipmentType" &amp; Tablo1[[#This Row],[TypeEng]]&amp;".Id"</f>
        <v>equipmentTypeBukum.Id</v>
      </c>
      <c r="H19" s="20" t="s">
        <v>506</v>
      </c>
      <c r="I19" s="20" t="str">
        <f>"equipmentBrand"&amp;Tablo1[[#This Row],[Brand]]&amp;".Id"</f>
        <v>equipmentBrandHAMEL.Id</v>
      </c>
      <c r="J19" s="20" t="s">
        <v>560</v>
      </c>
      <c r="K19" s="20" t="s">
        <v>713</v>
      </c>
      <c r="L19" s="20" t="str">
        <f>TRIM(_xlfn.CONCAT(Tablo1[[#This Row],[Brand]]," ~ ",Tablo1[[#This Row],[Model]]))</f>
        <v>HAMEL ~ 2016.1</v>
      </c>
      <c r="M19" s="20" t="str">
        <f>IF(COUNTIF($L$2:L19,L19)=1,COUNTIF($L$2:L19,L19),"0")</f>
        <v>0</v>
      </c>
      <c r="N19" s="31">
        <f>Tablo1[[#This Row],[Uniq]]+N18</f>
        <v>9</v>
      </c>
      <c r="O19" s="31" t="str">
        <f>"Model" &amp;Tablo1[[#This Row],[ModelNo]]</f>
        <v>Model9</v>
      </c>
      <c r="P19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Model9 = new EquipmentModel{Id = Guid.NewGuid(), EquipmentBrandId = equipmentBrandHAMEL.Id, Name = "2016.1", EquipmentTypeId = equipmentTypeBukum.Id};</v>
      </c>
      <c r="Q19" s="37" t="s">
        <v>501</v>
      </c>
      <c r="R19" s="20">
        <v>1990</v>
      </c>
      <c r="S19" s="21" t="s">
        <v>565</v>
      </c>
      <c r="T19" s="21"/>
      <c r="U19" s="21">
        <v>6</v>
      </c>
      <c r="V19" s="22" t="s">
        <v>671</v>
      </c>
      <c r="W1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Model9.Id, Location="BK505", SerialNumber ="9954",TransformerNumber ="6", Year = 1990,Description="180 İĞ", Active=true},</v>
      </c>
      <c r="X19" s="1"/>
      <c r="Y19" s="1"/>
      <c r="Z19" s="1"/>
    </row>
    <row r="20" spans="1:26" x14ac:dyDescent="0.25">
      <c r="A20" s="44">
        <v>262</v>
      </c>
      <c r="B20" s="45" t="s">
        <v>504</v>
      </c>
      <c r="C20" s="45">
        <v>16</v>
      </c>
      <c r="D20" s="20" t="s">
        <v>1</v>
      </c>
      <c r="E20" s="20" t="s">
        <v>783</v>
      </c>
      <c r="F20" s="20" t="str">
        <f xml:space="preserve"> "equipmentModel" &amp; E20 &amp; COUNTIF($E$2:E20,E20)</f>
        <v>equipmentModelBukum7</v>
      </c>
      <c r="G20" s="20" t="str">
        <f>"equipmentType" &amp; Tablo1[[#This Row],[TypeEng]]&amp;".Id"</f>
        <v>equipmentTypeBukum.Id</v>
      </c>
      <c r="H20" s="20" t="s">
        <v>506</v>
      </c>
      <c r="I20" s="20" t="str">
        <f>"equipmentBrand"&amp;Tablo1[[#This Row],[Brand]]&amp;".Id"</f>
        <v>equipmentBrandHAMEL.Id</v>
      </c>
      <c r="J20" s="20" t="s">
        <v>560</v>
      </c>
      <c r="K20" s="20" t="s">
        <v>713</v>
      </c>
      <c r="L20" s="20" t="str">
        <f>TRIM(_xlfn.CONCAT(Tablo1[[#This Row],[Brand]]," ~ ",Tablo1[[#This Row],[Model]]))</f>
        <v>HAMEL ~ 2016.1</v>
      </c>
      <c r="M20" s="20" t="str">
        <f>IF(COUNTIF($L$2:L20,L20)=1,COUNTIF($L$2:L20,L20),"0")</f>
        <v>0</v>
      </c>
      <c r="N20" s="31">
        <f>Tablo1[[#This Row],[Uniq]]+N19</f>
        <v>9</v>
      </c>
      <c r="O20" s="31" t="str">
        <f>"Model" &amp;Tablo1[[#This Row],[ModelNo]]</f>
        <v>Model9</v>
      </c>
      <c r="P20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Model9 = new EquipmentModel{Id = Guid.NewGuid(), EquipmentBrandId = equipmentBrandHAMEL.Id, Name = "2016.1", EquipmentTypeId = equipmentTypeBukum.Id};</v>
      </c>
      <c r="Q20" s="37" t="s">
        <v>502</v>
      </c>
      <c r="R20" s="20">
        <v>1990</v>
      </c>
      <c r="S20" s="21" t="s">
        <v>563</v>
      </c>
      <c r="T20" s="21"/>
      <c r="U20" s="21">
        <v>6</v>
      </c>
      <c r="V20" s="22" t="s">
        <v>671</v>
      </c>
      <c r="W2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Model9.Id, Location="BK506", SerialNumber ="9975",TransformerNumber ="6", Year = 1990,Description="180 İĞ", Active=true},</v>
      </c>
      <c r="X20" s="1"/>
      <c r="Y20" s="1"/>
      <c r="Z20" s="1"/>
    </row>
    <row r="21" spans="1:26" x14ac:dyDescent="0.25">
      <c r="A21" s="35">
        <v>200</v>
      </c>
      <c r="B21" s="36" t="s">
        <v>196</v>
      </c>
      <c r="C21" s="36">
        <v>11</v>
      </c>
      <c r="D21" s="20" t="s">
        <v>668</v>
      </c>
      <c r="E21" s="20" t="s">
        <v>796</v>
      </c>
      <c r="F21" s="20" t="str">
        <f xml:space="preserve"> "equipmentModel" &amp; E21 &amp; COUNTIF($E$2:E21,E21)</f>
        <v>equipmentModelPamukPress1</v>
      </c>
      <c r="G21" s="20" t="str">
        <f>"equipmentType" &amp; Tablo1[[#This Row],[TypeEng]]&amp;".Id"</f>
        <v>equipmentTypePamukPress.Id</v>
      </c>
      <c r="H21" s="20" t="s">
        <v>842</v>
      </c>
      <c r="I21" s="20" t="str">
        <f>"equipmentBrand"&amp;Tablo1[[#This Row],[Brand]]&amp;".Id"</f>
        <v>equipmentBrandINTIPACKINGSYSTEM.Id</v>
      </c>
      <c r="J21" s="20" t="s">
        <v>669</v>
      </c>
      <c r="K21" s="20"/>
      <c r="L21" s="20" t="str">
        <f>TRIM(_xlfn.CONCAT(Tablo1[[#This Row],[Brand]]," ~ ",Tablo1[[#This Row],[Model]]))</f>
        <v>INTIPACKINGSYSTEM ~</v>
      </c>
      <c r="M21" s="20">
        <f>IF(COUNTIF($L$2:L21,L21)=1,COUNTIF($L$2:L21,L21),"0")</f>
        <v>1</v>
      </c>
      <c r="N21" s="31">
        <f>Tablo1[[#This Row],[Uniq]]+N20</f>
        <v>10</v>
      </c>
      <c r="O21" s="31" t="str">
        <f>"Model" &amp;Tablo1[[#This Row],[ModelNo]]</f>
        <v>Model10</v>
      </c>
      <c r="P21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Model10 = new EquipmentModel{Id = Guid.NewGuid(), EquipmentBrandId = equipmentBrandINTIPACKINGSYSTEM.Id, Name = "", EquipmentTypeId = equipmentTypePamukPress.Id};</v>
      </c>
      <c r="Q21" s="37" t="s">
        <v>197</v>
      </c>
      <c r="R21" s="20">
        <v>1998</v>
      </c>
      <c r="S21" s="21"/>
      <c r="T21" s="21"/>
      <c r="U21" s="21">
        <v>5</v>
      </c>
      <c r="V21" s="22" t="s">
        <v>671</v>
      </c>
      <c r="W2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Model10.Id, Location="PR301", SerialNumber ="",TransformerNumber ="5", Year = 1998,Description="", Active=true},</v>
      </c>
      <c r="X21" s="1"/>
      <c r="Y21" s="1"/>
      <c r="Z21" s="1"/>
    </row>
    <row r="22" spans="1:26" x14ac:dyDescent="0.25">
      <c r="A22" s="29">
        <v>268</v>
      </c>
      <c r="B22" s="30" t="s">
        <v>236</v>
      </c>
      <c r="C22" s="30">
        <v>17</v>
      </c>
      <c r="D22" s="31" t="s">
        <v>206</v>
      </c>
      <c r="E22" s="31" t="s">
        <v>801</v>
      </c>
      <c r="F22" s="31" t="str">
        <f xml:space="preserve"> "equipmentModel" &amp; E22 &amp; COUNTIF($E$2:E22,E22)</f>
        <v>equipmentModelTelefPress1</v>
      </c>
      <c r="G22" s="31" t="str">
        <f>"equipmentType" &amp; Tablo1[[#This Row],[TypeEng]]&amp;".Id"</f>
        <v>equipmentTypeTelefPress.Id</v>
      </c>
      <c r="H22" s="31" t="s">
        <v>18</v>
      </c>
      <c r="I22" s="31" t="str">
        <f>"equipmentBrand"&amp;Tablo1[[#This Row],[Brand]]&amp;".Id"</f>
        <v>equipmentBrandKAVURLAR.Id</v>
      </c>
      <c r="J22" s="31" t="s">
        <v>669</v>
      </c>
      <c r="K22" s="31"/>
      <c r="L22" s="31" t="str">
        <f>TRIM(_xlfn.CONCAT(Tablo1[[#This Row],[Brand]]," ~ ",Tablo1[[#This Row],[Model]]))</f>
        <v>KAVURLAR ~</v>
      </c>
      <c r="M22" s="31">
        <f>IF(COUNTIF($L$2:L22,L22)=1,COUNTIF($L$2:L22,L22),"0")</f>
        <v>1</v>
      </c>
      <c r="N22" s="31">
        <f>Tablo1[[#This Row],[Uniq]]+N21</f>
        <v>11</v>
      </c>
      <c r="O22" s="31" t="str">
        <f>"Model" &amp;Tablo1[[#This Row],[ModelNo]]</f>
        <v>Model11</v>
      </c>
      <c r="P22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Model11 = new EquipmentModel{Id = Guid.NewGuid(), EquipmentBrandId = equipmentBrandKAVURLAR.Id, Name = "", EquipmentTypeId = equipmentTypeTelefPress.Id};</v>
      </c>
      <c r="Q22" s="32" t="s">
        <v>90</v>
      </c>
      <c r="R22" s="31">
        <v>1900</v>
      </c>
      <c r="S22" s="33"/>
      <c r="T22" s="33"/>
      <c r="U22" s="33">
        <v>5</v>
      </c>
      <c r="V22" s="34" t="s">
        <v>671</v>
      </c>
      <c r="W2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Model11.Id, Location="PR201", SerialNumber ="",TransformerNumber ="5", Year = 1900,Description="", Active=true},</v>
      </c>
      <c r="X22" s="1"/>
      <c r="Y22" s="1"/>
      <c r="Z22" s="1"/>
    </row>
    <row r="23" spans="1:26" x14ac:dyDescent="0.25">
      <c r="A23" s="35">
        <v>173</v>
      </c>
      <c r="B23" s="36" t="s">
        <v>196</v>
      </c>
      <c r="C23" s="36">
        <v>11</v>
      </c>
      <c r="D23" s="20" t="s">
        <v>24</v>
      </c>
      <c r="E23" s="20" t="s">
        <v>791</v>
      </c>
      <c r="F23" s="20" t="str">
        <f xml:space="preserve"> "equipmentModel" &amp; E23 &amp; COUNTIF($E$2:E23,E23)</f>
        <v>equipmentModelLopteks1</v>
      </c>
      <c r="G23" s="20" t="str">
        <f>"equipmentType" &amp; Tablo1[[#This Row],[TypeEng]]&amp;".Id"</f>
        <v>equipmentTypeLopteks.Id</v>
      </c>
      <c r="H23" s="20" t="s">
        <v>24</v>
      </c>
      <c r="I23" s="20" t="str">
        <f>"equipmentBrand"&amp;Tablo1[[#This Row],[Brand]]&amp;".Id"</f>
        <v>equipmentBrandLOPTEKS.Id</v>
      </c>
      <c r="J23" s="20" t="s">
        <v>25</v>
      </c>
      <c r="K23" s="20"/>
      <c r="L23" s="20" t="str">
        <f>TRIM(_xlfn.CONCAT(Tablo1[[#This Row],[Brand]]," ~ ",Tablo1[[#This Row],[Model]]))</f>
        <v>LOPTEKS ~ SORTER</v>
      </c>
      <c r="M23" s="20">
        <f>IF(COUNTIF($L$2:L23,L23)=1,COUNTIF($L$2:L23,L23),"0")</f>
        <v>1</v>
      </c>
      <c r="N23" s="31">
        <f>Tablo1[[#This Row],[Uniq]]+N22</f>
        <v>12</v>
      </c>
      <c r="O23" s="31" t="str">
        <f>"Model" &amp;Tablo1[[#This Row],[ModelNo]]</f>
        <v>Model12</v>
      </c>
      <c r="P23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Model12 = new EquipmentModel{Id = Guid.NewGuid(), EquipmentBrandId = equipmentBrandLOPTEKS.Id, Name = "SORTER", EquipmentTypeId = equipmentTypeLopteks.Id};</v>
      </c>
      <c r="Q23" s="37" t="s">
        <v>412</v>
      </c>
      <c r="R23" s="20">
        <v>2001</v>
      </c>
      <c r="S23" s="21" t="s">
        <v>166</v>
      </c>
      <c r="T23" s="21"/>
      <c r="U23" s="21">
        <v>5</v>
      </c>
      <c r="V23" s="22" t="s">
        <v>671</v>
      </c>
      <c r="W2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Model12.Id, Location="LX321", SerialNumber ="00882600",TransformerNumber ="5", Year = 2001,Description="", Active=true},</v>
      </c>
      <c r="X23" s="1"/>
      <c r="Y23" s="1"/>
      <c r="Z23" s="1"/>
    </row>
    <row r="24" spans="1:26" x14ac:dyDescent="0.25">
      <c r="A24" s="2">
        <v>281</v>
      </c>
      <c r="B24" s="3" t="s">
        <v>591</v>
      </c>
      <c r="C24" s="3">
        <v>18</v>
      </c>
      <c r="D24" s="4" t="s">
        <v>16</v>
      </c>
      <c r="E24" s="4" t="s">
        <v>777</v>
      </c>
      <c r="F24" s="4" t="str">
        <f xml:space="preserve"> "equipmentModel" &amp; E24 &amp; COUNTIF($E$2:E24,E24)</f>
        <v>equipmentModelAcici1</v>
      </c>
      <c r="G24" s="4" t="str">
        <f>"equipmentType" &amp; Tablo1[[#This Row],[TypeEng]]&amp;".Id"</f>
        <v>equipmentTypeAcici.Id</v>
      </c>
      <c r="H24" s="4" t="s">
        <v>762</v>
      </c>
      <c r="I24" s="4" t="str">
        <f>"equipmentBrand"&amp;Tablo1[[#This Row],[Brand]]&amp;".Id"</f>
        <v>equipmentBrandMARZOLI.Id</v>
      </c>
      <c r="J24" s="4" t="s">
        <v>141</v>
      </c>
      <c r="K24" s="4"/>
      <c r="L24" s="4" t="str">
        <f>TRIM(_xlfn.CONCAT(Tablo1[[#This Row],[Brand]]," ~ ",Tablo1[[#This Row],[Model]]))</f>
        <v>MARZOLI ~ B10/1</v>
      </c>
      <c r="M24" s="4">
        <f>IF(COUNTIF($L$2:L24,L24)=1,COUNTIF($L$2:L24,L24),"0")</f>
        <v>1</v>
      </c>
      <c r="N24" s="31">
        <f>Tablo1[[#This Row],[Uniq]]+N23</f>
        <v>13</v>
      </c>
      <c r="O24" s="31" t="str">
        <f>"Model" &amp;Tablo1[[#This Row],[ModelNo]]</f>
        <v>Model13</v>
      </c>
      <c r="P24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Model13 = new EquipmentModel{Id = Guid.NewGuid(), EquipmentBrandId = equipmentBrandMARZOLI.Id, Name = "B10/1", EquipmentTypeId = equipmentTypeAcici.Id};</v>
      </c>
      <c r="Q24" s="5" t="s">
        <v>428</v>
      </c>
      <c r="R24" s="4">
        <v>1996</v>
      </c>
      <c r="S24" s="6" t="s">
        <v>159</v>
      </c>
      <c r="T24" s="6" t="s">
        <v>584</v>
      </c>
      <c r="U24" s="6"/>
      <c r="V24" s="7" t="s">
        <v>671</v>
      </c>
      <c r="W2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Model13.Id, Location="BO111", SerialNumber ="MAT.218",TransformerNumber ="", Year = 1996,Description="", Active=true},</v>
      </c>
      <c r="X24" s="1"/>
      <c r="Y24" s="1"/>
      <c r="Z24" s="1"/>
    </row>
    <row r="25" spans="1:26" x14ac:dyDescent="0.25">
      <c r="A25" s="2">
        <v>277</v>
      </c>
      <c r="B25" s="3" t="s">
        <v>591</v>
      </c>
      <c r="C25" s="3">
        <v>18</v>
      </c>
      <c r="D25" s="4" t="s">
        <v>105</v>
      </c>
      <c r="E25" s="4" t="s">
        <v>779</v>
      </c>
      <c r="F25" s="4" t="str">
        <f xml:space="preserve"> "equipmentModel" &amp; E25 &amp; COUNTIF($E$2:E25,E25)</f>
        <v>equipmentModelBalyaAcici1</v>
      </c>
      <c r="G25" s="4" t="str">
        <f>"equipmentType" &amp; Tablo1[[#This Row],[TypeEng]]&amp;".Id"</f>
        <v>equipmentTypeBalyaAcici.Id</v>
      </c>
      <c r="H25" s="4" t="s">
        <v>762</v>
      </c>
      <c r="I25" s="4" t="str">
        <f>"equipmentBrand"&amp;Tablo1[[#This Row],[Brand]]&amp;".Id"</f>
        <v>equipmentBrandMARZOLI.Id</v>
      </c>
      <c r="J25" s="4" t="s">
        <v>141</v>
      </c>
      <c r="K25" s="4"/>
      <c r="L25" s="4" t="str">
        <f>TRIM(_xlfn.CONCAT(Tablo1[[#This Row],[Brand]]," ~ ",Tablo1[[#This Row],[Model]]))</f>
        <v>MARZOLI ~ B10/1</v>
      </c>
      <c r="M25" s="4" t="str">
        <f>IF(COUNTIF($L$2:L25,L25)=1,COUNTIF($L$2:L25,L25),"0")</f>
        <v>0</v>
      </c>
      <c r="N25" s="31">
        <f>Tablo1[[#This Row],[Uniq]]+N24</f>
        <v>13</v>
      </c>
      <c r="O25" s="31" t="str">
        <f>"Model" &amp;Tablo1[[#This Row],[ModelNo]]</f>
        <v>Model13</v>
      </c>
      <c r="P25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Model13 = new EquipmentModel{Id = Guid.NewGuid(), EquipmentBrandId = equipmentBrandMARZOLI.Id, Name = "B10/1", EquipmentTypeId = equipmentTypeBalyaAcici.Id};</v>
      </c>
      <c r="Q25" s="5" t="s">
        <v>185</v>
      </c>
      <c r="R25" s="4">
        <v>1991</v>
      </c>
      <c r="S25" s="6" t="s">
        <v>187</v>
      </c>
      <c r="T25" s="6"/>
      <c r="U25" s="6"/>
      <c r="V25" s="7" t="s">
        <v>671</v>
      </c>
      <c r="W2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Model13.Id, Location="BO531", SerialNumber ="MAT.782",TransformerNumber ="", Year = 1991,Description="", Active=true},</v>
      </c>
      <c r="X25" s="1"/>
      <c r="Y25" s="1"/>
      <c r="Z25" s="1"/>
    </row>
    <row r="26" spans="1:26" x14ac:dyDescent="0.25">
      <c r="A26" s="8">
        <v>207</v>
      </c>
      <c r="B26" s="9" t="s">
        <v>289</v>
      </c>
      <c r="C26" s="9">
        <v>13</v>
      </c>
      <c r="D26" s="4" t="s">
        <v>105</v>
      </c>
      <c r="E26" s="4" t="s">
        <v>779</v>
      </c>
      <c r="F26" s="4" t="str">
        <f xml:space="preserve"> "equipmentModel" &amp; E26 &amp; COUNTIF($E$2:E26,E26)</f>
        <v>equipmentModelBalyaAcici2</v>
      </c>
      <c r="G26" s="4" t="str">
        <f>"equipmentType" &amp; Tablo1[[#This Row],[TypeEng]]&amp;".Id"</f>
        <v>equipmentTypeBalyaAcici.Id</v>
      </c>
      <c r="H26" s="4" t="s">
        <v>762</v>
      </c>
      <c r="I26" s="4" t="str">
        <f>"equipmentBrand"&amp;Tablo1[[#This Row],[Brand]]&amp;".Id"</f>
        <v>equipmentBrandMARZOLI.Id</v>
      </c>
      <c r="J26" s="4" t="s">
        <v>141</v>
      </c>
      <c r="K26" s="4"/>
      <c r="L26" s="4" t="str">
        <f>TRIM(_xlfn.CONCAT(Tablo1[[#This Row],[Brand]]," ~ ",Tablo1[[#This Row],[Model]]))</f>
        <v>MARZOLI ~ B10/1</v>
      </c>
      <c r="M26" s="4" t="str">
        <f>IF(COUNTIF($L$2:L26,L26)=1,COUNTIF($L$2:L26,L26),"0")</f>
        <v>0</v>
      </c>
      <c r="N26" s="31">
        <f>Tablo1[[#This Row],[Uniq]]+N25</f>
        <v>13</v>
      </c>
      <c r="O26" s="31" t="str">
        <f>"Model" &amp;Tablo1[[#This Row],[ModelNo]]</f>
        <v>Model13</v>
      </c>
      <c r="P26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Model13 = new EquipmentModel{Id = Guid.NewGuid(), EquipmentBrandId = equipmentBrandMARZOLI.Id, Name = "B10/1", EquipmentTypeId = equipmentTypeBalyaAcici.Id};</v>
      </c>
      <c r="Q26" s="5" t="s">
        <v>183</v>
      </c>
      <c r="R26" s="4">
        <v>1992</v>
      </c>
      <c r="S26" s="6" t="s">
        <v>191</v>
      </c>
      <c r="T26" s="6"/>
      <c r="U26" s="6">
        <v>6</v>
      </c>
      <c r="V26" s="7" t="s">
        <v>671</v>
      </c>
      <c r="W2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Model13.Id, Location="BO521", SerialNumber ="789",TransformerNumber ="6", Year = 1992,Description="", Active=true},</v>
      </c>
      <c r="X26" s="1"/>
      <c r="Y26" s="1"/>
      <c r="Z26" s="1"/>
    </row>
    <row r="27" spans="1:26" ht="15.75" customHeight="1" x14ac:dyDescent="0.25">
      <c r="A27" s="8">
        <v>201</v>
      </c>
      <c r="B27" s="9" t="s">
        <v>589</v>
      </c>
      <c r="C27" s="9">
        <v>12</v>
      </c>
      <c r="D27" s="4" t="s">
        <v>105</v>
      </c>
      <c r="E27" s="4" t="s">
        <v>779</v>
      </c>
      <c r="F27" s="4" t="str">
        <f xml:space="preserve"> "equipmentModel" &amp; E27 &amp; COUNTIF($E$2:E27,E27)</f>
        <v>equipmentModelBalyaAcici3</v>
      </c>
      <c r="G27" s="4" t="str">
        <f>"equipmentType" &amp; Tablo1[[#This Row],[TypeEng]]&amp;".Id"</f>
        <v>equipmentTypeBalyaAcici.Id</v>
      </c>
      <c r="H27" s="4" t="s">
        <v>762</v>
      </c>
      <c r="I27" s="4" t="str">
        <f>"equipmentBrand"&amp;Tablo1[[#This Row],[Brand]]&amp;".Id"</f>
        <v>equipmentBrandMARZOLI.Id</v>
      </c>
      <c r="J27" s="4" t="s">
        <v>141</v>
      </c>
      <c r="K27" s="4"/>
      <c r="L27" s="4" t="str">
        <f>TRIM(_xlfn.CONCAT(Tablo1[[#This Row],[Brand]]," ~ ",Tablo1[[#This Row],[Model]]))</f>
        <v>MARZOLI ~ B10/1</v>
      </c>
      <c r="M27" s="4" t="str">
        <f>IF(COUNTIF($L$2:L27,L27)=1,COUNTIF($L$2:L27,L27),"0")</f>
        <v>0</v>
      </c>
      <c r="N27" s="31">
        <f>Tablo1[[#This Row],[Uniq]]+N26</f>
        <v>13</v>
      </c>
      <c r="O27" s="31" t="str">
        <f>"Model" &amp;Tablo1[[#This Row],[ModelNo]]</f>
        <v>Model13</v>
      </c>
      <c r="P27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Model13 = new EquipmentModel{Id = Guid.NewGuid(), EquipmentBrandId = equipmentBrandMARZOLI.Id, Name = "B10/1", EquipmentTypeId = equipmentTypeBalyaAcici.Id};</v>
      </c>
      <c r="Q27" s="5" t="s">
        <v>107</v>
      </c>
      <c r="R27" s="4">
        <v>1995</v>
      </c>
      <c r="S27" s="6" t="s">
        <v>142</v>
      </c>
      <c r="T27" s="6"/>
      <c r="U27" s="6">
        <v>6</v>
      </c>
      <c r="V27" s="7" t="s">
        <v>671</v>
      </c>
      <c r="W2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Model13.Id, Location="BO511", SerialNumber ="MAT.211",TransformerNumber ="6", Year = 1995,Description="", Active=true},</v>
      </c>
      <c r="X27" s="1"/>
      <c r="Y27" s="1"/>
      <c r="Z27" s="1"/>
    </row>
    <row r="28" spans="1:26" ht="15.75" customHeight="1" x14ac:dyDescent="0.25">
      <c r="A28" s="8">
        <v>202</v>
      </c>
      <c r="B28" s="9" t="s">
        <v>589</v>
      </c>
      <c r="C28" s="9">
        <v>12</v>
      </c>
      <c r="D28" s="4" t="s">
        <v>16</v>
      </c>
      <c r="E28" s="4" t="s">
        <v>777</v>
      </c>
      <c r="F28" s="4" t="str">
        <f xml:space="preserve"> "equipmentModel" &amp; E28 &amp; COUNTIF($E$2:E28,E28)</f>
        <v>equipmentModelAcici2</v>
      </c>
      <c r="G28" s="4" t="str">
        <f>"equipmentType" &amp; Tablo1[[#This Row],[TypeEng]]&amp;".Id"</f>
        <v>equipmentTypeAcici.Id</v>
      </c>
      <c r="H28" s="4" t="s">
        <v>762</v>
      </c>
      <c r="I28" s="4" t="str">
        <f>"equipmentBrand"&amp;Tablo1[[#This Row],[Brand]]&amp;".Id"</f>
        <v>equipmentBrandMARZOLI.Id</v>
      </c>
      <c r="J28" s="4" t="s">
        <v>145</v>
      </c>
      <c r="K28" s="4"/>
      <c r="L28" s="4" t="str">
        <f>TRIM(_xlfn.CONCAT(Tablo1[[#This Row],[Brand]]," ~ ",Tablo1[[#This Row],[Model]]))</f>
        <v>MARZOLI ~ B134</v>
      </c>
      <c r="M28" s="4">
        <f>IF(COUNTIF($L$2:L28,L28)=1,COUNTIF($L$2:L28,L28),"0")</f>
        <v>1</v>
      </c>
      <c r="N28" s="31">
        <f>Tablo1[[#This Row],[Uniq]]+N27</f>
        <v>14</v>
      </c>
      <c r="O28" s="31" t="str">
        <f>"Model" &amp;Tablo1[[#This Row],[ModelNo]]</f>
        <v>Model14</v>
      </c>
      <c r="P28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Model14 = new EquipmentModel{Id = Guid.NewGuid(), EquipmentBrandId = equipmentBrandMARZOLI.Id, Name = "B134", EquipmentTypeId = equipmentTypeAcici.Id};</v>
      </c>
      <c r="Q28" s="5" t="s">
        <v>108</v>
      </c>
      <c r="R28" s="4">
        <v>2004</v>
      </c>
      <c r="S28" s="6" t="s">
        <v>143</v>
      </c>
      <c r="T28" s="6"/>
      <c r="U28" s="6">
        <v>6</v>
      </c>
      <c r="V28" s="7" t="s">
        <v>671</v>
      </c>
      <c r="W2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Model14.Id, Location="UF511", SerialNumber ="MAT.010",TransformerNumber ="6", Year = 2004,Description="", Active=true},</v>
      </c>
      <c r="X28" s="1"/>
      <c r="Y28" s="1"/>
      <c r="Z28" s="1"/>
    </row>
    <row r="29" spans="1:26" ht="15.75" customHeight="1" x14ac:dyDescent="0.25">
      <c r="A29" s="8">
        <v>209</v>
      </c>
      <c r="B29" s="9" t="s">
        <v>289</v>
      </c>
      <c r="C29" s="9">
        <v>13</v>
      </c>
      <c r="D29" s="4" t="s">
        <v>16</v>
      </c>
      <c r="E29" s="4" t="s">
        <v>777</v>
      </c>
      <c r="F29" s="4" t="str">
        <f xml:space="preserve"> "equipmentModel" &amp; E29 &amp; COUNTIF($E$2:E29,E29)</f>
        <v>equipmentModelAcici3</v>
      </c>
      <c r="G29" s="4" t="str">
        <f>"equipmentType" &amp; Tablo1[[#This Row],[TypeEng]]&amp;".Id"</f>
        <v>equipmentTypeAcici.Id</v>
      </c>
      <c r="H29" s="4" t="s">
        <v>762</v>
      </c>
      <c r="I29" s="4" t="str">
        <f>"equipmentBrand"&amp;Tablo1[[#This Row],[Brand]]&amp;".Id"</f>
        <v>equipmentBrandMARZOLI.Id</v>
      </c>
      <c r="J29" s="4" t="s">
        <v>145</v>
      </c>
      <c r="K29" s="4"/>
      <c r="L29" s="4" t="str">
        <f>TRIM(_xlfn.CONCAT(Tablo1[[#This Row],[Brand]]," ~ ",Tablo1[[#This Row],[Model]]))</f>
        <v>MARZOLI ~ B134</v>
      </c>
      <c r="M29" s="4" t="str">
        <f>IF(COUNTIF($L$2:L29,L29)=1,COUNTIF($L$2:L29,L29),"0")</f>
        <v>0</v>
      </c>
      <c r="N29" s="31">
        <f>Tablo1[[#This Row],[Uniq]]+N28</f>
        <v>14</v>
      </c>
      <c r="O29" s="31" t="str">
        <f>"Model" &amp;Tablo1[[#This Row],[ModelNo]]</f>
        <v>Model14</v>
      </c>
      <c r="P29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Model14 = new EquipmentModel{Id = Guid.NewGuid(), EquipmentBrandId = equipmentBrandMARZOLI.Id, Name = "B134", EquipmentTypeId = equipmentTypeAcici.Id};</v>
      </c>
      <c r="Q29" s="5" t="s">
        <v>184</v>
      </c>
      <c r="R29" s="4">
        <v>2004</v>
      </c>
      <c r="S29" s="6" t="s">
        <v>144</v>
      </c>
      <c r="T29" s="6"/>
      <c r="U29" s="6">
        <v>6</v>
      </c>
      <c r="V29" s="7" t="s">
        <v>671</v>
      </c>
      <c r="W2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Model14.Id, Location="UF521", SerialNumber ="MAT.011",TransformerNumber ="6", Year = 2004,Description="", Active=true},</v>
      </c>
      <c r="X29" s="1"/>
      <c r="Y29" s="1"/>
      <c r="Z29" s="1"/>
    </row>
    <row r="30" spans="1:26" x14ac:dyDescent="0.25">
      <c r="A30" s="2">
        <v>282</v>
      </c>
      <c r="B30" s="3" t="s">
        <v>591</v>
      </c>
      <c r="C30" s="3">
        <v>18</v>
      </c>
      <c r="D30" s="4" t="s">
        <v>17</v>
      </c>
      <c r="E30" s="4" t="s">
        <v>805</v>
      </c>
      <c r="F30" s="4" t="str">
        <f xml:space="preserve"> "equipmentModel" &amp; E30 &amp; COUNTIF($E$2:E30,E30)</f>
        <v>equipmentModelUniflex1</v>
      </c>
      <c r="G30" s="4" t="str">
        <f>"equipmentType" &amp; Tablo1[[#This Row],[TypeEng]]&amp;".Id"</f>
        <v>equipmentTypeUniflex.Id</v>
      </c>
      <c r="H30" s="4" t="s">
        <v>762</v>
      </c>
      <c r="I30" s="4" t="str">
        <f>"equipmentBrand"&amp;Tablo1[[#This Row],[Brand]]&amp;".Id"</f>
        <v>equipmentBrandMARZOLI.Id</v>
      </c>
      <c r="J30" s="4" t="s">
        <v>145</v>
      </c>
      <c r="K30" s="4"/>
      <c r="L30" s="4" t="str">
        <f>TRIM(_xlfn.CONCAT(Tablo1[[#This Row],[Brand]]," ~ ",Tablo1[[#This Row],[Model]]))</f>
        <v>MARZOLI ~ B134</v>
      </c>
      <c r="M30" s="4" t="str">
        <f>IF(COUNTIF($L$2:L30,L30)=1,COUNTIF($L$2:L30,L30),"0")</f>
        <v>0</v>
      </c>
      <c r="N30" s="31">
        <f>Tablo1[[#This Row],[Uniq]]+N29</f>
        <v>14</v>
      </c>
      <c r="O30" s="31" t="str">
        <f>"Model" &amp;Tablo1[[#This Row],[ModelNo]]</f>
        <v>Model14</v>
      </c>
      <c r="P30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Model14 = new EquipmentModel{Id = Guid.NewGuid(), EquipmentBrandId = equipmentBrandMARZOLI.Id, Name = "B134", EquipmentTypeId = equipmentTypeUniflex.Id};</v>
      </c>
      <c r="Q30" s="5" t="s">
        <v>429</v>
      </c>
      <c r="R30" s="4">
        <v>2004</v>
      </c>
      <c r="S30" s="6" t="s">
        <v>160</v>
      </c>
      <c r="T30" s="6" t="s">
        <v>584</v>
      </c>
      <c r="U30" s="6"/>
      <c r="V30" s="7" t="s">
        <v>671</v>
      </c>
      <c r="W3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Model14.Id, Location="UF111", SerialNumber ="MAT.009",TransformerNumber ="", Year = 2004,Description="", Active=true},</v>
      </c>
      <c r="X30" s="1"/>
      <c r="Y30" s="1"/>
      <c r="Z30" s="1"/>
    </row>
    <row r="31" spans="1:26" x14ac:dyDescent="0.25">
      <c r="A31" s="2">
        <v>278</v>
      </c>
      <c r="B31" s="3" t="s">
        <v>591</v>
      </c>
      <c r="C31" s="3">
        <v>18</v>
      </c>
      <c r="D31" s="4" t="s">
        <v>16</v>
      </c>
      <c r="E31" s="4" t="s">
        <v>777</v>
      </c>
      <c r="F31" s="4" t="str">
        <f xml:space="preserve"> "equipmentModel" &amp; E31 &amp; COUNTIF($E$2:E31,E31)</f>
        <v>equipmentModelAcici4</v>
      </c>
      <c r="G31" s="4" t="str">
        <f>"equipmentType" &amp; Tablo1[[#This Row],[TypeEng]]&amp;".Id"</f>
        <v>equipmentTypeAcici.Id</v>
      </c>
      <c r="H31" s="4" t="s">
        <v>762</v>
      </c>
      <c r="I31" s="4" t="str">
        <f>"equipmentBrand"&amp;Tablo1[[#This Row],[Brand]]&amp;".Id"</f>
        <v>equipmentBrandMARZOLI.Id</v>
      </c>
      <c r="J31" s="4" t="s">
        <v>188</v>
      </c>
      <c r="K31" s="4"/>
      <c r="L31" s="4" t="str">
        <f>TRIM(_xlfn.CONCAT(Tablo1[[#This Row],[Brand]]," ~ ",Tablo1[[#This Row],[Model]]))</f>
        <v>MARZOLI ~ B34/1</v>
      </c>
      <c r="M31" s="4">
        <f>IF(COUNTIF($L$2:L31,L31)=1,COUNTIF($L$2:L31,L31),"0")</f>
        <v>1</v>
      </c>
      <c r="N31" s="31">
        <f>Tablo1[[#This Row],[Uniq]]+N30</f>
        <v>15</v>
      </c>
      <c r="O31" s="31" t="str">
        <f>"Model" &amp;Tablo1[[#This Row],[ModelNo]]</f>
        <v>Model15</v>
      </c>
      <c r="P31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Model15 = new EquipmentModel{Id = Guid.NewGuid(), EquipmentBrandId = equipmentBrandMARZOLI.Id, Name = "B34/1", EquipmentTypeId = equipmentTypeAcici.Id};</v>
      </c>
      <c r="Q31" s="5" t="s">
        <v>186</v>
      </c>
      <c r="R31" s="4">
        <v>1984</v>
      </c>
      <c r="S31" s="6" t="s">
        <v>189</v>
      </c>
      <c r="T31" s="6"/>
      <c r="U31" s="6"/>
      <c r="V31" s="7" t="s">
        <v>671</v>
      </c>
      <c r="W3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Model15.Id, Location="UF531", SerialNumber ="060",TransformerNumber ="", Year = 1984,Description="", Active=true},</v>
      </c>
      <c r="X31" s="1"/>
      <c r="Y31" s="1"/>
      <c r="Z31" s="1"/>
    </row>
    <row r="32" spans="1:26" x14ac:dyDescent="0.25">
      <c r="A32" s="2">
        <v>283</v>
      </c>
      <c r="B32" s="3" t="s">
        <v>591</v>
      </c>
      <c r="C32" s="3">
        <v>18</v>
      </c>
      <c r="D32" s="4" t="s">
        <v>82</v>
      </c>
      <c r="E32" s="4" t="s">
        <v>789</v>
      </c>
      <c r="F32" s="4" t="str">
        <f xml:space="preserve"> "equipmentModel" &amp; E32 &amp; COUNTIF($E$2:E32,E32)</f>
        <v>equipmentModelKondanser4</v>
      </c>
      <c r="G32" s="4" t="str">
        <f>"equipmentType" &amp; Tablo1[[#This Row],[TypeEng]]&amp;".Id"</f>
        <v>equipmentTypeKondanser.Id</v>
      </c>
      <c r="H32" s="4" t="s">
        <v>762</v>
      </c>
      <c r="I32" s="4" t="str">
        <f>"equipmentBrand"&amp;Tablo1[[#This Row],[Brand]]&amp;".Id"</f>
        <v>equipmentBrandMARZOLI.Id</v>
      </c>
      <c r="J32" s="4" t="s">
        <v>161</v>
      </c>
      <c r="K32" s="4"/>
      <c r="L32" s="4" t="str">
        <f>TRIM(_xlfn.CONCAT(Tablo1[[#This Row],[Brand]]," ~ ",Tablo1[[#This Row],[Model]]))</f>
        <v>MARZOLI ~ B44</v>
      </c>
      <c r="M32" s="4">
        <f>IF(COUNTIF($L$2:L32,L32)=1,COUNTIF($L$2:L32,L32),"0")</f>
        <v>1</v>
      </c>
      <c r="N32" s="31">
        <f>Tablo1[[#This Row],[Uniq]]+N31</f>
        <v>16</v>
      </c>
      <c r="O32" s="31" t="str">
        <f>"Model" &amp;Tablo1[[#This Row],[ModelNo]]</f>
        <v>Model16</v>
      </c>
      <c r="P32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Model16 = new EquipmentModel{Id = Guid.NewGuid(), EquipmentBrandId = equipmentBrandMARZOLI.Id, Name = "B44", EquipmentTypeId = equipmentTypeKondanser.Id};</v>
      </c>
      <c r="Q32" s="5" t="s">
        <v>430</v>
      </c>
      <c r="R32" s="4">
        <v>2004</v>
      </c>
      <c r="S32" s="6" t="s">
        <v>162</v>
      </c>
      <c r="T32" s="6" t="s">
        <v>585</v>
      </c>
      <c r="U32" s="6"/>
      <c r="V32" s="7" t="s">
        <v>671</v>
      </c>
      <c r="W3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Model16.Id, Location="KO111", SerialNumber ="MAT.187",TransformerNumber ="", Year = 2004,Description="", Active=true},</v>
      </c>
      <c r="X32" s="1"/>
      <c r="Y32" s="1"/>
      <c r="Z32" s="1"/>
    </row>
    <row r="33" spans="1:26" ht="15.75" customHeight="1" x14ac:dyDescent="0.25">
      <c r="A33" s="8">
        <v>212</v>
      </c>
      <c r="B33" s="9" t="s">
        <v>289</v>
      </c>
      <c r="C33" s="9">
        <v>13</v>
      </c>
      <c r="D33" s="4" t="s">
        <v>10</v>
      </c>
      <c r="E33" s="4" t="s">
        <v>799</v>
      </c>
      <c r="F33" s="4" t="str">
        <f xml:space="preserve"> "equipmentModel" &amp; E33 &amp; COUNTIF($E$2:E33,E33)</f>
        <v>equipmentModelTarak1</v>
      </c>
      <c r="G33" s="4" t="str">
        <f>"equipmentType" &amp; Tablo1[[#This Row],[TypeEng]]&amp;".Id"</f>
        <v>equipmentTypeTarak.Id</v>
      </c>
      <c r="H33" s="4" t="s">
        <v>762</v>
      </c>
      <c r="I33" s="4" t="str">
        <f>"equipmentBrand"&amp;Tablo1[[#This Row],[Brand]]&amp;".Id"</f>
        <v>equipmentBrandMARZOLI.Id</v>
      </c>
      <c r="J33" s="4" t="s">
        <v>753</v>
      </c>
      <c r="K33" s="4"/>
      <c r="L33" s="4" t="str">
        <f>TRIM(_xlfn.CONCAT(Tablo1[[#This Row],[Brand]]," ~ ",Tablo1[[#This Row],[Model]]))</f>
        <v>MARZOLI ~ C501</v>
      </c>
      <c r="M33" s="4">
        <f>IF(COUNTIF($L$2:L33,L33)=1,COUNTIF($L$2:L33,L33),"0")</f>
        <v>1</v>
      </c>
      <c r="N33" s="31">
        <f>Tablo1[[#This Row],[Uniq]]+N32</f>
        <v>17</v>
      </c>
      <c r="O33" s="31" t="str">
        <f>"Model" &amp;Tablo1[[#This Row],[ModelNo]]</f>
        <v>Model17</v>
      </c>
      <c r="P33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Model17 = new EquipmentModel{Id = Guid.NewGuid(), EquipmentBrandId = equipmentBrandMARZOLI.Id, Name = "C501", EquipmentTypeId = equipmentTypeTarak.Id};</v>
      </c>
      <c r="Q33" s="5" t="s">
        <v>175</v>
      </c>
      <c r="R33" s="4">
        <v>2000</v>
      </c>
      <c r="S33" s="6" t="s">
        <v>118</v>
      </c>
      <c r="T33" s="6"/>
      <c r="U33" s="6">
        <v>6</v>
      </c>
      <c r="V33" s="7" t="s">
        <v>671</v>
      </c>
      <c r="W3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Model17.Id, Location="T531", SerialNumber ="082",TransformerNumber ="6", Year = 2000,Description="", Active=true},</v>
      </c>
      <c r="X33" s="1"/>
      <c r="Y33" s="1"/>
      <c r="Z33" s="1"/>
    </row>
    <row r="34" spans="1:26" ht="15.75" customHeight="1" x14ac:dyDescent="0.25">
      <c r="A34" s="8">
        <v>213</v>
      </c>
      <c r="B34" s="9" t="s">
        <v>289</v>
      </c>
      <c r="C34" s="9">
        <v>13</v>
      </c>
      <c r="D34" s="4" t="s">
        <v>10</v>
      </c>
      <c r="E34" s="4" t="s">
        <v>799</v>
      </c>
      <c r="F34" s="4" t="str">
        <f xml:space="preserve"> "equipmentModel" &amp; E34 &amp; COUNTIF($E$2:E34,E34)</f>
        <v>equipmentModelTarak2</v>
      </c>
      <c r="G34" s="4" t="str">
        <f>"equipmentType" &amp; Tablo1[[#This Row],[TypeEng]]&amp;".Id"</f>
        <v>equipmentTypeTarak.Id</v>
      </c>
      <c r="H34" s="4" t="s">
        <v>762</v>
      </c>
      <c r="I34" s="4" t="str">
        <f>"equipmentBrand"&amp;Tablo1[[#This Row],[Brand]]&amp;".Id"</f>
        <v>equipmentBrandMARZOLI.Id</v>
      </c>
      <c r="J34" s="4" t="s">
        <v>753</v>
      </c>
      <c r="K34" s="4"/>
      <c r="L34" s="4" t="str">
        <f>TRIM(_xlfn.CONCAT(Tablo1[[#This Row],[Brand]]," ~ ",Tablo1[[#This Row],[Model]]))</f>
        <v>MARZOLI ~ C501</v>
      </c>
      <c r="M34" s="4" t="str">
        <f>IF(COUNTIF($L$2:L34,L34)=1,COUNTIF($L$2:L34,L34),"0")</f>
        <v>0</v>
      </c>
      <c r="N34" s="31">
        <f>Tablo1[[#This Row],[Uniq]]+N33</f>
        <v>17</v>
      </c>
      <c r="O34" s="31" t="str">
        <f>"Model" &amp;Tablo1[[#This Row],[ModelNo]]</f>
        <v>Model17</v>
      </c>
      <c r="P34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Model17 = new EquipmentModel{Id = Guid.NewGuid(), EquipmentBrandId = equipmentBrandMARZOLI.Id, Name = "C501", EquipmentTypeId = equipmentTypeTarak.Id};</v>
      </c>
      <c r="Q34" s="5" t="s">
        <v>176</v>
      </c>
      <c r="R34" s="4">
        <v>2000</v>
      </c>
      <c r="S34" s="6" t="s">
        <v>119</v>
      </c>
      <c r="T34" s="6"/>
      <c r="U34" s="6">
        <v>6</v>
      </c>
      <c r="V34" s="7" t="s">
        <v>671</v>
      </c>
      <c r="W3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Model17.Id, Location="T532", SerialNumber ="081",TransformerNumber ="6", Year = 2000,Description="", Active=true},</v>
      </c>
      <c r="X34" s="1"/>
      <c r="Y34" s="1"/>
      <c r="Z34" s="1"/>
    </row>
    <row r="35" spans="1:26" ht="15.75" customHeight="1" x14ac:dyDescent="0.25">
      <c r="A35" s="8">
        <v>205</v>
      </c>
      <c r="B35" s="9" t="s">
        <v>589</v>
      </c>
      <c r="C35" s="9">
        <v>12</v>
      </c>
      <c r="D35" s="4" t="s">
        <v>10</v>
      </c>
      <c r="E35" s="4" t="s">
        <v>799</v>
      </c>
      <c r="F35" s="4" t="str">
        <f xml:space="preserve"> "equipmentModel" &amp; E35 &amp; COUNTIF($E$2:E35,E35)</f>
        <v>equipmentModelTarak3</v>
      </c>
      <c r="G35" s="4" t="str">
        <f>"equipmentType" &amp; Tablo1[[#This Row],[TypeEng]]&amp;".Id"</f>
        <v>equipmentTypeTarak.Id</v>
      </c>
      <c r="H35" s="4" t="s">
        <v>762</v>
      </c>
      <c r="I35" s="4" t="str">
        <f>"equipmentBrand"&amp;Tablo1[[#This Row],[Brand]]&amp;".Id"</f>
        <v>equipmentBrandMARZOLI.Id</v>
      </c>
      <c r="J35" s="4" t="s">
        <v>754</v>
      </c>
      <c r="K35" s="4"/>
      <c r="L35" s="4" t="str">
        <f>TRIM(_xlfn.CONCAT(Tablo1[[#This Row],[Brand]]," ~ ",Tablo1[[#This Row],[Model]]))</f>
        <v>MARZOLI ~ CX300</v>
      </c>
      <c r="M35" s="4">
        <f>IF(COUNTIF($L$2:L35,L35)=1,COUNTIF($L$2:L35,L35),"0")</f>
        <v>1</v>
      </c>
      <c r="N35" s="31">
        <f>Tablo1[[#This Row],[Uniq]]+N34</f>
        <v>18</v>
      </c>
      <c r="O35" s="31" t="str">
        <f>"Model" &amp;Tablo1[[#This Row],[ModelNo]]</f>
        <v>Model18</v>
      </c>
      <c r="P35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Model18 = new EquipmentModel{Id = Guid.NewGuid(), EquipmentBrandId = equipmentBrandMARZOLI.Id, Name = "CX300", EquipmentTypeId = equipmentTypeTarak.Id};</v>
      </c>
      <c r="Q35" s="5" t="s">
        <v>110</v>
      </c>
      <c r="R35" s="4">
        <v>1990</v>
      </c>
      <c r="S35" s="6">
        <v>189</v>
      </c>
      <c r="T35" s="6"/>
      <c r="U35" s="6">
        <v>6</v>
      </c>
      <c r="V35" s="7" t="s">
        <v>671</v>
      </c>
      <c r="W3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Model18.Id, Location="T512", SerialNumber ="189",TransformerNumber ="6", Year = 1990,Description="", Active=true},</v>
      </c>
      <c r="X35" s="1"/>
      <c r="Y35" s="1"/>
      <c r="Z35" s="1"/>
    </row>
    <row r="36" spans="1:26" ht="15.75" customHeight="1" x14ac:dyDescent="0.25">
      <c r="A36" s="8">
        <v>206</v>
      </c>
      <c r="B36" s="9" t="s">
        <v>589</v>
      </c>
      <c r="C36" s="9">
        <v>12</v>
      </c>
      <c r="D36" s="4" t="s">
        <v>10</v>
      </c>
      <c r="E36" s="4" t="s">
        <v>799</v>
      </c>
      <c r="F36" s="4" t="str">
        <f xml:space="preserve"> "equipmentModel" &amp; E36 &amp; COUNTIF($E$2:E36,E36)</f>
        <v>equipmentModelTarak4</v>
      </c>
      <c r="G36" s="4" t="str">
        <f>"equipmentType" &amp; Tablo1[[#This Row],[TypeEng]]&amp;".Id"</f>
        <v>equipmentTypeTarak.Id</v>
      </c>
      <c r="H36" s="4" t="s">
        <v>762</v>
      </c>
      <c r="I36" s="4" t="str">
        <f>"equipmentBrand"&amp;Tablo1[[#This Row],[Brand]]&amp;".Id"</f>
        <v>equipmentBrandMARZOLI.Id</v>
      </c>
      <c r="J36" s="4" t="s">
        <v>754</v>
      </c>
      <c r="K36" s="4"/>
      <c r="L36" s="4" t="str">
        <f>TRIM(_xlfn.CONCAT(Tablo1[[#This Row],[Brand]]," ~ ",Tablo1[[#This Row],[Model]]))</f>
        <v>MARZOLI ~ CX300</v>
      </c>
      <c r="M36" s="4" t="str">
        <f>IF(COUNTIF($L$2:L36,L36)=1,COUNTIF($L$2:L36,L36),"0")</f>
        <v>0</v>
      </c>
      <c r="N36" s="31">
        <f>Tablo1[[#This Row],[Uniq]]+N35</f>
        <v>18</v>
      </c>
      <c r="O36" s="31" t="str">
        <f>"Model" &amp;Tablo1[[#This Row],[ModelNo]]</f>
        <v>Model18</v>
      </c>
      <c r="P36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Model18 = new EquipmentModel{Id = Guid.NewGuid(), EquipmentBrandId = equipmentBrandMARZOLI.Id, Name = "CX300", EquipmentTypeId = equipmentTypeTarak.Id};</v>
      </c>
      <c r="Q36" s="5" t="s">
        <v>111</v>
      </c>
      <c r="R36" s="4">
        <v>1992</v>
      </c>
      <c r="S36" s="6">
        <v>409</v>
      </c>
      <c r="T36" s="6"/>
      <c r="U36" s="6">
        <v>6</v>
      </c>
      <c r="V36" s="7" t="s">
        <v>671</v>
      </c>
      <c r="W3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Model18.Id, Location="T513", SerialNumber ="409",TransformerNumber ="6", Year = 1992,Description="", Active=true},</v>
      </c>
      <c r="X36" s="1"/>
      <c r="Y36" s="1"/>
      <c r="Z36" s="1"/>
    </row>
    <row r="37" spans="1:26" x14ac:dyDescent="0.25">
      <c r="A37" s="8">
        <v>211</v>
      </c>
      <c r="B37" s="9" t="s">
        <v>289</v>
      </c>
      <c r="C37" s="9">
        <v>13</v>
      </c>
      <c r="D37" s="4" t="s">
        <v>10</v>
      </c>
      <c r="E37" s="4" t="s">
        <v>799</v>
      </c>
      <c r="F37" s="4" t="str">
        <f xml:space="preserve"> "equipmentModel" &amp; E37 &amp; COUNTIF($E$2:E37,E37)</f>
        <v>equipmentModelTarak5</v>
      </c>
      <c r="G37" s="4" t="str">
        <f>"equipmentType" &amp; Tablo1[[#This Row],[TypeEng]]&amp;".Id"</f>
        <v>equipmentTypeTarak.Id</v>
      </c>
      <c r="H37" s="4" t="s">
        <v>762</v>
      </c>
      <c r="I37" s="4" t="str">
        <f>"equipmentBrand"&amp;Tablo1[[#This Row],[Brand]]&amp;".Id"</f>
        <v>equipmentBrandMARZOLI.Id</v>
      </c>
      <c r="J37" s="4" t="s">
        <v>754</v>
      </c>
      <c r="K37" s="4"/>
      <c r="L37" s="4" t="str">
        <f>TRIM(_xlfn.CONCAT(Tablo1[[#This Row],[Brand]]," ~ ",Tablo1[[#This Row],[Model]]))</f>
        <v>MARZOLI ~ CX300</v>
      </c>
      <c r="M37" s="4" t="str">
        <f>IF(COUNTIF($L$2:L37,L37)=1,COUNTIF($L$2:L37,L37),"0")</f>
        <v>0</v>
      </c>
      <c r="N37" s="31">
        <f>Tablo1[[#This Row],[Uniq]]+N36</f>
        <v>18</v>
      </c>
      <c r="O37" s="31" t="str">
        <f>"Model" &amp;Tablo1[[#This Row],[ModelNo]]</f>
        <v>Model18</v>
      </c>
      <c r="P37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Model18 = new EquipmentModel{Id = Guid.NewGuid(), EquipmentBrandId = equipmentBrandMARZOLI.Id, Name = "CX300", EquipmentTypeId = equipmentTypeTarak.Id};</v>
      </c>
      <c r="Q37" s="5" t="s">
        <v>174</v>
      </c>
      <c r="R37" s="4">
        <v>1992</v>
      </c>
      <c r="S37" s="6" t="s">
        <v>179</v>
      </c>
      <c r="T37" s="6"/>
      <c r="U37" s="6">
        <v>6</v>
      </c>
      <c r="V37" s="7" t="s">
        <v>671</v>
      </c>
      <c r="W3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Model18.Id, Location="T522", SerialNumber ="408",TransformerNumber ="6", Year = 1992,Description="", Active=true},</v>
      </c>
      <c r="X37" s="1"/>
      <c r="Y37" s="1"/>
      <c r="Z37" s="1"/>
    </row>
    <row r="38" spans="1:26" x14ac:dyDescent="0.25">
      <c r="A38" s="8">
        <v>204</v>
      </c>
      <c r="B38" s="9" t="s">
        <v>589</v>
      </c>
      <c r="C38" s="9">
        <v>12</v>
      </c>
      <c r="D38" s="4" t="s">
        <v>10</v>
      </c>
      <c r="E38" s="4" t="s">
        <v>799</v>
      </c>
      <c r="F38" s="4" t="str">
        <f xml:space="preserve"> "equipmentModel" &amp; E38 &amp; COUNTIF($E$2:E38,E38)</f>
        <v>equipmentModelTarak6</v>
      </c>
      <c r="G38" s="4" t="str">
        <f>"equipmentType" &amp; Tablo1[[#This Row],[TypeEng]]&amp;".Id"</f>
        <v>equipmentTypeTarak.Id</v>
      </c>
      <c r="H38" s="4" t="s">
        <v>762</v>
      </c>
      <c r="I38" s="4" t="str">
        <f>"equipmentBrand"&amp;Tablo1[[#This Row],[Brand]]&amp;".Id"</f>
        <v>equipmentBrandMARZOLI.Id</v>
      </c>
      <c r="J38" s="4" t="s">
        <v>754</v>
      </c>
      <c r="K38" s="4"/>
      <c r="L38" s="4" t="str">
        <f>TRIM(_xlfn.CONCAT(Tablo1[[#This Row],[Brand]]," ~ ",Tablo1[[#This Row],[Model]]))</f>
        <v>MARZOLI ~ CX300</v>
      </c>
      <c r="M38" s="4" t="str">
        <f>IF(COUNTIF($L$2:L38,L38)=1,COUNTIF($L$2:L38,L38),"0")</f>
        <v>0</v>
      </c>
      <c r="N38" s="31">
        <f>Tablo1[[#This Row],[Uniq]]+N37</f>
        <v>18</v>
      </c>
      <c r="O38" s="31" t="str">
        <f>"Model" &amp;Tablo1[[#This Row],[ModelNo]]</f>
        <v>Model18</v>
      </c>
      <c r="P38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Model18 = new EquipmentModel{Id = Guid.NewGuid(), EquipmentBrandId = equipmentBrandMARZOLI.Id, Name = "CX300", EquipmentTypeId = equipmentTypeTarak.Id};</v>
      </c>
      <c r="Q38" s="5" t="s">
        <v>109</v>
      </c>
      <c r="R38" s="4">
        <v>1996</v>
      </c>
      <c r="S38" s="6">
        <v>1228</v>
      </c>
      <c r="T38" s="6"/>
      <c r="U38" s="6">
        <v>6</v>
      </c>
      <c r="V38" s="7" t="s">
        <v>671</v>
      </c>
      <c r="W3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Model18.Id, Location="T511", SerialNumber ="1228",TransformerNumber ="6", Year = 1996,Description="", Active=true},</v>
      </c>
      <c r="X38" s="1"/>
      <c r="Y38" s="1"/>
      <c r="Z38" s="1"/>
    </row>
    <row r="39" spans="1:26" x14ac:dyDescent="0.25">
      <c r="A39" s="8">
        <v>210</v>
      </c>
      <c r="B39" s="9" t="s">
        <v>289</v>
      </c>
      <c r="C39" s="9">
        <v>13</v>
      </c>
      <c r="D39" s="4" t="s">
        <v>10</v>
      </c>
      <c r="E39" s="4" t="s">
        <v>799</v>
      </c>
      <c r="F39" s="4" t="str">
        <f xml:space="preserve"> "equipmentModel" &amp; E39 &amp; COUNTIF($E$2:E39,E39)</f>
        <v>equipmentModelTarak7</v>
      </c>
      <c r="G39" s="4" t="str">
        <f>"equipmentType" &amp; Tablo1[[#This Row],[TypeEng]]&amp;".Id"</f>
        <v>equipmentTypeTarak.Id</v>
      </c>
      <c r="H39" s="4" t="s">
        <v>762</v>
      </c>
      <c r="I39" s="4" t="str">
        <f>"equipmentBrand"&amp;Tablo1[[#This Row],[Brand]]&amp;".Id"</f>
        <v>equipmentBrandMARZOLI.Id</v>
      </c>
      <c r="J39" s="4" t="s">
        <v>754</v>
      </c>
      <c r="K39" s="4"/>
      <c r="L39" s="4" t="str">
        <f>TRIM(_xlfn.CONCAT(Tablo1[[#This Row],[Brand]]," ~ ",Tablo1[[#This Row],[Model]]))</f>
        <v>MARZOLI ~ CX300</v>
      </c>
      <c r="M39" s="4" t="str">
        <f>IF(COUNTIF($L$2:L39,L39)=1,COUNTIF($L$2:L39,L39),"0")</f>
        <v>0</v>
      </c>
      <c r="N39" s="31">
        <f>Tablo1[[#This Row],[Uniq]]+N38</f>
        <v>18</v>
      </c>
      <c r="O39" s="31" t="str">
        <f>"Model" &amp;Tablo1[[#This Row],[ModelNo]]</f>
        <v>Model18</v>
      </c>
      <c r="P39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Model18 = new EquipmentModel{Id = Guid.NewGuid(), EquipmentBrandId = equipmentBrandMARZOLI.Id, Name = "CX300", EquipmentTypeId = equipmentTypeTarak.Id};</v>
      </c>
      <c r="Q39" s="5" t="s">
        <v>173</v>
      </c>
      <c r="R39" s="4">
        <v>1999</v>
      </c>
      <c r="S39" s="6" t="s">
        <v>190</v>
      </c>
      <c r="T39" s="6"/>
      <c r="U39" s="6">
        <v>6</v>
      </c>
      <c r="V39" s="7" t="s">
        <v>671</v>
      </c>
      <c r="W3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Model18.Id, Location="T521", SerialNumber ="767",TransformerNumber ="6", Year = 1999,Description="", Active=true},</v>
      </c>
      <c r="X39" s="1"/>
      <c r="Y39" s="1"/>
      <c r="Z39" s="1"/>
    </row>
    <row r="40" spans="1:26" x14ac:dyDescent="0.25">
      <c r="A40" s="29">
        <v>275</v>
      </c>
      <c r="B40" s="30" t="s">
        <v>592</v>
      </c>
      <c r="C40" s="30">
        <v>17</v>
      </c>
      <c r="D40" s="31" t="s">
        <v>28</v>
      </c>
      <c r="E40" s="31" t="s">
        <v>810</v>
      </c>
      <c r="F40" s="31" t="str">
        <f xml:space="preserve"> "equipmentModel" &amp; E40 &amp; COUNTIF($E$2:E40,E40)</f>
        <v>equipmentModelKurutucu1</v>
      </c>
      <c r="G40" s="31" t="str">
        <f>"equipmentType" &amp; Tablo1[[#This Row],[TypeEng]]&amp;".Id"</f>
        <v>equipmentTypeKurutucu.Id</v>
      </c>
      <c r="H40" s="31" t="s">
        <v>766</v>
      </c>
      <c r="I40" s="31" t="str">
        <f>"equipmentBrand"&amp;Tablo1[[#This Row],[Brand]]&amp;".Id"</f>
        <v>equipmentBrandMIKROPOR.Id</v>
      </c>
      <c r="J40" s="31" t="s">
        <v>675</v>
      </c>
      <c r="K40" s="31"/>
      <c r="L40" s="31" t="str">
        <f>TRIM(_xlfn.CONCAT(Tablo1[[#This Row],[Brand]]," ~ ",Tablo1[[#This Row],[Model]]))</f>
        <v>MIKROPOR ~ MKP 2220</v>
      </c>
      <c r="M40" s="31">
        <f>IF(COUNTIF($L$2:L40,L40)=1,COUNTIF($L$2:L40,L40),"0")</f>
        <v>1</v>
      </c>
      <c r="N40" s="31">
        <f>Tablo1[[#This Row],[Uniq]]+N39</f>
        <v>19</v>
      </c>
      <c r="O40" s="31" t="str">
        <f>"Model" &amp;Tablo1[[#This Row],[ModelNo]]</f>
        <v>Model19</v>
      </c>
      <c r="P40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Model19 = new EquipmentModel{Id = Guid.NewGuid(), EquipmentBrandId = equipmentBrandMIKROPOR.Id, Name = "MKP 2220", EquipmentTypeId = equipmentTypeKurutucu.Id};</v>
      </c>
      <c r="Q40" s="32" t="s">
        <v>270</v>
      </c>
      <c r="R40" s="31">
        <v>2015</v>
      </c>
      <c r="S40" s="19" t="s">
        <v>263</v>
      </c>
      <c r="T40" s="19"/>
      <c r="U40" s="19">
        <v>1</v>
      </c>
      <c r="V40" s="83" t="s">
        <v>672</v>
      </c>
      <c r="W4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Model19.Id, Location="KR101", SerialNumber ="2415MA09166",TransformerNumber ="1", Year = 2015,Description="", Active=false},</v>
      </c>
      <c r="X40" s="1"/>
      <c r="Y40" s="1"/>
      <c r="Z40" s="1"/>
    </row>
    <row r="41" spans="1:26" x14ac:dyDescent="0.25">
      <c r="A41" s="29">
        <v>276</v>
      </c>
      <c r="B41" s="30" t="s">
        <v>592</v>
      </c>
      <c r="C41" s="30">
        <v>17</v>
      </c>
      <c r="D41" s="31" t="s">
        <v>28</v>
      </c>
      <c r="E41" s="31" t="s">
        <v>810</v>
      </c>
      <c r="F41" s="31" t="str">
        <f xml:space="preserve"> "equipmentModel" &amp; E41 &amp; COUNTIF($E$2:E41,E41)</f>
        <v>equipmentModelKurutucu2</v>
      </c>
      <c r="G41" s="31" t="str">
        <f>"equipmentType" &amp; Tablo1[[#This Row],[TypeEng]]&amp;".Id"</f>
        <v>equipmentTypeKurutucu.Id</v>
      </c>
      <c r="H41" s="31" t="s">
        <v>766</v>
      </c>
      <c r="I41" s="31" t="str">
        <f>"equipmentBrand"&amp;Tablo1[[#This Row],[Brand]]&amp;".Id"</f>
        <v>equipmentBrandMIKROPOR.Id</v>
      </c>
      <c r="J41" s="31" t="s">
        <v>675</v>
      </c>
      <c r="K41" s="31"/>
      <c r="L41" s="31" t="str">
        <f>TRIM(_xlfn.CONCAT(Tablo1[[#This Row],[Brand]]," ~ ",Tablo1[[#This Row],[Model]]))</f>
        <v>MIKROPOR ~ MKP 2220</v>
      </c>
      <c r="M41" s="31" t="str">
        <f>IF(COUNTIF($L$2:L41,L41)=1,COUNTIF($L$2:L41,L41),"0")</f>
        <v>0</v>
      </c>
      <c r="N41" s="31">
        <f>Tablo1[[#This Row],[Uniq]]+N40</f>
        <v>19</v>
      </c>
      <c r="O41" s="31" t="str">
        <f>"Model" &amp;Tablo1[[#This Row],[ModelNo]]</f>
        <v>Model19</v>
      </c>
      <c r="P41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Model19 = new EquipmentModel{Id = Guid.NewGuid(), EquipmentBrandId = equipmentBrandMIKROPOR.Id, Name = "MKP 2220", EquipmentTypeId = equipmentTypeKurutucu.Id};</v>
      </c>
      <c r="Q41" s="32" t="s">
        <v>271</v>
      </c>
      <c r="R41" s="31">
        <v>2015</v>
      </c>
      <c r="S41" s="19" t="s">
        <v>264</v>
      </c>
      <c r="T41" s="19"/>
      <c r="U41" s="19">
        <v>1</v>
      </c>
      <c r="V41" s="83" t="s">
        <v>672</v>
      </c>
      <c r="W4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Model19.Id, Location="KR102", SerialNumber ="2415MA09165",TransformerNumber ="1", Year = 2015,Description="", Active=false},</v>
      </c>
      <c r="X41" s="1"/>
      <c r="Y41" s="1"/>
      <c r="Z41" s="1"/>
    </row>
    <row r="42" spans="1:26" x14ac:dyDescent="0.25">
      <c r="A42" s="29">
        <v>269</v>
      </c>
      <c r="B42" s="30" t="s">
        <v>236</v>
      </c>
      <c r="C42" s="30">
        <v>17</v>
      </c>
      <c r="D42" s="31" t="s">
        <v>6</v>
      </c>
      <c r="E42" s="31" t="s">
        <v>790</v>
      </c>
      <c r="F42" s="31" t="str">
        <f xml:space="preserve"> "equipmentModel" &amp; E42 &amp; COUNTIF($E$2:E42,E42)</f>
        <v>equipmentModelKondusyon1</v>
      </c>
      <c r="G42" s="31" t="str">
        <f>"equipmentType" &amp; Tablo1[[#This Row],[TypeEng]]&amp;".Id"</f>
        <v>equipmentTypeKondusyon.Id</v>
      </c>
      <c r="H42" s="31" t="s">
        <v>26</v>
      </c>
      <c r="I42" s="31" t="str">
        <f>"equipmentBrand"&amp;Tablo1[[#This Row],[Brand]]&amp;".Id"</f>
        <v>equipmentBrandOBEM.Id</v>
      </c>
      <c r="J42" s="31" t="s">
        <v>123</v>
      </c>
      <c r="K42" s="31"/>
      <c r="L42" s="31" t="str">
        <f>TRIM(_xlfn.CONCAT(Tablo1[[#This Row],[Brand]]," ~ ",Tablo1[[#This Row],[Model]]))</f>
        <v>OBEM ~ VFPV-400/200/VC/PG</v>
      </c>
      <c r="M42" s="31">
        <f>IF(COUNTIF($L$2:L42,L42)=1,COUNTIF($L$2:L42,L42),"0")</f>
        <v>1</v>
      </c>
      <c r="N42" s="31">
        <f>Tablo1[[#This Row],[Uniq]]+N41</f>
        <v>20</v>
      </c>
      <c r="O42" s="31" t="str">
        <f>"Model" &amp;Tablo1[[#This Row],[ModelNo]]</f>
        <v>Model20</v>
      </c>
      <c r="P42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Model20 = new EquipmentModel{Id = Guid.NewGuid(), EquipmentBrandId = equipmentBrandOBEM.Id, Name = "VFPV-400/200/VC/PG", EquipmentTypeId = equipmentTypeKondusyon.Id};</v>
      </c>
      <c r="Q42" s="32" t="s">
        <v>450</v>
      </c>
      <c r="R42" s="31">
        <v>2007</v>
      </c>
      <c r="S42" s="33" t="s">
        <v>122</v>
      </c>
      <c r="T42" s="33"/>
      <c r="U42" s="33">
        <v>3</v>
      </c>
      <c r="V42" s="34" t="s">
        <v>671</v>
      </c>
      <c r="W4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Model20.Id, Location="KN101", SerialNumber ="207035",TransformerNumber ="3", Year = 2007,Description="", Active=true},</v>
      </c>
      <c r="X42" s="1"/>
      <c r="Y42" s="1"/>
      <c r="Z42" s="1"/>
    </row>
    <row r="43" spans="1:26" ht="15.75" customHeight="1" x14ac:dyDescent="0.25">
      <c r="A43" s="46">
        <v>61</v>
      </c>
      <c r="B43" s="47" t="s">
        <v>229</v>
      </c>
      <c r="C43" s="47">
        <v>4</v>
      </c>
      <c r="D43" s="62" t="s">
        <v>128</v>
      </c>
      <c r="E43" s="62" t="s">
        <v>782</v>
      </c>
      <c r="F43" s="62" t="str">
        <f xml:space="preserve"> "equipmentModel" &amp; E43 &amp; COUNTIF($E$2:E43,E43)</f>
        <v>equipmentModelBuharlama1</v>
      </c>
      <c r="G43" s="62" t="str">
        <f>"equipmentType" &amp; Tablo1[[#This Row],[TypeEng]]&amp;".Id"</f>
        <v>equipmentTypeBuharlama.Id</v>
      </c>
      <c r="H43" s="62" t="s">
        <v>129</v>
      </c>
      <c r="I43" s="62" t="str">
        <f>"equipmentBrand"&amp;Tablo1[[#This Row],[Brand]]&amp;".Id"</f>
        <v>equipmentBrandOMV.Id</v>
      </c>
      <c r="J43" s="62" t="s">
        <v>710</v>
      </c>
      <c r="K43" s="62"/>
      <c r="L43" s="62" t="str">
        <f>TRIM(_xlfn.CONCAT(Tablo1[[#This Row],[Brand]]," ~ ",Tablo1[[#This Row],[Model]]))</f>
        <v>OMV ~ VAP L40</v>
      </c>
      <c r="M43" s="62">
        <f>IF(COUNTIF($L$2:L43,L43)=1,COUNTIF($L$2:L43,L43),"0")</f>
        <v>1</v>
      </c>
      <c r="N43" s="31">
        <f>Tablo1[[#This Row],[Uniq]]+N42</f>
        <v>21</v>
      </c>
      <c r="O43" s="31" t="str">
        <f>"Model" &amp;Tablo1[[#This Row],[ModelNo]]</f>
        <v>Model21</v>
      </c>
      <c r="P43" s="6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43" s="62" t="s">
        <v>314</v>
      </c>
      <c r="R43" s="62">
        <v>2016</v>
      </c>
      <c r="S43" s="63" t="s">
        <v>287</v>
      </c>
      <c r="T43" s="63"/>
      <c r="U43" s="63">
        <v>3</v>
      </c>
      <c r="V43" s="64" t="s">
        <v>671</v>
      </c>
      <c r="W4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Location="BH109", SerialNumber ="0674",TransformerNumber ="3", Year = 2016,Description="", Active=true},</v>
      </c>
      <c r="X43" s="1"/>
      <c r="Y43" s="1"/>
      <c r="Z43" s="1"/>
    </row>
    <row r="44" spans="1:26" ht="15.75" customHeight="1" x14ac:dyDescent="0.25">
      <c r="A44" s="46">
        <v>59</v>
      </c>
      <c r="B44" s="47" t="s">
        <v>229</v>
      </c>
      <c r="C44" s="47">
        <v>4</v>
      </c>
      <c r="D44" s="62" t="s">
        <v>128</v>
      </c>
      <c r="E44" s="62" t="s">
        <v>782</v>
      </c>
      <c r="F44" s="62" t="str">
        <f xml:space="preserve"> "equipmentModel" &amp; E44 &amp; COUNTIF($E$2:E44,E44)</f>
        <v>equipmentModelBuharlama2</v>
      </c>
      <c r="G44" s="62" t="str">
        <f>"equipmentType" &amp; Tablo1[[#This Row],[TypeEng]]&amp;".Id"</f>
        <v>equipmentTypeBuharlama.Id</v>
      </c>
      <c r="H44" s="62" t="s">
        <v>129</v>
      </c>
      <c r="I44" s="62" t="str">
        <f>"equipmentBrand"&amp;Tablo1[[#This Row],[Brand]]&amp;".Id"</f>
        <v>equipmentBrandOMV.Id</v>
      </c>
      <c r="J44" s="62" t="s">
        <v>710</v>
      </c>
      <c r="K44" s="62"/>
      <c r="L44" s="62" t="str">
        <f>TRIM(_xlfn.CONCAT(Tablo1[[#This Row],[Brand]]," ~ ",Tablo1[[#This Row],[Model]]))</f>
        <v>OMV ~ VAP L40</v>
      </c>
      <c r="M44" s="62" t="str">
        <f>IF(COUNTIF($L$2:L44,L44)=1,COUNTIF($L$2:L44,L44),"0")</f>
        <v>0</v>
      </c>
      <c r="N44" s="31">
        <f>Tablo1[[#This Row],[Uniq]]+N43</f>
        <v>21</v>
      </c>
      <c r="O44" s="31" t="str">
        <f>"Model" &amp;Tablo1[[#This Row],[ModelNo]]</f>
        <v>Model21</v>
      </c>
      <c r="P44" s="6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44" s="62" t="s">
        <v>313</v>
      </c>
      <c r="R44" s="62">
        <v>2017</v>
      </c>
      <c r="S44" s="63" t="s">
        <v>336</v>
      </c>
      <c r="T44" s="63"/>
      <c r="U44" s="63">
        <v>3</v>
      </c>
      <c r="V44" s="64" t="s">
        <v>671</v>
      </c>
      <c r="W4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Location="BH108", SerialNumber ="0694",TransformerNumber ="3", Year = 2017,Description="", Active=true},</v>
      </c>
      <c r="X44" s="1"/>
      <c r="Y44" s="1"/>
      <c r="Z44" s="1"/>
    </row>
    <row r="45" spans="1:26" ht="15.75" customHeight="1" x14ac:dyDescent="0.25">
      <c r="A45" s="46">
        <v>67</v>
      </c>
      <c r="B45" s="47" t="s">
        <v>229</v>
      </c>
      <c r="C45" s="47">
        <v>4</v>
      </c>
      <c r="D45" s="62" t="s">
        <v>128</v>
      </c>
      <c r="E45" s="62" t="s">
        <v>782</v>
      </c>
      <c r="F45" s="62" t="str">
        <f xml:space="preserve"> "equipmentModel" &amp; E45 &amp; COUNTIF($E$2:E45,E45)</f>
        <v>equipmentModelBuharlama3</v>
      </c>
      <c r="G45" s="62" t="str">
        <f>"equipmentType" &amp; Tablo1[[#This Row],[TypeEng]]&amp;".Id"</f>
        <v>equipmentTypeBuharlama.Id</v>
      </c>
      <c r="H45" s="62" t="s">
        <v>129</v>
      </c>
      <c r="I45" s="62" t="str">
        <f>"equipmentBrand"&amp;Tablo1[[#This Row],[Brand]]&amp;".Id"</f>
        <v>equipmentBrandOMV.Id</v>
      </c>
      <c r="J45" s="62" t="s">
        <v>710</v>
      </c>
      <c r="K45" s="62"/>
      <c r="L45" s="62" t="str">
        <f>TRIM(_xlfn.CONCAT(Tablo1[[#This Row],[Brand]]," ~ ",Tablo1[[#This Row],[Model]]))</f>
        <v>OMV ~ VAP L40</v>
      </c>
      <c r="M45" s="62" t="str">
        <f>IF(COUNTIF($L$2:L45,L45)=1,COUNTIF($L$2:L45,L45),"0")</f>
        <v>0</v>
      </c>
      <c r="N45" s="31">
        <f>Tablo1[[#This Row],[Uniq]]+N44</f>
        <v>21</v>
      </c>
      <c r="O45" s="31" t="str">
        <f>"Model" &amp;Tablo1[[#This Row],[ModelNo]]</f>
        <v>Model21</v>
      </c>
      <c r="P45" s="6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45" s="62" t="s">
        <v>315</v>
      </c>
      <c r="R45" s="62">
        <v>2017</v>
      </c>
      <c r="S45" s="63" t="s">
        <v>337</v>
      </c>
      <c r="T45" s="63"/>
      <c r="U45" s="63">
        <v>1</v>
      </c>
      <c r="V45" s="64" t="s">
        <v>671</v>
      </c>
      <c r="W4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Location="BH112", SerialNumber ="0692",TransformerNumber ="1", Year = 2017,Description="", Active=true},</v>
      </c>
      <c r="X45" s="1"/>
      <c r="Y45" s="1"/>
      <c r="Z45" s="1"/>
    </row>
    <row r="46" spans="1:26" ht="15.75" customHeight="1" x14ac:dyDescent="0.25">
      <c r="A46" s="46">
        <v>69</v>
      </c>
      <c r="B46" s="47" t="s">
        <v>229</v>
      </c>
      <c r="C46" s="47">
        <v>4</v>
      </c>
      <c r="D46" s="62" t="s">
        <v>128</v>
      </c>
      <c r="E46" s="62" t="s">
        <v>782</v>
      </c>
      <c r="F46" s="62" t="str">
        <f xml:space="preserve"> "equipmentModel" &amp; E46 &amp; COUNTIF($E$2:E46,E46)</f>
        <v>equipmentModelBuharlama4</v>
      </c>
      <c r="G46" s="62" t="str">
        <f>"equipmentType" &amp; Tablo1[[#This Row],[TypeEng]]&amp;".Id"</f>
        <v>equipmentTypeBuharlama.Id</v>
      </c>
      <c r="H46" s="62" t="s">
        <v>129</v>
      </c>
      <c r="I46" s="62" t="str">
        <f>"equipmentBrand"&amp;Tablo1[[#This Row],[Brand]]&amp;".Id"</f>
        <v>equipmentBrandOMV.Id</v>
      </c>
      <c r="J46" s="62" t="s">
        <v>710</v>
      </c>
      <c r="K46" s="62"/>
      <c r="L46" s="62" t="str">
        <f>TRIM(_xlfn.CONCAT(Tablo1[[#This Row],[Brand]]," ~ ",Tablo1[[#This Row],[Model]]))</f>
        <v>OMV ~ VAP L40</v>
      </c>
      <c r="M46" s="62" t="str">
        <f>IF(COUNTIF($L$2:L46,L46)=1,COUNTIF($L$2:L46,L46),"0")</f>
        <v>0</v>
      </c>
      <c r="N46" s="31">
        <f>Tablo1[[#This Row],[Uniq]]+N45</f>
        <v>21</v>
      </c>
      <c r="O46" s="31" t="str">
        <f>"Model" &amp;Tablo1[[#This Row],[ModelNo]]</f>
        <v>Model21</v>
      </c>
      <c r="P46" s="6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46" s="62" t="s">
        <v>316</v>
      </c>
      <c r="R46" s="62">
        <v>2017</v>
      </c>
      <c r="S46" s="63" t="s">
        <v>338</v>
      </c>
      <c r="T46" s="63"/>
      <c r="U46" s="63">
        <v>1</v>
      </c>
      <c r="V46" s="64" t="s">
        <v>671</v>
      </c>
      <c r="W4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Location="BH113", SerialNumber ="0693",TransformerNumber ="1", Year = 2017,Description="", Active=true},</v>
      </c>
      <c r="X46" s="1"/>
      <c r="Y46" s="1"/>
      <c r="Z46" s="1"/>
    </row>
    <row r="47" spans="1:26" ht="15.75" customHeight="1" x14ac:dyDescent="0.25">
      <c r="A47" s="46">
        <v>71</v>
      </c>
      <c r="B47" s="47" t="s">
        <v>229</v>
      </c>
      <c r="C47" s="47">
        <v>4</v>
      </c>
      <c r="D47" s="62" t="s">
        <v>128</v>
      </c>
      <c r="E47" s="62" t="s">
        <v>782</v>
      </c>
      <c r="F47" s="62" t="str">
        <f xml:space="preserve"> "equipmentModel" &amp; E47 &amp; COUNTIF($E$2:E47,E47)</f>
        <v>equipmentModelBuharlama5</v>
      </c>
      <c r="G47" s="62" t="str">
        <f>"equipmentType" &amp; Tablo1[[#This Row],[TypeEng]]&amp;".Id"</f>
        <v>equipmentTypeBuharlama.Id</v>
      </c>
      <c r="H47" s="62" t="s">
        <v>129</v>
      </c>
      <c r="I47" s="62" t="str">
        <f>"equipmentBrand"&amp;Tablo1[[#This Row],[Brand]]&amp;".Id"</f>
        <v>equipmentBrandOMV.Id</v>
      </c>
      <c r="J47" s="62" t="s">
        <v>710</v>
      </c>
      <c r="K47" s="62"/>
      <c r="L47" s="62" t="str">
        <f>TRIM(_xlfn.CONCAT(Tablo1[[#This Row],[Brand]]," ~ ",Tablo1[[#This Row],[Model]]))</f>
        <v>OMV ~ VAP L40</v>
      </c>
      <c r="M47" s="62" t="str">
        <f>IF(COUNTIF($L$2:L47,L47)=1,COUNTIF($L$2:L47,L47),"0")</f>
        <v>0</v>
      </c>
      <c r="N47" s="31">
        <f>Tablo1[[#This Row],[Uniq]]+N46</f>
        <v>21</v>
      </c>
      <c r="O47" s="31" t="str">
        <f>"Model" &amp;Tablo1[[#This Row],[ModelNo]]</f>
        <v>Model21</v>
      </c>
      <c r="P47" s="6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47" s="62" t="s">
        <v>317</v>
      </c>
      <c r="R47" s="62">
        <v>2017</v>
      </c>
      <c r="S47" s="63" t="s">
        <v>339</v>
      </c>
      <c r="T47" s="63"/>
      <c r="U47" s="63">
        <v>1</v>
      </c>
      <c r="V47" s="64" t="s">
        <v>671</v>
      </c>
      <c r="W4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Location="BH114", SerialNumber ="0691",TransformerNumber ="1", Year = 2017,Description="", Active=true},</v>
      </c>
      <c r="X47" s="1"/>
      <c r="Y47" s="1"/>
      <c r="Z47" s="1"/>
    </row>
    <row r="48" spans="1:26" x14ac:dyDescent="0.25">
      <c r="A48" s="46">
        <v>73</v>
      </c>
      <c r="B48" s="47" t="s">
        <v>229</v>
      </c>
      <c r="C48" s="47">
        <v>4</v>
      </c>
      <c r="D48" s="62" t="s">
        <v>128</v>
      </c>
      <c r="E48" s="62" t="s">
        <v>782</v>
      </c>
      <c r="F48" s="62" t="str">
        <f xml:space="preserve"> "equipmentModel" &amp; E48 &amp; COUNTIF($E$2:E48,E48)</f>
        <v>equipmentModelBuharlama6</v>
      </c>
      <c r="G48" s="62" t="str">
        <f>"equipmentType" &amp; Tablo1[[#This Row],[TypeEng]]&amp;".Id"</f>
        <v>equipmentTypeBuharlama.Id</v>
      </c>
      <c r="H48" s="62" t="s">
        <v>129</v>
      </c>
      <c r="I48" s="62" t="str">
        <f>"equipmentBrand"&amp;Tablo1[[#This Row],[Brand]]&amp;".Id"</f>
        <v>equipmentBrandOMV.Id</v>
      </c>
      <c r="J48" s="62" t="s">
        <v>710</v>
      </c>
      <c r="K48" s="62"/>
      <c r="L48" s="62" t="str">
        <f>TRIM(_xlfn.CONCAT(Tablo1[[#This Row],[Brand]]," ~ ",Tablo1[[#This Row],[Model]]))</f>
        <v>OMV ~ VAP L40</v>
      </c>
      <c r="M48" s="62" t="str">
        <f>IF(COUNTIF($L$2:L48,L48)=1,COUNTIF($L$2:L48,L48),"0")</f>
        <v>0</v>
      </c>
      <c r="N48" s="31">
        <f>Tablo1[[#This Row],[Uniq]]+N47</f>
        <v>21</v>
      </c>
      <c r="O48" s="31" t="str">
        <f>"Model" &amp;Tablo1[[#This Row],[ModelNo]]</f>
        <v>Model21</v>
      </c>
      <c r="P48" s="6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48" s="62" t="s">
        <v>318</v>
      </c>
      <c r="R48" s="62">
        <v>2017</v>
      </c>
      <c r="S48" s="63" t="s">
        <v>340</v>
      </c>
      <c r="T48" s="63"/>
      <c r="U48" s="63">
        <v>1</v>
      </c>
      <c r="V48" s="64" t="s">
        <v>671</v>
      </c>
      <c r="W4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Location="BH115", SerialNumber ="0690",TransformerNumber ="1", Year = 2017,Description="", Active=true},</v>
      </c>
      <c r="X48" s="1"/>
      <c r="Y48" s="1"/>
      <c r="Z48" s="1"/>
    </row>
    <row r="49" spans="1:26" ht="15.75" customHeight="1" x14ac:dyDescent="0.25">
      <c r="A49" s="46">
        <v>75</v>
      </c>
      <c r="B49" s="47" t="s">
        <v>229</v>
      </c>
      <c r="C49" s="47">
        <v>4</v>
      </c>
      <c r="D49" s="62" t="s">
        <v>128</v>
      </c>
      <c r="E49" s="62" t="s">
        <v>782</v>
      </c>
      <c r="F49" s="62" t="str">
        <f xml:space="preserve"> "equipmentModel" &amp; E49 &amp; COUNTIF($E$2:E49,E49)</f>
        <v>equipmentModelBuharlama7</v>
      </c>
      <c r="G49" s="62" t="str">
        <f>"equipmentType" &amp; Tablo1[[#This Row],[TypeEng]]&amp;".Id"</f>
        <v>equipmentTypeBuharlama.Id</v>
      </c>
      <c r="H49" s="62" t="s">
        <v>129</v>
      </c>
      <c r="I49" s="62" t="str">
        <f>"equipmentBrand"&amp;Tablo1[[#This Row],[Brand]]&amp;".Id"</f>
        <v>equipmentBrandOMV.Id</v>
      </c>
      <c r="J49" s="62" t="s">
        <v>710</v>
      </c>
      <c r="K49" s="62"/>
      <c r="L49" s="62" t="str">
        <f>TRIM(_xlfn.CONCAT(Tablo1[[#This Row],[Brand]]," ~ ",Tablo1[[#This Row],[Model]]))</f>
        <v>OMV ~ VAP L40</v>
      </c>
      <c r="M49" s="62" t="str">
        <f>IF(COUNTIF($L$2:L49,L49)=1,COUNTIF($L$2:L49,L49),"0")</f>
        <v>0</v>
      </c>
      <c r="N49" s="31">
        <f>Tablo1[[#This Row],[Uniq]]+N48</f>
        <v>21</v>
      </c>
      <c r="O49" s="31" t="str">
        <f>"Model" &amp;Tablo1[[#This Row],[ModelNo]]</f>
        <v>Model21</v>
      </c>
      <c r="P49" s="6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49" s="62" t="s">
        <v>368</v>
      </c>
      <c r="R49" s="62">
        <v>2018</v>
      </c>
      <c r="S49" s="63" t="s">
        <v>375</v>
      </c>
      <c r="T49" s="63"/>
      <c r="U49" s="63">
        <v>1</v>
      </c>
      <c r="V49" s="64" t="s">
        <v>671</v>
      </c>
      <c r="W4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Location="BH116", SerialNumber ="0754",TransformerNumber ="1", Year = 2018,Description="", Active=true},</v>
      </c>
      <c r="X49" s="1"/>
      <c r="Y49" s="1"/>
      <c r="Z49" s="1"/>
    </row>
    <row r="50" spans="1:26" ht="15.75" customHeight="1" x14ac:dyDescent="0.25">
      <c r="A50" s="46">
        <v>77</v>
      </c>
      <c r="B50" s="47" t="s">
        <v>229</v>
      </c>
      <c r="C50" s="47">
        <v>4</v>
      </c>
      <c r="D50" s="62" t="s">
        <v>128</v>
      </c>
      <c r="E50" s="62" t="s">
        <v>782</v>
      </c>
      <c r="F50" s="62" t="str">
        <f xml:space="preserve"> "equipmentModel" &amp; E50 &amp; COUNTIF($E$2:E50,E50)</f>
        <v>equipmentModelBuharlama8</v>
      </c>
      <c r="G50" s="62" t="str">
        <f>"equipmentType" &amp; Tablo1[[#This Row],[TypeEng]]&amp;".Id"</f>
        <v>equipmentTypeBuharlama.Id</v>
      </c>
      <c r="H50" s="62" t="s">
        <v>129</v>
      </c>
      <c r="I50" s="62" t="str">
        <f>"equipmentBrand"&amp;Tablo1[[#This Row],[Brand]]&amp;".Id"</f>
        <v>equipmentBrandOMV.Id</v>
      </c>
      <c r="J50" s="62" t="s">
        <v>710</v>
      </c>
      <c r="K50" s="62"/>
      <c r="L50" s="62" t="str">
        <f>TRIM(_xlfn.CONCAT(Tablo1[[#This Row],[Brand]]," ~ ",Tablo1[[#This Row],[Model]]))</f>
        <v>OMV ~ VAP L40</v>
      </c>
      <c r="M50" s="62" t="str">
        <f>IF(COUNTIF($L$2:L50,L50)=1,COUNTIF($L$2:L50,L50),"0")</f>
        <v>0</v>
      </c>
      <c r="N50" s="31">
        <f>Tablo1[[#This Row],[Uniq]]+N49</f>
        <v>21</v>
      </c>
      <c r="O50" s="31" t="str">
        <f>"Model" &amp;Tablo1[[#This Row],[ModelNo]]</f>
        <v>Model21</v>
      </c>
      <c r="P50" s="6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50" s="62" t="s">
        <v>370</v>
      </c>
      <c r="R50" s="62">
        <v>2018</v>
      </c>
      <c r="S50" s="63" t="s">
        <v>373</v>
      </c>
      <c r="T50" s="63"/>
      <c r="U50" s="63">
        <v>1</v>
      </c>
      <c r="V50" s="64" t="s">
        <v>671</v>
      </c>
      <c r="W5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Location="BH117", SerialNumber ="0756",TransformerNumber ="1", Year = 2018,Description="", Active=true},</v>
      </c>
      <c r="X50" s="1"/>
      <c r="Y50" s="1"/>
      <c r="Z50" s="1"/>
    </row>
    <row r="51" spans="1:26" ht="15.75" customHeight="1" x14ac:dyDescent="0.25">
      <c r="A51" s="46">
        <v>79</v>
      </c>
      <c r="B51" s="47" t="s">
        <v>229</v>
      </c>
      <c r="C51" s="47">
        <v>4</v>
      </c>
      <c r="D51" s="62" t="s">
        <v>128</v>
      </c>
      <c r="E51" s="62" t="s">
        <v>782</v>
      </c>
      <c r="F51" s="62" t="str">
        <f xml:space="preserve"> "equipmentModel" &amp; E51 &amp; COUNTIF($E$2:E51,E51)</f>
        <v>equipmentModelBuharlama9</v>
      </c>
      <c r="G51" s="62" t="str">
        <f>"equipmentType" &amp; Tablo1[[#This Row],[TypeEng]]&amp;".Id"</f>
        <v>equipmentTypeBuharlama.Id</v>
      </c>
      <c r="H51" s="62" t="s">
        <v>129</v>
      </c>
      <c r="I51" s="62" t="str">
        <f>"equipmentBrand"&amp;Tablo1[[#This Row],[Brand]]&amp;".Id"</f>
        <v>equipmentBrandOMV.Id</v>
      </c>
      <c r="J51" s="62" t="s">
        <v>710</v>
      </c>
      <c r="K51" s="62"/>
      <c r="L51" s="62" t="str">
        <f>TRIM(_xlfn.CONCAT(Tablo1[[#This Row],[Brand]]," ~ ",Tablo1[[#This Row],[Model]]))</f>
        <v>OMV ~ VAP L40</v>
      </c>
      <c r="M51" s="62" t="str">
        <f>IF(COUNTIF($L$2:L51,L51)=1,COUNTIF($L$2:L51,L51),"0")</f>
        <v>0</v>
      </c>
      <c r="N51" s="31">
        <f>Tablo1[[#This Row],[Uniq]]+N50</f>
        <v>21</v>
      </c>
      <c r="O51" s="31" t="str">
        <f>"Model" &amp;Tablo1[[#This Row],[ModelNo]]</f>
        <v>Model21</v>
      </c>
      <c r="P51" s="6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51" s="62" t="s">
        <v>372</v>
      </c>
      <c r="R51" s="62">
        <v>2018</v>
      </c>
      <c r="S51" s="63" t="s">
        <v>374</v>
      </c>
      <c r="T51" s="63"/>
      <c r="U51" s="63">
        <v>1</v>
      </c>
      <c r="V51" s="64" t="s">
        <v>671</v>
      </c>
      <c r="W5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Location="BH118", SerialNumber ="0755",TransformerNumber ="1", Year = 2018,Description="", Active=true},</v>
      </c>
      <c r="X51" s="1"/>
      <c r="Y51" s="1"/>
      <c r="Z51" s="1"/>
    </row>
    <row r="52" spans="1:26" x14ac:dyDescent="0.25">
      <c r="A52" s="46">
        <v>63</v>
      </c>
      <c r="B52" s="47" t="s">
        <v>229</v>
      </c>
      <c r="C52" s="47">
        <v>4</v>
      </c>
      <c r="D52" s="62" t="s">
        <v>128</v>
      </c>
      <c r="E52" s="62" t="s">
        <v>782</v>
      </c>
      <c r="F52" s="62" t="str">
        <f xml:space="preserve"> "equipmentModel" &amp; E52 &amp; COUNTIF($E$2:E52,E52)</f>
        <v>equipmentModelBuharlama10</v>
      </c>
      <c r="G52" s="62" t="str">
        <f>"equipmentType" &amp; Tablo1[[#This Row],[TypeEng]]&amp;".Id"</f>
        <v>equipmentTypeBuharlama.Id</v>
      </c>
      <c r="H52" s="62" t="s">
        <v>129</v>
      </c>
      <c r="I52" s="62" t="str">
        <f>"equipmentBrand"&amp;Tablo1[[#This Row],[Brand]]&amp;".Id"</f>
        <v>equipmentBrandOMV.Id</v>
      </c>
      <c r="J52" s="62" t="s">
        <v>710</v>
      </c>
      <c r="K52" s="62" t="s">
        <v>711</v>
      </c>
      <c r="L52" s="62" t="str">
        <f>TRIM(_xlfn.CONCAT(Tablo1[[#This Row],[Brand]]," ~ ",Tablo1[[#This Row],[Model]]))</f>
        <v>OMV ~ VAP L40</v>
      </c>
      <c r="M52" s="62" t="str">
        <f>IF(COUNTIF($L$2:L52,L52)=1,COUNTIF($L$2:L52,L52),"0")</f>
        <v>0</v>
      </c>
      <c r="N52" s="31">
        <f>Tablo1[[#This Row],[Uniq]]+N51</f>
        <v>21</v>
      </c>
      <c r="O52" s="31" t="str">
        <f>"Model" &amp;Tablo1[[#This Row],[ModelNo]]</f>
        <v>Model21</v>
      </c>
      <c r="P52" s="6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52" s="62" t="s">
        <v>445</v>
      </c>
      <c r="R52" s="62">
        <v>2021</v>
      </c>
      <c r="S52" s="66" t="s">
        <v>447</v>
      </c>
      <c r="T52" s="66"/>
      <c r="U52" s="66">
        <v>1</v>
      </c>
      <c r="V52" s="67" t="s">
        <v>671</v>
      </c>
      <c r="W5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Location="BH110", SerialNumber ="0831",TransformerNumber ="1", Year = 2021,Description="VAPORFİL", Active=true},</v>
      </c>
      <c r="X52" s="1"/>
      <c r="Y52" s="1"/>
      <c r="Z52" s="1"/>
    </row>
    <row r="53" spans="1:26" ht="15.75" customHeight="1" x14ac:dyDescent="0.25">
      <c r="A53" s="46">
        <v>65</v>
      </c>
      <c r="B53" s="47" t="s">
        <v>229</v>
      </c>
      <c r="C53" s="47">
        <v>4</v>
      </c>
      <c r="D53" s="62" t="s">
        <v>128</v>
      </c>
      <c r="E53" s="62" t="s">
        <v>782</v>
      </c>
      <c r="F53" s="62" t="str">
        <f xml:space="preserve"> "equipmentModel" &amp; E53 &amp; COUNTIF($E$2:E53,E53)</f>
        <v>equipmentModelBuharlama11</v>
      </c>
      <c r="G53" s="62" t="str">
        <f>"equipmentType" &amp; Tablo1[[#This Row],[TypeEng]]&amp;".Id"</f>
        <v>equipmentTypeBuharlama.Id</v>
      </c>
      <c r="H53" s="62" t="s">
        <v>129</v>
      </c>
      <c r="I53" s="62" t="str">
        <f>"equipmentBrand"&amp;Tablo1[[#This Row],[Brand]]&amp;".Id"</f>
        <v>equipmentBrandOMV.Id</v>
      </c>
      <c r="J53" s="62" t="s">
        <v>710</v>
      </c>
      <c r="K53" s="62" t="s">
        <v>711</v>
      </c>
      <c r="L53" s="62" t="str">
        <f>TRIM(_xlfn.CONCAT(Tablo1[[#This Row],[Brand]]," ~ ",Tablo1[[#This Row],[Model]]))</f>
        <v>OMV ~ VAP L40</v>
      </c>
      <c r="M53" s="62" t="str">
        <f>IF(COUNTIF($L$2:L53,L53)=1,COUNTIF($L$2:L53,L53),"0")</f>
        <v>0</v>
      </c>
      <c r="N53" s="31">
        <f>Tablo1[[#This Row],[Uniq]]+N52</f>
        <v>21</v>
      </c>
      <c r="O53" s="31" t="str">
        <f>"Model" &amp;Tablo1[[#This Row],[ModelNo]]</f>
        <v>Model21</v>
      </c>
      <c r="P53" s="62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53" s="62" t="s">
        <v>446</v>
      </c>
      <c r="R53" s="62">
        <v>2021</v>
      </c>
      <c r="S53" s="66" t="s">
        <v>448</v>
      </c>
      <c r="T53" s="66"/>
      <c r="U53" s="66">
        <v>1</v>
      </c>
      <c r="V53" s="67" t="s">
        <v>671</v>
      </c>
      <c r="W5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Location="BH111", SerialNumber ="0832",TransformerNumber ="1", Year = 2021,Description="VAPORFİL", Active=true},</v>
      </c>
      <c r="X53" s="1"/>
      <c r="Y53" s="1"/>
      <c r="Z53" s="1"/>
    </row>
    <row r="54" spans="1:26" x14ac:dyDescent="0.25">
      <c r="A54" s="35">
        <v>154</v>
      </c>
      <c r="B54" s="36" t="s">
        <v>193</v>
      </c>
      <c r="C54" s="36">
        <v>9</v>
      </c>
      <c r="D54" s="25" t="s">
        <v>128</v>
      </c>
      <c r="E54" s="25" t="s">
        <v>782</v>
      </c>
      <c r="F54" s="25" t="str">
        <f xml:space="preserve"> "equipmentModel" &amp; E54 &amp; COUNTIF($E$2:E54,E54)</f>
        <v>equipmentModelBuharlama12</v>
      </c>
      <c r="G54" s="25" t="str">
        <f>"equipmentType" &amp; Tablo1[[#This Row],[TypeEng]]&amp;".Id"</f>
        <v>equipmentTypeBuharlama.Id</v>
      </c>
      <c r="H54" s="25" t="s">
        <v>129</v>
      </c>
      <c r="I54" s="45" t="str">
        <f>"equipmentBrand"&amp;Tablo1[[#This Row],[Brand]]&amp;".Id"</f>
        <v>equipmentBrandOMV.Id</v>
      </c>
      <c r="J54" s="45" t="s">
        <v>710</v>
      </c>
      <c r="K54" s="45" t="s">
        <v>711</v>
      </c>
      <c r="L54" s="45" t="str">
        <f>TRIM(_xlfn.CONCAT(Tablo1[[#This Row],[Brand]]," ~ ",Tablo1[[#This Row],[Model]]))</f>
        <v>OMV ~ VAP L40</v>
      </c>
      <c r="M54" s="45" t="str">
        <f>IF(COUNTIF($L$2:L54,L54)=1,COUNTIF($L$2:L54,L54),"0")</f>
        <v>0</v>
      </c>
      <c r="N54" s="31">
        <f>Tablo1[[#This Row],[Uniq]]+N53</f>
        <v>21</v>
      </c>
      <c r="O54" s="31" t="str">
        <f>"Model" &amp;Tablo1[[#This Row],[ModelNo]]</f>
        <v>Model21</v>
      </c>
      <c r="P54" s="4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54" s="47" t="s">
        <v>443</v>
      </c>
      <c r="R54" s="45">
        <v>2021</v>
      </c>
      <c r="S54" s="27" t="s">
        <v>444</v>
      </c>
      <c r="T54" s="27"/>
      <c r="U54" s="27">
        <v>3</v>
      </c>
      <c r="V54" s="28" t="s">
        <v>671</v>
      </c>
      <c r="W5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Location="BH212", SerialNumber ="0823",TransformerNumber ="3", Year = 2021,Description="VAPORFİL", Active=true},</v>
      </c>
      <c r="X54" s="1"/>
      <c r="Y54" s="1"/>
      <c r="Z54" s="1"/>
    </row>
    <row r="55" spans="1:26" ht="15.75" customHeight="1" x14ac:dyDescent="0.25">
      <c r="A55" s="46">
        <v>55</v>
      </c>
      <c r="B55" s="47" t="s">
        <v>229</v>
      </c>
      <c r="C55" s="47">
        <v>4</v>
      </c>
      <c r="D55" s="65" t="s">
        <v>128</v>
      </c>
      <c r="E55" s="65" t="s">
        <v>782</v>
      </c>
      <c r="F55" s="65" t="str">
        <f xml:space="preserve"> "equipmentModel" &amp; E55 &amp; COUNTIF($E$2:E55,E55)</f>
        <v>equipmentModelBuharlama13</v>
      </c>
      <c r="G55" s="65" t="str">
        <f>"equipmentType" &amp; Tablo1[[#This Row],[TypeEng]]&amp;".Id"</f>
        <v>equipmentTypeBuharlama.Id</v>
      </c>
      <c r="H55" s="65" t="s">
        <v>129</v>
      </c>
      <c r="I55" s="65" t="str">
        <f>"equipmentBrand"&amp;Tablo1[[#This Row],[Brand]]&amp;".Id"</f>
        <v>equipmentBrandOMV.Id</v>
      </c>
      <c r="J55" s="65" t="s">
        <v>710</v>
      </c>
      <c r="K55" s="65" t="s">
        <v>712</v>
      </c>
      <c r="L55" s="65" t="str">
        <f>TRIM(_xlfn.CONCAT(Tablo1[[#This Row],[Brand]]," ~ ",Tablo1[[#This Row],[Model]]))</f>
        <v>OMV ~ VAP L40</v>
      </c>
      <c r="M55" s="65" t="str">
        <f>IF(COUNTIF($L$2:L55,L55)=1,COUNTIF($L$2:L55,L55),"0")</f>
        <v>0</v>
      </c>
      <c r="N55" s="31">
        <f>Tablo1[[#This Row],[Uniq]]+N54</f>
        <v>21</v>
      </c>
      <c r="O55" s="31" t="str">
        <f>"Model" &amp;Tablo1[[#This Row],[ModelNo]]</f>
        <v>Model21</v>
      </c>
      <c r="P55" s="6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55" s="68" t="s">
        <v>397</v>
      </c>
      <c r="R55" s="65">
        <v>2007</v>
      </c>
      <c r="S55" s="66" t="s">
        <v>131</v>
      </c>
      <c r="T55" s="66"/>
      <c r="U55" s="66">
        <v>3</v>
      </c>
      <c r="V55" s="67" t="s">
        <v>671</v>
      </c>
      <c r="W5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Location="BH106", SerialNumber ="0466",TransformerNumber ="3", Year = 2007,Description="VAPORIZZO", Active=true},</v>
      </c>
      <c r="X55" s="1"/>
      <c r="Y55" s="1"/>
      <c r="Z55" s="1"/>
    </row>
    <row r="56" spans="1:26" ht="15.75" customHeight="1" x14ac:dyDescent="0.25">
      <c r="A56" s="46">
        <v>57</v>
      </c>
      <c r="B56" s="47" t="s">
        <v>229</v>
      </c>
      <c r="C56" s="47">
        <v>4</v>
      </c>
      <c r="D56" s="62" t="s">
        <v>128</v>
      </c>
      <c r="E56" s="62" t="s">
        <v>782</v>
      </c>
      <c r="F56" s="62" t="str">
        <f xml:space="preserve"> "equipmentModel" &amp; E56 &amp; COUNTIF($E$2:E56,E56)</f>
        <v>equipmentModelBuharlama14</v>
      </c>
      <c r="G56" s="62" t="str">
        <f>"equipmentType" &amp; Tablo1[[#This Row],[TypeEng]]&amp;".Id"</f>
        <v>equipmentTypeBuharlama.Id</v>
      </c>
      <c r="H56" s="62" t="s">
        <v>129</v>
      </c>
      <c r="I56" s="65" t="str">
        <f>"equipmentBrand"&amp;Tablo1[[#This Row],[Brand]]&amp;".Id"</f>
        <v>equipmentBrandOMV.Id</v>
      </c>
      <c r="J56" s="65" t="s">
        <v>710</v>
      </c>
      <c r="K56" s="65" t="s">
        <v>712</v>
      </c>
      <c r="L56" s="65" t="str">
        <f>TRIM(_xlfn.CONCAT(Tablo1[[#This Row],[Brand]]," ~ ",Tablo1[[#This Row],[Model]]))</f>
        <v>OMV ~ VAP L40</v>
      </c>
      <c r="M56" s="65" t="str">
        <f>IF(COUNTIF($L$2:L56,L56)=1,COUNTIF($L$2:L56,L56),"0")</f>
        <v>0</v>
      </c>
      <c r="N56" s="31">
        <f>Tablo1[[#This Row],[Uniq]]+N55</f>
        <v>21</v>
      </c>
      <c r="O56" s="31" t="str">
        <f>"Model" &amp;Tablo1[[#This Row],[ModelNo]]</f>
        <v>Model21</v>
      </c>
      <c r="P56" s="6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56" s="62" t="s">
        <v>426</v>
      </c>
      <c r="R56" s="65">
        <v>2007</v>
      </c>
      <c r="S56" s="63" t="s">
        <v>130</v>
      </c>
      <c r="T56" s="63"/>
      <c r="U56" s="63">
        <v>3</v>
      </c>
      <c r="V56" s="64" t="s">
        <v>671</v>
      </c>
      <c r="W5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Location="BH107", SerialNumber ="0465",TransformerNumber ="3", Year = 2007,Description="VAPORIZZO", Active=true},</v>
      </c>
      <c r="X56" s="1"/>
      <c r="Y56" s="1"/>
      <c r="Z56" s="1"/>
    </row>
    <row r="57" spans="1:26" ht="15.75" customHeight="1" x14ac:dyDescent="0.25">
      <c r="A57" s="35">
        <v>135</v>
      </c>
      <c r="B57" s="36" t="s">
        <v>193</v>
      </c>
      <c r="C57" s="36">
        <v>9</v>
      </c>
      <c r="D57" s="25" t="s">
        <v>128</v>
      </c>
      <c r="E57" s="25" t="s">
        <v>782</v>
      </c>
      <c r="F57" s="25" t="str">
        <f xml:space="preserve"> "equipmentModel" &amp; E57 &amp; COUNTIF($E$2:E57,E57)</f>
        <v>equipmentModelBuharlama15</v>
      </c>
      <c r="G57" s="25" t="str">
        <f>"equipmentType" &amp; Tablo1[[#This Row],[TypeEng]]&amp;".Id"</f>
        <v>equipmentTypeBuharlama.Id</v>
      </c>
      <c r="H57" s="25" t="s">
        <v>129</v>
      </c>
      <c r="I57" s="25" t="str">
        <f>"equipmentBrand"&amp;Tablo1[[#This Row],[Brand]]&amp;".Id"</f>
        <v>equipmentBrandOMV.Id</v>
      </c>
      <c r="J57" s="25" t="s">
        <v>710</v>
      </c>
      <c r="K57" s="25" t="s">
        <v>712</v>
      </c>
      <c r="L57" s="25" t="str">
        <f>TRIM(_xlfn.CONCAT(Tablo1[[#This Row],[Brand]]," ~ ",Tablo1[[#This Row],[Model]]))</f>
        <v>OMV ~ VAP L40</v>
      </c>
      <c r="M57" s="25" t="str">
        <f>IF(COUNTIF($L$2:L57,L57)=1,COUNTIF($L$2:L57,L57),"0")</f>
        <v>0</v>
      </c>
      <c r="N57" s="31">
        <f>Tablo1[[#This Row],[Uniq]]+N56</f>
        <v>21</v>
      </c>
      <c r="O57" s="31" t="str">
        <f>"Model" &amp;Tablo1[[#This Row],[ModelNo]]</f>
        <v>Model21</v>
      </c>
      <c r="P57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57" s="47" t="s">
        <v>322</v>
      </c>
      <c r="R57" s="25">
        <v>2007</v>
      </c>
      <c r="S57" s="27" t="s">
        <v>140</v>
      </c>
      <c r="T57" s="27"/>
      <c r="U57" s="27">
        <v>3</v>
      </c>
      <c r="V57" s="28" t="s">
        <v>671</v>
      </c>
      <c r="W5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Location="BH201", SerialNumber ="0424",TransformerNumber ="3", Year = 2007,Description="VAPORIZZO", Active=true},</v>
      </c>
      <c r="X57" s="1"/>
      <c r="Y57" s="1"/>
      <c r="Z57" s="1"/>
    </row>
    <row r="58" spans="1:26" x14ac:dyDescent="0.25">
      <c r="A58" s="35">
        <v>137</v>
      </c>
      <c r="B58" s="36" t="s">
        <v>193</v>
      </c>
      <c r="C58" s="36">
        <v>9</v>
      </c>
      <c r="D58" s="25" t="s">
        <v>128</v>
      </c>
      <c r="E58" s="25" t="s">
        <v>782</v>
      </c>
      <c r="F58" s="25" t="str">
        <f xml:space="preserve"> "equipmentModel" &amp; E58 &amp; COUNTIF($E$2:E58,E58)</f>
        <v>equipmentModelBuharlama16</v>
      </c>
      <c r="G58" s="25" t="str">
        <f>"equipmentType" &amp; Tablo1[[#This Row],[TypeEng]]&amp;".Id"</f>
        <v>equipmentTypeBuharlama.Id</v>
      </c>
      <c r="H58" s="25" t="s">
        <v>129</v>
      </c>
      <c r="I58" s="25" t="str">
        <f>"equipmentBrand"&amp;Tablo1[[#This Row],[Brand]]&amp;".Id"</f>
        <v>equipmentBrandOMV.Id</v>
      </c>
      <c r="J58" s="25" t="s">
        <v>710</v>
      </c>
      <c r="K58" s="25" t="s">
        <v>712</v>
      </c>
      <c r="L58" s="25" t="str">
        <f>TRIM(_xlfn.CONCAT(Tablo1[[#This Row],[Brand]]," ~ ",Tablo1[[#This Row],[Model]]))</f>
        <v>OMV ~ VAP L40</v>
      </c>
      <c r="M58" s="25" t="str">
        <f>IF(COUNTIF($L$2:L58,L58)=1,COUNTIF($L$2:L58,L58),"0")</f>
        <v>0</v>
      </c>
      <c r="N58" s="31">
        <f>Tablo1[[#This Row],[Uniq]]+N57</f>
        <v>21</v>
      </c>
      <c r="O58" s="31" t="str">
        <f>"Model" &amp;Tablo1[[#This Row],[ModelNo]]</f>
        <v>Model21</v>
      </c>
      <c r="P58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58" s="47" t="s">
        <v>323</v>
      </c>
      <c r="R58" s="25">
        <v>2007</v>
      </c>
      <c r="S58" s="27" t="s">
        <v>358</v>
      </c>
      <c r="T58" s="27"/>
      <c r="U58" s="27">
        <v>3</v>
      </c>
      <c r="V58" s="28" t="s">
        <v>671</v>
      </c>
      <c r="W5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Location="BH202", SerialNumber ="0423",TransformerNumber ="3", Year = 2007,Description="VAPORIZZO", Active=true},</v>
      </c>
      <c r="X58" s="1"/>
      <c r="Y58" s="1"/>
      <c r="Z58" s="1"/>
    </row>
    <row r="59" spans="1:26" ht="15.75" customHeight="1" x14ac:dyDescent="0.25">
      <c r="A59" s="35">
        <v>141</v>
      </c>
      <c r="B59" s="36" t="s">
        <v>193</v>
      </c>
      <c r="C59" s="36">
        <v>9</v>
      </c>
      <c r="D59" s="25" t="s">
        <v>128</v>
      </c>
      <c r="E59" s="25" t="s">
        <v>782</v>
      </c>
      <c r="F59" s="25" t="str">
        <f xml:space="preserve"> "equipmentModel" &amp; E59 &amp; COUNTIF($E$2:E59,E59)</f>
        <v>equipmentModelBuharlama17</v>
      </c>
      <c r="G59" s="25" t="str">
        <f>"equipmentType" &amp; Tablo1[[#This Row],[TypeEng]]&amp;".Id"</f>
        <v>equipmentTypeBuharlama.Id</v>
      </c>
      <c r="H59" s="25" t="s">
        <v>129</v>
      </c>
      <c r="I59" s="25" t="str">
        <f>"equipmentBrand"&amp;Tablo1[[#This Row],[Brand]]&amp;".Id"</f>
        <v>equipmentBrandOMV.Id</v>
      </c>
      <c r="J59" s="25" t="s">
        <v>710</v>
      </c>
      <c r="K59" s="25" t="s">
        <v>712</v>
      </c>
      <c r="L59" s="25" t="str">
        <f>TRIM(_xlfn.CONCAT(Tablo1[[#This Row],[Brand]]," ~ ",Tablo1[[#This Row],[Model]]))</f>
        <v>OMV ~ VAP L40</v>
      </c>
      <c r="M59" s="25" t="str">
        <f>IF(COUNTIF($L$2:L59,L59)=1,COUNTIF($L$2:L59,L59),"0")</f>
        <v>0</v>
      </c>
      <c r="N59" s="31">
        <f>Tablo1[[#This Row],[Uniq]]+N58</f>
        <v>21</v>
      </c>
      <c r="O59" s="31" t="str">
        <f>"Model" &amp;Tablo1[[#This Row],[ModelNo]]</f>
        <v>Model21</v>
      </c>
      <c r="P59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59" s="47" t="s">
        <v>325</v>
      </c>
      <c r="R59" s="25">
        <v>2011</v>
      </c>
      <c r="S59" s="27" t="s">
        <v>355</v>
      </c>
      <c r="T59" s="27"/>
      <c r="U59" s="27">
        <v>3</v>
      </c>
      <c r="V59" s="28" t="s">
        <v>671</v>
      </c>
      <c r="W5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Location="BH204", SerialNumber ="525",TransformerNumber ="3", Year = 2011,Description="VAPORIZZO", Active=true},</v>
      </c>
      <c r="X59" s="1"/>
      <c r="Y59" s="1"/>
      <c r="Z59" s="1"/>
    </row>
    <row r="60" spans="1:26" ht="15.75" customHeight="1" x14ac:dyDescent="0.25">
      <c r="A60" s="35">
        <v>145</v>
      </c>
      <c r="B60" s="36" t="s">
        <v>193</v>
      </c>
      <c r="C60" s="36">
        <v>9</v>
      </c>
      <c r="D60" s="25" t="s">
        <v>128</v>
      </c>
      <c r="E60" s="25" t="s">
        <v>782</v>
      </c>
      <c r="F60" s="25" t="str">
        <f xml:space="preserve"> "equipmentModel" &amp; E60 &amp; COUNTIF($E$2:E60,E60)</f>
        <v>equipmentModelBuharlama18</v>
      </c>
      <c r="G60" s="25" t="str">
        <f>"equipmentType" &amp; Tablo1[[#This Row],[TypeEng]]&amp;".Id"</f>
        <v>equipmentTypeBuharlama.Id</v>
      </c>
      <c r="H60" s="25" t="s">
        <v>129</v>
      </c>
      <c r="I60" s="25" t="str">
        <f>"equipmentBrand"&amp;Tablo1[[#This Row],[Brand]]&amp;".Id"</f>
        <v>equipmentBrandOMV.Id</v>
      </c>
      <c r="J60" s="25" t="s">
        <v>710</v>
      </c>
      <c r="K60" s="25" t="s">
        <v>712</v>
      </c>
      <c r="L60" s="25" t="str">
        <f>TRIM(_xlfn.CONCAT(Tablo1[[#This Row],[Brand]]," ~ ",Tablo1[[#This Row],[Model]]))</f>
        <v>OMV ~ VAP L40</v>
      </c>
      <c r="M60" s="25" t="str">
        <f>IF(COUNTIF($L$2:L60,L60)=1,COUNTIF($L$2:L60,L60),"0")</f>
        <v>0</v>
      </c>
      <c r="N60" s="31">
        <f>Tablo1[[#This Row],[Uniq]]+N59</f>
        <v>21</v>
      </c>
      <c r="O60" s="31" t="str">
        <f>"Model" &amp;Tablo1[[#This Row],[ModelNo]]</f>
        <v>Model21</v>
      </c>
      <c r="P60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60" s="47" t="s">
        <v>327</v>
      </c>
      <c r="R60" s="25">
        <v>2011</v>
      </c>
      <c r="S60" s="27" t="s">
        <v>357</v>
      </c>
      <c r="T60" s="27"/>
      <c r="U60" s="27">
        <v>3</v>
      </c>
      <c r="V60" s="28" t="s">
        <v>671</v>
      </c>
      <c r="W6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Location="BH206", SerialNumber ="526",TransformerNumber ="3", Year = 2011,Description="VAPORIZZO", Active=true},</v>
      </c>
      <c r="X60" s="1"/>
      <c r="Y60" s="1"/>
      <c r="Z60" s="1"/>
    </row>
    <row r="61" spans="1:26" ht="15.75" customHeight="1" x14ac:dyDescent="0.25">
      <c r="A61" s="35">
        <v>139</v>
      </c>
      <c r="B61" s="36" t="s">
        <v>193</v>
      </c>
      <c r="C61" s="36">
        <v>9</v>
      </c>
      <c r="D61" s="25" t="s">
        <v>128</v>
      </c>
      <c r="E61" s="25" t="s">
        <v>782</v>
      </c>
      <c r="F61" s="25" t="str">
        <f xml:space="preserve"> "equipmentModel" &amp; E61 &amp; COUNTIF($E$2:E61,E61)</f>
        <v>equipmentModelBuharlama19</v>
      </c>
      <c r="G61" s="25" t="str">
        <f>"equipmentType" &amp; Tablo1[[#This Row],[TypeEng]]&amp;".Id"</f>
        <v>equipmentTypeBuharlama.Id</v>
      </c>
      <c r="H61" s="25" t="s">
        <v>129</v>
      </c>
      <c r="I61" s="25" t="str">
        <f>"equipmentBrand"&amp;Tablo1[[#This Row],[Brand]]&amp;".Id"</f>
        <v>equipmentBrandOMV.Id</v>
      </c>
      <c r="J61" s="25" t="s">
        <v>710</v>
      </c>
      <c r="K61" s="25" t="s">
        <v>712</v>
      </c>
      <c r="L61" s="25" t="str">
        <f>TRIM(_xlfn.CONCAT(Tablo1[[#This Row],[Brand]]," ~ ",Tablo1[[#This Row],[Model]]))</f>
        <v>OMV ~ VAP L40</v>
      </c>
      <c r="M61" s="25" t="str">
        <f>IF(COUNTIF($L$2:L61,L61)=1,COUNTIF($L$2:L61,L61),"0")</f>
        <v>0</v>
      </c>
      <c r="N61" s="31">
        <f>Tablo1[[#This Row],[Uniq]]+N60</f>
        <v>21</v>
      </c>
      <c r="O61" s="31" t="str">
        <f>"Model" &amp;Tablo1[[#This Row],[ModelNo]]</f>
        <v>Model21</v>
      </c>
      <c r="P61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61" s="47" t="s">
        <v>324</v>
      </c>
      <c r="R61" s="25">
        <v>2012</v>
      </c>
      <c r="S61" s="27" t="s">
        <v>354</v>
      </c>
      <c r="T61" s="27"/>
      <c r="U61" s="27">
        <v>3</v>
      </c>
      <c r="V61" s="28" t="s">
        <v>671</v>
      </c>
      <c r="W6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Location="BH203", SerialNumber ="553",TransformerNumber ="3", Year = 2012,Description="VAPORIZZO", Active=true},</v>
      </c>
      <c r="X61" s="1"/>
      <c r="Y61" s="1"/>
      <c r="Z61" s="1"/>
    </row>
    <row r="62" spans="1:26" ht="15.75" customHeight="1" x14ac:dyDescent="0.25">
      <c r="A62" s="35">
        <v>143</v>
      </c>
      <c r="B62" s="36" t="s">
        <v>193</v>
      </c>
      <c r="C62" s="36">
        <v>9</v>
      </c>
      <c r="D62" s="25" t="s">
        <v>128</v>
      </c>
      <c r="E62" s="25" t="s">
        <v>782</v>
      </c>
      <c r="F62" s="25" t="str">
        <f xml:space="preserve"> "equipmentModel" &amp; E62 &amp; COUNTIF($E$2:E62,E62)</f>
        <v>equipmentModelBuharlama20</v>
      </c>
      <c r="G62" s="25" t="str">
        <f>"equipmentType" &amp; Tablo1[[#This Row],[TypeEng]]&amp;".Id"</f>
        <v>equipmentTypeBuharlama.Id</v>
      </c>
      <c r="H62" s="25" t="s">
        <v>129</v>
      </c>
      <c r="I62" s="25" t="str">
        <f>"equipmentBrand"&amp;Tablo1[[#This Row],[Brand]]&amp;".Id"</f>
        <v>equipmentBrandOMV.Id</v>
      </c>
      <c r="J62" s="25" t="s">
        <v>710</v>
      </c>
      <c r="K62" s="25" t="s">
        <v>712</v>
      </c>
      <c r="L62" s="25" t="str">
        <f>TRIM(_xlfn.CONCAT(Tablo1[[#This Row],[Brand]]," ~ ",Tablo1[[#This Row],[Model]]))</f>
        <v>OMV ~ VAP L40</v>
      </c>
      <c r="M62" s="25" t="str">
        <f>IF(COUNTIF($L$2:L62,L62)=1,COUNTIF($L$2:L62,L62),"0")</f>
        <v>0</v>
      </c>
      <c r="N62" s="31">
        <f>Tablo1[[#This Row],[Uniq]]+N61</f>
        <v>21</v>
      </c>
      <c r="O62" s="31" t="str">
        <f>"Model" &amp;Tablo1[[#This Row],[ModelNo]]</f>
        <v>Model21</v>
      </c>
      <c r="P62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62" s="47" t="s">
        <v>326</v>
      </c>
      <c r="R62" s="25">
        <v>2012</v>
      </c>
      <c r="S62" s="27" t="s">
        <v>356</v>
      </c>
      <c r="T62" s="27"/>
      <c r="U62" s="27">
        <v>3</v>
      </c>
      <c r="V62" s="28" t="s">
        <v>671</v>
      </c>
      <c r="W6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Location="BH205", SerialNumber ="552",TransformerNumber ="3", Year = 2012,Description="VAPORIZZO", Active=true},</v>
      </c>
      <c r="X62" s="1"/>
      <c r="Y62" s="1"/>
      <c r="Z62" s="1"/>
    </row>
    <row r="63" spans="1:26" ht="15.75" customHeight="1" x14ac:dyDescent="0.25">
      <c r="A63" s="35">
        <v>147</v>
      </c>
      <c r="B63" s="36" t="s">
        <v>193</v>
      </c>
      <c r="C63" s="36">
        <v>9</v>
      </c>
      <c r="D63" s="25" t="s">
        <v>128</v>
      </c>
      <c r="E63" s="25" t="s">
        <v>782</v>
      </c>
      <c r="F63" s="25" t="str">
        <f xml:space="preserve"> "equipmentModel" &amp; E63 &amp; COUNTIF($E$2:E63,E63)</f>
        <v>equipmentModelBuharlama21</v>
      </c>
      <c r="G63" s="25" t="str">
        <f>"equipmentType" &amp; Tablo1[[#This Row],[TypeEng]]&amp;".Id"</f>
        <v>equipmentTypeBuharlama.Id</v>
      </c>
      <c r="H63" s="25" t="s">
        <v>129</v>
      </c>
      <c r="I63" s="25" t="str">
        <f>"equipmentBrand"&amp;Tablo1[[#This Row],[Brand]]&amp;".Id"</f>
        <v>equipmentBrandOMV.Id</v>
      </c>
      <c r="J63" s="25" t="s">
        <v>710</v>
      </c>
      <c r="K63" s="25" t="s">
        <v>712</v>
      </c>
      <c r="L63" s="25" t="str">
        <f>TRIM(_xlfn.CONCAT(Tablo1[[#This Row],[Brand]]," ~ ",Tablo1[[#This Row],[Model]]))</f>
        <v>OMV ~ VAP L40</v>
      </c>
      <c r="M63" s="25" t="str">
        <f>IF(COUNTIF($L$2:L63,L63)=1,COUNTIF($L$2:L63,L63),"0")</f>
        <v>0</v>
      </c>
      <c r="N63" s="31">
        <f>Tablo1[[#This Row],[Uniq]]+N62</f>
        <v>21</v>
      </c>
      <c r="O63" s="31" t="str">
        <f>"Model" &amp;Tablo1[[#This Row],[ModelNo]]</f>
        <v>Model21</v>
      </c>
      <c r="P63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63" s="47" t="s">
        <v>328</v>
      </c>
      <c r="R63" s="25">
        <v>2013</v>
      </c>
      <c r="S63" s="27" t="s">
        <v>216</v>
      </c>
      <c r="T63" s="27"/>
      <c r="U63" s="27">
        <v>3</v>
      </c>
      <c r="V63" s="28" t="s">
        <v>671</v>
      </c>
      <c r="W6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Location="BH207", SerialNumber ="0571",TransformerNumber ="3", Year = 2013,Description="VAPORIZZO", Active=true},</v>
      </c>
      <c r="X63" s="1"/>
      <c r="Y63" s="1"/>
      <c r="Z63" s="1"/>
    </row>
    <row r="64" spans="1:26" ht="15.75" customHeight="1" x14ac:dyDescent="0.25">
      <c r="A64" s="35">
        <v>149</v>
      </c>
      <c r="B64" s="36" t="s">
        <v>193</v>
      </c>
      <c r="C64" s="36">
        <v>9</v>
      </c>
      <c r="D64" s="25" t="s">
        <v>128</v>
      </c>
      <c r="E64" s="25" t="s">
        <v>782</v>
      </c>
      <c r="F64" s="25" t="str">
        <f xml:space="preserve"> "equipmentModel" &amp; E64 &amp; COUNTIF($E$2:E64,E64)</f>
        <v>equipmentModelBuharlama22</v>
      </c>
      <c r="G64" s="25" t="str">
        <f>"equipmentType" &amp; Tablo1[[#This Row],[TypeEng]]&amp;".Id"</f>
        <v>equipmentTypeBuharlama.Id</v>
      </c>
      <c r="H64" s="25" t="s">
        <v>129</v>
      </c>
      <c r="I64" s="45" t="str">
        <f>"equipmentBrand"&amp;Tablo1[[#This Row],[Brand]]&amp;".Id"</f>
        <v>equipmentBrandOMV.Id</v>
      </c>
      <c r="J64" s="45" t="s">
        <v>710</v>
      </c>
      <c r="K64" s="45" t="s">
        <v>712</v>
      </c>
      <c r="L64" s="45" t="str">
        <f>TRIM(_xlfn.CONCAT(Tablo1[[#This Row],[Brand]]," ~ ",Tablo1[[#This Row],[Model]]))</f>
        <v>OMV ~ VAP L40</v>
      </c>
      <c r="M64" s="45" t="str">
        <f>IF(COUNTIF($L$2:L64,L64)=1,COUNTIF($L$2:L64,L64),"0")</f>
        <v>0</v>
      </c>
      <c r="N64" s="31">
        <f>Tablo1[[#This Row],[Uniq]]+N63</f>
        <v>21</v>
      </c>
      <c r="O64" s="31" t="str">
        <f>"Model" &amp;Tablo1[[#This Row],[ModelNo]]</f>
        <v>Model21</v>
      </c>
      <c r="P64" s="4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64" s="47" t="s">
        <v>329</v>
      </c>
      <c r="R64" s="45">
        <v>2013</v>
      </c>
      <c r="S64" s="27" t="s">
        <v>332</v>
      </c>
      <c r="T64" s="27"/>
      <c r="U64" s="27">
        <v>3</v>
      </c>
      <c r="V64" s="28" t="s">
        <v>671</v>
      </c>
      <c r="W6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Location="BH208", SerialNumber ="0597",TransformerNumber ="3", Year = 2013,Description="VAPORIZZO", Active=true},</v>
      </c>
      <c r="X64" s="1"/>
      <c r="Y64" s="1"/>
      <c r="Z64" s="1"/>
    </row>
    <row r="65" spans="1:26" ht="15.75" customHeight="1" x14ac:dyDescent="0.25">
      <c r="A65" s="35">
        <v>156</v>
      </c>
      <c r="B65" s="36" t="s">
        <v>193</v>
      </c>
      <c r="C65" s="36">
        <v>9</v>
      </c>
      <c r="D65" s="25" t="s">
        <v>128</v>
      </c>
      <c r="E65" s="25" t="s">
        <v>782</v>
      </c>
      <c r="F65" s="25" t="str">
        <f xml:space="preserve"> "equipmentModel" &amp; E65 &amp; COUNTIF($E$2:E65,E65)</f>
        <v>equipmentModelBuharlama23</v>
      </c>
      <c r="G65" s="25" t="str">
        <f>"equipmentType" &amp; Tablo1[[#This Row],[TypeEng]]&amp;".Id"</f>
        <v>equipmentTypeBuharlama.Id</v>
      </c>
      <c r="H65" s="25" t="s">
        <v>129</v>
      </c>
      <c r="I65" s="45" t="str">
        <f>"equipmentBrand"&amp;Tablo1[[#This Row],[Brand]]&amp;".Id"</f>
        <v>equipmentBrandOMV.Id</v>
      </c>
      <c r="J65" s="45" t="s">
        <v>710</v>
      </c>
      <c r="K65" s="45" t="s">
        <v>712</v>
      </c>
      <c r="L65" s="45" t="str">
        <f>TRIM(_xlfn.CONCAT(Tablo1[[#This Row],[Brand]]," ~ ",Tablo1[[#This Row],[Model]]))</f>
        <v>OMV ~ VAP L40</v>
      </c>
      <c r="M65" s="45" t="str">
        <f>IF(COUNTIF($L$2:L65,L65)=1,COUNTIF($L$2:L65,L65),"0")</f>
        <v>0</v>
      </c>
      <c r="N65" s="31">
        <f>Tablo1[[#This Row],[Uniq]]+N64</f>
        <v>21</v>
      </c>
      <c r="O65" s="31" t="str">
        <f>"Model" &amp;Tablo1[[#This Row],[ModelNo]]</f>
        <v>Model21</v>
      </c>
      <c r="P65" s="4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65" s="47" t="s">
        <v>330</v>
      </c>
      <c r="R65" s="45">
        <v>2013</v>
      </c>
      <c r="S65" s="27" t="s">
        <v>333</v>
      </c>
      <c r="T65" s="27"/>
      <c r="U65" s="27">
        <v>3</v>
      </c>
      <c r="V65" s="28" t="s">
        <v>671</v>
      </c>
      <c r="W6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Location="BH213", SerialNumber ="0598",TransformerNumber ="3", Year = 2013,Description="VAPORIZZO", Active=true},</v>
      </c>
      <c r="X65" s="1"/>
      <c r="Y65" s="1"/>
      <c r="Z65" s="1"/>
    </row>
    <row r="66" spans="1:26" ht="15.75" customHeight="1" x14ac:dyDescent="0.25">
      <c r="A66" s="35">
        <v>158</v>
      </c>
      <c r="B66" s="36" t="s">
        <v>193</v>
      </c>
      <c r="C66" s="36">
        <v>9</v>
      </c>
      <c r="D66" s="25" t="s">
        <v>128</v>
      </c>
      <c r="E66" s="25" t="s">
        <v>782</v>
      </c>
      <c r="F66" s="25" t="str">
        <f xml:space="preserve"> "equipmentModel" &amp; E66 &amp; COUNTIF($E$2:E66,E66)</f>
        <v>equipmentModelBuharlama24</v>
      </c>
      <c r="G66" s="25" t="str">
        <f>"equipmentType" &amp; Tablo1[[#This Row],[TypeEng]]&amp;".Id"</f>
        <v>equipmentTypeBuharlama.Id</v>
      </c>
      <c r="H66" s="25" t="s">
        <v>129</v>
      </c>
      <c r="I66" s="45" t="str">
        <f>"equipmentBrand"&amp;Tablo1[[#This Row],[Brand]]&amp;".Id"</f>
        <v>equipmentBrandOMV.Id</v>
      </c>
      <c r="J66" s="45" t="s">
        <v>710</v>
      </c>
      <c r="K66" s="45" t="s">
        <v>712</v>
      </c>
      <c r="L66" s="45" t="str">
        <f>TRIM(_xlfn.CONCAT(Tablo1[[#This Row],[Brand]]," ~ ",Tablo1[[#This Row],[Model]]))</f>
        <v>OMV ~ VAP L40</v>
      </c>
      <c r="M66" s="45" t="str">
        <f>IF(COUNTIF($L$2:L66,L66)=1,COUNTIF($L$2:L66,L66),"0")</f>
        <v>0</v>
      </c>
      <c r="N66" s="31">
        <f>Tablo1[[#This Row],[Uniq]]+N65</f>
        <v>21</v>
      </c>
      <c r="O66" s="31" t="str">
        <f>"Model" &amp;Tablo1[[#This Row],[ModelNo]]</f>
        <v>Model21</v>
      </c>
      <c r="P66" s="4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66" s="47" t="s">
        <v>331</v>
      </c>
      <c r="R66" s="45">
        <v>2013</v>
      </c>
      <c r="S66" s="27" t="s">
        <v>334</v>
      </c>
      <c r="T66" s="27"/>
      <c r="U66" s="27">
        <v>3</v>
      </c>
      <c r="V66" s="28" t="s">
        <v>671</v>
      </c>
      <c r="W6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Location="BH214", SerialNumber ="0599",TransformerNumber ="3", Year = 2013,Description="VAPORIZZO", Active=true},</v>
      </c>
      <c r="X66" s="1"/>
      <c r="Y66" s="1"/>
      <c r="Z66" s="1"/>
    </row>
    <row r="67" spans="1:26" ht="15.75" customHeight="1" x14ac:dyDescent="0.25">
      <c r="A67" s="46">
        <v>49</v>
      </c>
      <c r="B67" s="47" t="s">
        <v>229</v>
      </c>
      <c r="C67" s="47">
        <v>4</v>
      </c>
      <c r="D67" s="69" t="s">
        <v>128</v>
      </c>
      <c r="E67" s="69" t="s">
        <v>782</v>
      </c>
      <c r="F67" s="69" t="str">
        <f xml:space="preserve"> "equipmentModel" &amp; E67 &amp; COUNTIF($E$2:E67,E67)</f>
        <v>equipmentModelBuharlama25</v>
      </c>
      <c r="G67" s="69" t="str">
        <f>"equipmentType" &amp; Tablo1[[#This Row],[TypeEng]]&amp;".Id"</f>
        <v>equipmentTypeBuharlama.Id</v>
      </c>
      <c r="H67" s="69" t="s">
        <v>129</v>
      </c>
      <c r="I67" s="31" t="str">
        <f>"equipmentBrand"&amp;Tablo1[[#This Row],[Brand]]&amp;".Id"</f>
        <v>equipmentBrandOMV.Id</v>
      </c>
      <c r="J67" s="31" t="s">
        <v>710</v>
      </c>
      <c r="K67" s="31" t="s">
        <v>712</v>
      </c>
      <c r="L67" s="31" t="str">
        <f>TRIM(_xlfn.CONCAT(Tablo1[[#This Row],[Brand]]," ~ ",Tablo1[[#This Row],[Model]]))</f>
        <v>OMV ~ VAP L40</v>
      </c>
      <c r="M67" s="31" t="str">
        <f>IF(COUNTIF($L$2:L67,L67)=1,COUNTIF($L$2:L67,L67),"0")</f>
        <v>0</v>
      </c>
      <c r="N67" s="31">
        <f>Tablo1[[#This Row],[Uniq]]+N66</f>
        <v>21</v>
      </c>
      <c r="O67" s="31" t="str">
        <f>"Model" &amp;Tablo1[[#This Row],[ModelNo]]</f>
        <v>Model21</v>
      </c>
      <c r="P67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67" s="69" t="s">
        <v>514</v>
      </c>
      <c r="R67" s="31">
        <v>2021</v>
      </c>
      <c r="S67" s="33" t="s">
        <v>531</v>
      </c>
      <c r="T67" s="33"/>
      <c r="U67" s="33">
        <v>3</v>
      </c>
      <c r="V67" s="34" t="s">
        <v>671</v>
      </c>
      <c r="W6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Location="BH103", SerialNumber ="0838",TransformerNumber ="3", Year = 2021,Description="VAPORIZZO", Active=true},</v>
      </c>
      <c r="X67" s="1"/>
      <c r="Y67" s="1"/>
      <c r="Z67" s="1"/>
    </row>
    <row r="68" spans="1:26" x14ac:dyDescent="0.25">
      <c r="A68" s="46">
        <v>51</v>
      </c>
      <c r="B68" s="47" t="s">
        <v>229</v>
      </c>
      <c r="C68" s="47">
        <v>4</v>
      </c>
      <c r="D68" s="69" t="s">
        <v>128</v>
      </c>
      <c r="E68" s="69" t="s">
        <v>782</v>
      </c>
      <c r="F68" s="69" t="str">
        <f xml:space="preserve"> "equipmentModel" &amp; E68 &amp; COUNTIF($E$2:E68,E68)</f>
        <v>equipmentModelBuharlama26</v>
      </c>
      <c r="G68" s="69" t="str">
        <f>"equipmentType" &amp; Tablo1[[#This Row],[TypeEng]]&amp;".Id"</f>
        <v>equipmentTypeBuharlama.Id</v>
      </c>
      <c r="H68" s="69" t="s">
        <v>129</v>
      </c>
      <c r="I68" s="69" t="str">
        <f>"equipmentBrand"&amp;Tablo1[[#This Row],[Brand]]&amp;".Id"</f>
        <v>equipmentBrandOMV.Id</v>
      </c>
      <c r="J68" s="69" t="s">
        <v>710</v>
      </c>
      <c r="K68" s="69" t="s">
        <v>712</v>
      </c>
      <c r="L68" s="69" t="str">
        <f>TRIM(_xlfn.CONCAT(Tablo1[[#This Row],[Brand]]," ~ ",Tablo1[[#This Row],[Model]]))</f>
        <v>OMV ~ VAP L40</v>
      </c>
      <c r="M68" s="69" t="str">
        <f>IF(COUNTIF($L$2:L68,L68)=1,COUNTIF($L$2:L68,L68),"0")</f>
        <v>0</v>
      </c>
      <c r="N68" s="31">
        <f>Tablo1[[#This Row],[Uniq]]+N67</f>
        <v>21</v>
      </c>
      <c r="O68" s="31" t="str">
        <f>"Model" &amp;Tablo1[[#This Row],[ModelNo]]</f>
        <v>Model21</v>
      </c>
      <c r="P68" s="6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68" s="69" t="s">
        <v>515</v>
      </c>
      <c r="R68" s="69">
        <v>2021</v>
      </c>
      <c r="S68" s="70" t="s">
        <v>532</v>
      </c>
      <c r="T68" s="70"/>
      <c r="U68" s="70">
        <v>3</v>
      </c>
      <c r="V68" s="71" t="s">
        <v>671</v>
      </c>
      <c r="W6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Location="BH104", SerialNumber ="0837",TransformerNumber ="3", Year = 2021,Description="VAPORIZZO", Active=true},</v>
      </c>
      <c r="X68" s="1"/>
      <c r="Y68" s="1"/>
      <c r="Z68" s="1"/>
    </row>
    <row r="69" spans="1:26" ht="15.75" customHeight="1" x14ac:dyDescent="0.25">
      <c r="A69" s="46">
        <v>53</v>
      </c>
      <c r="B69" s="47" t="s">
        <v>229</v>
      </c>
      <c r="C69" s="47">
        <v>4</v>
      </c>
      <c r="D69" s="69" t="s">
        <v>128</v>
      </c>
      <c r="E69" s="69" t="s">
        <v>782</v>
      </c>
      <c r="F69" s="69" t="str">
        <f xml:space="preserve"> "equipmentModel" &amp; E69 &amp; COUNTIF($E$2:E69,E69)</f>
        <v>equipmentModelBuharlama27</v>
      </c>
      <c r="G69" s="69" t="str">
        <f>"equipmentType" &amp; Tablo1[[#This Row],[TypeEng]]&amp;".Id"</f>
        <v>equipmentTypeBuharlama.Id</v>
      </c>
      <c r="H69" s="69" t="s">
        <v>129</v>
      </c>
      <c r="I69" s="31" t="str">
        <f>"equipmentBrand"&amp;Tablo1[[#This Row],[Brand]]&amp;".Id"</f>
        <v>equipmentBrandOMV.Id</v>
      </c>
      <c r="J69" s="31" t="s">
        <v>710</v>
      </c>
      <c r="K69" s="31" t="s">
        <v>712</v>
      </c>
      <c r="L69" s="31" t="str">
        <f>TRIM(_xlfn.CONCAT(Tablo1[[#This Row],[Brand]]," ~ ",Tablo1[[#This Row],[Model]]))</f>
        <v>OMV ~ VAP L40</v>
      </c>
      <c r="M69" s="31" t="str">
        <f>IF(COUNTIF($L$2:L69,L69)=1,COUNTIF($L$2:L69,L69),"0")</f>
        <v>0</v>
      </c>
      <c r="N69" s="31">
        <f>Tablo1[[#This Row],[Uniq]]+N68</f>
        <v>21</v>
      </c>
      <c r="O69" s="31" t="str">
        <f>"Model" &amp;Tablo1[[#This Row],[ModelNo]]</f>
        <v>Model21</v>
      </c>
      <c r="P69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Model21 = new EquipmentModel{Id = Guid.NewGuid(), EquipmentBrandId = equipmentBrandOMV.Id, Name = "VAP L40", EquipmentTypeId = equipmentTypeBuharlama.Id};</v>
      </c>
      <c r="Q69" s="69" t="s">
        <v>516</v>
      </c>
      <c r="R69" s="31">
        <v>2021</v>
      </c>
      <c r="S69" s="33" t="s">
        <v>533</v>
      </c>
      <c r="T69" s="33"/>
      <c r="U69" s="33">
        <v>3</v>
      </c>
      <c r="V69" s="34" t="s">
        <v>671</v>
      </c>
      <c r="W6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Model21.Id, Location="BH105", SerialNumber ="0836",TransformerNumber ="3", Year = 2021,Description="VAPORIZZO", Active=true},</v>
      </c>
      <c r="X69" s="1"/>
      <c r="Y69" s="1"/>
      <c r="Z69" s="1"/>
    </row>
    <row r="70" spans="1:26" ht="15.75" customHeight="1" x14ac:dyDescent="0.25">
      <c r="A70" s="29">
        <v>270</v>
      </c>
      <c r="B70" s="30" t="s">
        <v>236</v>
      </c>
      <c r="C70" s="30">
        <v>17</v>
      </c>
      <c r="D70" s="31" t="s">
        <v>6</v>
      </c>
      <c r="E70" s="31" t="s">
        <v>790</v>
      </c>
      <c r="F70" s="31" t="str">
        <f xml:space="preserve"> "equipmentModel" &amp; E70 &amp; COUNTIF($E$2:E70,E70)</f>
        <v>equipmentModelKondusyon2</v>
      </c>
      <c r="G70" s="31" t="str">
        <f>"equipmentType" &amp; Tablo1[[#This Row],[TypeEng]]&amp;".Id"</f>
        <v>equipmentTypeKondusyon.Id</v>
      </c>
      <c r="H70" s="31" t="s">
        <v>848</v>
      </c>
      <c r="I70" s="31" t="str">
        <f>"equipmentBrand"&amp;Tablo1[[#This Row],[Brand]]&amp;".Id"</f>
        <v>equipmentBrandPROSESMEKATRONIK.Id</v>
      </c>
      <c r="J70" s="31" t="s">
        <v>774</v>
      </c>
      <c r="K70" s="31" t="s">
        <v>775</v>
      </c>
      <c r="L70" s="31" t="str">
        <f>TRIM(_xlfn.CONCAT(Tablo1[[#This Row],[Brand]]," ~ ",Tablo1[[#This Row],[Model]]))</f>
        <v>PROSESMEKATRONIK ~ PRSM</v>
      </c>
      <c r="M70" s="31">
        <f>IF(COUNTIF($L$2:L70,L70)=1,COUNTIF($L$2:L70,L70),"0")</f>
        <v>1</v>
      </c>
      <c r="N70" s="31">
        <f>Tablo1[[#This Row],[Uniq]]+N69</f>
        <v>22</v>
      </c>
      <c r="O70" s="31" t="str">
        <f>"Model" &amp;Tablo1[[#This Row],[ModelNo]]</f>
        <v>Model22</v>
      </c>
      <c r="P70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Model22 = new EquipmentModel{Id = Guid.NewGuid(), EquipmentBrandId = equipmentBrandPROSESMEKATRONIK.Id, Name = "PRSM", EquipmentTypeId = equipmentTypeKondusyon.Id};</v>
      </c>
      <c r="Q70" s="32" t="s">
        <v>451</v>
      </c>
      <c r="R70" s="31">
        <v>2021</v>
      </c>
      <c r="S70" s="33" t="s">
        <v>449</v>
      </c>
      <c r="T70" s="33"/>
      <c r="U70" s="33">
        <v>6</v>
      </c>
      <c r="V70" s="34" t="s">
        <v>671</v>
      </c>
      <c r="W7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Model22.Id, Location="KN501", SerialNumber ="092021-01",TransformerNumber ="6", Year = 2021,Description="Ø2000x4000mm", Active=true},</v>
      </c>
      <c r="X70" s="1"/>
      <c r="Y70" s="1"/>
      <c r="Z70" s="1"/>
    </row>
    <row r="71" spans="1:26" ht="15.75" customHeight="1" x14ac:dyDescent="0.25">
      <c r="A71" s="35">
        <v>167</v>
      </c>
      <c r="B71" s="36" t="s">
        <v>196</v>
      </c>
      <c r="C71" s="36">
        <v>11</v>
      </c>
      <c r="D71" s="20" t="s">
        <v>105</v>
      </c>
      <c r="E71" s="20" t="s">
        <v>779</v>
      </c>
      <c r="F71" s="20" t="str">
        <f xml:space="preserve"> "equipmentModel" &amp; E71 &amp; COUNTIF($E$2:E71,E71)</f>
        <v>equipmentModelBalyaAcici4</v>
      </c>
      <c r="G71" s="20" t="str">
        <f>"equipmentType" &amp; Tablo1[[#This Row],[TypeEng]]&amp;".Id"</f>
        <v>equipmentTypeBalyaAcici.Id</v>
      </c>
      <c r="H71" s="20" t="s">
        <v>763</v>
      </c>
      <c r="I71" s="20" t="str">
        <f>"equipmentBrand"&amp;Tablo1[[#This Row],[Brand]]&amp;".Id"</f>
        <v>equipmentBrandRIETER.Id</v>
      </c>
      <c r="J71" s="20" t="s">
        <v>394</v>
      </c>
      <c r="K71" s="20"/>
      <c r="L71" s="20" t="str">
        <f>TRIM(_xlfn.CONCAT(Tablo1[[#This Row],[Brand]]," ~ ",Tablo1[[#This Row],[Model]]))</f>
        <v>RIETER ~ A11</v>
      </c>
      <c r="M71" s="20">
        <f>IF(COUNTIF($L$2:L71,L71)=1,COUNTIF($L$2:L71,L71),"0")</f>
        <v>1</v>
      </c>
      <c r="N71" s="31">
        <f>Tablo1[[#This Row],[Uniq]]+N70</f>
        <v>23</v>
      </c>
      <c r="O71" s="31" t="str">
        <f>"Model" &amp;Tablo1[[#This Row],[ModelNo]]</f>
        <v>Model23</v>
      </c>
      <c r="P71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Model23 = new EquipmentModel{Id = Guid.NewGuid(), EquipmentBrandId = equipmentBrandRIETER.Id, Name = "A11", EquipmentTypeId = equipmentTypeBalyaAcici.Id};</v>
      </c>
      <c r="Q71" s="37" t="s">
        <v>104</v>
      </c>
      <c r="R71" s="20">
        <v>2018</v>
      </c>
      <c r="S71" s="21" t="s">
        <v>395</v>
      </c>
      <c r="T71" s="21"/>
      <c r="U71" s="21">
        <v>5</v>
      </c>
      <c r="V71" s="22" t="s">
        <v>671</v>
      </c>
      <c r="W7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Model23.Id, Location="BO301", SerialNumber ="40017850-00461",TransformerNumber ="5", Year = 2018,Description="", Active=true},</v>
      </c>
      <c r="X71" s="1"/>
      <c r="Y71" s="1"/>
      <c r="Z71" s="1"/>
    </row>
    <row r="72" spans="1:26" ht="15.75" customHeight="1" x14ac:dyDescent="0.25">
      <c r="A72" s="35">
        <v>174</v>
      </c>
      <c r="B72" s="36" t="s">
        <v>196</v>
      </c>
      <c r="C72" s="36">
        <v>11</v>
      </c>
      <c r="D72" s="20" t="s">
        <v>82</v>
      </c>
      <c r="E72" s="20" t="s">
        <v>789</v>
      </c>
      <c r="F72" s="20" t="str">
        <f xml:space="preserve"> "equipmentModel" &amp; E72 &amp; COUNTIF($E$2:E72,E72)</f>
        <v>equipmentModelKondanser5</v>
      </c>
      <c r="G72" s="20" t="str">
        <f>"equipmentType" &amp; Tablo1[[#This Row],[TypeEng]]&amp;".Id"</f>
        <v>equipmentTypeKondanser.Id</v>
      </c>
      <c r="H72" s="20" t="s">
        <v>763</v>
      </c>
      <c r="I72" s="20" t="str">
        <f>"equipmentBrand"&amp;Tablo1[[#This Row],[Brand]]&amp;".Id"</f>
        <v>equipmentBrandRIETER.Id</v>
      </c>
      <c r="J72" s="20" t="s">
        <v>414</v>
      </c>
      <c r="K72" s="20"/>
      <c r="L72" s="20" t="str">
        <f>TRIM(_xlfn.CONCAT(Tablo1[[#This Row],[Brand]]," ~ ",Tablo1[[#This Row],[Model]]))</f>
        <v>RIETER ~ A21</v>
      </c>
      <c r="M72" s="20">
        <f>IF(COUNTIF($L$2:L72,L72)=1,COUNTIF($L$2:L72,L72),"0")</f>
        <v>1</v>
      </c>
      <c r="N72" s="31">
        <f>Tablo1[[#This Row],[Uniq]]+N71</f>
        <v>24</v>
      </c>
      <c r="O72" s="31" t="str">
        <f>"Model" &amp;Tablo1[[#This Row],[ModelNo]]</f>
        <v>Model24</v>
      </c>
      <c r="P72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Model24 = new EquipmentModel{Id = Guid.NewGuid(), EquipmentBrandId = equipmentBrandRIETER.Id, Name = "A21", EquipmentTypeId = equipmentTypeKondanser.Id};</v>
      </c>
      <c r="Q72" s="37" t="s">
        <v>413</v>
      </c>
      <c r="R72" s="20">
        <v>2020</v>
      </c>
      <c r="S72" s="21" t="s">
        <v>415</v>
      </c>
      <c r="T72" s="21"/>
      <c r="U72" s="21">
        <v>5</v>
      </c>
      <c r="V72" s="22" t="s">
        <v>671</v>
      </c>
      <c r="W7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Model24.Id, Location="KO311", SerialNumber ="40018258-01204",TransformerNumber ="5", Year = 2020,Description="", Active=true},</v>
      </c>
      <c r="X72" s="1"/>
      <c r="Y72" s="1"/>
      <c r="Z72" s="1"/>
    </row>
    <row r="73" spans="1:26" ht="15.75" customHeight="1" x14ac:dyDescent="0.25">
      <c r="A73" s="35">
        <v>175</v>
      </c>
      <c r="B73" s="36" t="s">
        <v>196</v>
      </c>
      <c r="C73" s="36">
        <v>11</v>
      </c>
      <c r="D73" s="20" t="s">
        <v>82</v>
      </c>
      <c r="E73" s="20" t="s">
        <v>789</v>
      </c>
      <c r="F73" s="20" t="str">
        <f xml:space="preserve"> "equipmentModel" &amp; E73 &amp; COUNTIF($E$2:E73,E73)</f>
        <v>equipmentModelKondanser6</v>
      </c>
      <c r="G73" s="20" t="str">
        <f>"equipmentType" &amp; Tablo1[[#This Row],[TypeEng]]&amp;".Id"</f>
        <v>equipmentTypeKondanser.Id</v>
      </c>
      <c r="H73" s="20" t="s">
        <v>763</v>
      </c>
      <c r="I73" s="20" t="str">
        <f>"equipmentBrand"&amp;Tablo1[[#This Row],[Brand]]&amp;".Id"</f>
        <v>equipmentBrandRIETER.Id</v>
      </c>
      <c r="J73" s="20" t="s">
        <v>414</v>
      </c>
      <c r="K73" s="20"/>
      <c r="L73" s="20" t="str">
        <f>TRIM(_xlfn.CONCAT(Tablo1[[#This Row],[Brand]]," ~ ",Tablo1[[#This Row],[Model]]))</f>
        <v>RIETER ~ A21</v>
      </c>
      <c r="M73" s="20" t="str">
        <f>IF(COUNTIF($L$2:L73,L73)=1,COUNTIF($L$2:L73,L73),"0")</f>
        <v>0</v>
      </c>
      <c r="N73" s="31">
        <f>Tablo1[[#This Row],[Uniq]]+N72</f>
        <v>24</v>
      </c>
      <c r="O73" s="31" t="str">
        <f>"Model" &amp;Tablo1[[#This Row],[ModelNo]]</f>
        <v>Model24</v>
      </c>
      <c r="P73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Model24 = new EquipmentModel{Id = Guid.NewGuid(), EquipmentBrandId = equipmentBrandRIETER.Id, Name = "A21", EquipmentTypeId = equipmentTypeKondanser.Id};</v>
      </c>
      <c r="Q73" s="37" t="s">
        <v>417</v>
      </c>
      <c r="R73" s="20">
        <v>2020</v>
      </c>
      <c r="S73" s="21" t="s">
        <v>416</v>
      </c>
      <c r="T73" s="21"/>
      <c r="U73" s="21">
        <v>5</v>
      </c>
      <c r="V73" s="22" t="s">
        <v>671</v>
      </c>
      <c r="W7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Model24.Id, Location="KO321", SerialNumber ="40018258-01203",TransformerNumber ="5", Year = 2020,Description="", Active=true},</v>
      </c>
      <c r="X73" s="1"/>
      <c r="Y73" s="1"/>
      <c r="Z73" s="1"/>
    </row>
    <row r="74" spans="1:26" ht="15.75" customHeight="1" x14ac:dyDescent="0.25">
      <c r="A74" s="35">
        <v>171</v>
      </c>
      <c r="B74" s="36" t="s">
        <v>196</v>
      </c>
      <c r="C74" s="36">
        <v>11</v>
      </c>
      <c r="D74" s="20" t="s">
        <v>424</v>
      </c>
      <c r="E74" s="20" t="s">
        <v>804</v>
      </c>
      <c r="F74" s="20" t="str">
        <f xml:space="preserve"> "equipmentModel" &amp; E74 &amp; COUNTIF($E$2:E74,E74)</f>
        <v>equipmentModelUnistore1</v>
      </c>
      <c r="G74" s="20" t="str">
        <f>"equipmentType" &amp; Tablo1[[#This Row],[TypeEng]]&amp;".Id"</f>
        <v>equipmentTypeUnistore.Id</v>
      </c>
      <c r="H74" s="20" t="s">
        <v>763</v>
      </c>
      <c r="I74" s="20" t="str">
        <f>"equipmentBrand"&amp;Tablo1[[#This Row],[Brand]]&amp;".Id"</f>
        <v>equipmentBrandRIETER.Id</v>
      </c>
      <c r="J74" s="20" t="s">
        <v>760</v>
      </c>
      <c r="K74" s="20"/>
      <c r="L74" s="20" t="str">
        <f>TRIM(_xlfn.CONCAT(Tablo1[[#This Row],[Brand]]," ~ ",Tablo1[[#This Row],[Model]]))</f>
        <v>RIETER ~ A79</v>
      </c>
      <c r="M74" s="20">
        <f>IF(COUNTIF($L$2:L74,L74)=1,COUNTIF($L$2:L74,L74),"0")</f>
        <v>1</v>
      </c>
      <c r="N74" s="31">
        <f>Tablo1[[#This Row],[Uniq]]+N73</f>
        <v>25</v>
      </c>
      <c r="O74" s="31" t="str">
        <f>"Model" &amp;Tablo1[[#This Row],[ModelNo]]</f>
        <v>Model25</v>
      </c>
      <c r="P74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Model25 = new EquipmentModel{Id = Guid.NewGuid(), EquipmentBrandId = equipmentBrandRIETER.Id, Name = "A79", EquipmentTypeId = equipmentTypeUnistore.Id};</v>
      </c>
      <c r="Q74" s="37" t="s">
        <v>408</v>
      </c>
      <c r="R74" s="20">
        <v>2020</v>
      </c>
      <c r="S74" s="21" t="s">
        <v>410</v>
      </c>
      <c r="T74" s="21"/>
      <c r="U74" s="21">
        <v>5</v>
      </c>
      <c r="V74" s="22" t="s">
        <v>671</v>
      </c>
      <c r="W7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Model25.Id, Location="UF311", SerialNumber ="40025445-00237",TransformerNumber ="5", Year = 2020,Description="", Active=true},</v>
      </c>
      <c r="X74" s="1"/>
      <c r="Y74" s="1"/>
      <c r="Z74" s="1"/>
    </row>
    <row r="75" spans="1:26" ht="15.75" customHeight="1" x14ac:dyDescent="0.25">
      <c r="A75" s="35">
        <v>172</v>
      </c>
      <c r="B75" s="36" t="s">
        <v>196</v>
      </c>
      <c r="C75" s="36">
        <v>11</v>
      </c>
      <c r="D75" s="20" t="s">
        <v>424</v>
      </c>
      <c r="E75" s="20" t="s">
        <v>804</v>
      </c>
      <c r="F75" s="20" t="str">
        <f xml:space="preserve"> "equipmentModel" &amp; E75 &amp; COUNTIF($E$2:E75,E75)</f>
        <v>equipmentModelUnistore2</v>
      </c>
      <c r="G75" s="20" t="str">
        <f>"equipmentType" &amp; Tablo1[[#This Row],[TypeEng]]&amp;".Id"</f>
        <v>equipmentTypeUnistore.Id</v>
      </c>
      <c r="H75" s="20" t="s">
        <v>763</v>
      </c>
      <c r="I75" s="20" t="str">
        <f>"equipmentBrand"&amp;Tablo1[[#This Row],[Brand]]&amp;".Id"</f>
        <v>equipmentBrandRIETER.Id</v>
      </c>
      <c r="J75" s="20" t="s">
        <v>760</v>
      </c>
      <c r="K75" s="20"/>
      <c r="L75" s="20" t="str">
        <f>TRIM(_xlfn.CONCAT(Tablo1[[#This Row],[Brand]]," ~ ",Tablo1[[#This Row],[Model]]))</f>
        <v>RIETER ~ A79</v>
      </c>
      <c r="M75" s="20" t="str">
        <f>IF(COUNTIF($L$2:L75,L75)=1,COUNTIF($L$2:L75,L75),"0")</f>
        <v>0</v>
      </c>
      <c r="N75" s="31">
        <f>Tablo1[[#This Row],[Uniq]]+N74</f>
        <v>25</v>
      </c>
      <c r="O75" s="31" t="str">
        <f>"Model" &amp;Tablo1[[#This Row],[ModelNo]]</f>
        <v>Model25</v>
      </c>
      <c r="P75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Model25 = new EquipmentModel{Id = Guid.NewGuid(), EquipmentBrandId = equipmentBrandRIETER.Id, Name = "A79", EquipmentTypeId = equipmentTypeUnistore.Id};</v>
      </c>
      <c r="Q75" s="37" t="s">
        <v>409</v>
      </c>
      <c r="R75" s="20">
        <v>2020</v>
      </c>
      <c r="S75" s="21" t="s">
        <v>411</v>
      </c>
      <c r="T75" s="21"/>
      <c r="U75" s="21">
        <v>5</v>
      </c>
      <c r="V75" s="22" t="s">
        <v>671</v>
      </c>
      <c r="W7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Model25.Id, Location="UF321", SerialNumber ="40025445-00238",TransformerNumber ="5", Year = 2020,Description="", Active=true},</v>
      </c>
      <c r="X75" s="1"/>
      <c r="Y75" s="1"/>
      <c r="Z75" s="1"/>
    </row>
    <row r="76" spans="1:26" ht="15.75" customHeight="1" x14ac:dyDescent="0.25">
      <c r="A76" s="38">
        <v>294</v>
      </c>
      <c r="B76" s="39" t="s">
        <v>592</v>
      </c>
      <c r="C76" s="39">
        <v>19</v>
      </c>
      <c r="D76" s="84" t="s">
        <v>556</v>
      </c>
      <c r="E76" s="84" t="s">
        <v>802</v>
      </c>
      <c r="F76" s="84" t="str">
        <f xml:space="preserve"> "equipmentModel" &amp; E76 &amp; COUNTIF($E$2:E76,E76)</f>
        <v>equipmentModelUniclean1</v>
      </c>
      <c r="G76" s="84" t="str">
        <f>"equipmentType" &amp; Tablo1[[#This Row],[TypeEng]]&amp;".Id"</f>
        <v>equipmentTypeUniclean.Id</v>
      </c>
      <c r="H76" s="84" t="s">
        <v>763</v>
      </c>
      <c r="I76" s="84" t="str">
        <f>"equipmentBrand"&amp;Tablo1[[#This Row],[Brand]]&amp;".Id"</f>
        <v>equipmentBrandRIETER.Id</v>
      </c>
      <c r="J76" s="84" t="s">
        <v>558</v>
      </c>
      <c r="K76" s="84"/>
      <c r="L76" s="84" t="str">
        <f>TRIM(_xlfn.CONCAT(Tablo1[[#This Row],[Brand]]," ~ ",Tablo1[[#This Row],[Model]]))</f>
        <v>RIETER ~ B1</v>
      </c>
      <c r="M76" s="84">
        <f>IF(COUNTIF($L$2:L76,L76)=1,COUNTIF($L$2:L76,L76),"0")</f>
        <v>1</v>
      </c>
      <c r="N76" s="31">
        <f>Tablo1[[#This Row],[Uniq]]+N75</f>
        <v>26</v>
      </c>
      <c r="O76" s="31" t="str">
        <f>"Model" &amp;Tablo1[[#This Row],[ModelNo]]</f>
        <v>Model26</v>
      </c>
      <c r="P76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Model26 = new EquipmentModel{Id = Guid.NewGuid(), EquipmentBrandId = equipmentBrandRIETER.Id, Name = "B1", EquipmentTypeId = equipmentTypeUniclean.Id};</v>
      </c>
      <c r="Q76" s="92" t="s">
        <v>557</v>
      </c>
      <c r="R76" s="84">
        <v>2000</v>
      </c>
      <c r="S76" s="85" t="s">
        <v>559</v>
      </c>
      <c r="T76" s="85"/>
      <c r="U76" s="85"/>
      <c r="V76" s="86" t="s">
        <v>672</v>
      </c>
      <c r="W7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Model26.Id, Location="ÜN701", SerialNumber ="40000110-00121",TransformerNumber ="", Year = 2000,Description="", Active=false},</v>
      </c>
      <c r="X76" s="1"/>
      <c r="Y76" s="1"/>
      <c r="Z76" s="1"/>
    </row>
    <row r="77" spans="1:26" ht="15.75" customHeight="1" x14ac:dyDescent="0.25">
      <c r="A77" s="35">
        <v>168</v>
      </c>
      <c r="B77" s="36" t="s">
        <v>196</v>
      </c>
      <c r="C77" s="36">
        <v>11</v>
      </c>
      <c r="D77" s="20" t="s">
        <v>422</v>
      </c>
      <c r="E77" s="20" t="s">
        <v>802</v>
      </c>
      <c r="F77" s="20" t="str">
        <f xml:space="preserve"> "equipmentModel" &amp; E77 &amp; COUNTIF($E$2:E77,E77)</f>
        <v>equipmentModelUniclean2</v>
      </c>
      <c r="G77" s="20" t="str">
        <f>"equipmentType" &amp; Tablo1[[#This Row],[TypeEng]]&amp;".Id"</f>
        <v>equipmentTypeUniclean.Id</v>
      </c>
      <c r="H77" s="20" t="s">
        <v>763</v>
      </c>
      <c r="I77" s="20" t="str">
        <f>"equipmentBrand"&amp;Tablo1[[#This Row],[Brand]]&amp;".Id"</f>
        <v>equipmentBrandRIETER.Id</v>
      </c>
      <c r="J77" s="20" t="s">
        <v>758</v>
      </c>
      <c r="K77" s="20"/>
      <c r="L77" s="20" t="str">
        <f>TRIM(_xlfn.CONCAT(Tablo1[[#This Row],[Brand]]," ~ ",Tablo1[[#This Row],[Model]]))</f>
        <v>RIETER ~ B12</v>
      </c>
      <c r="M77" s="20">
        <f>IF(COUNTIF($L$2:L77,L77)=1,COUNTIF($L$2:L77,L77),"0")</f>
        <v>1</v>
      </c>
      <c r="N77" s="31">
        <f>Tablo1[[#This Row],[Uniq]]+N76</f>
        <v>27</v>
      </c>
      <c r="O77" s="31" t="str">
        <f>"Model" &amp;Tablo1[[#This Row],[ModelNo]]</f>
        <v>Model27</v>
      </c>
      <c r="P77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Model27 = new EquipmentModel{Id = Guid.NewGuid(), EquipmentBrandId = equipmentBrandRIETER.Id, Name = "B12", EquipmentTypeId = equipmentTypeUniclean.Id};</v>
      </c>
      <c r="Q77" s="37" t="s">
        <v>402</v>
      </c>
      <c r="R77" s="20">
        <v>2020</v>
      </c>
      <c r="S77" s="21" t="s">
        <v>403</v>
      </c>
      <c r="T77" s="21"/>
      <c r="U77" s="21">
        <v>5</v>
      </c>
      <c r="V77" s="22" t="s">
        <v>671</v>
      </c>
      <c r="W7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Model27.Id, Location="UC301", SerialNumber ="40023919-00185",TransformerNumber ="5", Year = 2020,Description="", Active=true},</v>
      </c>
      <c r="X77" s="1"/>
      <c r="Y77" s="1"/>
      <c r="Z77" s="1"/>
    </row>
    <row r="78" spans="1:26" ht="15.75" customHeight="1" x14ac:dyDescent="0.25">
      <c r="A78" s="8">
        <v>110</v>
      </c>
      <c r="B78" s="9" t="s">
        <v>667</v>
      </c>
      <c r="C78" s="9">
        <v>8</v>
      </c>
      <c r="D78" s="4" t="s">
        <v>16</v>
      </c>
      <c r="E78" s="4" t="s">
        <v>777</v>
      </c>
      <c r="F78" s="4" t="str">
        <f xml:space="preserve"> "equipmentModel" &amp; E78 &amp; COUNTIF($E$2:E78,E78)</f>
        <v>equipmentModelAcici5</v>
      </c>
      <c r="G78" s="4" t="str">
        <f>"equipmentType" &amp; Tablo1[[#This Row],[TypeEng]]&amp;".Id"</f>
        <v>equipmentTypeAcici.Id</v>
      </c>
      <c r="H78" s="4" t="s">
        <v>763</v>
      </c>
      <c r="I78" s="4" t="str">
        <f>"equipmentBrand"&amp;Tablo1[[#This Row],[Brand]]&amp;".Id"</f>
        <v>equipmentBrandRIETER.Id</v>
      </c>
      <c r="J78" s="4" t="s">
        <v>401</v>
      </c>
      <c r="K78" s="4"/>
      <c r="L78" s="4" t="str">
        <f>TRIM(_xlfn.CONCAT(Tablo1[[#This Row],[Brand]]," ~ ",Tablo1[[#This Row],[Model]]))</f>
        <v>RIETER ~ B3/4 GARNİTÜRLÜ</v>
      </c>
      <c r="M78" s="4">
        <f>IF(COUNTIF($L$2:L78,L78)=1,COUNTIF($L$2:L78,L78),"0")</f>
        <v>1</v>
      </c>
      <c r="N78" s="31">
        <f>Tablo1[[#This Row],[Uniq]]+N77</f>
        <v>28</v>
      </c>
      <c r="O78" s="31" t="str">
        <f>"Model" &amp;Tablo1[[#This Row],[ModelNo]]</f>
        <v>Model28</v>
      </c>
      <c r="P78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Model28 = new EquipmentModel{Id = Guid.NewGuid(), EquipmentBrandId = equipmentBrandRIETER.Id, Name = "B3/4 GARNİTÜRLÜ", EquipmentTypeId = equipmentTypeAcici.Id};</v>
      </c>
      <c r="Q78" s="5" t="s">
        <v>290</v>
      </c>
      <c r="R78" s="4">
        <v>1900</v>
      </c>
      <c r="S78" s="6" t="s">
        <v>299</v>
      </c>
      <c r="T78" s="6"/>
      <c r="U78" s="6">
        <v>5</v>
      </c>
      <c r="V78" s="7" t="s">
        <v>671</v>
      </c>
      <c r="W7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Model28.Id, Location="BO241", SerialNumber ="0134-4730",TransformerNumber ="5", Year = 1900,Description="", Active=true},</v>
      </c>
      <c r="X78" s="1"/>
      <c r="Y78" s="1"/>
      <c r="Z78" s="1"/>
    </row>
    <row r="79" spans="1:26" ht="15.75" customHeight="1" x14ac:dyDescent="0.25">
      <c r="A79" s="8">
        <v>1</v>
      </c>
      <c r="B79" s="9" t="s">
        <v>427</v>
      </c>
      <c r="C79" s="9">
        <v>1</v>
      </c>
      <c r="D79" s="4" t="s">
        <v>16</v>
      </c>
      <c r="E79" s="4" t="s">
        <v>777</v>
      </c>
      <c r="F79" s="4" t="str">
        <f xml:space="preserve"> "equipmentModel" &amp; E79 &amp; COUNTIF($E$2:E79,E79)</f>
        <v>equipmentModelAcici6</v>
      </c>
      <c r="G79" s="4" t="str">
        <f>"equipmentType" &amp; Tablo1[[#This Row],[TypeEng]]&amp;".Id"</f>
        <v>equipmentTypeAcici.Id</v>
      </c>
      <c r="H79" s="4" t="s">
        <v>763</v>
      </c>
      <c r="I79" s="4" t="str">
        <f>"equipmentBrand"&amp;Tablo1[[#This Row],[Brand]]&amp;".Id"</f>
        <v>equipmentBrandRIETER.Id</v>
      </c>
      <c r="J79" s="4" t="s">
        <v>567</v>
      </c>
      <c r="K79" s="4"/>
      <c r="L79" s="4" t="str">
        <f>TRIM(_xlfn.CONCAT(Tablo1[[#This Row],[Brand]]," ~ ",Tablo1[[#This Row],[Model]]))</f>
        <v>RIETER ~ B3/4S</v>
      </c>
      <c r="M79" s="4">
        <f>IF(COUNTIF($L$2:L79,L79)=1,COUNTIF($L$2:L79,L79),"0")</f>
        <v>1</v>
      </c>
      <c r="N79" s="31">
        <f>Tablo1[[#This Row],[Uniq]]+N78</f>
        <v>29</v>
      </c>
      <c r="O79" s="31" t="str">
        <f>"Model" &amp;Tablo1[[#This Row],[ModelNo]]</f>
        <v>Model29</v>
      </c>
      <c r="P79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Model29 = new EquipmentModel{Id = Guid.NewGuid(), EquipmentBrandId = equipmentBrandRIETER.Id, Name = "B3/4S", EquipmentTypeId = equipmentTypeAcici.Id};</v>
      </c>
      <c r="Q79" s="5" t="s">
        <v>428</v>
      </c>
      <c r="R79" s="4">
        <v>1990</v>
      </c>
      <c r="S79" s="6" t="s">
        <v>568</v>
      </c>
      <c r="T79" s="6"/>
      <c r="U79" s="6">
        <v>1</v>
      </c>
      <c r="V79" s="7" t="s">
        <v>671</v>
      </c>
      <c r="W7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Model29.Id, Location="BO111", SerialNumber ="1013 337 V632",TransformerNumber ="1", Year = 1990,Description="", Active=true},</v>
      </c>
      <c r="X79" s="1"/>
      <c r="Y79" s="1"/>
      <c r="Z79" s="1"/>
    </row>
    <row r="80" spans="1:26" ht="15.75" customHeight="1" x14ac:dyDescent="0.25">
      <c r="A80" s="18">
        <v>19</v>
      </c>
      <c r="B80" s="19" t="s">
        <v>435</v>
      </c>
      <c r="C80" s="19">
        <v>3</v>
      </c>
      <c r="D80" s="20" t="s">
        <v>16</v>
      </c>
      <c r="E80" s="20" t="s">
        <v>777</v>
      </c>
      <c r="F80" s="20" t="str">
        <f xml:space="preserve"> "equipmentModel" &amp; E80 &amp; COUNTIF($E$2:E80,E80)</f>
        <v>equipmentModelAcici7</v>
      </c>
      <c r="G80" s="20" t="str">
        <f>"equipmentType" &amp; Tablo1[[#This Row],[TypeEng]]&amp;".Id"</f>
        <v>equipmentTypeAcici.Id</v>
      </c>
      <c r="H80" s="20" t="s">
        <v>763</v>
      </c>
      <c r="I80" s="20" t="str">
        <f>"equipmentBrand"&amp;Tablo1[[#This Row],[Brand]]&amp;".Id"</f>
        <v>equipmentBrandRIETER.Id</v>
      </c>
      <c r="J80" s="20" t="s">
        <v>567</v>
      </c>
      <c r="K80" s="20"/>
      <c r="L80" s="20" t="str">
        <f>TRIM(_xlfn.CONCAT(Tablo1[[#This Row],[Brand]]," ~ ",Tablo1[[#This Row],[Model]]))</f>
        <v>RIETER ~ B3/4S</v>
      </c>
      <c r="M80" s="20" t="str">
        <f>IF(COUNTIF($L$2:L80,L80)=1,COUNTIF($L$2:L80,L80),"0")</f>
        <v>0</v>
      </c>
      <c r="N80" s="31">
        <f>Tablo1[[#This Row],[Uniq]]+N79</f>
        <v>29</v>
      </c>
      <c r="O80" s="31" t="str">
        <f>"Model" &amp;Tablo1[[#This Row],[ModelNo]]</f>
        <v>Model29</v>
      </c>
      <c r="P80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Model29 = new EquipmentModel{Id = Guid.NewGuid(), EquipmentBrandId = equipmentBrandRIETER.Id, Name = "B3/4S", EquipmentTypeId = equipmentTypeAcici.Id};</v>
      </c>
      <c r="Q80" s="20" t="s">
        <v>577</v>
      </c>
      <c r="R80" s="20">
        <v>1995</v>
      </c>
      <c r="S80" s="21" t="s">
        <v>578</v>
      </c>
      <c r="T80" s="21"/>
      <c r="U80" s="21">
        <v>1</v>
      </c>
      <c r="V80" s="22" t="s">
        <v>671</v>
      </c>
      <c r="W8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Model29.Id, Location="BO131", SerialNumber ="103618 - 000005",TransformerNumber ="1", Year = 1995,Description="", Active=true},</v>
      </c>
      <c r="X80" s="1"/>
      <c r="Y80" s="1"/>
      <c r="Z80" s="1"/>
    </row>
    <row r="81" spans="1:26" x14ac:dyDescent="0.25">
      <c r="A81" s="38">
        <v>284</v>
      </c>
      <c r="B81" s="39" t="s">
        <v>592</v>
      </c>
      <c r="C81" s="39">
        <v>19</v>
      </c>
      <c r="D81" s="40" t="s">
        <v>105</v>
      </c>
      <c r="E81" s="40" t="s">
        <v>779</v>
      </c>
      <c r="F81" s="40" t="str">
        <f xml:space="preserve"> "equipmentModel" &amp; E81 &amp; COUNTIF($E$2:E81,E81)</f>
        <v>equipmentModelBalyaAcici5</v>
      </c>
      <c r="G81" s="40" t="str">
        <f>"equipmentType" &amp; Tablo1[[#This Row],[TypeEng]]&amp;".Id"</f>
        <v>equipmentTypeBalyaAcici.Id</v>
      </c>
      <c r="H81" s="40" t="s">
        <v>763</v>
      </c>
      <c r="I81" s="40" t="str">
        <f>"equipmentBrand"&amp;Tablo1[[#This Row],[Brand]]&amp;".Id"</f>
        <v>equipmentBrandRIETER.Id</v>
      </c>
      <c r="J81" s="40" t="s">
        <v>567</v>
      </c>
      <c r="K81" s="40"/>
      <c r="L81" s="40" t="str">
        <f>TRIM(_xlfn.CONCAT(Tablo1[[#This Row],[Brand]]," ~ ",Tablo1[[#This Row],[Model]]))</f>
        <v>RIETER ~ B3/4S</v>
      </c>
      <c r="M81" s="40" t="str">
        <f>IF(COUNTIF($L$2:L81,L81)=1,COUNTIF($L$2:L81,L81),"0")</f>
        <v>0</v>
      </c>
      <c r="N81" s="31">
        <f>Tablo1[[#This Row],[Uniq]]+N80</f>
        <v>29</v>
      </c>
      <c r="O81" s="31" t="str">
        <f>"Model" &amp;Tablo1[[#This Row],[ModelNo]]</f>
        <v>Model29</v>
      </c>
      <c r="P81" s="4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Model29 = new EquipmentModel{Id = Guid.NewGuid(), EquipmentBrandId = equipmentBrandRIETER.Id, Name = "B3/4S", EquipmentTypeId = equipmentTypeBalyaAcici.Id};</v>
      </c>
      <c r="Q81" s="41" t="s">
        <v>566</v>
      </c>
      <c r="R81" s="40">
        <v>1998</v>
      </c>
      <c r="S81" s="42" t="s">
        <v>568</v>
      </c>
      <c r="T81" s="42"/>
      <c r="U81" s="42"/>
      <c r="V81" s="43" t="s">
        <v>672</v>
      </c>
      <c r="W8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Model29.Id, Location="BA702", SerialNumber ="1013 337 V632",TransformerNumber ="", Year = 1998,Description="", Active=false},</v>
      </c>
      <c r="X81" s="1"/>
      <c r="Y81" s="1"/>
      <c r="Z81" s="1"/>
    </row>
    <row r="82" spans="1:26" x14ac:dyDescent="0.25">
      <c r="A82" s="8">
        <v>80</v>
      </c>
      <c r="B82" s="9" t="s">
        <v>590</v>
      </c>
      <c r="C82" s="9">
        <v>5</v>
      </c>
      <c r="D82" s="10" t="s">
        <v>16</v>
      </c>
      <c r="E82" s="10" t="s">
        <v>777</v>
      </c>
      <c r="F82" s="10" t="str">
        <f xml:space="preserve"> "equipmentModel" &amp; E82 &amp; COUNTIF($E$2:E82,E82)</f>
        <v>equipmentModelAcici8</v>
      </c>
      <c r="G82" s="10" t="str">
        <f>"equipmentType" &amp; Tablo1[[#This Row],[TypeEng]]&amp;".Id"</f>
        <v>equipmentTypeAcici.Id</v>
      </c>
      <c r="H82" s="10" t="s">
        <v>763</v>
      </c>
      <c r="I82" s="10" t="str">
        <f>"equipmentBrand"&amp;Tablo1[[#This Row],[Brand]]&amp;".Id"</f>
        <v>equipmentBrandRIETER.Id</v>
      </c>
      <c r="J82" s="10" t="s">
        <v>593</v>
      </c>
      <c r="K82" s="10"/>
      <c r="L82" s="10" t="str">
        <f>TRIM(_xlfn.CONCAT(Tablo1[[#This Row],[Brand]]," ~ ",Tablo1[[#This Row],[Model]]))</f>
        <v>RIETER ~ B34 ÇİVİLİ</v>
      </c>
      <c r="M82" s="10">
        <f>IF(COUNTIF($L$2:L82,L82)=1,COUNTIF($L$2:L82,L82),"0")</f>
        <v>1</v>
      </c>
      <c r="N82" s="31">
        <f>Tablo1[[#This Row],[Uniq]]+N81</f>
        <v>30</v>
      </c>
      <c r="O82" s="31" t="str">
        <f>"Model" &amp;Tablo1[[#This Row],[ModelNo]]</f>
        <v>Model30</v>
      </c>
      <c r="P82" s="1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Model30 = new EquipmentModel{Id = Guid.NewGuid(), EquipmentBrandId = equipmentBrandRIETER.Id, Name = "B34 ÇİVİLİ", EquipmentTypeId = equipmentTypeAcici.Id};</v>
      </c>
      <c r="Q82" s="11" t="s">
        <v>84</v>
      </c>
      <c r="R82" s="10">
        <v>2007</v>
      </c>
      <c r="S82" s="12" t="s">
        <v>148</v>
      </c>
      <c r="T82" s="12"/>
      <c r="U82" s="12">
        <v>5</v>
      </c>
      <c r="V82" s="13" t="s">
        <v>671</v>
      </c>
      <c r="W8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Model30.Id, Location="BO211", SerialNumber ="40008681-00036",TransformerNumber ="5", Year = 2007,Description="", Active=true},</v>
      </c>
      <c r="X82" s="1"/>
      <c r="Y82" s="1"/>
      <c r="Z82" s="1"/>
    </row>
    <row r="83" spans="1:26" x14ac:dyDescent="0.25">
      <c r="A83" s="8">
        <v>90</v>
      </c>
      <c r="B83" s="9" t="s">
        <v>666</v>
      </c>
      <c r="C83" s="9">
        <v>6</v>
      </c>
      <c r="D83" s="14" t="s">
        <v>16</v>
      </c>
      <c r="E83" s="14" t="s">
        <v>777</v>
      </c>
      <c r="F83" s="14" t="str">
        <f xml:space="preserve"> "equipmentModel" &amp; E83 &amp; COUNTIF($E$2:E83,E83)</f>
        <v>equipmentModelAcici9</v>
      </c>
      <c r="G83" s="14" t="str">
        <f>"equipmentType" &amp; Tablo1[[#This Row],[TypeEng]]&amp;".Id"</f>
        <v>equipmentTypeAcici.Id</v>
      </c>
      <c r="H83" s="14" t="s">
        <v>763</v>
      </c>
      <c r="I83" s="14" t="str">
        <f>"equipmentBrand"&amp;Tablo1[[#This Row],[Brand]]&amp;".Id"</f>
        <v>equipmentBrandRIETER.Id</v>
      </c>
      <c r="J83" s="14" t="s">
        <v>593</v>
      </c>
      <c r="K83" s="14"/>
      <c r="L83" s="14" t="str">
        <f>TRIM(_xlfn.CONCAT(Tablo1[[#This Row],[Brand]]," ~ ",Tablo1[[#This Row],[Model]]))</f>
        <v>RIETER ~ B34 ÇİVİLİ</v>
      </c>
      <c r="M83" s="14" t="str">
        <f>IF(COUNTIF($L$2:L83,L83)=1,COUNTIF($L$2:L83,L83),"0")</f>
        <v>0</v>
      </c>
      <c r="N83" s="31">
        <f>Tablo1[[#This Row],[Uniq]]+N82</f>
        <v>30</v>
      </c>
      <c r="O83" s="31" t="str">
        <f>"Model" &amp;Tablo1[[#This Row],[ModelNo]]</f>
        <v>Model30</v>
      </c>
      <c r="P83" s="1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Model30 = new EquipmentModel{Id = Guid.NewGuid(), EquipmentBrandId = equipmentBrandRIETER.Id, Name = "B34 ÇİVİLİ", EquipmentTypeId = equipmentTypeAcici.Id};</v>
      </c>
      <c r="Q83" s="15" t="s">
        <v>86</v>
      </c>
      <c r="R83" s="14">
        <v>2007</v>
      </c>
      <c r="S83" s="16" t="s">
        <v>154</v>
      </c>
      <c r="T83" s="16"/>
      <c r="U83" s="16">
        <v>5</v>
      </c>
      <c r="V83" s="17" t="s">
        <v>671</v>
      </c>
      <c r="W8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Model30.Id, Location="BO221", SerialNumber ="40008681-00037",TransformerNumber ="5", Year = 2007,Description="", Active=true},</v>
      </c>
      <c r="X83" s="1"/>
      <c r="Y83" s="1"/>
      <c r="Z83" s="1"/>
    </row>
    <row r="84" spans="1:26" x14ac:dyDescent="0.25">
      <c r="A84" s="23">
        <v>10</v>
      </c>
      <c r="B84" s="24" t="s">
        <v>217</v>
      </c>
      <c r="C84" s="24">
        <v>2</v>
      </c>
      <c r="D84" s="25" t="s">
        <v>16</v>
      </c>
      <c r="E84" s="25" t="s">
        <v>777</v>
      </c>
      <c r="F84" s="25" t="str">
        <f xml:space="preserve"> "equipmentModel" &amp; E84 &amp; COUNTIF($E$2:E84,E84)</f>
        <v>equipmentModelAcici10</v>
      </c>
      <c r="G84" s="25" t="str">
        <f>"equipmentType" &amp; Tablo1[[#This Row],[TypeEng]]&amp;".Id"</f>
        <v>equipmentTypeAcici.Id</v>
      </c>
      <c r="H84" s="25" t="s">
        <v>763</v>
      </c>
      <c r="I84" s="25" t="str">
        <f>"equipmentBrand"&amp;Tablo1[[#This Row],[Brand]]&amp;".Id"</f>
        <v>equipmentBrandRIETER.Id</v>
      </c>
      <c r="J84" s="25" t="s">
        <v>593</v>
      </c>
      <c r="K84" s="25"/>
      <c r="L84" s="25" t="str">
        <f>TRIM(_xlfn.CONCAT(Tablo1[[#This Row],[Brand]]," ~ ",Tablo1[[#This Row],[Model]]))</f>
        <v>RIETER ~ B34 ÇİVİLİ</v>
      </c>
      <c r="M84" s="25" t="str">
        <f>IF(COUNTIF($L$2:L84,L84)=1,COUNTIF($L$2:L84,L84),"0")</f>
        <v>0</v>
      </c>
      <c r="N84" s="31">
        <f>Tablo1[[#This Row],[Uniq]]+N83</f>
        <v>30</v>
      </c>
      <c r="O84" s="31" t="str">
        <f>"Model" &amp;Tablo1[[#This Row],[ModelNo]]</f>
        <v>Model30</v>
      </c>
      <c r="P84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Model30 = new EquipmentModel{Id = Guid.NewGuid(), EquipmentBrandId = equipmentBrandRIETER.Id, Name = "B34 ÇİVİLİ", EquipmentTypeId = equipmentTypeAcici.Id};</v>
      </c>
      <c r="Q84" s="26" t="s">
        <v>218</v>
      </c>
      <c r="R84" s="25">
        <v>2018</v>
      </c>
      <c r="S84" s="27" t="s">
        <v>359</v>
      </c>
      <c r="T84" s="27"/>
      <c r="U84" s="27">
        <v>1</v>
      </c>
      <c r="V84" s="28" t="s">
        <v>671</v>
      </c>
      <c r="W8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Model30.Id, Location="BO121", SerialNumber ="40023874-00004",TransformerNumber ="1", Year = 2018,Description="", Active=true},</v>
      </c>
      <c r="X84" s="1"/>
      <c r="Y84" s="1"/>
      <c r="Z84" s="1"/>
    </row>
    <row r="85" spans="1:26" x14ac:dyDescent="0.25">
      <c r="A85" s="8">
        <v>100</v>
      </c>
      <c r="B85" s="9" t="s">
        <v>665</v>
      </c>
      <c r="C85" s="9">
        <v>7</v>
      </c>
      <c r="D85" s="4" t="s">
        <v>16</v>
      </c>
      <c r="E85" s="4" t="s">
        <v>777</v>
      </c>
      <c r="F85" s="4" t="str">
        <f xml:space="preserve"> "equipmentModel" &amp; E85 &amp; COUNTIF($E$2:E85,E85)</f>
        <v>equipmentModelAcici11</v>
      </c>
      <c r="G85" s="4" t="str">
        <f>"equipmentType" &amp; Tablo1[[#This Row],[TypeEng]]&amp;".Id"</f>
        <v>equipmentTypeAcici.Id</v>
      </c>
      <c r="H85" s="4" t="s">
        <v>763</v>
      </c>
      <c r="I85" s="4" t="str">
        <f>"equipmentBrand"&amp;Tablo1[[#This Row],[Brand]]&amp;".Id"</f>
        <v>equipmentBrandRIETER.Id</v>
      </c>
      <c r="J85" s="4" t="s">
        <v>610</v>
      </c>
      <c r="K85" s="4"/>
      <c r="L85" s="4" t="str">
        <f>TRIM(_xlfn.CONCAT(Tablo1[[#This Row],[Brand]]," ~ ",Tablo1[[#This Row],[Model]]))</f>
        <v>RIETER ~ B34 GARNİTÜRLÜ</v>
      </c>
      <c r="M85" s="4">
        <f>IF(COUNTIF($L$2:L85,L85)=1,COUNTIF($L$2:L85,L85),"0")</f>
        <v>1</v>
      </c>
      <c r="N85" s="31">
        <f>Tablo1[[#This Row],[Uniq]]+N84</f>
        <v>31</v>
      </c>
      <c r="O85" s="31" t="str">
        <f>"Model" &amp;Tablo1[[#This Row],[ModelNo]]</f>
        <v>Model31</v>
      </c>
      <c r="P85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Model31 = new EquipmentModel{Id = Guid.NewGuid(), EquipmentBrandId = equipmentBrandRIETER.Id, Name = "B34 GARNİTÜRLÜ", EquipmentTypeId = equipmentTypeAcici.Id};</v>
      </c>
      <c r="Q85" s="5" t="s">
        <v>91</v>
      </c>
      <c r="R85" s="4">
        <v>1997</v>
      </c>
      <c r="S85" s="6" t="s">
        <v>252</v>
      </c>
      <c r="T85" s="6"/>
      <c r="U85" s="6">
        <v>5</v>
      </c>
      <c r="V85" s="7" t="s">
        <v>671</v>
      </c>
      <c r="W8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Model31.Id, Location="BO231", SerialNumber ="1013 007 - 13040-0101",TransformerNumber ="5", Year = 1997,Description="", Active=true},</v>
      </c>
      <c r="X85" s="1"/>
      <c r="Y85" s="1"/>
      <c r="Z85" s="1"/>
    </row>
    <row r="86" spans="1:26" x14ac:dyDescent="0.25">
      <c r="A86" s="23">
        <v>11</v>
      </c>
      <c r="B86" s="24" t="s">
        <v>217</v>
      </c>
      <c r="C86" s="24">
        <v>2</v>
      </c>
      <c r="D86" s="25" t="s">
        <v>772</v>
      </c>
      <c r="E86" s="25" t="s">
        <v>805</v>
      </c>
      <c r="F86" s="25" t="str">
        <f xml:space="preserve"> "equipmentModel" &amp; E86 &amp; COUNTIF($E$2:E86,E86)</f>
        <v>equipmentModelUniflex2</v>
      </c>
      <c r="G86" s="25" t="str">
        <f>"equipmentType" &amp; Tablo1[[#This Row],[TypeEng]]&amp;".Id"</f>
        <v>equipmentTypeUniflex.Id</v>
      </c>
      <c r="H86" s="25" t="s">
        <v>763</v>
      </c>
      <c r="I86" s="25" t="str">
        <f>"equipmentBrand"&amp;Tablo1[[#This Row],[Brand]]&amp;".Id"</f>
        <v>equipmentBrandRIETER.Id</v>
      </c>
      <c r="J86" s="25" t="s">
        <v>253</v>
      </c>
      <c r="K86" s="25"/>
      <c r="L86" s="25" t="str">
        <f>TRIM(_xlfn.CONCAT(Tablo1[[#This Row],[Brand]]," ~ ",Tablo1[[#This Row],[Model]]))</f>
        <v>RIETER ~ B60</v>
      </c>
      <c r="M86" s="25">
        <f>IF(COUNTIF($L$2:L86,L86)=1,COUNTIF($L$2:L86,L86),"0")</f>
        <v>1</v>
      </c>
      <c r="N86" s="31">
        <f>Tablo1[[#This Row],[Uniq]]+N85</f>
        <v>32</v>
      </c>
      <c r="O86" s="31" t="str">
        <f>"Model" &amp;Tablo1[[#This Row],[ModelNo]]</f>
        <v>Model32</v>
      </c>
      <c r="P86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Model32 = new EquipmentModel{Id = Guid.NewGuid(), EquipmentBrandId = equipmentBrandRIETER.Id, Name = "B60", EquipmentTypeId = equipmentTypeUniflex.Id};</v>
      </c>
      <c r="Q86" s="26" t="s">
        <v>219</v>
      </c>
      <c r="R86" s="25">
        <v>1995</v>
      </c>
      <c r="S86" s="27" t="s">
        <v>220</v>
      </c>
      <c r="T86" s="27"/>
      <c r="U86" s="27">
        <v>1</v>
      </c>
      <c r="V86" s="28" t="s">
        <v>671</v>
      </c>
      <c r="W8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Model32.Id, Location="UF121", SerialNumber ="1016080-00020",TransformerNumber ="1", Year = 1995,Description="", Active=true},</v>
      </c>
      <c r="X86" s="1"/>
      <c r="Y86" s="1"/>
      <c r="Z86" s="1"/>
    </row>
    <row r="87" spans="1:26" x14ac:dyDescent="0.25">
      <c r="A87" s="8">
        <v>81</v>
      </c>
      <c r="B87" s="9" t="s">
        <v>590</v>
      </c>
      <c r="C87" s="9">
        <v>5</v>
      </c>
      <c r="D87" s="10" t="s">
        <v>772</v>
      </c>
      <c r="E87" s="10" t="s">
        <v>805</v>
      </c>
      <c r="F87" s="10" t="str">
        <f xml:space="preserve"> "equipmentModel" &amp; E87 &amp; COUNTIF($E$2:E87,E87)</f>
        <v>equipmentModelUniflex3</v>
      </c>
      <c r="G87" s="10" t="str">
        <f>"equipmentType" &amp; Tablo1[[#This Row],[TypeEng]]&amp;".Id"</f>
        <v>equipmentTypeUniflex.Id</v>
      </c>
      <c r="H87" s="10" t="s">
        <v>763</v>
      </c>
      <c r="I87" s="10" t="str">
        <f>"equipmentBrand"&amp;Tablo1[[#This Row],[Brand]]&amp;".Id"</f>
        <v>equipmentBrandRIETER.Id</v>
      </c>
      <c r="J87" s="10" t="s">
        <v>253</v>
      </c>
      <c r="K87" s="10"/>
      <c r="L87" s="10" t="str">
        <f>TRIM(_xlfn.CONCAT(Tablo1[[#This Row],[Brand]]," ~ ",Tablo1[[#This Row],[Model]]))</f>
        <v>RIETER ~ B60</v>
      </c>
      <c r="M87" s="10" t="str">
        <f>IF(COUNTIF($L$2:L87,L87)=1,COUNTIF($L$2:L87,L87),"0")</f>
        <v>0</v>
      </c>
      <c r="N87" s="31">
        <f>Tablo1[[#This Row],[Uniq]]+N86</f>
        <v>32</v>
      </c>
      <c r="O87" s="31" t="str">
        <f>"Model" &amp;Tablo1[[#This Row],[ModelNo]]</f>
        <v>Model32</v>
      </c>
      <c r="P87" s="1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Model32 = new EquipmentModel{Id = Guid.NewGuid(), EquipmentBrandId = equipmentBrandRIETER.Id, Name = "B60", EquipmentTypeId = equipmentTypeUniflex.Id};</v>
      </c>
      <c r="Q87" s="11" t="s">
        <v>85</v>
      </c>
      <c r="R87" s="10">
        <v>2007</v>
      </c>
      <c r="S87" s="12" t="s">
        <v>149</v>
      </c>
      <c r="T87" s="12"/>
      <c r="U87" s="12">
        <v>5</v>
      </c>
      <c r="V87" s="13" t="s">
        <v>671</v>
      </c>
      <c r="W8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Model32.Id, Location="UF211", SerialNumber ="40008240-00247",TransformerNumber ="5", Year = 2007,Description="", Active=true},</v>
      </c>
      <c r="X87" s="1"/>
      <c r="Y87" s="1"/>
      <c r="Z87" s="1"/>
    </row>
    <row r="88" spans="1:26" x14ac:dyDescent="0.25">
      <c r="A88" s="8">
        <v>91</v>
      </c>
      <c r="B88" s="9" t="s">
        <v>666</v>
      </c>
      <c r="C88" s="9">
        <v>6</v>
      </c>
      <c r="D88" s="14" t="s">
        <v>772</v>
      </c>
      <c r="E88" s="14" t="s">
        <v>805</v>
      </c>
      <c r="F88" s="14" t="str">
        <f xml:space="preserve"> "equipmentModel" &amp; E88 &amp; COUNTIF($E$2:E88,E88)</f>
        <v>equipmentModelUniflex4</v>
      </c>
      <c r="G88" s="14" t="str">
        <f>"equipmentType" &amp; Tablo1[[#This Row],[TypeEng]]&amp;".Id"</f>
        <v>equipmentTypeUniflex.Id</v>
      </c>
      <c r="H88" s="14" t="s">
        <v>763</v>
      </c>
      <c r="I88" s="14" t="str">
        <f>"equipmentBrand"&amp;Tablo1[[#This Row],[Brand]]&amp;".Id"</f>
        <v>equipmentBrandRIETER.Id</v>
      </c>
      <c r="J88" s="14" t="s">
        <v>253</v>
      </c>
      <c r="K88" s="14"/>
      <c r="L88" s="14" t="str">
        <f>TRIM(_xlfn.CONCAT(Tablo1[[#This Row],[Brand]]," ~ ",Tablo1[[#This Row],[Model]]))</f>
        <v>RIETER ~ B60</v>
      </c>
      <c r="M88" s="14" t="str">
        <f>IF(COUNTIF($L$2:L88,L88)=1,COUNTIF($L$2:L88,L88),"0")</f>
        <v>0</v>
      </c>
      <c r="N88" s="31">
        <f>Tablo1[[#This Row],[Uniq]]+N87</f>
        <v>32</v>
      </c>
      <c r="O88" s="31" t="str">
        <f>"Model" &amp;Tablo1[[#This Row],[ModelNo]]</f>
        <v>Model32</v>
      </c>
      <c r="P88" s="1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Model32 = new EquipmentModel{Id = Guid.NewGuid(), EquipmentBrandId = equipmentBrandRIETER.Id, Name = "B60", EquipmentTypeId = equipmentTypeUniflex.Id};</v>
      </c>
      <c r="Q88" s="15" t="s">
        <v>87</v>
      </c>
      <c r="R88" s="14">
        <v>2007</v>
      </c>
      <c r="S88" s="16" t="s">
        <v>153</v>
      </c>
      <c r="T88" s="16"/>
      <c r="U88" s="16">
        <v>5</v>
      </c>
      <c r="V88" s="17" t="s">
        <v>671</v>
      </c>
      <c r="W8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Model32.Id, Location="UF221", SerialNumber ="40008240-00248",TransformerNumber ="5", Year = 2007,Description="", Active=true},</v>
      </c>
      <c r="X88" s="1"/>
      <c r="Y88" s="1"/>
      <c r="Z88" s="1"/>
    </row>
    <row r="89" spans="1:26" ht="15.75" customHeight="1" x14ac:dyDescent="0.25">
      <c r="A89" s="8">
        <v>101</v>
      </c>
      <c r="B89" s="9" t="s">
        <v>665</v>
      </c>
      <c r="C89" s="9">
        <v>7</v>
      </c>
      <c r="D89" s="4" t="s">
        <v>772</v>
      </c>
      <c r="E89" s="4" t="s">
        <v>805</v>
      </c>
      <c r="F89" s="4" t="str">
        <f xml:space="preserve"> "equipmentModel" &amp; E89 &amp; COUNTIF($E$2:E89,E89)</f>
        <v>equipmentModelUniflex5</v>
      </c>
      <c r="G89" s="4" t="str">
        <f>"equipmentType" &amp; Tablo1[[#This Row],[TypeEng]]&amp;".Id"</f>
        <v>equipmentTypeUniflex.Id</v>
      </c>
      <c r="H89" s="4" t="s">
        <v>763</v>
      </c>
      <c r="I89" s="4" t="str">
        <f>"equipmentBrand"&amp;Tablo1[[#This Row],[Brand]]&amp;".Id"</f>
        <v>equipmentBrandRIETER.Id</v>
      </c>
      <c r="J89" s="4" t="s">
        <v>253</v>
      </c>
      <c r="K89" s="4"/>
      <c r="L89" s="4" t="str">
        <f>TRIM(_xlfn.CONCAT(Tablo1[[#This Row],[Brand]]," ~ ",Tablo1[[#This Row],[Model]]))</f>
        <v>RIETER ~ B60</v>
      </c>
      <c r="M89" s="4" t="str">
        <f>IF(COUNTIF($L$2:L89,L89)=1,COUNTIF($L$2:L89,L89),"0")</f>
        <v>0</v>
      </c>
      <c r="N89" s="31">
        <f>Tablo1[[#This Row],[Uniq]]+N88</f>
        <v>32</v>
      </c>
      <c r="O89" s="31" t="str">
        <f>"Model" &amp;Tablo1[[#This Row],[ModelNo]]</f>
        <v>Model32</v>
      </c>
      <c r="P89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Model32 = new EquipmentModel{Id = Guid.NewGuid(), EquipmentBrandId = equipmentBrandRIETER.Id, Name = "B60", EquipmentTypeId = equipmentTypeUniflex.Id};</v>
      </c>
      <c r="Q89" s="5" t="s">
        <v>92</v>
      </c>
      <c r="R89" s="4">
        <v>1997</v>
      </c>
      <c r="S89" s="6" t="s">
        <v>641</v>
      </c>
      <c r="T89" s="6"/>
      <c r="U89" s="6">
        <v>5</v>
      </c>
      <c r="V89" s="7" t="s">
        <v>671</v>
      </c>
      <c r="W8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Model32.Id, Location="UF231", SerialNumber ="1832-2350 0162-6914",TransformerNumber ="5", Year = 1997,Description="", Active=true},</v>
      </c>
      <c r="X89" s="1"/>
      <c r="Y89" s="1"/>
      <c r="Z89" s="1"/>
    </row>
    <row r="90" spans="1:26" x14ac:dyDescent="0.25">
      <c r="A90" s="8">
        <v>111</v>
      </c>
      <c r="B90" s="9" t="s">
        <v>667</v>
      </c>
      <c r="C90" s="9">
        <v>8</v>
      </c>
      <c r="D90" s="4" t="s">
        <v>772</v>
      </c>
      <c r="E90" s="4" t="s">
        <v>805</v>
      </c>
      <c r="F90" s="4" t="str">
        <f xml:space="preserve"> "equipmentModel" &amp; E90 &amp; COUNTIF($E$2:E90,E90)</f>
        <v>equipmentModelUniflex6</v>
      </c>
      <c r="G90" s="4" t="str">
        <f>"equipmentType" &amp; Tablo1[[#This Row],[TypeEng]]&amp;".Id"</f>
        <v>equipmentTypeUniflex.Id</v>
      </c>
      <c r="H90" s="4" t="s">
        <v>763</v>
      </c>
      <c r="I90" s="4" t="str">
        <f>"equipmentBrand"&amp;Tablo1[[#This Row],[Brand]]&amp;".Id"</f>
        <v>equipmentBrandRIETER.Id</v>
      </c>
      <c r="J90" s="4" t="s">
        <v>253</v>
      </c>
      <c r="K90" s="4"/>
      <c r="L90" s="4" t="str">
        <f>TRIM(_xlfn.CONCAT(Tablo1[[#This Row],[Brand]]," ~ ",Tablo1[[#This Row],[Model]]))</f>
        <v>RIETER ~ B60</v>
      </c>
      <c r="M90" s="4" t="str">
        <f>IF(COUNTIF($L$2:L90,L90)=1,COUNTIF($L$2:L90,L90),"0")</f>
        <v>0</v>
      </c>
      <c r="N90" s="31">
        <f>Tablo1[[#This Row],[Uniq]]+N89</f>
        <v>32</v>
      </c>
      <c r="O90" s="31" t="str">
        <f>"Model" &amp;Tablo1[[#This Row],[ModelNo]]</f>
        <v>Model32</v>
      </c>
      <c r="P90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Model32 = new EquipmentModel{Id = Guid.NewGuid(), EquipmentBrandId = equipmentBrandRIETER.Id, Name = "B60", EquipmentTypeId = equipmentTypeUniflex.Id};</v>
      </c>
      <c r="Q90" s="5" t="s">
        <v>291</v>
      </c>
      <c r="R90" s="4">
        <v>1997</v>
      </c>
      <c r="S90" s="6" t="s">
        <v>254</v>
      </c>
      <c r="T90" s="6"/>
      <c r="U90" s="6">
        <v>5</v>
      </c>
      <c r="V90" s="7" t="s">
        <v>671</v>
      </c>
      <c r="W9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Model32.Id, Location="UF241", SerialNumber ="1016 215 - 16602-0265",TransformerNumber ="5", Year = 1997,Description="", Active=true},</v>
      </c>
      <c r="X90" s="1"/>
      <c r="Y90" s="1"/>
      <c r="Z90" s="1"/>
    </row>
    <row r="91" spans="1:26" x14ac:dyDescent="0.25">
      <c r="A91" s="8">
        <v>2</v>
      </c>
      <c r="B91" s="9" t="s">
        <v>427</v>
      </c>
      <c r="C91" s="9">
        <v>1</v>
      </c>
      <c r="D91" s="4" t="s">
        <v>772</v>
      </c>
      <c r="E91" s="4" t="s">
        <v>805</v>
      </c>
      <c r="F91" s="4" t="str">
        <f xml:space="preserve"> "equipmentModel" &amp; E91 &amp; COUNTIF($E$2:E91,E91)</f>
        <v>equipmentModelUniflex7</v>
      </c>
      <c r="G91" s="4" t="str">
        <f>"equipmentType" &amp; Tablo1[[#This Row],[TypeEng]]&amp;".Id"</f>
        <v>equipmentTypeUniflex.Id</v>
      </c>
      <c r="H91" s="4" t="s">
        <v>763</v>
      </c>
      <c r="I91" s="4" t="str">
        <f>"equipmentBrand"&amp;Tablo1[[#This Row],[Brand]]&amp;".Id"</f>
        <v>equipmentBrandRIETER.Id</v>
      </c>
      <c r="J91" s="4" t="s">
        <v>253</v>
      </c>
      <c r="K91" s="4"/>
      <c r="L91" s="4" t="str">
        <f>TRIM(_xlfn.CONCAT(Tablo1[[#This Row],[Brand]]," ~ ",Tablo1[[#This Row],[Model]]))</f>
        <v>RIETER ~ B60</v>
      </c>
      <c r="M91" s="4" t="str">
        <f>IF(COUNTIF($L$2:L91,L91)=1,COUNTIF($L$2:L91,L91),"0")</f>
        <v>0</v>
      </c>
      <c r="N91" s="31">
        <f>Tablo1[[#This Row],[Uniq]]+N90</f>
        <v>32</v>
      </c>
      <c r="O91" s="31" t="str">
        <f>"Model" &amp;Tablo1[[#This Row],[ModelNo]]</f>
        <v>Model32</v>
      </c>
      <c r="P91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Model32 = new EquipmentModel{Id = Guid.NewGuid(), EquipmentBrandId = equipmentBrandRIETER.Id, Name = "B60", EquipmentTypeId = equipmentTypeUniflex.Id};</v>
      </c>
      <c r="Q91" s="5" t="s">
        <v>429</v>
      </c>
      <c r="R91" s="4">
        <v>2002</v>
      </c>
      <c r="S91" s="6" t="s">
        <v>586</v>
      </c>
      <c r="T91" s="6" t="s">
        <v>588</v>
      </c>
      <c r="U91" s="6">
        <v>1</v>
      </c>
      <c r="V91" s="7" t="s">
        <v>671</v>
      </c>
      <c r="W9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Model32.Id, Location="UF111", SerialNumber ="40001001-00018",TransformerNumber ="1", Year = 2002,Description="", Active=true},</v>
      </c>
      <c r="X91" s="1"/>
      <c r="Y91" s="1"/>
      <c r="Z91" s="1"/>
    </row>
    <row r="92" spans="1:26" x14ac:dyDescent="0.25">
      <c r="A92" s="18">
        <v>20</v>
      </c>
      <c r="B92" s="19" t="s">
        <v>435</v>
      </c>
      <c r="C92" s="19">
        <v>3</v>
      </c>
      <c r="D92" s="20" t="s">
        <v>772</v>
      </c>
      <c r="E92" s="20" t="s">
        <v>805</v>
      </c>
      <c r="F92" s="20" t="str">
        <f xml:space="preserve"> "equipmentModel" &amp; E92 &amp; COUNTIF($E$2:E92,E92)</f>
        <v>equipmentModelUniflex8</v>
      </c>
      <c r="G92" s="20" t="str">
        <f>"equipmentType" &amp; Tablo1[[#This Row],[TypeEng]]&amp;".Id"</f>
        <v>equipmentTypeUniflex.Id</v>
      </c>
      <c r="H92" s="20" t="s">
        <v>763</v>
      </c>
      <c r="I92" s="20" t="str">
        <f>"equipmentBrand"&amp;Tablo1[[#This Row],[Brand]]&amp;".Id"</f>
        <v>equipmentBrandRIETER.Id</v>
      </c>
      <c r="J92" s="20" t="s">
        <v>253</v>
      </c>
      <c r="K92" s="20"/>
      <c r="L92" s="20" t="str">
        <f>TRIM(_xlfn.CONCAT(Tablo1[[#This Row],[Brand]]," ~ ",Tablo1[[#This Row],[Model]]))</f>
        <v>RIETER ~ B60</v>
      </c>
      <c r="M92" s="20" t="str">
        <f>IF(COUNTIF($L$2:L92,L92)=1,COUNTIF($L$2:L92,L92),"0")</f>
        <v>0</v>
      </c>
      <c r="N92" s="31">
        <f>Tablo1[[#This Row],[Uniq]]+N91</f>
        <v>32</v>
      </c>
      <c r="O92" s="31" t="str">
        <f>"Model" &amp;Tablo1[[#This Row],[ModelNo]]</f>
        <v>Model32</v>
      </c>
      <c r="P92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Model32 = new EquipmentModel{Id = Guid.NewGuid(), EquipmentBrandId = equipmentBrandRIETER.Id, Name = "B60", EquipmentTypeId = equipmentTypeUniflex.Id};</v>
      </c>
      <c r="Q92" s="20" t="s">
        <v>576</v>
      </c>
      <c r="R92" s="20">
        <v>2002</v>
      </c>
      <c r="S92" s="21" t="s">
        <v>579</v>
      </c>
      <c r="T92" s="21" t="s">
        <v>588</v>
      </c>
      <c r="U92" s="21">
        <v>1</v>
      </c>
      <c r="V92" s="22" t="s">
        <v>671</v>
      </c>
      <c r="W9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Model32.Id, Location="UF131", SerialNumber ="40001001 - 00020",TransformerNumber ="1", Year = 2002,Description="", Active=true},</v>
      </c>
      <c r="X92" s="1"/>
      <c r="Y92" s="1"/>
      <c r="Z92" s="1"/>
    </row>
    <row r="93" spans="1:26" x14ac:dyDescent="0.25">
      <c r="A93" s="35">
        <v>169</v>
      </c>
      <c r="B93" s="36" t="s">
        <v>196</v>
      </c>
      <c r="C93" s="36">
        <v>11</v>
      </c>
      <c r="D93" s="20" t="s">
        <v>423</v>
      </c>
      <c r="E93" s="20" t="s">
        <v>803</v>
      </c>
      <c r="F93" s="20" t="str">
        <f xml:space="preserve"> "equipmentModel" &amp; E93 &amp; COUNTIF($E$2:E93,E93)</f>
        <v>equipmentModelUnimix1</v>
      </c>
      <c r="G93" s="20" t="str">
        <f>"equipmentType" &amp; Tablo1[[#This Row],[TypeEng]]&amp;".Id"</f>
        <v>equipmentTypeUnimix.Id</v>
      </c>
      <c r="H93" s="20" t="s">
        <v>763</v>
      </c>
      <c r="I93" s="20" t="str">
        <f>"equipmentBrand"&amp;Tablo1[[#This Row],[Brand]]&amp;".Id"</f>
        <v>equipmentBrandRIETER.Id</v>
      </c>
      <c r="J93" s="20" t="s">
        <v>759</v>
      </c>
      <c r="K93" s="20"/>
      <c r="L93" s="20" t="str">
        <f>TRIM(_xlfn.CONCAT(Tablo1[[#This Row],[Brand]]," ~ ",Tablo1[[#This Row],[Model]]))</f>
        <v>RIETER ~ B72</v>
      </c>
      <c r="M93" s="20">
        <f>IF(COUNTIF($L$2:L93,L93)=1,COUNTIF($L$2:L93,L93),"0")</f>
        <v>1</v>
      </c>
      <c r="N93" s="31">
        <f>Tablo1[[#This Row],[Uniq]]+N92</f>
        <v>33</v>
      </c>
      <c r="O93" s="31" t="str">
        <f>"Model" &amp;Tablo1[[#This Row],[ModelNo]]</f>
        <v>Model33</v>
      </c>
      <c r="P93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Model33 = new EquipmentModel{Id = Guid.NewGuid(), EquipmentBrandId = equipmentBrandRIETER.Id, Name = "B72", EquipmentTypeId = equipmentTypeUnimix.Id};</v>
      </c>
      <c r="Q93" s="37" t="s">
        <v>404</v>
      </c>
      <c r="R93" s="20">
        <v>2020</v>
      </c>
      <c r="S93" s="21" t="s">
        <v>405</v>
      </c>
      <c r="T93" s="21"/>
      <c r="U93" s="21">
        <v>5</v>
      </c>
      <c r="V93" s="22" t="s">
        <v>671</v>
      </c>
      <c r="W9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Model33.Id, Location="MİX311", SerialNumber ="40021588-00128",TransformerNumber ="5", Year = 2020,Description="", Active=true},</v>
      </c>
      <c r="X93" s="1"/>
      <c r="Y93" s="1"/>
      <c r="Z93" s="1"/>
    </row>
    <row r="94" spans="1:26" x14ac:dyDescent="0.25">
      <c r="A94" s="35">
        <v>170</v>
      </c>
      <c r="B94" s="36" t="s">
        <v>196</v>
      </c>
      <c r="C94" s="36">
        <v>11</v>
      </c>
      <c r="D94" s="20" t="s">
        <v>423</v>
      </c>
      <c r="E94" s="20" t="s">
        <v>803</v>
      </c>
      <c r="F94" s="20" t="str">
        <f xml:space="preserve"> "equipmentModel" &amp; E94 &amp; COUNTIF($E$2:E94,E94)</f>
        <v>equipmentModelUnimix2</v>
      </c>
      <c r="G94" s="20" t="str">
        <f>"equipmentType" &amp; Tablo1[[#This Row],[TypeEng]]&amp;".Id"</f>
        <v>equipmentTypeUnimix.Id</v>
      </c>
      <c r="H94" s="20" t="s">
        <v>763</v>
      </c>
      <c r="I94" s="20" t="str">
        <f>"equipmentBrand"&amp;Tablo1[[#This Row],[Brand]]&amp;".Id"</f>
        <v>equipmentBrandRIETER.Id</v>
      </c>
      <c r="J94" s="20" t="s">
        <v>759</v>
      </c>
      <c r="K94" s="20"/>
      <c r="L94" s="20" t="str">
        <f>TRIM(_xlfn.CONCAT(Tablo1[[#This Row],[Brand]]," ~ ",Tablo1[[#This Row],[Model]]))</f>
        <v>RIETER ~ B72</v>
      </c>
      <c r="M94" s="20" t="str">
        <f>IF(COUNTIF($L$2:L94,L94)=1,COUNTIF($L$2:L94,L94),"0")</f>
        <v>0</v>
      </c>
      <c r="N94" s="31">
        <f>Tablo1[[#This Row],[Uniq]]+N93</f>
        <v>33</v>
      </c>
      <c r="O94" s="31" t="str">
        <f>"Model" &amp;Tablo1[[#This Row],[ModelNo]]</f>
        <v>Model33</v>
      </c>
      <c r="P94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Model33 = new EquipmentModel{Id = Guid.NewGuid(), EquipmentBrandId = equipmentBrandRIETER.Id, Name = "B72", EquipmentTypeId = equipmentTypeUnimix.Id};</v>
      </c>
      <c r="Q94" s="37" t="s">
        <v>407</v>
      </c>
      <c r="R94" s="20">
        <v>2020</v>
      </c>
      <c r="S94" s="21" t="s">
        <v>406</v>
      </c>
      <c r="T94" s="21"/>
      <c r="U94" s="21">
        <v>5</v>
      </c>
      <c r="V94" s="22" t="s">
        <v>671</v>
      </c>
      <c r="W9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Model33.Id, Location="MİX321", SerialNumber ="40021588-00127",TransformerNumber ="5", Year = 2020,Description="", Active=true},</v>
      </c>
      <c r="X94" s="1"/>
      <c r="Y94" s="1"/>
      <c r="Z94" s="1"/>
    </row>
    <row r="95" spans="1:26" x14ac:dyDescent="0.25">
      <c r="A95" s="18">
        <v>25</v>
      </c>
      <c r="B95" s="19" t="s">
        <v>435</v>
      </c>
      <c r="C95" s="19">
        <v>3</v>
      </c>
      <c r="D95" s="20" t="s">
        <v>2</v>
      </c>
      <c r="E95" s="20" t="s">
        <v>784</v>
      </c>
      <c r="F95" s="20" t="str">
        <f xml:space="preserve"> "equipmentModel" &amp; E95 &amp; COUNTIF($E$2:E95,E95)</f>
        <v>equipmentModelCer1</v>
      </c>
      <c r="G95" s="20" t="str">
        <f>"equipmentType" &amp; Tablo1[[#This Row],[TypeEng]]&amp;".Id"</f>
        <v>equipmentTypeCer.Id</v>
      </c>
      <c r="H95" s="20" t="s">
        <v>763</v>
      </c>
      <c r="I95" s="20" t="str">
        <f>"equipmentBrand"&amp;Tablo1[[#This Row],[Brand]]&amp;".Id"</f>
        <v>equipmentBrandRIETER.Id</v>
      </c>
      <c r="J95" s="20" t="s">
        <v>718</v>
      </c>
      <c r="K95" s="20"/>
      <c r="L95" s="20" t="str">
        <f>TRIM(_xlfn.CONCAT(Tablo1[[#This Row],[Brand]]," ~ ",Tablo1[[#This Row],[Model]]))</f>
        <v>RIETER ~ B-D10</v>
      </c>
      <c r="M95" s="20">
        <f>IF(COUNTIF($L$2:L95,L95)=1,COUNTIF($L$2:L95,L95),"0")</f>
        <v>1</v>
      </c>
      <c r="N95" s="31">
        <f>Tablo1[[#This Row],[Uniq]]+N94</f>
        <v>34</v>
      </c>
      <c r="O95" s="31" t="str">
        <f>"Model" &amp;Tablo1[[#This Row],[ModelNo]]</f>
        <v>Model34</v>
      </c>
      <c r="P95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Model34 = new EquipmentModel{Id = Guid.NewGuid(), EquipmentBrandId = equipmentBrandRIETER.Id, Name = "B-D10", EquipmentTypeId = equipmentTypeCer.Id};</v>
      </c>
      <c r="Q95" s="20" t="s">
        <v>460</v>
      </c>
      <c r="R95" s="20">
        <v>2001</v>
      </c>
      <c r="S95" s="21" t="s">
        <v>529</v>
      </c>
      <c r="T95" s="21"/>
      <c r="U95" s="21">
        <v>1</v>
      </c>
      <c r="V95" s="22" t="s">
        <v>671</v>
      </c>
      <c r="W9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Model34.Id, Location="C131", SerialNumber ="40000399-01074",TransformerNumber ="1", Year = 2001,Description="", Active=true},</v>
      </c>
      <c r="X95" s="1"/>
      <c r="Y95" s="1"/>
      <c r="Z95" s="1"/>
    </row>
    <row r="96" spans="1:26" x14ac:dyDescent="0.25">
      <c r="A96" s="35">
        <v>178</v>
      </c>
      <c r="B96" s="36" t="s">
        <v>196</v>
      </c>
      <c r="C96" s="36">
        <v>11</v>
      </c>
      <c r="D96" s="20" t="s">
        <v>10</v>
      </c>
      <c r="E96" s="20" t="s">
        <v>799</v>
      </c>
      <c r="F96" s="20" t="str">
        <f xml:space="preserve"> "equipmentModel" &amp; E96 &amp; COUNTIF($E$2:E96,E96)</f>
        <v>equipmentModelTarak8</v>
      </c>
      <c r="G96" s="20" t="str">
        <f>"equipmentType" &amp; Tablo1[[#This Row],[TypeEng]]&amp;".Id"</f>
        <v>equipmentTypeTarak.Id</v>
      </c>
      <c r="H96" s="20" t="s">
        <v>763</v>
      </c>
      <c r="I96" s="20" t="str">
        <f>"equipmentBrand"&amp;Tablo1[[#This Row],[Brand]]&amp;".Id"</f>
        <v>equipmentBrandRIETER.Id</v>
      </c>
      <c r="J96" s="20" t="s">
        <v>679</v>
      </c>
      <c r="K96" s="20"/>
      <c r="L96" s="20" t="str">
        <f>TRIM(_xlfn.CONCAT(Tablo1[[#This Row],[Brand]]," ~ ",Tablo1[[#This Row],[Model]]))</f>
        <v>RIETER ~ C50</v>
      </c>
      <c r="M96" s="20">
        <f>IF(COUNTIF($L$2:L96,L96)=1,COUNTIF($L$2:L96,L96),"0")</f>
        <v>1</v>
      </c>
      <c r="N96" s="31">
        <f>Tablo1[[#This Row],[Uniq]]+N95</f>
        <v>35</v>
      </c>
      <c r="O96" s="31" t="str">
        <f>"Model" &amp;Tablo1[[#This Row],[ModelNo]]</f>
        <v>Model35</v>
      </c>
      <c r="P96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Model35 = new EquipmentModel{Id = Guid.NewGuid(), EquipmentBrandId = equipmentBrandRIETER.Id, Name = "C50", EquipmentTypeId = equipmentTypeTarak.Id};</v>
      </c>
      <c r="Q96" s="37" t="s">
        <v>70</v>
      </c>
      <c r="R96" s="20">
        <v>1995</v>
      </c>
      <c r="S96" s="21" t="s">
        <v>171</v>
      </c>
      <c r="T96" s="21"/>
      <c r="U96" s="21">
        <v>5</v>
      </c>
      <c r="V96" s="22" t="s">
        <v>671</v>
      </c>
      <c r="W9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Model35.Id, Location="T303", SerialNumber ="1024 101",TransformerNumber ="5", Year = 1995,Description="", Active=true},</v>
      </c>
      <c r="X96" s="1"/>
      <c r="Y96" s="1"/>
      <c r="Z96" s="1"/>
    </row>
    <row r="97" spans="1:26" x14ac:dyDescent="0.25">
      <c r="A97" s="35">
        <v>179</v>
      </c>
      <c r="B97" s="36" t="s">
        <v>196</v>
      </c>
      <c r="C97" s="36">
        <v>11</v>
      </c>
      <c r="D97" s="20" t="s">
        <v>10</v>
      </c>
      <c r="E97" s="20" t="s">
        <v>799</v>
      </c>
      <c r="F97" s="20" t="str">
        <f xml:space="preserve"> "equipmentModel" &amp; E97 &amp; COUNTIF($E$2:E97,E97)</f>
        <v>equipmentModelTarak9</v>
      </c>
      <c r="G97" s="20" t="str">
        <f>"equipmentType" &amp; Tablo1[[#This Row],[TypeEng]]&amp;".Id"</f>
        <v>equipmentTypeTarak.Id</v>
      </c>
      <c r="H97" s="20" t="s">
        <v>763</v>
      </c>
      <c r="I97" s="20" t="str">
        <f>"equipmentBrand"&amp;Tablo1[[#This Row],[Brand]]&amp;".Id"</f>
        <v>equipmentBrandRIETER.Id</v>
      </c>
      <c r="J97" s="20" t="s">
        <v>679</v>
      </c>
      <c r="K97" s="20"/>
      <c r="L97" s="20" t="str">
        <f>TRIM(_xlfn.CONCAT(Tablo1[[#This Row],[Brand]]," ~ ",Tablo1[[#This Row],[Model]]))</f>
        <v>RIETER ~ C50</v>
      </c>
      <c r="M97" s="20" t="str">
        <f>IF(COUNTIF($L$2:L97,L97)=1,COUNTIF($L$2:L97,L97),"0")</f>
        <v>0</v>
      </c>
      <c r="N97" s="31">
        <f>Tablo1[[#This Row],[Uniq]]+N96</f>
        <v>35</v>
      </c>
      <c r="O97" s="31" t="str">
        <f>"Model" &amp;Tablo1[[#This Row],[ModelNo]]</f>
        <v>Model35</v>
      </c>
      <c r="P97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Model35 = new EquipmentModel{Id = Guid.NewGuid(), EquipmentBrandId = equipmentBrandRIETER.Id, Name = "C50", EquipmentTypeId = equipmentTypeTarak.Id};</v>
      </c>
      <c r="Q97" s="37" t="s">
        <v>71</v>
      </c>
      <c r="R97" s="20">
        <v>1995</v>
      </c>
      <c r="S97" s="21" t="s">
        <v>171</v>
      </c>
      <c r="T97" s="21"/>
      <c r="U97" s="21">
        <v>5</v>
      </c>
      <c r="V97" s="22" t="s">
        <v>671</v>
      </c>
      <c r="W9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Model35.Id, Location="T304", SerialNumber ="1024 101",TransformerNumber ="5", Year = 1995,Description="", Active=true},</v>
      </c>
      <c r="X97" s="1"/>
      <c r="Y97" s="1"/>
      <c r="Z97" s="1"/>
    </row>
    <row r="98" spans="1:26" x14ac:dyDescent="0.25">
      <c r="A98" s="35">
        <v>185</v>
      </c>
      <c r="B98" s="36" t="s">
        <v>196</v>
      </c>
      <c r="C98" s="36">
        <v>11</v>
      </c>
      <c r="D98" s="20" t="s">
        <v>10</v>
      </c>
      <c r="E98" s="20" t="s">
        <v>799</v>
      </c>
      <c r="F98" s="20" t="str">
        <f xml:space="preserve"> "equipmentModel" &amp; E98 &amp; COUNTIF($E$2:E98,E98)</f>
        <v>equipmentModelTarak10</v>
      </c>
      <c r="G98" s="20" t="str">
        <f>"equipmentType" &amp; Tablo1[[#This Row],[TypeEng]]&amp;".Id"</f>
        <v>equipmentTypeTarak.Id</v>
      </c>
      <c r="H98" s="20" t="s">
        <v>763</v>
      </c>
      <c r="I98" s="20" t="str">
        <f>"equipmentBrand"&amp;Tablo1[[#This Row],[Brand]]&amp;".Id"</f>
        <v>equipmentBrandRIETER.Id</v>
      </c>
      <c r="J98" s="20" t="s">
        <v>679</v>
      </c>
      <c r="K98" s="20"/>
      <c r="L98" s="20" t="str">
        <f>TRIM(_xlfn.CONCAT(Tablo1[[#This Row],[Brand]]," ~ ",Tablo1[[#This Row],[Model]]))</f>
        <v>RIETER ~ C50</v>
      </c>
      <c r="M98" s="20" t="str">
        <f>IF(COUNTIF($L$2:L98,L98)=1,COUNTIF($L$2:L98,L98),"0")</f>
        <v>0</v>
      </c>
      <c r="N98" s="31">
        <f>Tablo1[[#This Row],[Uniq]]+N97</f>
        <v>35</v>
      </c>
      <c r="O98" s="31" t="str">
        <f>"Model" &amp;Tablo1[[#This Row],[ModelNo]]</f>
        <v>Model35</v>
      </c>
      <c r="P98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Model35 = new EquipmentModel{Id = Guid.NewGuid(), EquipmentBrandId = equipmentBrandRIETER.Id, Name = "C50", EquipmentTypeId = equipmentTypeTarak.Id};</v>
      </c>
      <c r="Q98" s="37" t="s">
        <v>464</v>
      </c>
      <c r="R98" s="20">
        <v>1995</v>
      </c>
      <c r="S98" s="21" t="s">
        <v>649</v>
      </c>
      <c r="T98" s="21"/>
      <c r="U98" s="21">
        <v>5</v>
      </c>
      <c r="V98" s="22" t="s">
        <v>671</v>
      </c>
      <c r="W9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Model35.Id, Location="T310", SerialNumber ="1024 156 / 000564 ",TransformerNumber ="5", Year = 1995,Description="", Active=true},</v>
      </c>
      <c r="X98" s="1"/>
      <c r="Y98" s="1"/>
      <c r="Z98" s="1"/>
    </row>
    <row r="99" spans="1:26" x14ac:dyDescent="0.25">
      <c r="A99" s="35">
        <v>176</v>
      </c>
      <c r="B99" s="36" t="s">
        <v>196</v>
      </c>
      <c r="C99" s="36">
        <v>11</v>
      </c>
      <c r="D99" s="20" t="s">
        <v>10</v>
      </c>
      <c r="E99" s="20" t="s">
        <v>799</v>
      </c>
      <c r="F99" s="20" t="str">
        <f xml:space="preserve"> "equipmentModel" &amp; E99 &amp; COUNTIF($E$2:E99,E99)</f>
        <v>equipmentModelTarak11</v>
      </c>
      <c r="G99" s="20" t="str">
        <f>"equipmentType" &amp; Tablo1[[#This Row],[TypeEng]]&amp;".Id"</f>
        <v>equipmentTypeTarak.Id</v>
      </c>
      <c r="H99" s="20" t="s">
        <v>763</v>
      </c>
      <c r="I99" s="20" t="str">
        <f>"equipmentBrand"&amp;Tablo1[[#This Row],[Brand]]&amp;".Id"</f>
        <v>equipmentBrandRIETER.Id</v>
      </c>
      <c r="J99" s="20" t="s">
        <v>679</v>
      </c>
      <c r="K99" s="20"/>
      <c r="L99" s="20" t="str">
        <f>TRIM(_xlfn.CONCAT(Tablo1[[#This Row],[Brand]]," ~ ",Tablo1[[#This Row],[Model]]))</f>
        <v>RIETER ~ C50</v>
      </c>
      <c r="M99" s="20" t="str">
        <f>IF(COUNTIF($L$2:L99,L99)=1,COUNTIF($L$2:L99,L99),"0")</f>
        <v>0</v>
      </c>
      <c r="N99" s="31">
        <f>Tablo1[[#This Row],[Uniq]]+N98</f>
        <v>35</v>
      </c>
      <c r="O99" s="31" t="str">
        <f>"Model" &amp;Tablo1[[#This Row],[ModelNo]]</f>
        <v>Model35</v>
      </c>
      <c r="P99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Model35 = new EquipmentModel{Id = Guid.NewGuid(), EquipmentBrandId = equipmentBrandRIETER.Id, Name = "C50", EquipmentTypeId = equipmentTypeTarak.Id};</v>
      </c>
      <c r="Q99" s="37" t="s">
        <v>68</v>
      </c>
      <c r="R99" s="20">
        <v>1996</v>
      </c>
      <c r="S99" s="21" t="s">
        <v>646</v>
      </c>
      <c r="T99" s="21"/>
      <c r="U99" s="21">
        <v>5</v>
      </c>
      <c r="V99" s="22" t="s">
        <v>671</v>
      </c>
      <c r="W9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Model35.Id, Location="T301", SerialNumber ="1024 398 / 24504-0142",TransformerNumber ="5", Year = 1996,Description="", Active=true},</v>
      </c>
      <c r="X99" s="1"/>
      <c r="Y99" s="1"/>
      <c r="Z99" s="1"/>
    </row>
    <row r="100" spans="1:26" x14ac:dyDescent="0.25">
      <c r="A100" s="35">
        <v>177</v>
      </c>
      <c r="B100" s="36" t="s">
        <v>196</v>
      </c>
      <c r="C100" s="36">
        <v>11</v>
      </c>
      <c r="D100" s="20" t="s">
        <v>10</v>
      </c>
      <c r="E100" s="20" t="s">
        <v>799</v>
      </c>
      <c r="F100" s="20" t="str">
        <f xml:space="preserve"> "equipmentModel" &amp; E100 &amp; COUNTIF($E$2:E100,E100)</f>
        <v>equipmentModelTarak12</v>
      </c>
      <c r="G100" s="20" t="str">
        <f>"equipmentType" &amp; Tablo1[[#This Row],[TypeEng]]&amp;".Id"</f>
        <v>equipmentTypeTarak.Id</v>
      </c>
      <c r="H100" s="20" t="s">
        <v>763</v>
      </c>
      <c r="I100" s="20" t="str">
        <f>"equipmentBrand"&amp;Tablo1[[#This Row],[Brand]]&amp;".Id"</f>
        <v>equipmentBrandRIETER.Id</v>
      </c>
      <c r="J100" s="20" t="s">
        <v>679</v>
      </c>
      <c r="K100" s="20"/>
      <c r="L100" s="20" t="str">
        <f>TRIM(_xlfn.CONCAT(Tablo1[[#This Row],[Brand]]," ~ ",Tablo1[[#This Row],[Model]]))</f>
        <v>RIETER ~ C50</v>
      </c>
      <c r="M100" s="20" t="str">
        <f>IF(COUNTIF($L$2:L100,L100)=1,COUNTIF($L$2:L100,L100),"0")</f>
        <v>0</v>
      </c>
      <c r="N100" s="31">
        <f>Tablo1[[#This Row],[Uniq]]+N99</f>
        <v>35</v>
      </c>
      <c r="O100" s="31" t="str">
        <f>"Model" &amp;Tablo1[[#This Row],[ModelNo]]</f>
        <v>Model35</v>
      </c>
      <c r="P100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Model35 = new EquipmentModel{Id = Guid.NewGuid(), EquipmentBrandId = equipmentBrandRIETER.Id, Name = "C50", EquipmentTypeId = equipmentTypeTarak.Id};</v>
      </c>
      <c r="Q100" s="37" t="s">
        <v>69</v>
      </c>
      <c r="R100" s="20">
        <v>1996</v>
      </c>
      <c r="S100" s="21" t="s">
        <v>647</v>
      </c>
      <c r="T100" s="21"/>
      <c r="U100" s="21">
        <v>5</v>
      </c>
      <c r="V100" s="22" t="s">
        <v>671</v>
      </c>
      <c r="W10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Model35.Id, Location="T302", SerialNumber ="1024 398 / 24504-0143",TransformerNumber ="5", Year = 1996,Description="", Active=true},</v>
      </c>
      <c r="X100" s="1"/>
      <c r="Y100" s="1"/>
      <c r="Z100" s="1"/>
    </row>
    <row r="101" spans="1:26" x14ac:dyDescent="0.25">
      <c r="A101" s="35">
        <v>184</v>
      </c>
      <c r="B101" s="36" t="s">
        <v>196</v>
      </c>
      <c r="C101" s="36">
        <v>11</v>
      </c>
      <c r="D101" s="20" t="s">
        <v>10</v>
      </c>
      <c r="E101" s="20" t="s">
        <v>799</v>
      </c>
      <c r="F101" s="20" t="str">
        <f xml:space="preserve"> "equipmentModel" &amp; E101 &amp; COUNTIF($E$2:E101,E101)</f>
        <v>equipmentModelTarak13</v>
      </c>
      <c r="G101" s="20" t="str">
        <f>"equipmentType" &amp; Tablo1[[#This Row],[TypeEng]]&amp;".Id"</f>
        <v>equipmentTypeTarak.Id</v>
      </c>
      <c r="H101" s="20" t="s">
        <v>763</v>
      </c>
      <c r="I101" s="20" t="str">
        <f>"equipmentBrand"&amp;Tablo1[[#This Row],[Brand]]&amp;".Id"</f>
        <v>equipmentBrandRIETER.Id</v>
      </c>
      <c r="J101" s="20" t="s">
        <v>679</v>
      </c>
      <c r="K101" s="20"/>
      <c r="L101" s="20" t="str">
        <f>TRIM(_xlfn.CONCAT(Tablo1[[#This Row],[Brand]]," ~ ",Tablo1[[#This Row],[Model]]))</f>
        <v>RIETER ~ C50</v>
      </c>
      <c r="M101" s="20" t="str">
        <f>IF(COUNTIF($L$2:L101,L101)=1,COUNTIF($L$2:L101,L101),"0")</f>
        <v>0</v>
      </c>
      <c r="N101" s="31">
        <f>Tablo1[[#This Row],[Uniq]]+N100</f>
        <v>35</v>
      </c>
      <c r="O101" s="31" t="str">
        <f>"Model" &amp;Tablo1[[#This Row],[ModelNo]]</f>
        <v>Model35</v>
      </c>
      <c r="P101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Model35 = new EquipmentModel{Id = Guid.NewGuid(), EquipmentBrandId = equipmentBrandRIETER.Id, Name = "C50", EquipmentTypeId = equipmentTypeTarak.Id};</v>
      </c>
      <c r="Q101" s="37" t="s">
        <v>463</v>
      </c>
      <c r="R101" s="20">
        <v>1996</v>
      </c>
      <c r="S101" s="21" t="s">
        <v>648</v>
      </c>
      <c r="T101" s="21"/>
      <c r="U101" s="21">
        <v>5</v>
      </c>
      <c r="V101" s="22" t="s">
        <v>671</v>
      </c>
      <c r="W10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Model35.Id, Location="T309", SerialNumber ="1024 308 / 24503-1294 ",TransformerNumber ="5", Year = 1996,Description="", Active=true},</v>
      </c>
      <c r="X101" s="1"/>
      <c r="Y101" s="1"/>
      <c r="Z101" s="1"/>
    </row>
    <row r="102" spans="1:26" x14ac:dyDescent="0.25">
      <c r="A102" s="35">
        <v>181</v>
      </c>
      <c r="B102" s="36" t="s">
        <v>196</v>
      </c>
      <c r="C102" s="36">
        <v>11</v>
      </c>
      <c r="D102" s="20" t="s">
        <v>10</v>
      </c>
      <c r="E102" s="20" t="s">
        <v>799</v>
      </c>
      <c r="F102" s="20" t="str">
        <f xml:space="preserve"> "equipmentModel" &amp; E102 &amp; COUNTIF($E$2:E102,E102)</f>
        <v>equipmentModelTarak14</v>
      </c>
      <c r="G102" s="20" t="str">
        <f>"equipmentType" &amp; Tablo1[[#This Row],[TypeEng]]&amp;".Id"</f>
        <v>equipmentTypeTarak.Id</v>
      </c>
      <c r="H102" s="20" t="s">
        <v>763</v>
      </c>
      <c r="I102" s="20" t="str">
        <f>"equipmentBrand"&amp;Tablo1[[#This Row],[Brand]]&amp;".Id"</f>
        <v>equipmentBrandRIETER.Id</v>
      </c>
      <c r="J102" s="20" t="s">
        <v>679</v>
      </c>
      <c r="K102" s="20"/>
      <c r="L102" s="20" t="str">
        <f>TRIM(_xlfn.CONCAT(Tablo1[[#This Row],[Brand]]," ~ ",Tablo1[[#This Row],[Model]]))</f>
        <v>RIETER ~ C50</v>
      </c>
      <c r="M102" s="20" t="str">
        <f>IF(COUNTIF($L$2:L102,L102)=1,COUNTIF($L$2:L102,L102),"0")</f>
        <v>0</v>
      </c>
      <c r="N102" s="31">
        <f>Tablo1[[#This Row],[Uniq]]+N101</f>
        <v>35</v>
      </c>
      <c r="O102" s="31" t="str">
        <f>"Model" &amp;Tablo1[[#This Row],[ModelNo]]</f>
        <v>Model35</v>
      </c>
      <c r="P102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Model35 = new EquipmentModel{Id = Guid.NewGuid(), EquipmentBrandId = equipmentBrandRIETER.Id, Name = "C50", EquipmentTypeId = equipmentTypeTarak.Id};</v>
      </c>
      <c r="Q102" s="37" t="s">
        <v>346</v>
      </c>
      <c r="R102" s="20">
        <v>1997</v>
      </c>
      <c r="S102" s="21" t="s">
        <v>349</v>
      </c>
      <c r="T102" s="21"/>
      <c r="U102" s="21">
        <v>5</v>
      </c>
      <c r="V102" s="22" t="s">
        <v>671</v>
      </c>
      <c r="W10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Model35.Id, Location="T306", SerialNumber ="24505-0007",TransformerNumber ="5", Year = 1997,Description="", Active=true},</v>
      </c>
      <c r="X102" s="1"/>
      <c r="Y102" s="1"/>
      <c r="Z102" s="1"/>
    </row>
    <row r="103" spans="1:26" x14ac:dyDescent="0.25">
      <c r="A103" s="35">
        <v>182</v>
      </c>
      <c r="B103" s="36" t="s">
        <v>196</v>
      </c>
      <c r="C103" s="36">
        <v>11</v>
      </c>
      <c r="D103" s="20" t="s">
        <v>10</v>
      </c>
      <c r="E103" s="20" t="s">
        <v>799</v>
      </c>
      <c r="F103" s="20" t="str">
        <f xml:space="preserve"> "equipmentModel" &amp; E103 &amp; COUNTIF($E$2:E103,E103)</f>
        <v>equipmentModelTarak15</v>
      </c>
      <c r="G103" s="20" t="str">
        <f>"equipmentType" &amp; Tablo1[[#This Row],[TypeEng]]&amp;".Id"</f>
        <v>equipmentTypeTarak.Id</v>
      </c>
      <c r="H103" s="20" t="s">
        <v>763</v>
      </c>
      <c r="I103" s="20" t="str">
        <f>"equipmentBrand"&amp;Tablo1[[#This Row],[Brand]]&amp;".Id"</f>
        <v>equipmentBrandRIETER.Id</v>
      </c>
      <c r="J103" s="20" t="s">
        <v>679</v>
      </c>
      <c r="K103" s="20"/>
      <c r="L103" s="20" t="str">
        <f>TRIM(_xlfn.CONCAT(Tablo1[[#This Row],[Brand]]," ~ ",Tablo1[[#This Row],[Model]]))</f>
        <v>RIETER ~ C50</v>
      </c>
      <c r="M103" s="20" t="str">
        <f>IF(COUNTIF($L$2:L103,L103)=1,COUNTIF($L$2:L103,L103),"0")</f>
        <v>0</v>
      </c>
      <c r="N103" s="31">
        <f>Tablo1[[#This Row],[Uniq]]+N102</f>
        <v>35</v>
      </c>
      <c r="O103" s="31" t="str">
        <f>"Model" &amp;Tablo1[[#This Row],[ModelNo]]</f>
        <v>Model35</v>
      </c>
      <c r="P103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Model35 = new EquipmentModel{Id = Guid.NewGuid(), EquipmentBrandId = equipmentBrandRIETER.Id, Name = "C50", EquipmentTypeId = equipmentTypeTarak.Id};</v>
      </c>
      <c r="Q103" s="37" t="s">
        <v>347</v>
      </c>
      <c r="R103" s="20">
        <v>1997</v>
      </c>
      <c r="S103" s="21" t="s">
        <v>350</v>
      </c>
      <c r="T103" s="21"/>
      <c r="U103" s="21">
        <v>5</v>
      </c>
      <c r="V103" s="22" t="s">
        <v>671</v>
      </c>
      <c r="W10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Model35.Id, Location="T307", SerialNumber ="24505-0008",TransformerNumber ="5", Year = 1997,Description="", Active=true},</v>
      </c>
      <c r="X103" s="1"/>
      <c r="Y103" s="1"/>
      <c r="Z103" s="1"/>
    </row>
    <row r="104" spans="1:26" x14ac:dyDescent="0.25">
      <c r="A104" s="35">
        <v>180</v>
      </c>
      <c r="B104" s="36" t="s">
        <v>196</v>
      </c>
      <c r="C104" s="36">
        <v>11</v>
      </c>
      <c r="D104" s="20" t="s">
        <v>10</v>
      </c>
      <c r="E104" s="20" t="s">
        <v>799</v>
      </c>
      <c r="F104" s="20" t="str">
        <f xml:space="preserve"> "equipmentModel" &amp; E104 &amp; COUNTIF($E$2:E104,E104)</f>
        <v>equipmentModelTarak16</v>
      </c>
      <c r="G104" s="20" t="str">
        <f>"equipmentType" &amp; Tablo1[[#This Row],[TypeEng]]&amp;".Id"</f>
        <v>equipmentTypeTarak.Id</v>
      </c>
      <c r="H104" s="20" t="s">
        <v>763</v>
      </c>
      <c r="I104" s="20" t="str">
        <f>"equipmentBrand"&amp;Tablo1[[#This Row],[Brand]]&amp;".Id"</f>
        <v>equipmentBrandRIETER.Id</v>
      </c>
      <c r="J104" s="20" t="s">
        <v>755</v>
      </c>
      <c r="K104" s="20"/>
      <c r="L104" s="20" t="str">
        <f>TRIM(_xlfn.CONCAT(Tablo1[[#This Row],[Brand]]," ~ ",Tablo1[[#This Row],[Model]]))</f>
        <v>RIETER ~ C51H</v>
      </c>
      <c r="M104" s="20">
        <f>IF(COUNTIF($L$2:L104,L104)=1,COUNTIF($L$2:L104,L104),"0")</f>
        <v>1</v>
      </c>
      <c r="N104" s="31">
        <f>Tablo1[[#This Row],[Uniq]]+N103</f>
        <v>36</v>
      </c>
      <c r="O104" s="31" t="str">
        <f>"Model" &amp;Tablo1[[#This Row],[ModelNo]]</f>
        <v>Model36</v>
      </c>
      <c r="P104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Model36 = new EquipmentModel{Id = Guid.NewGuid(), EquipmentBrandId = equipmentBrandRIETER.Id, Name = "C51H", EquipmentTypeId = equipmentTypeTarak.Id};</v>
      </c>
      <c r="Q104" s="37" t="s">
        <v>251</v>
      </c>
      <c r="R104" s="20">
        <v>2000</v>
      </c>
      <c r="S104" s="21" t="s">
        <v>519</v>
      </c>
      <c r="T104" s="21"/>
      <c r="U104" s="21">
        <v>5</v>
      </c>
      <c r="V104" s="22" t="s">
        <v>671</v>
      </c>
      <c r="W10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Model36.Id, Location="T305", SerialNumber ="40000361-00090",TransformerNumber ="5", Year = 2000,Description="", Active=true},</v>
      </c>
      <c r="X104" s="1"/>
      <c r="Y104" s="1"/>
      <c r="Z104" s="1"/>
    </row>
    <row r="105" spans="1:26" x14ac:dyDescent="0.25">
      <c r="A105" s="35">
        <v>183</v>
      </c>
      <c r="B105" s="36" t="s">
        <v>196</v>
      </c>
      <c r="C105" s="36">
        <v>11</v>
      </c>
      <c r="D105" s="20" t="s">
        <v>10</v>
      </c>
      <c r="E105" s="20" t="s">
        <v>799</v>
      </c>
      <c r="F105" s="20" t="str">
        <f xml:space="preserve"> "equipmentModel" &amp; E105 &amp; COUNTIF($E$2:E105,E105)</f>
        <v>equipmentModelTarak17</v>
      </c>
      <c r="G105" s="20" t="str">
        <f>"equipmentType" &amp; Tablo1[[#This Row],[TypeEng]]&amp;".Id"</f>
        <v>equipmentTypeTarak.Id</v>
      </c>
      <c r="H105" s="20" t="s">
        <v>763</v>
      </c>
      <c r="I105" s="20" t="str">
        <f>"equipmentBrand"&amp;Tablo1[[#This Row],[Brand]]&amp;".Id"</f>
        <v>equipmentBrandRIETER.Id</v>
      </c>
      <c r="J105" s="20" t="s">
        <v>755</v>
      </c>
      <c r="K105" s="20"/>
      <c r="L105" s="20" t="str">
        <f>TRIM(_xlfn.CONCAT(Tablo1[[#This Row],[Brand]]," ~ ",Tablo1[[#This Row],[Model]]))</f>
        <v>RIETER ~ C51H</v>
      </c>
      <c r="M105" s="20" t="str">
        <f>IF(COUNTIF($L$2:L105,L105)=1,COUNTIF($L$2:L105,L105),"0")</f>
        <v>0</v>
      </c>
      <c r="N105" s="31">
        <f>Tablo1[[#This Row],[Uniq]]+N104</f>
        <v>36</v>
      </c>
      <c r="O105" s="31" t="str">
        <f>"Model" &amp;Tablo1[[#This Row],[ModelNo]]</f>
        <v>Model36</v>
      </c>
      <c r="P105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Model36 = new EquipmentModel{Id = Guid.NewGuid(), EquipmentBrandId = equipmentBrandRIETER.Id, Name = "C51H", EquipmentTypeId = equipmentTypeTarak.Id};</v>
      </c>
      <c r="Q105" s="37" t="s">
        <v>425</v>
      </c>
      <c r="R105" s="20">
        <v>2000</v>
      </c>
      <c r="S105" s="21" t="s">
        <v>520</v>
      </c>
      <c r="T105" s="21"/>
      <c r="U105" s="21">
        <v>5</v>
      </c>
      <c r="V105" s="22" t="s">
        <v>671</v>
      </c>
      <c r="W10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Model36.Id, Location="T308", SerialNumber ="40000361-00089",TransformerNumber ="5", Year = 2000,Description="", Active=true},</v>
      </c>
      <c r="X105" s="1"/>
      <c r="Y105" s="1"/>
      <c r="Z105" s="1"/>
    </row>
    <row r="106" spans="1:26" x14ac:dyDescent="0.25">
      <c r="A106" s="35">
        <v>190</v>
      </c>
      <c r="B106" s="36" t="s">
        <v>196</v>
      </c>
      <c r="C106" s="36">
        <v>11</v>
      </c>
      <c r="D106" s="20" t="s">
        <v>773</v>
      </c>
      <c r="E106" s="20" t="s">
        <v>851</v>
      </c>
      <c r="F106" s="20" t="str">
        <f xml:space="preserve"> "equipmentModel" &amp; E106 &amp; COUNTIF($E$2:E106,E106)</f>
        <v>equipmentModelUnilap1</v>
      </c>
      <c r="G106" s="20" t="str">
        <f>"equipmentType" &amp; Tablo1[[#This Row],[TypeEng]]&amp;".Id"</f>
        <v>equipmentTypeUnilap.Id</v>
      </c>
      <c r="H106" s="20" t="s">
        <v>763</v>
      </c>
      <c r="I106" s="20" t="str">
        <f>"equipmentBrand"&amp;Tablo1[[#This Row],[Brand]]&amp;".Id"</f>
        <v>equipmentBrandRIETER.Id</v>
      </c>
      <c r="J106" s="20" t="s">
        <v>680</v>
      </c>
      <c r="K106" s="20"/>
      <c r="L106" s="20" t="str">
        <f>TRIM(_xlfn.CONCAT(Tablo1[[#This Row],[Brand]]," ~ ",Tablo1[[#This Row],[Model]]))</f>
        <v>RIETER ~ E32</v>
      </c>
      <c r="M106" s="20">
        <f>IF(COUNTIF($L$2:L106,L106)=1,COUNTIF($L$2:L106,L106),"0")</f>
        <v>1</v>
      </c>
      <c r="N106" s="31">
        <f>Tablo1[[#This Row],[Uniq]]+N105</f>
        <v>37</v>
      </c>
      <c r="O106" s="31" t="str">
        <f>"Model" &amp;Tablo1[[#This Row],[ModelNo]]</f>
        <v>Model37</v>
      </c>
      <c r="P106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Model37 = new EquipmentModel{Id = Guid.NewGuid(), EquipmentBrandId = equipmentBrandRIETER.Id, Name = "E32", EquipmentTypeId = equipmentTypeUnilap.Id};</v>
      </c>
      <c r="Q106" s="37" t="s">
        <v>74</v>
      </c>
      <c r="R106" s="20">
        <v>2007</v>
      </c>
      <c r="S106" s="21" t="s">
        <v>684</v>
      </c>
      <c r="T106" s="21"/>
      <c r="U106" s="21">
        <v>5</v>
      </c>
      <c r="V106" s="22" t="s">
        <v>671</v>
      </c>
      <c r="W10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Model37.Id, Location="U301", SerialNumber ="40009067-00336",TransformerNumber ="5", Year = 2007,Description="", Active=true},</v>
      </c>
      <c r="X106" s="1"/>
      <c r="Y106" s="1"/>
      <c r="Z106" s="1"/>
    </row>
    <row r="107" spans="1:26" x14ac:dyDescent="0.25">
      <c r="A107" s="35">
        <v>191</v>
      </c>
      <c r="B107" s="36" t="s">
        <v>196</v>
      </c>
      <c r="C107" s="36">
        <v>11</v>
      </c>
      <c r="D107" s="20" t="s">
        <v>773</v>
      </c>
      <c r="E107" s="20" t="s">
        <v>806</v>
      </c>
      <c r="F107" s="20" t="str">
        <f xml:space="preserve"> "equipmentModel" &amp; E107 &amp; COUNTIF($E$2:E107,E107)</f>
        <v>equipmentModelUniflap1</v>
      </c>
      <c r="G107" s="20" t="str">
        <f>"equipmentType" &amp; Tablo1[[#This Row],[TypeEng]]&amp;".Id"</f>
        <v>equipmentTypeUniflap.Id</v>
      </c>
      <c r="H107" s="20" t="s">
        <v>763</v>
      </c>
      <c r="I107" s="20" t="str">
        <f>"equipmentBrand"&amp;Tablo1[[#This Row],[Brand]]&amp;".Id"</f>
        <v>equipmentBrandRIETER.Id</v>
      </c>
      <c r="J107" s="20" t="s">
        <v>680</v>
      </c>
      <c r="K107" s="20"/>
      <c r="L107" s="20" t="str">
        <f>TRIM(_xlfn.CONCAT(Tablo1[[#This Row],[Brand]]," ~ ",Tablo1[[#This Row],[Model]]))</f>
        <v>RIETER ~ E32</v>
      </c>
      <c r="M107" s="20" t="str">
        <f>IF(COUNTIF($L$2:L107,L107)=1,COUNTIF($L$2:L107,L107),"0")</f>
        <v>0</v>
      </c>
      <c r="N107" s="31">
        <f>Tablo1[[#This Row],[Uniq]]+N106</f>
        <v>37</v>
      </c>
      <c r="O107" s="31" t="str">
        <f>"Model" &amp;Tablo1[[#This Row],[ModelNo]]</f>
        <v>Model37</v>
      </c>
      <c r="P107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Model37 = new EquipmentModel{Id = Guid.NewGuid(), EquipmentBrandId = equipmentBrandRIETER.Id, Name = "E32", EquipmentTypeId = equipmentTypeUniflap.Id};</v>
      </c>
      <c r="Q107" s="37" t="s">
        <v>418</v>
      </c>
      <c r="R107" s="20">
        <v>2007</v>
      </c>
      <c r="S107" s="21" t="s">
        <v>421</v>
      </c>
      <c r="T107" s="21"/>
      <c r="U107" s="21">
        <v>5</v>
      </c>
      <c r="V107" s="22" t="s">
        <v>671</v>
      </c>
      <c r="W10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Model37.Id, Location="U302", SerialNumber ="40009067-00403",TransformerNumber ="5", Year = 2007,Description="", Active=true},</v>
      </c>
      <c r="X107" s="1"/>
      <c r="Y107" s="1"/>
      <c r="Z107" s="1"/>
    </row>
    <row r="108" spans="1:26" x14ac:dyDescent="0.25">
      <c r="A108" s="35">
        <v>192</v>
      </c>
      <c r="B108" s="36" t="s">
        <v>196</v>
      </c>
      <c r="C108" s="36">
        <v>11</v>
      </c>
      <c r="D108" s="20" t="s">
        <v>8</v>
      </c>
      <c r="E108" s="20" t="s">
        <v>797</v>
      </c>
      <c r="F108" s="20" t="str">
        <f xml:space="preserve"> "equipmentModel" &amp; E108 &amp; COUNTIF($E$2:E108,E108)</f>
        <v>equipmentModelPenye1</v>
      </c>
      <c r="G108" s="20" t="str">
        <f>"equipmentType" &amp; Tablo1[[#This Row],[TypeEng]]&amp;".Id"</f>
        <v>equipmentTypePenye.Id</v>
      </c>
      <c r="H108" s="20" t="s">
        <v>763</v>
      </c>
      <c r="I108" s="20" t="str">
        <f>"equipmentBrand"&amp;Tablo1[[#This Row],[Brand]]&amp;".Id"</f>
        <v>equipmentBrandRIETER.Id</v>
      </c>
      <c r="J108" s="20" t="s">
        <v>676</v>
      </c>
      <c r="K108" s="20"/>
      <c r="L108" s="20" t="str">
        <f>TRIM(_xlfn.CONCAT(Tablo1[[#This Row],[Brand]]," ~ ",Tablo1[[#This Row],[Model]]))</f>
        <v>RIETER ~ E65</v>
      </c>
      <c r="M108" s="20">
        <f>IF(COUNTIF($L$2:L108,L108)=1,COUNTIF($L$2:L108,L108),"0")</f>
        <v>1</v>
      </c>
      <c r="N108" s="31">
        <f>Tablo1[[#This Row],[Uniq]]+N107</f>
        <v>38</v>
      </c>
      <c r="O108" s="31" t="str">
        <f>"Model" &amp;Tablo1[[#This Row],[ModelNo]]</f>
        <v>Model38</v>
      </c>
      <c r="P108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Model38 = new EquipmentModel{Id = Guid.NewGuid(), EquipmentBrandId = equipmentBrandRIETER.Id, Name = "E65", EquipmentTypeId = equipmentTypePenye.Id};</v>
      </c>
      <c r="Q108" s="37" t="s">
        <v>72</v>
      </c>
      <c r="R108" s="20">
        <v>2007</v>
      </c>
      <c r="S108" s="21" t="s">
        <v>419</v>
      </c>
      <c r="T108" s="21"/>
      <c r="U108" s="21">
        <v>5</v>
      </c>
      <c r="V108" s="22" t="s">
        <v>671</v>
      </c>
      <c r="W10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Model38.Id, Location="P301", SerialNumber ="40007962-01657",TransformerNumber ="5", Year = 2007,Description="", Active=true},</v>
      </c>
      <c r="X108" s="1"/>
      <c r="Y108" s="1"/>
      <c r="Z108" s="1"/>
    </row>
    <row r="109" spans="1:26" x14ac:dyDescent="0.25">
      <c r="A109" s="35">
        <v>193</v>
      </c>
      <c r="B109" s="36" t="s">
        <v>196</v>
      </c>
      <c r="C109" s="36">
        <v>11</v>
      </c>
      <c r="D109" s="20" t="s">
        <v>8</v>
      </c>
      <c r="E109" s="20" t="s">
        <v>797</v>
      </c>
      <c r="F109" s="20" t="str">
        <f xml:space="preserve"> "equipmentModel" &amp; E109 &amp; COUNTIF($E$2:E109,E109)</f>
        <v>equipmentModelPenye2</v>
      </c>
      <c r="G109" s="20" t="str">
        <f>"equipmentType" &amp; Tablo1[[#This Row],[TypeEng]]&amp;".Id"</f>
        <v>equipmentTypePenye.Id</v>
      </c>
      <c r="H109" s="20" t="s">
        <v>763</v>
      </c>
      <c r="I109" s="20" t="str">
        <f>"equipmentBrand"&amp;Tablo1[[#This Row],[Brand]]&amp;".Id"</f>
        <v>equipmentBrandRIETER.Id</v>
      </c>
      <c r="J109" s="20" t="s">
        <v>676</v>
      </c>
      <c r="K109" s="20"/>
      <c r="L109" s="20" t="str">
        <f>TRIM(_xlfn.CONCAT(Tablo1[[#This Row],[Brand]]," ~ ",Tablo1[[#This Row],[Model]]))</f>
        <v>RIETER ~ E65</v>
      </c>
      <c r="M109" s="20" t="str">
        <f>IF(COUNTIF($L$2:L109,L109)=1,COUNTIF($L$2:L109,L109),"0")</f>
        <v>0</v>
      </c>
      <c r="N109" s="31">
        <f>Tablo1[[#This Row],[Uniq]]+N108</f>
        <v>38</v>
      </c>
      <c r="O109" s="31" t="str">
        <f>"Model" &amp;Tablo1[[#This Row],[ModelNo]]</f>
        <v>Model38</v>
      </c>
      <c r="P109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Model38 = new EquipmentModel{Id = Guid.NewGuid(), EquipmentBrandId = equipmentBrandRIETER.Id, Name = "E65", EquipmentTypeId = equipmentTypePenye.Id};</v>
      </c>
      <c r="Q109" s="37" t="s">
        <v>73</v>
      </c>
      <c r="R109" s="20">
        <v>2007</v>
      </c>
      <c r="S109" s="21" t="s">
        <v>420</v>
      </c>
      <c r="T109" s="21"/>
      <c r="U109" s="21">
        <v>5</v>
      </c>
      <c r="V109" s="22" t="s">
        <v>671</v>
      </c>
      <c r="W10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Model38.Id, Location="P302", SerialNumber ="40007962-01658",TransformerNumber ="5", Year = 2007,Description="", Active=true},</v>
      </c>
      <c r="X109" s="1"/>
      <c r="Y109" s="1"/>
      <c r="Z109" s="1"/>
    </row>
    <row r="110" spans="1:26" x14ac:dyDescent="0.25">
      <c r="A110" s="35">
        <v>196</v>
      </c>
      <c r="B110" s="36" t="s">
        <v>196</v>
      </c>
      <c r="C110" s="36">
        <v>11</v>
      </c>
      <c r="D110" s="20" t="s">
        <v>8</v>
      </c>
      <c r="E110" s="20" t="s">
        <v>797</v>
      </c>
      <c r="F110" s="20" t="str">
        <f xml:space="preserve"> "equipmentModel" &amp; E110 &amp; COUNTIF($E$2:E110,E110)</f>
        <v>equipmentModelPenye3</v>
      </c>
      <c r="G110" s="20" t="str">
        <f>"equipmentType" &amp; Tablo1[[#This Row],[TypeEng]]&amp;".Id"</f>
        <v>equipmentTypePenye.Id</v>
      </c>
      <c r="H110" s="20" t="s">
        <v>763</v>
      </c>
      <c r="I110" s="20" t="str">
        <f>"equipmentBrand"&amp;Tablo1[[#This Row],[Brand]]&amp;".Id"</f>
        <v>equipmentBrandRIETER.Id</v>
      </c>
      <c r="J110" s="20" t="s">
        <v>677</v>
      </c>
      <c r="K110" s="20"/>
      <c r="L110" s="20" t="str">
        <f>TRIM(_xlfn.CONCAT(Tablo1[[#This Row],[Brand]]," ~ ",Tablo1[[#This Row],[Model]]))</f>
        <v>RIETER ~ E72</v>
      </c>
      <c r="M110" s="20">
        <f>IF(COUNTIF($L$2:L110,L110)=1,COUNTIF($L$2:L110,L110),"0")</f>
        <v>1</v>
      </c>
      <c r="N110" s="31">
        <f>Tablo1[[#This Row],[Uniq]]+N109</f>
        <v>39</v>
      </c>
      <c r="O110" s="31" t="str">
        <f>"Model" &amp;Tablo1[[#This Row],[ModelNo]]</f>
        <v>Model39</v>
      </c>
      <c r="P110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Model39 = new EquipmentModel{Id = Guid.NewGuid(), EquipmentBrandId = equipmentBrandRIETER.Id, Name = "E72", EquipmentTypeId = equipmentTypePenye.Id};</v>
      </c>
      <c r="Q110" s="37" t="s">
        <v>465</v>
      </c>
      <c r="R110" s="20">
        <v>2001</v>
      </c>
      <c r="S110" s="21" t="s">
        <v>469</v>
      </c>
      <c r="T110" s="21"/>
      <c r="U110" s="21">
        <v>5</v>
      </c>
      <c r="V110" s="22" t="s">
        <v>671</v>
      </c>
      <c r="W11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Model39.Id, Location="P305", SerialNumber ="40000310-184",TransformerNumber ="5", Year = 2001,Description="", Active=true},</v>
      </c>
      <c r="X110" s="1"/>
      <c r="Y110" s="1"/>
      <c r="Z110" s="1"/>
    </row>
    <row r="111" spans="1:26" x14ac:dyDescent="0.25">
      <c r="A111" s="35">
        <v>197</v>
      </c>
      <c r="B111" s="36" t="s">
        <v>196</v>
      </c>
      <c r="C111" s="36">
        <v>11</v>
      </c>
      <c r="D111" s="20" t="s">
        <v>8</v>
      </c>
      <c r="E111" s="20" t="s">
        <v>797</v>
      </c>
      <c r="F111" s="20" t="str">
        <f xml:space="preserve"> "equipmentModel" &amp; E111 &amp; COUNTIF($E$2:E111,E111)</f>
        <v>equipmentModelPenye4</v>
      </c>
      <c r="G111" s="20" t="str">
        <f>"equipmentType" &amp; Tablo1[[#This Row],[TypeEng]]&amp;".Id"</f>
        <v>equipmentTypePenye.Id</v>
      </c>
      <c r="H111" s="20" t="s">
        <v>763</v>
      </c>
      <c r="I111" s="20" t="str">
        <f>"equipmentBrand"&amp;Tablo1[[#This Row],[Brand]]&amp;".Id"</f>
        <v>equipmentBrandRIETER.Id</v>
      </c>
      <c r="J111" s="20" t="s">
        <v>677</v>
      </c>
      <c r="K111" s="20"/>
      <c r="L111" s="20" t="str">
        <f>TRIM(_xlfn.CONCAT(Tablo1[[#This Row],[Brand]]," ~ ",Tablo1[[#This Row],[Model]]))</f>
        <v>RIETER ~ E72</v>
      </c>
      <c r="M111" s="20" t="str">
        <f>IF(COUNTIF($L$2:L111,L111)=1,COUNTIF($L$2:L111,L111),"0")</f>
        <v>0</v>
      </c>
      <c r="N111" s="31">
        <f>Tablo1[[#This Row],[Uniq]]+N110</f>
        <v>39</v>
      </c>
      <c r="O111" s="31" t="str">
        <f>"Model" &amp;Tablo1[[#This Row],[ModelNo]]</f>
        <v>Model39</v>
      </c>
      <c r="P111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Model39 = new EquipmentModel{Id = Guid.NewGuid(), EquipmentBrandId = equipmentBrandRIETER.Id, Name = "E72", EquipmentTypeId = equipmentTypePenye.Id};</v>
      </c>
      <c r="Q111" s="37" t="s">
        <v>466</v>
      </c>
      <c r="R111" s="20">
        <v>2001</v>
      </c>
      <c r="S111" s="21" t="s">
        <v>470</v>
      </c>
      <c r="T111" s="21"/>
      <c r="U111" s="21">
        <v>5</v>
      </c>
      <c r="V111" s="22" t="s">
        <v>671</v>
      </c>
      <c r="W11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Model39.Id, Location="P306", SerialNumber ="40000310-185",TransformerNumber ="5", Year = 2001,Description="", Active=true},</v>
      </c>
      <c r="X111" s="1"/>
      <c r="Y111" s="1"/>
      <c r="Z111" s="1"/>
    </row>
    <row r="112" spans="1:26" x14ac:dyDescent="0.25">
      <c r="A112" s="35">
        <v>194</v>
      </c>
      <c r="B112" s="36" t="s">
        <v>196</v>
      </c>
      <c r="C112" s="36">
        <v>11</v>
      </c>
      <c r="D112" s="20" t="s">
        <v>8</v>
      </c>
      <c r="E112" s="20" t="s">
        <v>797</v>
      </c>
      <c r="F112" s="20" t="str">
        <f xml:space="preserve"> "equipmentModel" &amp; E112 &amp; COUNTIF($E$2:E112,E112)</f>
        <v>equipmentModelPenye5</v>
      </c>
      <c r="G112" s="20" t="str">
        <f>"equipmentType" &amp; Tablo1[[#This Row],[TypeEng]]&amp;".Id"</f>
        <v>equipmentTypePenye.Id</v>
      </c>
      <c r="H112" s="20" t="s">
        <v>763</v>
      </c>
      <c r="I112" s="20" t="str">
        <f>"equipmentBrand"&amp;Tablo1[[#This Row],[Brand]]&amp;".Id"</f>
        <v>equipmentBrandRIETER.Id</v>
      </c>
      <c r="J112" s="20" t="s">
        <v>678</v>
      </c>
      <c r="K112" s="20"/>
      <c r="L112" s="20" t="str">
        <f>TRIM(_xlfn.CONCAT(Tablo1[[#This Row],[Brand]]," ~ ",Tablo1[[#This Row],[Model]]))</f>
        <v>RIETER ~ E86</v>
      </c>
      <c r="M112" s="20">
        <f>IF(COUNTIF($L$2:L112,L112)=1,COUNTIF($L$2:L112,L112),"0")</f>
        <v>1</v>
      </c>
      <c r="N112" s="31">
        <f>Tablo1[[#This Row],[Uniq]]+N111</f>
        <v>40</v>
      </c>
      <c r="O112" s="31" t="str">
        <f>"Model" &amp;Tablo1[[#This Row],[ModelNo]]</f>
        <v>Model40</v>
      </c>
      <c r="P112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Model40 = new EquipmentModel{Id = Guid.NewGuid(), EquipmentBrandId = equipmentBrandRIETER.Id, Name = "E86", EquipmentTypeId = equipmentTypePenye.Id};</v>
      </c>
      <c r="Q112" s="37" t="s">
        <v>345</v>
      </c>
      <c r="R112" s="20">
        <v>2017</v>
      </c>
      <c r="S112" s="21" t="s">
        <v>348</v>
      </c>
      <c r="T112" s="21"/>
      <c r="U112" s="21">
        <v>5</v>
      </c>
      <c r="V112" s="22" t="s">
        <v>671</v>
      </c>
      <c r="W11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Model40.Id, Location="P303", SerialNumber ="40024301-S3",TransformerNumber ="5", Year = 2017,Description="", Active=true},</v>
      </c>
      <c r="X112" s="1"/>
      <c r="Y112" s="1"/>
      <c r="Z112" s="1"/>
    </row>
    <row r="113" spans="1:26" x14ac:dyDescent="0.25">
      <c r="A113" s="35">
        <v>195</v>
      </c>
      <c r="B113" s="36" t="s">
        <v>196</v>
      </c>
      <c r="C113" s="36">
        <v>11</v>
      </c>
      <c r="D113" s="20" t="s">
        <v>8</v>
      </c>
      <c r="E113" s="20" t="s">
        <v>797</v>
      </c>
      <c r="F113" s="20" t="str">
        <f xml:space="preserve"> "equipmentModel" &amp; E113 &amp; COUNTIF($E$2:E113,E113)</f>
        <v>equipmentModelPenye6</v>
      </c>
      <c r="G113" s="20" t="str">
        <f>"equipmentType" &amp; Tablo1[[#This Row],[TypeEng]]&amp;".Id"</f>
        <v>equipmentTypePenye.Id</v>
      </c>
      <c r="H113" s="20" t="s">
        <v>763</v>
      </c>
      <c r="I113" s="20" t="str">
        <f>"equipmentBrand"&amp;Tablo1[[#This Row],[Brand]]&amp;".Id"</f>
        <v>equipmentBrandRIETER.Id</v>
      </c>
      <c r="J113" s="20" t="s">
        <v>678</v>
      </c>
      <c r="K113" s="20"/>
      <c r="L113" s="20" t="str">
        <f>TRIM(_xlfn.CONCAT(Tablo1[[#This Row],[Brand]]," ~ ",Tablo1[[#This Row],[Model]]))</f>
        <v>RIETER ~ E86</v>
      </c>
      <c r="M113" s="20" t="str">
        <f>IF(COUNTIF($L$2:L113,L113)=1,COUNTIF($L$2:L113,L113),"0")</f>
        <v>0</v>
      </c>
      <c r="N113" s="31">
        <f>Tablo1[[#This Row],[Uniq]]+N112</f>
        <v>40</v>
      </c>
      <c r="O113" s="31" t="str">
        <f>"Model" &amp;Tablo1[[#This Row],[ModelNo]]</f>
        <v>Model40</v>
      </c>
      <c r="P113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Model40 = new EquipmentModel{Id = Guid.NewGuid(), EquipmentBrandId = equipmentBrandRIETER.Id, Name = "E86", EquipmentTypeId = equipmentTypePenye.Id};</v>
      </c>
      <c r="Q113" s="37" t="s">
        <v>440</v>
      </c>
      <c r="R113" s="20">
        <v>2021</v>
      </c>
      <c r="S113" s="21" t="s">
        <v>441</v>
      </c>
      <c r="T113" s="21"/>
      <c r="U113" s="21">
        <v>5</v>
      </c>
      <c r="V113" s="22" t="s">
        <v>671</v>
      </c>
      <c r="W11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Model40.Id, Location="P304", SerialNumber ="40028393-0321",TransformerNumber ="5", Year = 2021,Description="", Active=true},</v>
      </c>
      <c r="X113" s="1"/>
      <c r="Y113" s="1"/>
      <c r="Z113" s="1"/>
    </row>
    <row r="114" spans="1:26" x14ac:dyDescent="0.25">
      <c r="A114" s="2">
        <v>280</v>
      </c>
      <c r="B114" s="3" t="s">
        <v>591</v>
      </c>
      <c r="C114" s="3">
        <v>18</v>
      </c>
      <c r="D114" s="78" t="s">
        <v>3</v>
      </c>
      <c r="E114" s="78" t="s">
        <v>785</v>
      </c>
      <c r="F114" s="78" t="str">
        <f xml:space="preserve"> "equipmentModel" &amp; E114 &amp; COUNTIF($E$2:E114,E114)</f>
        <v>equipmentModelFitil1</v>
      </c>
      <c r="G114" s="78" t="str">
        <f>"equipmentType" &amp; Tablo1[[#This Row],[TypeEng]]&amp;".Id"</f>
        <v>equipmentTypeFitil.Id</v>
      </c>
      <c r="H114" s="78" t="s">
        <v>763</v>
      </c>
      <c r="I114" s="79" t="str">
        <f>"equipmentBrand"&amp;Tablo1[[#This Row],[Brand]]&amp;".Id"</f>
        <v>equipmentBrandRIETER.Id</v>
      </c>
      <c r="J114" s="79" t="s">
        <v>526</v>
      </c>
      <c r="K114" s="79"/>
      <c r="L114" s="79" t="str">
        <f>TRIM(_xlfn.CONCAT(Tablo1[[#This Row],[Brand]]," ~ ",Tablo1[[#This Row],[Model]]))</f>
        <v>RIETER ~ F5</v>
      </c>
      <c r="M114" s="79">
        <f>IF(COUNTIF($L$2:L114,L114)=1,COUNTIF($L$2:L114,L114),"0")</f>
        <v>1</v>
      </c>
      <c r="N114" s="31">
        <f>Tablo1[[#This Row],[Uniq]]+N113</f>
        <v>41</v>
      </c>
      <c r="O114" s="31" t="str">
        <f>"Model" &amp;Tablo1[[#This Row],[ModelNo]]</f>
        <v>Model41</v>
      </c>
      <c r="P114" s="7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Model41 = new EquipmentModel{Id = Guid.NewGuid(), EquipmentBrandId = equipmentBrandRIETER.Id, Name = "F5", EquipmentTypeId = equipmentTypeFitil.Id};</v>
      </c>
      <c r="Q114" s="80"/>
      <c r="R114" s="79">
        <v>1995</v>
      </c>
      <c r="S114" s="81" t="s">
        <v>660</v>
      </c>
      <c r="T114" s="81"/>
      <c r="U114" s="81"/>
      <c r="V114" s="82" t="s">
        <v>671</v>
      </c>
      <c r="W11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Model41.Id, Location="", SerialNumber ="1055 074 175/206",TransformerNumber ="", Year = 1995,Description="", Active=true},</v>
      </c>
      <c r="X114" s="1"/>
      <c r="Y114" s="1"/>
      <c r="Z114" s="1"/>
    </row>
    <row r="115" spans="1:26" x14ac:dyDescent="0.25">
      <c r="A115" s="35">
        <v>125</v>
      </c>
      <c r="B115" s="36" t="s">
        <v>193</v>
      </c>
      <c r="C115" s="36">
        <v>9</v>
      </c>
      <c r="D115" s="20" t="s">
        <v>9</v>
      </c>
      <c r="E115" s="20" t="s">
        <v>798</v>
      </c>
      <c r="F115" s="20" t="str">
        <f xml:space="preserve"> "equipmentModel" &amp; E115 &amp; COUNTIF($E$2:E115,E115)</f>
        <v>equipmentModelRing1</v>
      </c>
      <c r="G115" s="20" t="str">
        <f>"equipmentType" &amp; Tablo1[[#This Row],[TypeEng]]&amp;".Id"</f>
        <v>equipmentTypeRing.Id</v>
      </c>
      <c r="H115" s="20" t="s">
        <v>763</v>
      </c>
      <c r="I115" s="20" t="str">
        <f>"equipmentBrand"&amp;Tablo1[[#This Row],[Brand]]&amp;".Id"</f>
        <v>equipmentBrandRIETER.Id</v>
      </c>
      <c r="J115" s="20" t="s">
        <v>741</v>
      </c>
      <c r="K115" s="20" t="s">
        <v>742</v>
      </c>
      <c r="L115" s="20" t="str">
        <f>TRIM(_xlfn.CONCAT(Tablo1[[#This Row],[Brand]]," ~ ",Tablo1[[#This Row],[Model]]))</f>
        <v>RIETER ~ G30</v>
      </c>
      <c r="M115" s="20">
        <f>IF(COUNTIF($L$2:L115,L115)=1,COUNTIF($L$2:L115,L115),"0")</f>
        <v>1</v>
      </c>
      <c r="N115" s="31">
        <f>Tablo1[[#This Row],[Uniq]]+N114</f>
        <v>42</v>
      </c>
      <c r="O115" s="31" t="str">
        <f>"Model" &amp;Tablo1[[#This Row],[ModelNo]]</f>
        <v>Model42</v>
      </c>
      <c r="P115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Model42 = new EquipmentModel{Id = Guid.NewGuid(), EquipmentBrandId = equipmentBrandRIETER.Id, Name = "G30", EquipmentTypeId = equipmentTypeRing.Id};</v>
      </c>
      <c r="Q115" s="37" t="s">
        <v>50</v>
      </c>
      <c r="R115" s="20">
        <v>1997</v>
      </c>
      <c r="S115" s="21" t="s">
        <v>207</v>
      </c>
      <c r="T115" s="21"/>
      <c r="U115" s="21">
        <v>4</v>
      </c>
      <c r="V115" s="22" t="s">
        <v>671</v>
      </c>
      <c r="W11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Model42.Id, Location="R207", SerialNumber ="1065 558",TransformerNumber ="4", Year = 1997,Description="912 İĞ Ø42 KOPS Ø18*200", Active=true},</v>
      </c>
      <c r="X115" s="1"/>
      <c r="Y115" s="1"/>
      <c r="Z115" s="1"/>
    </row>
    <row r="116" spans="1:26" x14ac:dyDescent="0.25">
      <c r="A116" s="35">
        <v>126</v>
      </c>
      <c r="B116" s="36" t="s">
        <v>193</v>
      </c>
      <c r="C116" s="36">
        <v>9</v>
      </c>
      <c r="D116" s="20" t="s">
        <v>9</v>
      </c>
      <c r="E116" s="20" t="s">
        <v>798</v>
      </c>
      <c r="F116" s="20" t="str">
        <f xml:space="preserve"> "equipmentModel" &amp; E116 &amp; COUNTIF($E$2:E116,E116)</f>
        <v>equipmentModelRing2</v>
      </c>
      <c r="G116" s="20" t="str">
        <f>"equipmentType" &amp; Tablo1[[#This Row],[TypeEng]]&amp;".Id"</f>
        <v>equipmentTypeRing.Id</v>
      </c>
      <c r="H116" s="20" t="s">
        <v>763</v>
      </c>
      <c r="I116" s="20" t="str">
        <f>"equipmentBrand"&amp;Tablo1[[#This Row],[Brand]]&amp;".Id"</f>
        <v>equipmentBrandRIETER.Id</v>
      </c>
      <c r="J116" s="20" t="s">
        <v>741</v>
      </c>
      <c r="K116" s="20" t="s">
        <v>742</v>
      </c>
      <c r="L116" s="20" t="str">
        <f>TRIM(_xlfn.CONCAT(Tablo1[[#This Row],[Brand]]," ~ ",Tablo1[[#This Row],[Model]]))</f>
        <v>RIETER ~ G30</v>
      </c>
      <c r="M116" s="20" t="str">
        <f>IF(COUNTIF($L$2:L116,L116)=1,COUNTIF($L$2:L116,L116),"0")</f>
        <v>0</v>
      </c>
      <c r="N116" s="31">
        <f>Tablo1[[#This Row],[Uniq]]+N115</f>
        <v>42</v>
      </c>
      <c r="O116" s="31" t="str">
        <f>"Model" &amp;Tablo1[[#This Row],[ModelNo]]</f>
        <v>Model42</v>
      </c>
      <c r="P116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Model42 = new EquipmentModel{Id = Guid.NewGuid(), EquipmentBrandId = equipmentBrandRIETER.Id, Name = "G30", EquipmentTypeId = equipmentTypeRing.Id};</v>
      </c>
      <c r="Q116" s="37" t="s">
        <v>51</v>
      </c>
      <c r="R116" s="20">
        <v>1997</v>
      </c>
      <c r="S116" s="21" t="s">
        <v>207</v>
      </c>
      <c r="T116" s="21"/>
      <c r="U116" s="21">
        <v>4</v>
      </c>
      <c r="V116" s="22" t="s">
        <v>671</v>
      </c>
      <c r="W11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Model42.Id, Location="R208", SerialNumber ="1065 558",TransformerNumber ="4", Year = 1997,Description="912 İĞ Ø42 KOPS Ø18*200", Active=true},</v>
      </c>
      <c r="X116" s="1"/>
      <c r="Y116" s="1"/>
      <c r="Z116" s="1"/>
    </row>
    <row r="117" spans="1:26" x14ac:dyDescent="0.25">
      <c r="A117" s="35">
        <v>131</v>
      </c>
      <c r="B117" s="36" t="s">
        <v>193</v>
      </c>
      <c r="C117" s="36">
        <v>9</v>
      </c>
      <c r="D117" s="20" t="s">
        <v>9</v>
      </c>
      <c r="E117" s="20" t="s">
        <v>798</v>
      </c>
      <c r="F117" s="20" t="str">
        <f xml:space="preserve"> "equipmentModel" &amp; E117 &amp; COUNTIF($E$2:E117,E117)</f>
        <v>equipmentModelRing3</v>
      </c>
      <c r="G117" s="20" t="str">
        <f>"equipmentType" &amp; Tablo1[[#This Row],[TypeEng]]&amp;".Id"</f>
        <v>equipmentTypeRing.Id</v>
      </c>
      <c r="H117" s="20" t="s">
        <v>763</v>
      </c>
      <c r="I117" s="20" t="str">
        <f>"equipmentBrand"&amp;Tablo1[[#This Row],[Brand]]&amp;".Id"</f>
        <v>equipmentBrandRIETER.Id</v>
      </c>
      <c r="J117" s="20" t="s">
        <v>741</v>
      </c>
      <c r="K117" s="20" t="s">
        <v>742</v>
      </c>
      <c r="L117" s="20" t="str">
        <f>TRIM(_xlfn.CONCAT(Tablo1[[#This Row],[Brand]]," ~ ",Tablo1[[#This Row],[Model]]))</f>
        <v>RIETER ~ G30</v>
      </c>
      <c r="M117" s="20" t="str">
        <f>IF(COUNTIF($L$2:L117,L117)=1,COUNTIF($L$2:L117,L117),"0")</f>
        <v>0</v>
      </c>
      <c r="N117" s="31">
        <f>Tablo1[[#This Row],[Uniq]]+N116</f>
        <v>42</v>
      </c>
      <c r="O117" s="31" t="str">
        <f>"Model" &amp;Tablo1[[#This Row],[ModelNo]]</f>
        <v>Model42</v>
      </c>
      <c r="P117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Model42 = new EquipmentModel{Id = Guid.NewGuid(), EquipmentBrandId = equipmentBrandRIETER.Id, Name = "G30", EquipmentTypeId = equipmentTypeRing.Id};</v>
      </c>
      <c r="Q117" s="37" t="s">
        <v>208</v>
      </c>
      <c r="R117" s="20">
        <v>1997</v>
      </c>
      <c r="S117" s="21" t="s">
        <v>207</v>
      </c>
      <c r="T117" s="21"/>
      <c r="U117" s="21">
        <v>4</v>
      </c>
      <c r="V117" s="22" t="s">
        <v>671</v>
      </c>
      <c r="W11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Model42.Id, Location="R213", SerialNumber ="1065 558",TransformerNumber ="4", Year = 1997,Description="912 İĞ Ø42 KOPS Ø18*200", Active=true},</v>
      </c>
      <c r="X117" s="1"/>
      <c r="Y117" s="1"/>
      <c r="Z117" s="1"/>
    </row>
    <row r="118" spans="1:26" x14ac:dyDescent="0.25">
      <c r="A118" s="35">
        <v>132</v>
      </c>
      <c r="B118" s="36" t="s">
        <v>193</v>
      </c>
      <c r="C118" s="36">
        <v>9</v>
      </c>
      <c r="D118" s="20" t="s">
        <v>9</v>
      </c>
      <c r="E118" s="20" t="s">
        <v>798</v>
      </c>
      <c r="F118" s="20" t="str">
        <f xml:space="preserve"> "equipmentModel" &amp; E118 &amp; COUNTIF($E$2:E118,E118)</f>
        <v>equipmentModelRing4</v>
      </c>
      <c r="G118" s="20" t="str">
        <f>"equipmentType" &amp; Tablo1[[#This Row],[TypeEng]]&amp;".Id"</f>
        <v>equipmentTypeRing.Id</v>
      </c>
      <c r="H118" s="20" t="s">
        <v>763</v>
      </c>
      <c r="I118" s="20" t="str">
        <f>"equipmentBrand"&amp;Tablo1[[#This Row],[Brand]]&amp;".Id"</f>
        <v>equipmentBrandRIETER.Id</v>
      </c>
      <c r="J118" s="20" t="s">
        <v>741</v>
      </c>
      <c r="K118" s="20" t="s">
        <v>742</v>
      </c>
      <c r="L118" s="20" t="str">
        <f>TRIM(_xlfn.CONCAT(Tablo1[[#This Row],[Brand]]," ~ ",Tablo1[[#This Row],[Model]]))</f>
        <v>RIETER ~ G30</v>
      </c>
      <c r="M118" s="20" t="str">
        <f>IF(COUNTIF($L$2:L118,L118)=1,COUNTIF($L$2:L118,L118),"0")</f>
        <v>0</v>
      </c>
      <c r="N118" s="31">
        <f>Tablo1[[#This Row],[Uniq]]+N117</f>
        <v>42</v>
      </c>
      <c r="O118" s="31" t="str">
        <f>"Model" &amp;Tablo1[[#This Row],[ModelNo]]</f>
        <v>Model42</v>
      </c>
      <c r="P118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Model42 = new EquipmentModel{Id = Guid.NewGuid(), EquipmentBrandId = equipmentBrandRIETER.Id, Name = "G30", EquipmentTypeId = equipmentTypeRing.Id};</v>
      </c>
      <c r="Q118" s="37" t="s">
        <v>209</v>
      </c>
      <c r="R118" s="20">
        <v>1997</v>
      </c>
      <c r="S118" s="21" t="s">
        <v>207</v>
      </c>
      <c r="T118" s="21"/>
      <c r="U118" s="21">
        <v>4</v>
      </c>
      <c r="V118" s="22" t="s">
        <v>671</v>
      </c>
      <c r="W11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Model42.Id, Location="R214", SerialNumber ="1065 558",TransformerNumber ="4", Year = 1997,Description="912 İĞ Ø42 KOPS Ø18*200", Active=true},</v>
      </c>
      <c r="X118" s="1"/>
      <c r="Y118" s="1"/>
      <c r="Z118" s="1"/>
    </row>
    <row r="119" spans="1:26" x14ac:dyDescent="0.25">
      <c r="A119" s="35">
        <v>119</v>
      </c>
      <c r="B119" s="36" t="s">
        <v>193</v>
      </c>
      <c r="C119" s="36">
        <v>9</v>
      </c>
      <c r="D119" s="20" t="s">
        <v>9</v>
      </c>
      <c r="E119" s="20" t="s">
        <v>798</v>
      </c>
      <c r="F119" s="20" t="str">
        <f xml:space="preserve"> "equipmentModel" &amp; E119 &amp; COUNTIF($E$2:E119,E119)</f>
        <v>equipmentModelRing5</v>
      </c>
      <c r="G119" s="20" t="str">
        <f>"equipmentType" &amp; Tablo1[[#This Row],[TypeEng]]&amp;".Id"</f>
        <v>equipmentTypeRing.Id</v>
      </c>
      <c r="H119" s="20" t="s">
        <v>763</v>
      </c>
      <c r="I119" s="20" t="str">
        <f>"equipmentBrand"&amp;Tablo1[[#This Row],[Brand]]&amp;".Id"</f>
        <v>equipmentBrandRIETER.Id</v>
      </c>
      <c r="J119" s="20" t="s">
        <v>741</v>
      </c>
      <c r="K119" s="20" t="s">
        <v>743</v>
      </c>
      <c r="L119" s="20" t="str">
        <f>TRIM(_xlfn.CONCAT(Tablo1[[#This Row],[Brand]]," ~ ",Tablo1[[#This Row],[Model]]))</f>
        <v>RIETER ~ G30</v>
      </c>
      <c r="M119" s="20" t="str">
        <f>IF(COUNTIF($L$2:L119,L119)=1,COUNTIF($L$2:L119,L119),"0")</f>
        <v>0</v>
      </c>
      <c r="N119" s="31">
        <f>Tablo1[[#This Row],[Uniq]]+N118</f>
        <v>42</v>
      </c>
      <c r="O119" s="31" t="str">
        <f>"Model" &amp;Tablo1[[#This Row],[ModelNo]]</f>
        <v>Model42</v>
      </c>
      <c r="P119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Model42 = new EquipmentModel{Id = Guid.NewGuid(), EquipmentBrandId = equipmentBrandRIETER.Id, Name = "G30", EquipmentTypeId = equipmentTypeRing.Id};</v>
      </c>
      <c r="Q119" s="37" t="s">
        <v>44</v>
      </c>
      <c r="R119" s="20">
        <v>1995</v>
      </c>
      <c r="S119" s="21" t="s">
        <v>132</v>
      </c>
      <c r="T119" s="21"/>
      <c r="U119" s="21"/>
      <c r="V119" s="22" t="s">
        <v>671</v>
      </c>
      <c r="W11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Model42.Id, Location="R201", SerialNumber ="1065 367 L56",TransformerNumber ="", Year = 1995,Description="912 İĞ Ø42 KOPS Ø20*200", Active=true},</v>
      </c>
      <c r="X119" s="1"/>
      <c r="Y119" s="1"/>
      <c r="Z119" s="1"/>
    </row>
    <row r="120" spans="1:26" x14ac:dyDescent="0.25">
      <c r="A120" s="35">
        <v>120</v>
      </c>
      <c r="B120" s="36" t="s">
        <v>193</v>
      </c>
      <c r="C120" s="36">
        <v>9</v>
      </c>
      <c r="D120" s="20" t="s">
        <v>9</v>
      </c>
      <c r="E120" s="20" t="s">
        <v>798</v>
      </c>
      <c r="F120" s="20" t="str">
        <f xml:space="preserve"> "equipmentModel" &amp; E120 &amp; COUNTIF($E$2:E120,E120)</f>
        <v>equipmentModelRing6</v>
      </c>
      <c r="G120" s="20" t="str">
        <f>"equipmentType" &amp; Tablo1[[#This Row],[TypeEng]]&amp;".Id"</f>
        <v>equipmentTypeRing.Id</v>
      </c>
      <c r="H120" s="20" t="s">
        <v>763</v>
      </c>
      <c r="I120" s="20" t="str">
        <f>"equipmentBrand"&amp;Tablo1[[#This Row],[Brand]]&amp;".Id"</f>
        <v>equipmentBrandRIETER.Id</v>
      </c>
      <c r="J120" s="20" t="s">
        <v>741</v>
      </c>
      <c r="K120" s="20" t="s">
        <v>743</v>
      </c>
      <c r="L120" s="20" t="str">
        <f>TRIM(_xlfn.CONCAT(Tablo1[[#This Row],[Brand]]," ~ ",Tablo1[[#This Row],[Model]]))</f>
        <v>RIETER ~ G30</v>
      </c>
      <c r="M120" s="20" t="str">
        <f>IF(COUNTIF($L$2:L120,L120)=1,COUNTIF($L$2:L120,L120),"0")</f>
        <v>0</v>
      </c>
      <c r="N120" s="31">
        <f>Tablo1[[#This Row],[Uniq]]+N119</f>
        <v>42</v>
      </c>
      <c r="O120" s="31" t="str">
        <f>"Model" &amp;Tablo1[[#This Row],[ModelNo]]</f>
        <v>Model42</v>
      </c>
      <c r="P120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Model42 = new EquipmentModel{Id = Guid.NewGuid(), EquipmentBrandId = equipmentBrandRIETER.Id, Name = "G30", EquipmentTypeId = equipmentTypeRing.Id};</v>
      </c>
      <c r="Q120" s="37" t="s">
        <v>45</v>
      </c>
      <c r="R120" s="20">
        <v>1995</v>
      </c>
      <c r="S120" s="21" t="s">
        <v>133</v>
      </c>
      <c r="T120" s="21"/>
      <c r="U120" s="21">
        <v>4</v>
      </c>
      <c r="V120" s="22" t="s">
        <v>671</v>
      </c>
      <c r="W12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Model42.Id, Location="R202", SerialNumber ="1065 367 L57",TransformerNumber ="4", Year = 1995,Description="912 İĞ Ø42 KOPS Ø20*200", Active=true},</v>
      </c>
      <c r="X120" s="1"/>
      <c r="Y120" s="1"/>
      <c r="Z120" s="1"/>
    </row>
    <row r="121" spans="1:26" x14ac:dyDescent="0.25">
      <c r="A121" s="35">
        <v>121</v>
      </c>
      <c r="B121" s="36" t="s">
        <v>193</v>
      </c>
      <c r="C121" s="36">
        <v>9</v>
      </c>
      <c r="D121" s="20" t="s">
        <v>9</v>
      </c>
      <c r="E121" s="20" t="s">
        <v>798</v>
      </c>
      <c r="F121" s="20" t="str">
        <f xml:space="preserve"> "equipmentModel" &amp; E121 &amp; COUNTIF($E$2:E121,E121)</f>
        <v>equipmentModelRing7</v>
      </c>
      <c r="G121" s="20" t="str">
        <f>"equipmentType" &amp; Tablo1[[#This Row],[TypeEng]]&amp;".Id"</f>
        <v>equipmentTypeRing.Id</v>
      </c>
      <c r="H121" s="20" t="s">
        <v>763</v>
      </c>
      <c r="I121" s="20" t="str">
        <f>"equipmentBrand"&amp;Tablo1[[#This Row],[Brand]]&amp;".Id"</f>
        <v>equipmentBrandRIETER.Id</v>
      </c>
      <c r="J121" s="20" t="s">
        <v>741</v>
      </c>
      <c r="K121" s="20" t="s">
        <v>743</v>
      </c>
      <c r="L121" s="20" t="str">
        <f>TRIM(_xlfn.CONCAT(Tablo1[[#This Row],[Brand]]," ~ ",Tablo1[[#This Row],[Model]]))</f>
        <v>RIETER ~ G30</v>
      </c>
      <c r="M121" s="20" t="str">
        <f>IF(COUNTIF($L$2:L121,L121)=1,COUNTIF($L$2:L121,L121),"0")</f>
        <v>0</v>
      </c>
      <c r="N121" s="31">
        <f>Tablo1[[#This Row],[Uniq]]+N120</f>
        <v>42</v>
      </c>
      <c r="O121" s="31" t="str">
        <f>"Model" &amp;Tablo1[[#This Row],[ModelNo]]</f>
        <v>Model42</v>
      </c>
      <c r="P121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Model42 = new EquipmentModel{Id = Guid.NewGuid(), EquipmentBrandId = equipmentBrandRIETER.Id, Name = "G30", EquipmentTypeId = equipmentTypeRing.Id};</v>
      </c>
      <c r="Q121" s="37" t="s">
        <v>46</v>
      </c>
      <c r="R121" s="20">
        <v>1995</v>
      </c>
      <c r="S121" s="21" t="s">
        <v>134</v>
      </c>
      <c r="T121" s="21"/>
      <c r="U121" s="21">
        <v>4</v>
      </c>
      <c r="V121" s="22" t="s">
        <v>671</v>
      </c>
      <c r="W12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Model42.Id, Location="R203", SerialNumber ="1065 367 L58",TransformerNumber ="4", Year = 1995,Description="912 İĞ Ø42 KOPS Ø20*200", Active=true},</v>
      </c>
      <c r="X121" s="1"/>
      <c r="Y121" s="1"/>
      <c r="Z121" s="1"/>
    </row>
    <row r="122" spans="1:26" x14ac:dyDescent="0.25">
      <c r="A122" s="35">
        <v>122</v>
      </c>
      <c r="B122" s="36" t="s">
        <v>193</v>
      </c>
      <c r="C122" s="36">
        <v>9</v>
      </c>
      <c r="D122" s="20" t="s">
        <v>9</v>
      </c>
      <c r="E122" s="20" t="s">
        <v>798</v>
      </c>
      <c r="F122" s="20" t="str">
        <f xml:space="preserve"> "equipmentModel" &amp; E122 &amp; COUNTIF($E$2:E122,E122)</f>
        <v>equipmentModelRing8</v>
      </c>
      <c r="G122" s="20" t="str">
        <f>"equipmentType" &amp; Tablo1[[#This Row],[TypeEng]]&amp;".Id"</f>
        <v>equipmentTypeRing.Id</v>
      </c>
      <c r="H122" s="20" t="s">
        <v>763</v>
      </c>
      <c r="I122" s="20" t="str">
        <f>"equipmentBrand"&amp;Tablo1[[#This Row],[Brand]]&amp;".Id"</f>
        <v>equipmentBrandRIETER.Id</v>
      </c>
      <c r="J122" s="20" t="s">
        <v>741</v>
      </c>
      <c r="K122" s="20" t="s">
        <v>743</v>
      </c>
      <c r="L122" s="20" t="str">
        <f>TRIM(_xlfn.CONCAT(Tablo1[[#This Row],[Brand]]," ~ ",Tablo1[[#This Row],[Model]]))</f>
        <v>RIETER ~ G30</v>
      </c>
      <c r="M122" s="20" t="str">
        <f>IF(COUNTIF($L$2:L122,L122)=1,COUNTIF($L$2:L122,L122),"0")</f>
        <v>0</v>
      </c>
      <c r="N122" s="31">
        <f>Tablo1[[#This Row],[Uniq]]+N121</f>
        <v>42</v>
      </c>
      <c r="O122" s="31" t="str">
        <f>"Model" &amp;Tablo1[[#This Row],[ModelNo]]</f>
        <v>Model42</v>
      </c>
      <c r="P122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Model42 = new EquipmentModel{Id = Guid.NewGuid(), EquipmentBrandId = equipmentBrandRIETER.Id, Name = "G30", EquipmentTypeId = equipmentTypeRing.Id};</v>
      </c>
      <c r="Q122" s="37" t="s">
        <v>47</v>
      </c>
      <c r="R122" s="20">
        <v>1995</v>
      </c>
      <c r="S122" s="21" t="s">
        <v>135</v>
      </c>
      <c r="T122" s="21"/>
      <c r="U122" s="21">
        <v>4</v>
      </c>
      <c r="V122" s="22" t="s">
        <v>671</v>
      </c>
      <c r="W12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Model42.Id, Location="R204", SerialNumber ="1065 367 L59",TransformerNumber ="4", Year = 1995,Description="912 İĞ Ø42 KOPS Ø20*200", Active=true},</v>
      </c>
      <c r="X122" s="1"/>
      <c r="Y122" s="1"/>
      <c r="Z122" s="1"/>
    </row>
    <row r="123" spans="1:26" x14ac:dyDescent="0.25">
      <c r="A123" s="35">
        <v>123</v>
      </c>
      <c r="B123" s="36" t="s">
        <v>193</v>
      </c>
      <c r="C123" s="36">
        <v>9</v>
      </c>
      <c r="D123" s="20" t="s">
        <v>9</v>
      </c>
      <c r="E123" s="20" t="s">
        <v>798</v>
      </c>
      <c r="F123" s="20" t="str">
        <f xml:space="preserve"> "equipmentModel" &amp; E123 &amp; COUNTIF($E$2:E123,E123)</f>
        <v>equipmentModelRing9</v>
      </c>
      <c r="G123" s="20" t="str">
        <f>"equipmentType" &amp; Tablo1[[#This Row],[TypeEng]]&amp;".Id"</f>
        <v>equipmentTypeRing.Id</v>
      </c>
      <c r="H123" s="20" t="s">
        <v>763</v>
      </c>
      <c r="I123" s="20" t="str">
        <f>"equipmentBrand"&amp;Tablo1[[#This Row],[Brand]]&amp;".Id"</f>
        <v>equipmentBrandRIETER.Id</v>
      </c>
      <c r="J123" s="20" t="s">
        <v>741</v>
      </c>
      <c r="K123" s="20" t="s">
        <v>743</v>
      </c>
      <c r="L123" s="20" t="str">
        <f>TRIM(_xlfn.CONCAT(Tablo1[[#This Row],[Brand]]," ~ ",Tablo1[[#This Row],[Model]]))</f>
        <v>RIETER ~ G30</v>
      </c>
      <c r="M123" s="20" t="str">
        <f>IF(COUNTIF($L$2:L123,L123)=1,COUNTIF($L$2:L123,L123),"0")</f>
        <v>0</v>
      </c>
      <c r="N123" s="31">
        <f>Tablo1[[#This Row],[Uniq]]+N122</f>
        <v>42</v>
      </c>
      <c r="O123" s="31" t="str">
        <f>"Model" &amp;Tablo1[[#This Row],[ModelNo]]</f>
        <v>Model42</v>
      </c>
      <c r="P123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Model42 = new EquipmentModel{Id = Guid.NewGuid(), EquipmentBrandId = equipmentBrandRIETER.Id, Name = "G30", EquipmentTypeId = equipmentTypeRing.Id};</v>
      </c>
      <c r="Q123" s="37" t="s">
        <v>48</v>
      </c>
      <c r="R123" s="20">
        <v>1995</v>
      </c>
      <c r="S123" s="21" t="s">
        <v>136</v>
      </c>
      <c r="T123" s="21"/>
      <c r="U123" s="21">
        <v>4</v>
      </c>
      <c r="V123" s="22" t="s">
        <v>671</v>
      </c>
      <c r="W12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Model42.Id, Location="R205", SerialNumber ="1065 367 L60",TransformerNumber ="4", Year = 1995,Description="912 İĞ Ø42 KOPS Ø20*200", Active=true},</v>
      </c>
      <c r="X123" s="1"/>
      <c r="Y123" s="1"/>
      <c r="Z123" s="1"/>
    </row>
    <row r="124" spans="1:26" x14ac:dyDescent="0.25">
      <c r="A124" s="35">
        <v>124</v>
      </c>
      <c r="B124" s="36" t="s">
        <v>193</v>
      </c>
      <c r="C124" s="36">
        <v>9</v>
      </c>
      <c r="D124" s="20" t="s">
        <v>9</v>
      </c>
      <c r="E124" s="20" t="s">
        <v>798</v>
      </c>
      <c r="F124" s="20" t="str">
        <f xml:space="preserve"> "equipmentModel" &amp; E124 &amp; COUNTIF($E$2:E124,E124)</f>
        <v>equipmentModelRing10</v>
      </c>
      <c r="G124" s="20" t="str">
        <f>"equipmentType" &amp; Tablo1[[#This Row],[TypeEng]]&amp;".Id"</f>
        <v>equipmentTypeRing.Id</v>
      </c>
      <c r="H124" s="20" t="s">
        <v>763</v>
      </c>
      <c r="I124" s="20" t="str">
        <f>"equipmentBrand"&amp;Tablo1[[#This Row],[Brand]]&amp;".Id"</f>
        <v>equipmentBrandRIETER.Id</v>
      </c>
      <c r="J124" s="20" t="s">
        <v>741</v>
      </c>
      <c r="K124" s="20" t="s">
        <v>743</v>
      </c>
      <c r="L124" s="20" t="str">
        <f>TRIM(_xlfn.CONCAT(Tablo1[[#This Row],[Brand]]," ~ ",Tablo1[[#This Row],[Model]]))</f>
        <v>RIETER ~ G30</v>
      </c>
      <c r="M124" s="20" t="str">
        <f>IF(COUNTIF($L$2:L124,L124)=1,COUNTIF($L$2:L124,L124),"0")</f>
        <v>0</v>
      </c>
      <c r="N124" s="31">
        <f>Tablo1[[#This Row],[Uniq]]+N123</f>
        <v>42</v>
      </c>
      <c r="O124" s="31" t="str">
        <f>"Model" &amp;Tablo1[[#This Row],[ModelNo]]</f>
        <v>Model42</v>
      </c>
      <c r="P124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Model42 = new EquipmentModel{Id = Guid.NewGuid(), EquipmentBrandId = equipmentBrandRIETER.Id, Name = "G30", EquipmentTypeId = equipmentTypeRing.Id};</v>
      </c>
      <c r="Q124" s="37" t="s">
        <v>49</v>
      </c>
      <c r="R124" s="20">
        <v>1995</v>
      </c>
      <c r="S124" s="21" t="s">
        <v>137</v>
      </c>
      <c r="T124" s="21"/>
      <c r="U124" s="21">
        <v>4</v>
      </c>
      <c r="V124" s="22" t="s">
        <v>671</v>
      </c>
      <c r="W12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Model42.Id, Location="R206", SerialNumber ="1065 367 L61",TransformerNumber ="4", Year = 1995,Description="912 İĞ Ø42 KOPS Ø20*200", Active=true},</v>
      </c>
      <c r="X124" s="1"/>
      <c r="Y124" s="1"/>
      <c r="Z124" s="1"/>
    </row>
    <row r="125" spans="1:26" x14ac:dyDescent="0.25">
      <c r="A125" s="46">
        <v>43</v>
      </c>
      <c r="B125" s="47" t="s">
        <v>229</v>
      </c>
      <c r="C125" s="47">
        <v>4</v>
      </c>
      <c r="D125" s="30" t="s">
        <v>9</v>
      </c>
      <c r="E125" s="30" t="s">
        <v>798</v>
      </c>
      <c r="F125" s="30" t="str">
        <f xml:space="preserve"> "equipmentModel" &amp; E125 &amp; COUNTIF($E$2:E125,E125)</f>
        <v>equipmentModelRing11</v>
      </c>
      <c r="G125" s="30" t="str">
        <f>"equipmentType" &amp; Tablo1[[#This Row],[TypeEng]]&amp;".Id"</f>
        <v>equipmentTypeRing.Id</v>
      </c>
      <c r="H125" s="30" t="s">
        <v>763</v>
      </c>
      <c r="I125" s="84" t="str">
        <f>"equipmentBrand"&amp;Tablo1[[#This Row],[Brand]]&amp;".Id"</f>
        <v>equipmentBrandRIETER.Id</v>
      </c>
      <c r="J125" s="84" t="s">
        <v>744</v>
      </c>
      <c r="K125" s="84" t="s">
        <v>745</v>
      </c>
      <c r="L125" s="84" t="str">
        <f>TRIM(_xlfn.CONCAT(Tablo1[[#This Row],[Brand]]," ~ ",Tablo1[[#This Row],[Model]]))</f>
        <v>RIETER ~ G36</v>
      </c>
      <c r="M125" s="84">
        <f>IF(COUNTIF($L$2:L125,L125)=1,COUNTIF($L$2:L125,L125),"0")</f>
        <v>1</v>
      </c>
      <c r="N125" s="31">
        <f>Tablo1[[#This Row],[Uniq]]+N124</f>
        <v>43</v>
      </c>
      <c r="O125" s="31" t="str">
        <f>"Model" &amp;Tablo1[[#This Row],[ModelNo]]</f>
        <v>Model43</v>
      </c>
      <c r="P125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Model43 = new EquipmentModel{Id = Guid.NewGuid(), EquipmentBrandId = equipmentBrandRIETER.Id, Name = "G36", EquipmentTypeId = equipmentTypeRing.Id};</v>
      </c>
      <c r="Q125" s="30" t="s">
        <v>361</v>
      </c>
      <c r="R125" s="84">
        <v>2018</v>
      </c>
      <c r="S125" s="85" t="s">
        <v>364</v>
      </c>
      <c r="T125" s="85"/>
      <c r="U125" s="85">
        <v>1</v>
      </c>
      <c r="V125" s="86" t="s">
        <v>671</v>
      </c>
      <c r="W12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Model43.Id, Location="R116", SerialNumber ="40022605-165",TransformerNumber ="1", Year = 2018,Description="912 İĞ Ø42 70mm KOPS Ø18*210", Active=true},</v>
      </c>
      <c r="X125" s="1"/>
      <c r="Y125" s="1"/>
      <c r="Z125" s="1"/>
    </row>
    <row r="126" spans="1:26" x14ac:dyDescent="0.25">
      <c r="A126" s="46">
        <v>44</v>
      </c>
      <c r="B126" s="47" t="s">
        <v>229</v>
      </c>
      <c r="C126" s="47">
        <v>4</v>
      </c>
      <c r="D126" s="30" t="s">
        <v>9</v>
      </c>
      <c r="E126" s="30" t="s">
        <v>798</v>
      </c>
      <c r="F126" s="30" t="str">
        <f xml:space="preserve"> "equipmentModel" &amp; E126 &amp; COUNTIF($E$2:E126,E126)</f>
        <v>equipmentModelRing12</v>
      </c>
      <c r="G126" s="30" t="str">
        <f>"equipmentType" &amp; Tablo1[[#This Row],[TypeEng]]&amp;".Id"</f>
        <v>equipmentTypeRing.Id</v>
      </c>
      <c r="H126" s="30" t="s">
        <v>763</v>
      </c>
      <c r="I126" s="84" t="str">
        <f>"equipmentBrand"&amp;Tablo1[[#This Row],[Brand]]&amp;".Id"</f>
        <v>equipmentBrandRIETER.Id</v>
      </c>
      <c r="J126" s="84" t="s">
        <v>744</v>
      </c>
      <c r="K126" s="84" t="s">
        <v>745</v>
      </c>
      <c r="L126" s="84" t="str">
        <f>TRIM(_xlfn.CONCAT(Tablo1[[#This Row],[Brand]]," ~ ",Tablo1[[#This Row],[Model]]))</f>
        <v>RIETER ~ G36</v>
      </c>
      <c r="M126" s="84" t="str">
        <f>IF(COUNTIF($L$2:L126,L126)=1,COUNTIF($L$2:L126,L126),"0")</f>
        <v>0</v>
      </c>
      <c r="N126" s="31">
        <f>Tablo1[[#This Row],[Uniq]]+N125</f>
        <v>43</v>
      </c>
      <c r="O126" s="31" t="str">
        <f>"Model" &amp;Tablo1[[#This Row],[ModelNo]]</f>
        <v>Model43</v>
      </c>
      <c r="P126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Model43 = new EquipmentModel{Id = Guid.NewGuid(), EquipmentBrandId = equipmentBrandRIETER.Id, Name = "G36", EquipmentTypeId = equipmentTypeRing.Id};</v>
      </c>
      <c r="Q126" s="30" t="s">
        <v>362</v>
      </c>
      <c r="R126" s="84">
        <v>2018</v>
      </c>
      <c r="S126" s="85" t="s">
        <v>365</v>
      </c>
      <c r="T126" s="85"/>
      <c r="U126" s="85">
        <v>1</v>
      </c>
      <c r="V126" s="86" t="s">
        <v>671</v>
      </c>
      <c r="W12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Model43.Id, Location="R117", SerialNumber ="40022605-166",TransformerNumber ="1", Year = 2018,Description="912 İĞ Ø42 70mm KOPS Ø18*210", Active=true},</v>
      </c>
      <c r="X126" s="1"/>
      <c r="Y126" s="1"/>
      <c r="Z126" s="1"/>
    </row>
    <row r="127" spans="1:26" x14ac:dyDescent="0.25">
      <c r="A127" s="46">
        <v>45</v>
      </c>
      <c r="B127" s="47" t="s">
        <v>229</v>
      </c>
      <c r="C127" s="47">
        <v>4</v>
      </c>
      <c r="D127" s="30" t="s">
        <v>9</v>
      </c>
      <c r="E127" s="30" t="s">
        <v>798</v>
      </c>
      <c r="F127" s="30" t="str">
        <f xml:space="preserve"> "equipmentModel" &amp; E127 &amp; COUNTIF($E$2:E127,E127)</f>
        <v>equipmentModelRing13</v>
      </c>
      <c r="G127" s="30" t="str">
        <f>"equipmentType" &amp; Tablo1[[#This Row],[TypeEng]]&amp;".Id"</f>
        <v>equipmentTypeRing.Id</v>
      </c>
      <c r="H127" s="30" t="s">
        <v>763</v>
      </c>
      <c r="I127" s="84" t="str">
        <f>"equipmentBrand"&amp;Tablo1[[#This Row],[Brand]]&amp;".Id"</f>
        <v>equipmentBrandRIETER.Id</v>
      </c>
      <c r="J127" s="84" t="s">
        <v>744</v>
      </c>
      <c r="K127" s="84" t="s">
        <v>745</v>
      </c>
      <c r="L127" s="84" t="str">
        <f>TRIM(_xlfn.CONCAT(Tablo1[[#This Row],[Brand]]," ~ ",Tablo1[[#This Row],[Model]]))</f>
        <v>RIETER ~ G36</v>
      </c>
      <c r="M127" s="84" t="str">
        <f>IF(COUNTIF($L$2:L127,L127)=1,COUNTIF($L$2:L127,L127),"0")</f>
        <v>0</v>
      </c>
      <c r="N127" s="31">
        <f>Tablo1[[#This Row],[Uniq]]+N126</f>
        <v>43</v>
      </c>
      <c r="O127" s="31" t="str">
        <f>"Model" &amp;Tablo1[[#This Row],[ModelNo]]</f>
        <v>Model43</v>
      </c>
      <c r="P127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Model43 = new EquipmentModel{Id = Guid.NewGuid(), EquipmentBrandId = equipmentBrandRIETER.Id, Name = "G36", EquipmentTypeId = equipmentTypeRing.Id};</v>
      </c>
      <c r="Q127" s="30" t="s">
        <v>363</v>
      </c>
      <c r="R127" s="84">
        <v>2018</v>
      </c>
      <c r="S127" s="85" t="s">
        <v>366</v>
      </c>
      <c r="T127" s="85"/>
      <c r="U127" s="85">
        <v>1</v>
      </c>
      <c r="V127" s="86" t="s">
        <v>671</v>
      </c>
      <c r="W12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Model43.Id, Location="R118", SerialNumber ="40022605-167",TransformerNumber ="1", Year = 2018,Description="912 İĞ Ø42 70mm KOPS Ø18*210", Active=true},</v>
      </c>
      <c r="X127" s="1"/>
      <c r="Y127" s="1"/>
      <c r="Z127" s="1"/>
    </row>
    <row r="128" spans="1:26" x14ac:dyDescent="0.25">
      <c r="A128" s="35">
        <v>133</v>
      </c>
      <c r="B128" s="36" t="s">
        <v>193</v>
      </c>
      <c r="C128" s="36">
        <v>9</v>
      </c>
      <c r="D128" s="20" t="s">
        <v>31</v>
      </c>
      <c r="E128" s="20" t="s">
        <v>794</v>
      </c>
      <c r="F128" s="20" t="str">
        <f xml:space="preserve"> "equipmentModel" &amp; E128 &amp; COUNTIF($E$2:E128,E128)</f>
        <v>equipmentModelNumuneRing1</v>
      </c>
      <c r="G128" s="20" t="str">
        <f>"equipmentType" &amp; Tablo1[[#This Row],[TypeEng]]&amp;".Id"</f>
        <v>equipmentTypeNumuneRing.Id</v>
      </c>
      <c r="H128" s="20" t="s">
        <v>763</v>
      </c>
      <c r="I128" s="20" t="str">
        <f>"equipmentBrand"&amp;Tablo1[[#This Row],[Brand]]&amp;".Id"</f>
        <v>equipmentBrandRIETER.Id</v>
      </c>
      <c r="J128" s="20" t="s">
        <v>736</v>
      </c>
      <c r="K128" s="20" t="s">
        <v>737</v>
      </c>
      <c r="L128" s="20" t="str">
        <f>TRIM(_xlfn.CONCAT(Tablo1[[#This Row],[Brand]]," ~ ",Tablo1[[#This Row],[Model]]))</f>
        <v>RIETER ~ G5/1</v>
      </c>
      <c r="M128" s="20">
        <f>IF(COUNTIF($L$2:L128,L128)=1,COUNTIF($L$2:L128,L128),"0")</f>
        <v>1</v>
      </c>
      <c r="N128" s="31">
        <f>Tablo1[[#This Row],[Uniq]]+N127</f>
        <v>44</v>
      </c>
      <c r="O128" s="31" t="str">
        <f>"Model" &amp;Tablo1[[#This Row],[ModelNo]]</f>
        <v>Model44</v>
      </c>
      <c r="P128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Model44 = new EquipmentModel{Id = Guid.NewGuid(), EquipmentBrandId = equipmentBrandRIETER.Id, Name = "G5/1", EquipmentTypeId = equipmentTypeNumuneRing.Id};</v>
      </c>
      <c r="Q128" s="37" t="s">
        <v>32</v>
      </c>
      <c r="R128" s="20">
        <v>1991</v>
      </c>
      <c r="S128" s="21" t="s">
        <v>147</v>
      </c>
      <c r="T128" s="21"/>
      <c r="U128" s="21">
        <v>4</v>
      </c>
      <c r="V128" s="22" t="s">
        <v>671</v>
      </c>
      <c r="W12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Model44.Id, Location="NR202", SerialNumber ="1 065 944 L33",TransformerNumber ="4", Year = 1991,Description="192 İĞ", Active=true},</v>
      </c>
      <c r="X128" s="1"/>
      <c r="Y128" s="1"/>
      <c r="Z128" s="1"/>
    </row>
    <row r="129" spans="1:26" x14ac:dyDescent="0.25">
      <c r="A129" s="8">
        <v>82</v>
      </c>
      <c r="B129" s="9" t="s">
        <v>590</v>
      </c>
      <c r="C129" s="9">
        <v>5</v>
      </c>
      <c r="D129" s="10" t="s">
        <v>82</v>
      </c>
      <c r="E129" s="10" t="s">
        <v>789</v>
      </c>
      <c r="F129" s="10" t="str">
        <f xml:space="preserve"> "equipmentModel" &amp; E129 &amp; COUNTIF($E$2:E129,E129)</f>
        <v>equipmentModelKondanser7</v>
      </c>
      <c r="G129" s="10" t="str">
        <f>"equipmentType" &amp; Tablo1[[#This Row],[TypeEng]]&amp;".Id"</f>
        <v>equipmentTypeKondanser.Id</v>
      </c>
      <c r="H129" s="10" t="s">
        <v>763</v>
      </c>
      <c r="I129" s="10" t="str">
        <f>"equipmentBrand"&amp;Tablo1[[#This Row],[Brand]]&amp;".Id"</f>
        <v>equipmentBrandRIETER.Id</v>
      </c>
      <c r="J129" s="10" t="s">
        <v>735</v>
      </c>
      <c r="K129" s="10"/>
      <c r="L129" s="10" t="str">
        <f>TRIM(_xlfn.CONCAT(Tablo1[[#This Row],[Brand]]," ~ ",Tablo1[[#This Row],[Model]]))</f>
        <v>RIETER ~ LVSA A2/1</v>
      </c>
      <c r="M129" s="10">
        <f>IF(COUNTIF($L$2:L129,L129)=1,COUNTIF($L$2:L129,L129),"0")</f>
        <v>1</v>
      </c>
      <c r="N129" s="31">
        <f>Tablo1[[#This Row],[Uniq]]+N128</f>
        <v>45</v>
      </c>
      <c r="O129" s="31" t="str">
        <f>"Model" &amp;Tablo1[[#This Row],[ModelNo]]</f>
        <v>Model45</v>
      </c>
      <c r="P129" s="1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Model45 = new EquipmentModel{Id = Guid.NewGuid(), EquipmentBrandId = equipmentBrandRIETER.Id, Name = "LVSA A2/1", EquipmentTypeId = equipmentTypeKondanser.Id};</v>
      </c>
      <c r="Q129" s="11" t="s">
        <v>89</v>
      </c>
      <c r="R129" s="10">
        <v>1990</v>
      </c>
      <c r="S129" s="12" t="s">
        <v>609</v>
      </c>
      <c r="T129" s="12"/>
      <c r="U129" s="12">
        <v>5</v>
      </c>
      <c r="V129" s="13" t="s">
        <v>671</v>
      </c>
      <c r="W12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Model45.Id, Location="KO211", SerialNumber ="1 002 801 A 546",TransformerNumber ="5", Year = 1990,Description="", Active=true},</v>
      </c>
      <c r="X129" s="1"/>
      <c r="Y129" s="1"/>
      <c r="Z129" s="1"/>
    </row>
    <row r="130" spans="1:26" x14ac:dyDescent="0.25">
      <c r="A130" s="8">
        <v>208</v>
      </c>
      <c r="B130" s="9" t="s">
        <v>289</v>
      </c>
      <c r="C130" s="9">
        <v>13</v>
      </c>
      <c r="D130" s="4" t="s">
        <v>2</v>
      </c>
      <c r="E130" s="4" t="s">
        <v>784</v>
      </c>
      <c r="F130" s="4" t="str">
        <f xml:space="preserve"> "equipmentModel" &amp; E130 &amp; COUNTIF($E$2:E130,E130)</f>
        <v>equipmentModelCer2</v>
      </c>
      <c r="G130" s="4" t="str">
        <f>"equipmentType" &amp; Tablo1[[#This Row],[TypeEng]]&amp;".Id"</f>
        <v>equipmentTypeCer.Id</v>
      </c>
      <c r="H130" s="4" t="s">
        <v>763</v>
      </c>
      <c r="I130" s="4" t="str">
        <f>"equipmentBrand"&amp;Tablo1[[#This Row],[Brand]]&amp;".Id"</f>
        <v>equipmentBrandRIETER.Id</v>
      </c>
      <c r="J130" s="4" t="s">
        <v>719</v>
      </c>
      <c r="K130" s="4"/>
      <c r="L130" s="4" t="str">
        <f>TRIM(_xlfn.CONCAT(Tablo1[[#This Row],[Brand]]," ~ ",Tablo1[[#This Row],[Model]]))</f>
        <v>RIETER ~ RSB1</v>
      </c>
      <c r="M130" s="4">
        <f>IF(COUNTIF($L$2:L130,L130)=1,COUNTIF($L$2:L130,L130),"0")</f>
        <v>1</v>
      </c>
      <c r="N130" s="31">
        <f>Tablo1[[#This Row],[Uniq]]+N129</f>
        <v>46</v>
      </c>
      <c r="O130" s="31" t="str">
        <f>"Model" &amp;Tablo1[[#This Row],[ModelNo]]</f>
        <v>Model46</v>
      </c>
      <c r="P130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Model46 = new EquipmentModel{Id = Guid.NewGuid(), EquipmentBrandId = equipmentBrandRIETER.Id, Name = "RSB1", EquipmentTypeId = equipmentTypeCer.Id};</v>
      </c>
      <c r="Q130" s="5" t="s">
        <v>199</v>
      </c>
      <c r="R130" s="4">
        <v>1994</v>
      </c>
      <c r="S130" s="6" t="s">
        <v>664</v>
      </c>
      <c r="T130" s="6"/>
      <c r="U130" s="6">
        <v>6</v>
      </c>
      <c r="V130" s="7" t="s">
        <v>671</v>
      </c>
      <c r="W13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Model46.Id, Location="C521", SerialNumber ="T21890/2 / 4111163",TransformerNumber ="6", Year = 1994,Description="", Active=true},</v>
      </c>
      <c r="X130" s="1"/>
      <c r="Y130" s="1"/>
      <c r="Z130" s="1"/>
    </row>
    <row r="131" spans="1:26" ht="15.75" customHeight="1" x14ac:dyDescent="0.25">
      <c r="A131" s="8">
        <v>203</v>
      </c>
      <c r="B131" s="9" t="s">
        <v>589</v>
      </c>
      <c r="C131" s="9">
        <v>12</v>
      </c>
      <c r="D131" s="4" t="s">
        <v>2</v>
      </c>
      <c r="E131" s="4" t="s">
        <v>784</v>
      </c>
      <c r="F131" s="4" t="str">
        <f xml:space="preserve"> "equipmentModel" &amp; E131 &amp; COUNTIF($E$2:E131,E131)</f>
        <v>equipmentModelCer3</v>
      </c>
      <c r="G131" s="4" t="str">
        <f>"equipmentType" &amp; Tablo1[[#This Row],[TypeEng]]&amp;".Id"</f>
        <v>equipmentTypeCer.Id</v>
      </c>
      <c r="H131" s="4" t="s">
        <v>763</v>
      </c>
      <c r="I131" s="4" t="str">
        <f>"equipmentBrand"&amp;Tablo1[[#This Row],[Brand]]&amp;".Id"</f>
        <v>equipmentBrandRIETER.Id</v>
      </c>
      <c r="J131" s="4" t="s">
        <v>720</v>
      </c>
      <c r="K131" s="4"/>
      <c r="L131" s="4" t="str">
        <f>TRIM(_xlfn.CONCAT(Tablo1[[#This Row],[Brand]]," ~ ",Tablo1[[#This Row],[Model]]))</f>
        <v>RIETER ~ RSB951</v>
      </c>
      <c r="M131" s="4">
        <f>IF(COUNTIF($L$2:L131,L131)=1,COUNTIF($L$2:L131,L131),"0")</f>
        <v>1</v>
      </c>
      <c r="N131" s="31">
        <f>Tablo1[[#This Row],[Uniq]]+N130</f>
        <v>47</v>
      </c>
      <c r="O131" s="31" t="str">
        <f>"Model" &amp;Tablo1[[#This Row],[ModelNo]]</f>
        <v>Model47</v>
      </c>
      <c r="P131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Model47 = new EquipmentModel{Id = Guid.NewGuid(), EquipmentBrandId = equipmentBrandRIETER.Id, Name = "RSB951", EquipmentTypeId = equipmentTypeCer.Id};</v>
      </c>
      <c r="Q131" s="5" t="s">
        <v>198</v>
      </c>
      <c r="R131" s="4">
        <v>1997</v>
      </c>
      <c r="S131" s="6" t="s">
        <v>167</v>
      </c>
      <c r="T131" s="6"/>
      <c r="U131" s="6">
        <v>6</v>
      </c>
      <c r="V131" s="7" t="s">
        <v>671</v>
      </c>
      <c r="W13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Model47.Id, Location="C511", SerialNumber ="413510273",TransformerNumber ="6", Year = 1997,Description="", Active=true},</v>
      </c>
      <c r="X131" s="1"/>
      <c r="Y131" s="1"/>
      <c r="Z131" s="1"/>
    </row>
    <row r="132" spans="1:26" x14ac:dyDescent="0.25">
      <c r="A132" s="2">
        <v>279</v>
      </c>
      <c r="B132" s="3" t="s">
        <v>591</v>
      </c>
      <c r="C132" s="3">
        <v>18</v>
      </c>
      <c r="D132" s="4" t="s">
        <v>2</v>
      </c>
      <c r="E132" s="4" t="s">
        <v>784</v>
      </c>
      <c r="F132" s="4" t="str">
        <f xml:space="preserve"> "equipmentModel" &amp; E132 &amp; COUNTIF($E$2:E132,E132)</f>
        <v>equipmentModelCer4</v>
      </c>
      <c r="G132" s="4" t="str">
        <f>"equipmentType" &amp; Tablo1[[#This Row],[TypeEng]]&amp;".Id"</f>
        <v>equipmentTypeCer.Id</v>
      </c>
      <c r="H132" s="4" t="s">
        <v>763</v>
      </c>
      <c r="I132" s="4" t="str">
        <f>"equipmentBrand"&amp;Tablo1[[#This Row],[Brand]]&amp;".Id"</f>
        <v>equipmentBrandRIETER.Id</v>
      </c>
      <c r="J132" s="4" t="s">
        <v>720</v>
      </c>
      <c r="K132" s="4"/>
      <c r="L132" s="4" t="str">
        <f>TRIM(_xlfn.CONCAT(Tablo1[[#This Row],[Brand]]," ~ ",Tablo1[[#This Row],[Model]]))</f>
        <v>RIETER ~ RSB951</v>
      </c>
      <c r="M132" s="4" t="str">
        <f>IF(COUNTIF($L$2:L132,L132)=1,COUNTIF($L$2:L132,L132),"0")</f>
        <v>0</v>
      </c>
      <c r="N132" s="31">
        <f>Tablo1[[#This Row],[Uniq]]+N131</f>
        <v>47</v>
      </c>
      <c r="O132" s="31" t="str">
        <f>"Model" &amp;Tablo1[[#This Row],[ModelNo]]</f>
        <v>Model47</v>
      </c>
      <c r="P132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Model47 = new EquipmentModel{Id = Guid.NewGuid(), EquipmentBrandId = equipmentBrandRIETER.Id, Name = "RSB951", EquipmentTypeId = equipmentTypeCer.Id};</v>
      </c>
      <c r="Q132" s="5" t="s">
        <v>200</v>
      </c>
      <c r="R132" s="4">
        <v>1997</v>
      </c>
      <c r="S132" s="6" t="s">
        <v>168</v>
      </c>
      <c r="T132" s="6"/>
      <c r="U132" s="6"/>
      <c r="V132" s="7" t="s">
        <v>671</v>
      </c>
      <c r="W13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Model47.Id, Location="C531", SerialNumber ="413510275",TransformerNumber ="", Year = 1997,Description="", Active=true},</v>
      </c>
      <c r="X132" s="1"/>
      <c r="Y132" s="1"/>
      <c r="Z132" s="1"/>
    </row>
    <row r="133" spans="1:26" x14ac:dyDescent="0.25">
      <c r="A133" s="8">
        <v>98</v>
      </c>
      <c r="B133" s="9" t="s">
        <v>666</v>
      </c>
      <c r="C133" s="9">
        <v>6</v>
      </c>
      <c r="D133" s="14" t="s">
        <v>2</v>
      </c>
      <c r="E133" s="14" t="s">
        <v>784</v>
      </c>
      <c r="F133" s="14" t="str">
        <f xml:space="preserve"> "equipmentModel" &amp; E133 &amp; COUNTIF($E$2:E133,E133)</f>
        <v>equipmentModelCer5</v>
      </c>
      <c r="G133" s="14" t="str">
        <f>"equipmentType" &amp; Tablo1[[#This Row],[TypeEng]]&amp;".Id"</f>
        <v>equipmentTypeCer.Id</v>
      </c>
      <c r="H133" s="14" t="s">
        <v>763</v>
      </c>
      <c r="I133" s="14" t="str">
        <f>"equipmentBrand"&amp;Tablo1[[#This Row],[Brand]]&amp;".Id"</f>
        <v>equipmentBrandRIETER.Id</v>
      </c>
      <c r="J133" s="14" t="s">
        <v>720</v>
      </c>
      <c r="K133" s="14"/>
      <c r="L133" s="14" t="str">
        <f>TRIM(_xlfn.CONCAT(Tablo1[[#This Row],[Brand]]," ~ ",Tablo1[[#This Row],[Model]]))</f>
        <v>RIETER ~ RSB951</v>
      </c>
      <c r="M133" s="14" t="str">
        <f>IF(COUNTIF($L$2:L133,L133)=1,COUNTIF($L$2:L133,L133),"0")</f>
        <v>0</v>
      </c>
      <c r="N133" s="31">
        <f>Tablo1[[#This Row],[Uniq]]+N132</f>
        <v>47</v>
      </c>
      <c r="O133" s="31" t="str">
        <f>"Model" &amp;Tablo1[[#This Row],[ModelNo]]</f>
        <v>Model47</v>
      </c>
      <c r="P133" s="1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Model47 = new EquipmentModel{Id = Guid.NewGuid(), EquipmentBrandId = equipmentBrandRIETER.Id, Name = "RSB951", EquipmentTypeId = equipmentTypeCer.Id};</v>
      </c>
      <c r="Q133" s="15" t="s">
        <v>518</v>
      </c>
      <c r="R133" s="14">
        <v>1996</v>
      </c>
      <c r="S133" s="16" t="s">
        <v>256</v>
      </c>
      <c r="T133" s="16"/>
      <c r="U133" s="16">
        <v>5</v>
      </c>
      <c r="V133" s="17" t="s">
        <v>671</v>
      </c>
      <c r="W13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Model47.Id, Location="C223", SerialNumber ="413510039",TransformerNumber ="5", Year = 1996,Description="", Active=true},</v>
      </c>
      <c r="X133" s="1"/>
      <c r="Y133" s="1"/>
      <c r="Z133" s="1"/>
    </row>
    <row r="134" spans="1:26" x14ac:dyDescent="0.25">
      <c r="A134" s="18">
        <v>26</v>
      </c>
      <c r="B134" s="19" t="s">
        <v>435</v>
      </c>
      <c r="C134" s="19">
        <v>3</v>
      </c>
      <c r="D134" s="20" t="s">
        <v>2</v>
      </c>
      <c r="E134" s="20" t="s">
        <v>784</v>
      </c>
      <c r="F134" s="20" t="str">
        <f xml:space="preserve"> "equipmentModel" &amp; E134 &amp; COUNTIF($E$2:E134,E134)</f>
        <v>equipmentModelCer6</v>
      </c>
      <c r="G134" s="20" t="str">
        <f>"equipmentType" &amp; Tablo1[[#This Row],[TypeEng]]&amp;".Id"</f>
        <v>equipmentTypeCer.Id</v>
      </c>
      <c r="H134" s="20" t="s">
        <v>763</v>
      </c>
      <c r="I134" s="20" t="str">
        <f>"equipmentBrand"&amp;Tablo1[[#This Row],[Brand]]&amp;".Id"</f>
        <v>equipmentBrandRIETER.Id</v>
      </c>
      <c r="J134" s="20" t="s">
        <v>721</v>
      </c>
      <c r="K134" s="20"/>
      <c r="L134" s="20" t="str">
        <f>TRIM(_xlfn.CONCAT(Tablo1[[#This Row],[Brand]]," ~ ",Tablo1[[#This Row],[Model]]))</f>
        <v>RIETER ~ RSB-D30</v>
      </c>
      <c r="M134" s="20">
        <f>IF(COUNTIF($L$2:L134,L134)=1,COUNTIF($L$2:L134,L134),"0")</f>
        <v>1</v>
      </c>
      <c r="N134" s="31">
        <f>Tablo1[[#This Row],[Uniq]]+N133</f>
        <v>48</v>
      </c>
      <c r="O134" s="31" t="str">
        <f>"Model" &amp;Tablo1[[#This Row],[ModelNo]]</f>
        <v>Model48</v>
      </c>
      <c r="P134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Model48 = new EquipmentModel{Id = Guid.NewGuid(), EquipmentBrandId = equipmentBrandRIETER.Id, Name = "RSB-D30", EquipmentTypeId = equipmentTypeCer.Id};</v>
      </c>
      <c r="Q134" s="20" t="s">
        <v>461</v>
      </c>
      <c r="R134" s="20">
        <v>1998</v>
      </c>
      <c r="S134" s="21" t="s">
        <v>530</v>
      </c>
      <c r="T134" s="21"/>
      <c r="U134" s="21">
        <v>1</v>
      </c>
      <c r="V134" s="22" t="s">
        <v>671</v>
      </c>
      <c r="W13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Model48.Id, Location="C132", SerialNumber ="4145-308",TransformerNumber ="1", Year = 1998,Description="", Active=true},</v>
      </c>
      <c r="X134" s="1"/>
      <c r="Y134" s="1"/>
      <c r="Z134" s="1"/>
    </row>
    <row r="135" spans="1:26" x14ac:dyDescent="0.25">
      <c r="A135" s="8">
        <v>8</v>
      </c>
      <c r="B135" s="9" t="s">
        <v>427</v>
      </c>
      <c r="C135" s="9">
        <v>1</v>
      </c>
      <c r="D135" s="4" t="s">
        <v>2</v>
      </c>
      <c r="E135" s="4" t="s">
        <v>784</v>
      </c>
      <c r="F135" s="4" t="str">
        <f xml:space="preserve"> "equipmentModel" &amp; E135 &amp; COUNTIF($E$2:E135,E135)</f>
        <v>equipmentModelCer7</v>
      </c>
      <c r="G135" s="4" t="str">
        <f>"equipmentType" &amp; Tablo1[[#This Row],[TypeEng]]&amp;".Id"</f>
        <v>equipmentTypeCer.Id</v>
      </c>
      <c r="H135" s="4" t="s">
        <v>763</v>
      </c>
      <c r="I135" s="4" t="str">
        <f>"equipmentBrand"&amp;Tablo1[[#This Row],[Brand]]&amp;".Id"</f>
        <v>equipmentBrandRIETER.Id</v>
      </c>
      <c r="J135" s="4" t="s">
        <v>721</v>
      </c>
      <c r="K135" s="4"/>
      <c r="L135" s="4" t="str">
        <f>TRIM(_xlfn.CONCAT(Tablo1[[#This Row],[Brand]]," ~ ",Tablo1[[#This Row],[Model]]))</f>
        <v>RIETER ~ RSB-D30</v>
      </c>
      <c r="M135" s="4" t="str">
        <f>IF(COUNTIF($L$2:L135,L135)=1,COUNTIF($L$2:L135,L135),"0")</f>
        <v>0</v>
      </c>
      <c r="N135" s="31">
        <f>Tablo1[[#This Row],[Uniq]]+N134</f>
        <v>48</v>
      </c>
      <c r="O135" s="31" t="str">
        <f>"Model" &amp;Tablo1[[#This Row],[ModelNo]]</f>
        <v>Model48</v>
      </c>
      <c r="P135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Model48 = new EquipmentModel{Id = Guid.NewGuid(), EquipmentBrandId = equipmentBrandRIETER.Id, Name = "RSB-D30", EquipmentTypeId = equipmentTypeCer.Id};</v>
      </c>
      <c r="Q135" s="5" t="s">
        <v>453</v>
      </c>
      <c r="R135" s="4">
        <v>2000</v>
      </c>
      <c r="S135" s="42" t="s">
        <v>456</v>
      </c>
      <c r="T135" s="42"/>
      <c r="U135" s="42">
        <v>1</v>
      </c>
      <c r="V135" s="43" t="s">
        <v>671</v>
      </c>
      <c r="W13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Model48.Id, Location="C112", SerialNumber ="40000402-01539",TransformerNumber ="1", Year = 2000,Description="", Active=true},</v>
      </c>
      <c r="X135" s="1"/>
      <c r="Y135" s="1"/>
      <c r="Z135" s="1"/>
    </row>
    <row r="136" spans="1:26" x14ac:dyDescent="0.25">
      <c r="A136" s="35">
        <v>189</v>
      </c>
      <c r="B136" s="36" t="s">
        <v>196</v>
      </c>
      <c r="C136" s="36">
        <v>11</v>
      </c>
      <c r="D136" s="20" t="s">
        <v>2</v>
      </c>
      <c r="E136" s="20" t="s">
        <v>784</v>
      </c>
      <c r="F136" s="20" t="str">
        <f xml:space="preserve"> "equipmentModel" &amp; E136 &amp; COUNTIF($E$2:E136,E136)</f>
        <v>equipmentModelCer8</v>
      </c>
      <c r="G136" s="20" t="str">
        <f>"equipmentType" &amp; Tablo1[[#This Row],[TypeEng]]&amp;".Id"</f>
        <v>equipmentTypeCer.Id</v>
      </c>
      <c r="H136" s="20" t="s">
        <v>763</v>
      </c>
      <c r="I136" s="20" t="str">
        <f>"equipmentBrand"&amp;Tablo1[[#This Row],[Brand]]&amp;".Id"</f>
        <v>equipmentBrandRIETER.Id</v>
      </c>
      <c r="J136" s="20" t="s">
        <v>724</v>
      </c>
      <c r="K136" s="20"/>
      <c r="L136" s="20" t="str">
        <f>TRIM(_xlfn.CONCAT(Tablo1[[#This Row],[Brand]]," ~ ",Tablo1[[#This Row],[Model]]))</f>
        <v>RIETER ~ RSB-D35</v>
      </c>
      <c r="M136" s="20">
        <f>IF(COUNTIF($L$2:L136,L136)=1,COUNTIF($L$2:L136,L136),"0")</f>
        <v>1</v>
      </c>
      <c r="N136" s="31">
        <f>Tablo1[[#This Row],[Uniq]]+N135</f>
        <v>49</v>
      </c>
      <c r="O136" s="31" t="str">
        <f>"Model" &amp;Tablo1[[#This Row],[ModelNo]]</f>
        <v>Model49</v>
      </c>
      <c r="P136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Model49 = new EquipmentModel{Id = Guid.NewGuid(), EquipmentBrandId = equipmentBrandRIETER.Id, Name = "RSB-D35", EquipmentTypeId = equipmentTypeCer.Id};</v>
      </c>
      <c r="Q136" s="37" t="s">
        <v>581</v>
      </c>
      <c r="R136" s="20">
        <v>2004</v>
      </c>
      <c r="S136" s="21" t="s">
        <v>582</v>
      </c>
      <c r="T136" s="21"/>
      <c r="U136" s="21"/>
      <c r="V136" s="22" t="s">
        <v>671</v>
      </c>
      <c r="W13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Model49.Id, Location="C304", SerialNumber ="40001110-01330",TransformerNumber ="", Year = 2004,Description="", Active=true},</v>
      </c>
      <c r="X136" s="1"/>
      <c r="Y136" s="1"/>
      <c r="Z136" s="1"/>
    </row>
    <row r="137" spans="1:26" x14ac:dyDescent="0.25">
      <c r="A137" s="8">
        <v>87</v>
      </c>
      <c r="B137" s="9" t="s">
        <v>590</v>
      </c>
      <c r="C137" s="9">
        <v>5</v>
      </c>
      <c r="D137" s="10" t="s">
        <v>2</v>
      </c>
      <c r="E137" s="10" t="s">
        <v>784</v>
      </c>
      <c r="F137" s="10" t="str">
        <f xml:space="preserve"> "equipmentModel" &amp; E137 &amp; COUNTIF($E$2:E137,E137)</f>
        <v>equipmentModelCer9</v>
      </c>
      <c r="G137" s="10" t="str">
        <f>"equipmentType" &amp; Tablo1[[#This Row],[TypeEng]]&amp;".Id"</f>
        <v>equipmentTypeCer.Id</v>
      </c>
      <c r="H137" s="10" t="s">
        <v>763</v>
      </c>
      <c r="I137" s="10" t="str">
        <f>"equipmentBrand"&amp;Tablo1[[#This Row],[Brand]]&amp;".Id"</f>
        <v>equipmentBrandRIETER.Id</v>
      </c>
      <c r="J137" s="10" t="s">
        <v>722</v>
      </c>
      <c r="K137" s="10"/>
      <c r="L137" s="10" t="str">
        <f>TRIM(_xlfn.CONCAT(Tablo1[[#This Row],[Brand]]," ~ ",Tablo1[[#This Row],[Model]]))</f>
        <v>RIETER ~ RSB-D40</v>
      </c>
      <c r="M137" s="10">
        <f>IF(COUNTIF($L$2:L137,L137)=1,COUNTIF($L$2:L137,L137),"0")</f>
        <v>1</v>
      </c>
      <c r="N137" s="31">
        <f>Tablo1[[#This Row],[Uniq]]+N136</f>
        <v>50</v>
      </c>
      <c r="O137" s="31" t="str">
        <f>"Model" &amp;Tablo1[[#This Row],[ModelNo]]</f>
        <v>Model50</v>
      </c>
      <c r="P137" s="1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Model50 = new EquipmentModel{Id = Guid.NewGuid(), EquipmentBrandId = equipmentBrandRIETER.Id, Name = "RSB-D40", EquipmentTypeId = equipmentTypeCer.Id};</v>
      </c>
      <c r="Q137" s="11" t="s">
        <v>56</v>
      </c>
      <c r="R137" s="10">
        <v>2007</v>
      </c>
      <c r="S137" s="12" t="s">
        <v>150</v>
      </c>
      <c r="T137" s="12"/>
      <c r="U137" s="12">
        <v>5</v>
      </c>
      <c r="V137" s="13" t="s">
        <v>671</v>
      </c>
      <c r="W13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Model50.Id, Location="C211", SerialNumber ="40004154-00965",TransformerNumber ="5", Year = 2007,Description="", Active=true},</v>
      </c>
      <c r="X137" s="1"/>
      <c r="Y137" s="1"/>
      <c r="Z137" s="1"/>
    </row>
    <row r="138" spans="1:26" x14ac:dyDescent="0.25">
      <c r="A138" s="8">
        <v>97</v>
      </c>
      <c r="B138" s="9" t="s">
        <v>666</v>
      </c>
      <c r="C138" s="9">
        <v>6</v>
      </c>
      <c r="D138" s="14" t="s">
        <v>2</v>
      </c>
      <c r="E138" s="14" t="s">
        <v>784</v>
      </c>
      <c r="F138" s="14" t="str">
        <f xml:space="preserve"> "equipmentModel" &amp; E138 &amp; COUNTIF($E$2:E138,E138)</f>
        <v>equipmentModelCer10</v>
      </c>
      <c r="G138" s="14" t="str">
        <f>"equipmentType" &amp; Tablo1[[#This Row],[TypeEng]]&amp;".Id"</f>
        <v>equipmentTypeCer.Id</v>
      </c>
      <c r="H138" s="14" t="s">
        <v>763</v>
      </c>
      <c r="I138" s="14" t="str">
        <f>"equipmentBrand"&amp;Tablo1[[#This Row],[Brand]]&amp;".Id"</f>
        <v>equipmentBrandRIETER.Id</v>
      </c>
      <c r="J138" s="14" t="s">
        <v>722</v>
      </c>
      <c r="K138" s="14"/>
      <c r="L138" s="14" t="str">
        <f>TRIM(_xlfn.CONCAT(Tablo1[[#This Row],[Brand]]," ~ ",Tablo1[[#This Row],[Model]]))</f>
        <v>RIETER ~ RSB-D40</v>
      </c>
      <c r="M138" s="14" t="str">
        <f>IF(COUNTIF($L$2:L138,L138)=1,COUNTIF($L$2:L138,L138),"0")</f>
        <v>0</v>
      </c>
      <c r="N138" s="31">
        <f>Tablo1[[#This Row],[Uniq]]+N137</f>
        <v>50</v>
      </c>
      <c r="O138" s="31" t="str">
        <f>"Model" &amp;Tablo1[[#This Row],[ModelNo]]</f>
        <v>Model50</v>
      </c>
      <c r="P138" s="1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Model50 = new EquipmentModel{Id = Guid.NewGuid(), EquipmentBrandId = equipmentBrandRIETER.Id, Name = "RSB-D40", EquipmentTypeId = equipmentTypeCer.Id};</v>
      </c>
      <c r="Q138" s="15" t="s">
        <v>59</v>
      </c>
      <c r="R138" s="14">
        <v>2007</v>
      </c>
      <c r="S138" s="16" t="s">
        <v>156</v>
      </c>
      <c r="T138" s="16"/>
      <c r="U138" s="16">
        <v>5</v>
      </c>
      <c r="V138" s="17" t="s">
        <v>671</v>
      </c>
      <c r="W13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Model50.Id, Location="C222", SerialNumber ="40004154-00964",TransformerNumber ="5", Year = 2007,Description="", Active=true},</v>
      </c>
      <c r="X138" s="1"/>
      <c r="Y138" s="1"/>
      <c r="Z138" s="1"/>
    </row>
    <row r="139" spans="1:26" x14ac:dyDescent="0.25">
      <c r="A139" s="8">
        <v>108</v>
      </c>
      <c r="B139" s="9" t="s">
        <v>665</v>
      </c>
      <c r="C139" s="9">
        <v>7</v>
      </c>
      <c r="D139" s="4" t="s">
        <v>2</v>
      </c>
      <c r="E139" s="4" t="s">
        <v>784</v>
      </c>
      <c r="F139" s="4" t="str">
        <f xml:space="preserve"> "equipmentModel" &amp; E139 &amp; COUNTIF($E$2:E139,E139)</f>
        <v>equipmentModelCer11</v>
      </c>
      <c r="G139" s="4" t="str">
        <f>"equipmentType" &amp; Tablo1[[#This Row],[TypeEng]]&amp;".Id"</f>
        <v>equipmentTypeCer.Id</v>
      </c>
      <c r="H139" s="4" t="s">
        <v>763</v>
      </c>
      <c r="I139" s="4" t="str">
        <f>"equipmentBrand"&amp;Tablo1[[#This Row],[Brand]]&amp;".Id"</f>
        <v>equipmentBrandRIETER.Id</v>
      </c>
      <c r="J139" s="4" t="s">
        <v>722</v>
      </c>
      <c r="K139" s="4"/>
      <c r="L139" s="4" t="str">
        <f>TRIM(_xlfn.CONCAT(Tablo1[[#This Row],[Brand]]," ~ ",Tablo1[[#This Row],[Model]]))</f>
        <v>RIETER ~ RSB-D40</v>
      </c>
      <c r="M139" s="4" t="str">
        <f>IF(COUNTIF($L$2:L139,L139)=1,COUNTIF($L$2:L139,L139),"0")</f>
        <v>0</v>
      </c>
      <c r="N139" s="31">
        <f>Tablo1[[#This Row],[Uniq]]+N138</f>
        <v>50</v>
      </c>
      <c r="O139" s="31" t="str">
        <f>"Model" &amp;Tablo1[[#This Row],[ModelNo]]</f>
        <v>Model50</v>
      </c>
      <c r="P139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Model50 = new EquipmentModel{Id = Guid.NewGuid(), EquipmentBrandId = equipmentBrandRIETER.Id, Name = "RSB-D40", EquipmentTypeId = equipmentTypeCer.Id};</v>
      </c>
      <c r="Q139" s="5" t="s">
        <v>61</v>
      </c>
      <c r="R139" s="4">
        <v>2007</v>
      </c>
      <c r="S139" s="6" t="s">
        <v>164</v>
      </c>
      <c r="T139" s="6"/>
      <c r="U139" s="6">
        <v>5</v>
      </c>
      <c r="V139" s="7" t="s">
        <v>671</v>
      </c>
      <c r="W13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Model50.Id, Location="C232", SerialNumber ="40004154-02005",TransformerNumber ="5", Year = 2007,Description="", Active=true},</v>
      </c>
      <c r="X139" s="1"/>
      <c r="Y139" s="1"/>
      <c r="Z139" s="1"/>
    </row>
    <row r="140" spans="1:26" x14ac:dyDescent="0.25">
      <c r="A140" s="23">
        <v>17</v>
      </c>
      <c r="B140" s="24" t="s">
        <v>217</v>
      </c>
      <c r="C140" s="24">
        <v>2</v>
      </c>
      <c r="D140" s="25" t="s">
        <v>2</v>
      </c>
      <c r="E140" s="25" t="s">
        <v>784</v>
      </c>
      <c r="F140" s="25" t="str">
        <f xml:space="preserve"> "equipmentModel" &amp; E140 &amp; COUNTIF($E$2:E140,E140)</f>
        <v>equipmentModelCer12</v>
      </c>
      <c r="G140" s="25" t="str">
        <f>"equipmentType" &amp; Tablo1[[#This Row],[TypeEng]]&amp;".Id"</f>
        <v>equipmentTypeCer.Id</v>
      </c>
      <c r="H140" s="25" t="s">
        <v>763</v>
      </c>
      <c r="I140" s="25" t="str">
        <f>"equipmentBrand"&amp;Tablo1[[#This Row],[Brand]]&amp;".Id"</f>
        <v>equipmentBrandRIETER.Id</v>
      </c>
      <c r="J140" s="25" t="s">
        <v>723</v>
      </c>
      <c r="K140" s="25"/>
      <c r="L140" s="25" t="str">
        <f>TRIM(_xlfn.CONCAT(Tablo1[[#This Row],[Brand]]," ~ ",Tablo1[[#This Row],[Model]]))</f>
        <v>RIETER ~ RSB-D45</v>
      </c>
      <c r="M140" s="25">
        <f>IF(COUNTIF($L$2:L140,L140)=1,COUNTIF($L$2:L140,L140),"0")</f>
        <v>1</v>
      </c>
      <c r="N140" s="31">
        <f>Tablo1[[#This Row],[Uniq]]+N139</f>
        <v>51</v>
      </c>
      <c r="O140" s="31" t="str">
        <f>"Model" &amp;Tablo1[[#This Row],[ModelNo]]</f>
        <v>Model51</v>
      </c>
      <c r="P140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Model51 = new EquipmentModel{Id = Guid.NewGuid(), EquipmentBrandId = equipmentBrandRIETER.Id, Name = "RSB-D45", EquipmentTypeId = equipmentTypeCer.Id};</v>
      </c>
      <c r="Q140" s="26" t="s">
        <v>225</v>
      </c>
      <c r="R140" s="25">
        <v>2013</v>
      </c>
      <c r="S140" s="27" t="s">
        <v>228</v>
      </c>
      <c r="T140" s="27"/>
      <c r="U140" s="27">
        <v>1</v>
      </c>
      <c r="V140" s="28" t="s">
        <v>671</v>
      </c>
      <c r="W14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Model51.Id, Location="C122", SerialNumber ="40015943-01455",TransformerNumber ="1", Year = 2013,Description="", Active=true},</v>
      </c>
      <c r="X140" s="1"/>
      <c r="Y140" s="1"/>
      <c r="Z140" s="1"/>
    </row>
    <row r="141" spans="1:26" x14ac:dyDescent="0.25">
      <c r="A141" s="8">
        <v>117</v>
      </c>
      <c r="B141" s="9" t="s">
        <v>667</v>
      </c>
      <c r="C141" s="9">
        <v>8</v>
      </c>
      <c r="D141" s="4" t="s">
        <v>2</v>
      </c>
      <c r="E141" s="4" t="s">
        <v>784</v>
      </c>
      <c r="F141" s="4" t="str">
        <f xml:space="preserve"> "equipmentModel" &amp; E141 &amp; COUNTIF($E$2:E141,E141)</f>
        <v>equipmentModelCer13</v>
      </c>
      <c r="G141" s="4" t="str">
        <f>"equipmentType" &amp; Tablo1[[#This Row],[TypeEng]]&amp;".Id"</f>
        <v>equipmentTypeCer.Id</v>
      </c>
      <c r="H141" s="4" t="s">
        <v>763</v>
      </c>
      <c r="I141" s="4" t="str">
        <f>"equipmentBrand"&amp;Tablo1[[#This Row],[Brand]]&amp;".Id"</f>
        <v>equipmentBrandRIETER.Id</v>
      </c>
      <c r="J141" s="4" t="s">
        <v>725</v>
      </c>
      <c r="K141" s="4"/>
      <c r="L141" s="4" t="str">
        <f>TRIM(_xlfn.CONCAT(Tablo1[[#This Row],[Brand]]," ~ ",Tablo1[[#This Row],[Model]]))</f>
        <v>RIETER ~ RSB-D50</v>
      </c>
      <c r="M141" s="4">
        <f>IF(COUNTIF($L$2:L141,L141)=1,COUNTIF($L$2:L141,L141),"0")</f>
        <v>1</v>
      </c>
      <c r="N141" s="31">
        <f>Tablo1[[#This Row],[Uniq]]+N140</f>
        <v>52</v>
      </c>
      <c r="O141" s="31" t="str">
        <f>"Model" &amp;Tablo1[[#This Row],[ModelNo]]</f>
        <v>Model52</v>
      </c>
      <c r="P141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Model52 = new EquipmentModel{Id = Guid.NewGuid(), EquipmentBrandId = equipmentBrandRIETER.Id, Name = "RSB-D50", EquipmentTypeId = equipmentTypeCer.Id};</v>
      </c>
      <c r="Q141" s="5" t="s">
        <v>297</v>
      </c>
      <c r="R141" s="4">
        <v>2017</v>
      </c>
      <c r="S141" s="6" t="s">
        <v>335</v>
      </c>
      <c r="T141" s="6"/>
      <c r="U141" s="6">
        <v>5</v>
      </c>
      <c r="V141" s="7" t="s">
        <v>671</v>
      </c>
      <c r="W14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Model52.Id, Location="C242", SerialNumber ="40021131/68",TransformerNumber ="5", Year = 2017,Description="", Active=true},</v>
      </c>
      <c r="X141" s="1"/>
      <c r="Y141" s="1"/>
      <c r="Z141" s="1"/>
    </row>
    <row r="142" spans="1:26" x14ac:dyDescent="0.25">
      <c r="A142" s="35">
        <v>187</v>
      </c>
      <c r="B142" s="36" t="s">
        <v>196</v>
      </c>
      <c r="C142" s="36">
        <v>11</v>
      </c>
      <c r="D142" s="20" t="s">
        <v>2</v>
      </c>
      <c r="E142" s="20" t="s">
        <v>784</v>
      </c>
      <c r="F142" s="20" t="str">
        <f xml:space="preserve"> "equipmentModel" &amp; E142 &amp; COUNTIF($E$2:E142,E142)</f>
        <v>equipmentModelCer14</v>
      </c>
      <c r="G142" s="20" t="str">
        <f>"equipmentType" &amp; Tablo1[[#This Row],[TypeEng]]&amp;".Id"</f>
        <v>equipmentTypeCer.Id</v>
      </c>
      <c r="H142" s="20" t="s">
        <v>763</v>
      </c>
      <c r="I142" s="20" t="str">
        <f>"equipmentBrand"&amp;Tablo1[[#This Row],[Brand]]&amp;".Id"</f>
        <v>equipmentBrandRIETER.Id</v>
      </c>
      <c r="J142" s="20" t="s">
        <v>725</v>
      </c>
      <c r="K142" s="20"/>
      <c r="L142" s="20" t="str">
        <f>TRIM(_xlfn.CONCAT(Tablo1[[#This Row],[Brand]]," ~ ",Tablo1[[#This Row],[Model]]))</f>
        <v>RIETER ~ RSB-D50</v>
      </c>
      <c r="M142" s="20" t="str">
        <f>IF(COUNTIF($L$2:L142,L142)=1,COUNTIF($L$2:L142,L142),"0")</f>
        <v>0</v>
      </c>
      <c r="N142" s="31">
        <f>Tablo1[[#This Row],[Uniq]]+N141</f>
        <v>52</v>
      </c>
      <c r="O142" s="31" t="str">
        <f>"Model" &amp;Tablo1[[#This Row],[ModelNo]]</f>
        <v>Model52</v>
      </c>
      <c r="P142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Model52 = new EquipmentModel{Id = Guid.NewGuid(), EquipmentBrandId = equipmentBrandRIETER.Id, Name = "RSB-D50", EquipmentTypeId = equipmentTypeCer.Id};</v>
      </c>
      <c r="Q142" s="37" t="s">
        <v>437</v>
      </c>
      <c r="R142" s="20">
        <v>2021</v>
      </c>
      <c r="S142" s="21" t="s">
        <v>436</v>
      </c>
      <c r="T142" s="21"/>
      <c r="U142" s="21">
        <v>5</v>
      </c>
      <c r="V142" s="22" t="s">
        <v>671</v>
      </c>
      <c r="W14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Model52.Id, Location="C302", SerialNumber ="40021131-1578",TransformerNumber ="5", Year = 2021,Description="", Active=true},</v>
      </c>
      <c r="X142" s="1"/>
      <c r="Y142" s="1"/>
      <c r="Z142" s="1"/>
    </row>
    <row r="143" spans="1:26" x14ac:dyDescent="0.25">
      <c r="A143" s="8">
        <v>7</v>
      </c>
      <c r="B143" s="9" t="s">
        <v>427</v>
      </c>
      <c r="C143" s="9">
        <v>1</v>
      </c>
      <c r="D143" s="4" t="s">
        <v>2</v>
      </c>
      <c r="E143" s="4" t="s">
        <v>784</v>
      </c>
      <c r="F143" s="4" t="str">
        <f xml:space="preserve"> "equipmentModel" &amp; E143 &amp; COUNTIF($E$2:E143,E143)</f>
        <v>equipmentModelCer15</v>
      </c>
      <c r="G143" s="4" t="str">
        <f>"equipmentType" &amp; Tablo1[[#This Row],[TypeEng]]&amp;".Id"</f>
        <v>equipmentTypeCer.Id</v>
      </c>
      <c r="H143" s="4" t="s">
        <v>763</v>
      </c>
      <c r="I143" s="4" t="str">
        <f>"equipmentBrand"&amp;Tablo1[[#This Row],[Brand]]&amp;".Id"</f>
        <v>equipmentBrandRIETER.Id</v>
      </c>
      <c r="J143" s="4" t="s">
        <v>726</v>
      </c>
      <c r="K143" s="4"/>
      <c r="L143" s="4" t="str">
        <f>TRIM(_xlfn.CONCAT(Tablo1[[#This Row],[Brand]]," ~ ",Tablo1[[#This Row],[Model]]))</f>
        <v>RIETER ~ SB-D10</v>
      </c>
      <c r="M143" s="4">
        <f>IF(COUNTIF($L$2:L143,L143)=1,COUNTIF($L$2:L143,L143),"0")</f>
        <v>1</v>
      </c>
      <c r="N143" s="31">
        <f>Tablo1[[#This Row],[Uniq]]+N142</f>
        <v>53</v>
      </c>
      <c r="O143" s="31" t="str">
        <f>"Model" &amp;Tablo1[[#This Row],[ModelNo]]</f>
        <v>Model53</v>
      </c>
      <c r="P143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Model53 = new EquipmentModel{Id = Guid.NewGuid(), EquipmentBrandId = equipmentBrandRIETER.Id, Name = "SB-D10", EquipmentTypeId = equipmentTypeCer.Id};</v>
      </c>
      <c r="Q143" s="5" t="s">
        <v>452</v>
      </c>
      <c r="R143" s="4">
        <v>2001</v>
      </c>
      <c r="S143" s="42" t="s">
        <v>455</v>
      </c>
      <c r="T143" s="42"/>
      <c r="U143" s="42">
        <v>1</v>
      </c>
      <c r="V143" s="43" t="s">
        <v>671</v>
      </c>
      <c r="W14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Model53.Id, Location="C11", SerialNumber ="40000399-01075",TransformerNumber ="1", Year = 2001,Description="", Active=true},</v>
      </c>
      <c r="X143" s="1"/>
      <c r="Y143" s="1"/>
      <c r="Z143" s="1"/>
    </row>
    <row r="144" spans="1:26" x14ac:dyDescent="0.25">
      <c r="A144" s="8">
        <v>88</v>
      </c>
      <c r="B144" s="9" t="s">
        <v>590</v>
      </c>
      <c r="C144" s="9">
        <v>5</v>
      </c>
      <c r="D144" s="10" t="s">
        <v>2</v>
      </c>
      <c r="E144" s="10" t="s">
        <v>784</v>
      </c>
      <c r="F144" s="10" t="str">
        <f xml:space="preserve"> "equipmentModel" &amp; E144 &amp; COUNTIF($E$2:E144,E144)</f>
        <v>equipmentModelCer16</v>
      </c>
      <c r="G144" s="10" t="str">
        <f>"equipmentType" &amp; Tablo1[[#This Row],[TypeEng]]&amp;".Id"</f>
        <v>equipmentTypeCer.Id</v>
      </c>
      <c r="H144" s="10" t="s">
        <v>763</v>
      </c>
      <c r="I144" s="10" t="str">
        <f>"equipmentBrand"&amp;Tablo1[[#This Row],[Brand]]&amp;".Id"</f>
        <v>equipmentBrandRIETER.Id</v>
      </c>
      <c r="J144" s="10" t="s">
        <v>727</v>
      </c>
      <c r="K144" s="10"/>
      <c r="L144" s="10" t="str">
        <f>TRIM(_xlfn.CONCAT(Tablo1[[#This Row],[Brand]]," ~ ",Tablo1[[#This Row],[Model]]))</f>
        <v>RIETER ~ SB-D40</v>
      </c>
      <c r="M144" s="10">
        <f>IF(COUNTIF($L$2:L144,L144)=1,COUNTIF($L$2:L144,L144),"0")</f>
        <v>1</v>
      </c>
      <c r="N144" s="31">
        <f>Tablo1[[#This Row],[Uniq]]+N143</f>
        <v>54</v>
      </c>
      <c r="O144" s="31" t="str">
        <f>"Model" &amp;Tablo1[[#This Row],[ModelNo]]</f>
        <v>Model54</v>
      </c>
      <c r="P144" s="1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Model54 = new EquipmentModel{Id = Guid.NewGuid(), EquipmentBrandId = equipmentBrandRIETER.Id, Name = "SB-D40", EquipmentTypeId = equipmentTypeCer.Id};</v>
      </c>
      <c r="Q144" s="11" t="s">
        <v>57</v>
      </c>
      <c r="R144" s="10">
        <v>2007</v>
      </c>
      <c r="S144" s="12" t="s">
        <v>151</v>
      </c>
      <c r="T144" s="12"/>
      <c r="U144" s="12">
        <v>5</v>
      </c>
      <c r="V144" s="13" t="s">
        <v>671</v>
      </c>
      <c r="W14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Model54.Id, Location="C212", SerialNumber ="40007770-00329",TransformerNumber ="5", Year = 2007,Description="", Active=true},</v>
      </c>
      <c r="X144" s="1"/>
      <c r="Y144" s="1"/>
      <c r="Z144" s="1"/>
    </row>
    <row r="145" spans="1:26" x14ac:dyDescent="0.25">
      <c r="A145" s="8">
        <v>107</v>
      </c>
      <c r="B145" s="9" t="s">
        <v>665</v>
      </c>
      <c r="C145" s="9">
        <v>7</v>
      </c>
      <c r="D145" s="4" t="s">
        <v>2</v>
      </c>
      <c r="E145" s="4" t="s">
        <v>784</v>
      </c>
      <c r="F145" s="4" t="str">
        <f xml:space="preserve"> "equipmentModel" &amp; E145 &amp; COUNTIF($E$2:E145,E145)</f>
        <v>equipmentModelCer17</v>
      </c>
      <c r="G145" s="4" t="str">
        <f>"equipmentType" &amp; Tablo1[[#This Row],[TypeEng]]&amp;".Id"</f>
        <v>equipmentTypeCer.Id</v>
      </c>
      <c r="H145" s="4" t="s">
        <v>763</v>
      </c>
      <c r="I145" s="4" t="str">
        <f>"equipmentBrand"&amp;Tablo1[[#This Row],[Brand]]&amp;".Id"</f>
        <v>equipmentBrandRIETER.Id</v>
      </c>
      <c r="J145" s="4" t="s">
        <v>727</v>
      </c>
      <c r="K145" s="4"/>
      <c r="L145" s="4" t="str">
        <f>TRIM(_xlfn.CONCAT(Tablo1[[#This Row],[Brand]]," ~ ",Tablo1[[#This Row],[Model]]))</f>
        <v>RIETER ~ SB-D40</v>
      </c>
      <c r="M145" s="4" t="str">
        <f>IF(COUNTIF($L$2:L145,L145)=1,COUNTIF($L$2:L145,L145),"0")</f>
        <v>0</v>
      </c>
      <c r="N145" s="31">
        <f>Tablo1[[#This Row],[Uniq]]+N144</f>
        <v>54</v>
      </c>
      <c r="O145" s="31" t="str">
        <f>"Model" &amp;Tablo1[[#This Row],[ModelNo]]</f>
        <v>Model54</v>
      </c>
      <c r="P145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Model54 = new EquipmentModel{Id = Guid.NewGuid(), EquipmentBrandId = equipmentBrandRIETER.Id, Name = "SB-D40", EquipmentTypeId = equipmentTypeCer.Id};</v>
      </c>
      <c r="Q145" s="5" t="s">
        <v>60</v>
      </c>
      <c r="R145" s="4">
        <v>2007</v>
      </c>
      <c r="S145" s="6" t="s">
        <v>163</v>
      </c>
      <c r="T145" s="6"/>
      <c r="U145" s="6">
        <v>5</v>
      </c>
      <c r="V145" s="7" t="s">
        <v>671</v>
      </c>
      <c r="W14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Model54.Id, Location="C231", SerialNumber ="40007770-00327",TransformerNumber ="5", Year = 2007,Description="", Active=true},</v>
      </c>
      <c r="X145" s="1"/>
      <c r="Y145" s="1"/>
      <c r="Z145" s="1"/>
    </row>
    <row r="146" spans="1:26" x14ac:dyDescent="0.25">
      <c r="A146" s="8">
        <v>96</v>
      </c>
      <c r="B146" s="9" t="s">
        <v>666</v>
      </c>
      <c r="C146" s="9">
        <v>6</v>
      </c>
      <c r="D146" s="14" t="s">
        <v>2</v>
      </c>
      <c r="E146" s="14" t="s">
        <v>784</v>
      </c>
      <c r="F146" s="14" t="str">
        <f xml:space="preserve"> "equipmentModel" &amp; E146 &amp; COUNTIF($E$2:E146,E146)</f>
        <v>equipmentModelCer18</v>
      </c>
      <c r="G146" s="14" t="str">
        <f>"equipmentType" &amp; Tablo1[[#This Row],[TypeEng]]&amp;".Id"</f>
        <v>equipmentTypeCer.Id</v>
      </c>
      <c r="H146" s="14" t="s">
        <v>763</v>
      </c>
      <c r="I146" s="14" t="str">
        <f>"equipmentBrand"&amp;Tablo1[[#This Row],[Brand]]&amp;".Id"</f>
        <v>equipmentBrandRIETER.Id</v>
      </c>
      <c r="J146" s="14" t="s">
        <v>727</v>
      </c>
      <c r="K146" s="14"/>
      <c r="L146" s="14" t="str">
        <f>TRIM(_xlfn.CONCAT(Tablo1[[#This Row],[Brand]]," ~ ",Tablo1[[#This Row],[Model]]))</f>
        <v>RIETER ~ SB-D40</v>
      </c>
      <c r="M146" s="14" t="str">
        <f>IF(COUNTIF($L$2:L146,L146)=1,COUNTIF($L$2:L146,L146),"0")</f>
        <v>0</v>
      </c>
      <c r="N146" s="31">
        <f>Tablo1[[#This Row],[Uniq]]+N145</f>
        <v>54</v>
      </c>
      <c r="O146" s="31" t="str">
        <f>"Model" &amp;Tablo1[[#This Row],[ModelNo]]</f>
        <v>Model54</v>
      </c>
      <c r="P146" s="1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Model54 = new EquipmentModel{Id = Guid.NewGuid(), EquipmentBrandId = equipmentBrandRIETER.Id, Name = "SB-D40", EquipmentTypeId = equipmentTypeCer.Id};</v>
      </c>
      <c r="Q146" s="15" t="s">
        <v>58</v>
      </c>
      <c r="R146" s="14">
        <v>2007</v>
      </c>
      <c r="S146" s="16" t="s">
        <v>155</v>
      </c>
      <c r="T146" s="16"/>
      <c r="U146" s="16">
        <v>5</v>
      </c>
      <c r="V146" s="17" t="s">
        <v>671</v>
      </c>
      <c r="W14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Model54.Id, Location="C221", SerialNumber ="40007770-00328",TransformerNumber ="5", Year = 2007,Description="", Active=true},</v>
      </c>
      <c r="X146" s="1"/>
      <c r="Y146" s="1"/>
      <c r="Z146" s="1"/>
    </row>
    <row r="147" spans="1:26" x14ac:dyDescent="0.25">
      <c r="A147" s="23">
        <v>16</v>
      </c>
      <c r="B147" s="24" t="s">
        <v>217</v>
      </c>
      <c r="C147" s="24">
        <v>2</v>
      </c>
      <c r="D147" s="25" t="s">
        <v>2</v>
      </c>
      <c r="E147" s="25" t="s">
        <v>784</v>
      </c>
      <c r="F147" s="25" t="str">
        <f xml:space="preserve"> "equipmentModel" &amp; E147 &amp; COUNTIF($E$2:E147,E147)</f>
        <v>equipmentModelCer19</v>
      </c>
      <c r="G147" s="25" t="str">
        <f>"equipmentType" &amp; Tablo1[[#This Row],[TypeEng]]&amp;".Id"</f>
        <v>equipmentTypeCer.Id</v>
      </c>
      <c r="H147" s="25" t="s">
        <v>763</v>
      </c>
      <c r="I147" s="25" t="str">
        <f>"equipmentBrand"&amp;Tablo1[[#This Row],[Brand]]&amp;".Id"</f>
        <v>equipmentBrandRIETER.Id</v>
      </c>
      <c r="J147" s="25" t="s">
        <v>728</v>
      </c>
      <c r="K147" s="25"/>
      <c r="L147" s="25" t="str">
        <f>TRIM(_xlfn.CONCAT(Tablo1[[#This Row],[Brand]]," ~ ",Tablo1[[#This Row],[Model]]))</f>
        <v>RIETER ~ SB-D45</v>
      </c>
      <c r="M147" s="25">
        <f>IF(COUNTIF($L$2:L147,L147)=1,COUNTIF($L$2:L147,L147),"0")</f>
        <v>1</v>
      </c>
      <c r="N147" s="31">
        <f>Tablo1[[#This Row],[Uniq]]+N146</f>
        <v>55</v>
      </c>
      <c r="O147" s="31" t="str">
        <f>"Model" &amp;Tablo1[[#This Row],[ModelNo]]</f>
        <v>Model55</v>
      </c>
      <c r="P147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Model55 = new EquipmentModel{Id = Guid.NewGuid(), EquipmentBrandId = equipmentBrandRIETER.Id, Name = "SB-D45", EquipmentTypeId = equipmentTypeCer.Id};</v>
      </c>
      <c r="Q147" s="26" t="s">
        <v>224</v>
      </c>
      <c r="R147" s="25">
        <v>2013</v>
      </c>
      <c r="S147" s="27" t="s">
        <v>227</v>
      </c>
      <c r="T147" s="27"/>
      <c r="U147" s="27">
        <v>1</v>
      </c>
      <c r="V147" s="28" t="s">
        <v>671</v>
      </c>
      <c r="W14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Model55.Id, Location="C121", SerialNumber ="40015944-00724",TransformerNumber ="1", Year = 2013,Description="", Active=true},</v>
      </c>
      <c r="X147" s="1"/>
      <c r="Y147" s="1"/>
      <c r="Z147" s="1"/>
    </row>
    <row r="148" spans="1:26" x14ac:dyDescent="0.25">
      <c r="A148" s="8">
        <v>116</v>
      </c>
      <c r="B148" s="9" t="s">
        <v>667</v>
      </c>
      <c r="C148" s="9">
        <v>8</v>
      </c>
      <c r="D148" s="4" t="s">
        <v>2</v>
      </c>
      <c r="E148" s="4" t="s">
        <v>784</v>
      </c>
      <c r="F148" s="4" t="str">
        <f xml:space="preserve"> "equipmentModel" &amp; E148 &amp; COUNTIF($E$2:E148,E148)</f>
        <v>equipmentModelCer20</v>
      </c>
      <c r="G148" s="4" t="str">
        <f>"equipmentType" &amp; Tablo1[[#This Row],[TypeEng]]&amp;".Id"</f>
        <v>equipmentTypeCer.Id</v>
      </c>
      <c r="H148" s="4" t="s">
        <v>763</v>
      </c>
      <c r="I148" s="4" t="str">
        <f>"equipmentBrand"&amp;Tablo1[[#This Row],[Brand]]&amp;".Id"</f>
        <v>equipmentBrandRIETER.Id</v>
      </c>
      <c r="J148" s="4" t="s">
        <v>729</v>
      </c>
      <c r="K148" s="4"/>
      <c r="L148" s="4" t="str">
        <f>TRIM(_xlfn.CONCAT(Tablo1[[#This Row],[Brand]]," ~ ",Tablo1[[#This Row],[Model]]))</f>
        <v>RIETER ~ SB-D50</v>
      </c>
      <c r="M148" s="4">
        <f>IF(COUNTIF($L$2:L148,L148)=1,COUNTIF($L$2:L148,L148),"0")</f>
        <v>1</v>
      </c>
      <c r="N148" s="31">
        <f>Tablo1[[#This Row],[Uniq]]+N147</f>
        <v>56</v>
      </c>
      <c r="O148" s="31" t="str">
        <f>"Model" &amp;Tablo1[[#This Row],[ModelNo]]</f>
        <v>Model56</v>
      </c>
      <c r="P148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Model56 = new EquipmentModel{Id = Guid.NewGuid(), EquipmentBrandId = equipmentBrandRIETER.Id, Name = "SB-D50", EquipmentTypeId = equipmentTypeCer.Id};</v>
      </c>
      <c r="Q148" s="5" t="s">
        <v>296</v>
      </c>
      <c r="R148" s="4">
        <v>2017</v>
      </c>
      <c r="S148" s="6" t="s">
        <v>304</v>
      </c>
      <c r="T148" s="6"/>
      <c r="U148" s="6">
        <v>5</v>
      </c>
      <c r="V148" s="7" t="s">
        <v>671</v>
      </c>
      <c r="W14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Model56.Id, Location="C241", SerialNumber ="40021135/43",TransformerNumber ="5", Year = 2017,Description="", Active=true},</v>
      </c>
      <c r="X148" s="1"/>
      <c r="Y148" s="1"/>
      <c r="Z148" s="1"/>
    </row>
    <row r="149" spans="1:26" x14ac:dyDescent="0.25">
      <c r="A149" s="35">
        <v>186</v>
      </c>
      <c r="B149" s="36" t="s">
        <v>196</v>
      </c>
      <c r="C149" s="36">
        <v>11</v>
      </c>
      <c r="D149" s="20" t="s">
        <v>2</v>
      </c>
      <c r="E149" s="20" t="s">
        <v>784</v>
      </c>
      <c r="F149" s="20" t="str">
        <f xml:space="preserve"> "equipmentModel" &amp; E149 &amp; COUNTIF($E$2:E149,E149)</f>
        <v>equipmentModelCer21</v>
      </c>
      <c r="G149" s="20" t="str">
        <f>"equipmentType" &amp; Tablo1[[#This Row],[TypeEng]]&amp;".Id"</f>
        <v>equipmentTypeCer.Id</v>
      </c>
      <c r="H149" s="20" t="s">
        <v>763</v>
      </c>
      <c r="I149" s="20" t="str">
        <f>"equipmentBrand"&amp;Tablo1[[#This Row],[Brand]]&amp;".Id"</f>
        <v>equipmentBrandRIETER.Id</v>
      </c>
      <c r="J149" s="20" t="s">
        <v>729</v>
      </c>
      <c r="K149" s="20"/>
      <c r="L149" s="20" t="str">
        <f>TRIM(_xlfn.CONCAT(Tablo1[[#This Row],[Brand]]," ~ ",Tablo1[[#This Row],[Model]]))</f>
        <v>RIETER ~ SB-D50</v>
      </c>
      <c r="M149" s="20" t="str">
        <f>IF(COUNTIF($L$2:L149,L149)=1,COUNTIF($L$2:L149,L149),"0")</f>
        <v>0</v>
      </c>
      <c r="N149" s="31">
        <f>Tablo1[[#This Row],[Uniq]]+N148</f>
        <v>56</v>
      </c>
      <c r="O149" s="31" t="str">
        <f>"Model" &amp;Tablo1[[#This Row],[ModelNo]]</f>
        <v>Model56</v>
      </c>
      <c r="P149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Model56 = new EquipmentModel{Id = Guid.NewGuid(), EquipmentBrandId = equipmentBrandRIETER.Id, Name = "SB-D50", EquipmentTypeId = equipmentTypeCer.Id};</v>
      </c>
      <c r="Q149" s="37" t="s">
        <v>75</v>
      </c>
      <c r="R149" s="20">
        <v>2018</v>
      </c>
      <c r="S149" s="21" t="s">
        <v>360</v>
      </c>
      <c r="T149" s="21"/>
      <c r="U149" s="21">
        <v>5</v>
      </c>
      <c r="V149" s="22" t="s">
        <v>671</v>
      </c>
      <c r="W14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Model56.Id, Location="C301", SerialNumber ="40021135-291",TransformerNumber ="5", Year = 2018,Description="", Active=true},</v>
      </c>
      <c r="X149" s="1"/>
      <c r="Y149" s="1"/>
      <c r="Z149" s="1"/>
    </row>
    <row r="150" spans="1:26" x14ac:dyDescent="0.25">
      <c r="A150" s="35">
        <v>188</v>
      </c>
      <c r="B150" s="36" t="s">
        <v>196</v>
      </c>
      <c r="C150" s="36">
        <v>11</v>
      </c>
      <c r="D150" s="20" t="s">
        <v>2</v>
      </c>
      <c r="E150" s="20" t="s">
        <v>784</v>
      </c>
      <c r="F150" s="20" t="str">
        <f xml:space="preserve"> "equipmentModel" &amp; E150 &amp; COUNTIF($E$2:E150,E150)</f>
        <v>equipmentModelCer22</v>
      </c>
      <c r="G150" s="20" t="str">
        <f>"equipmentType" &amp; Tablo1[[#This Row],[TypeEng]]&amp;".Id"</f>
        <v>equipmentTypeCer.Id</v>
      </c>
      <c r="H150" s="20" t="s">
        <v>763</v>
      </c>
      <c r="I150" s="20" t="str">
        <f>"equipmentBrand"&amp;Tablo1[[#This Row],[Brand]]&amp;".Id"</f>
        <v>equipmentBrandRIETER.Id</v>
      </c>
      <c r="J150" s="20" t="s">
        <v>729</v>
      </c>
      <c r="K150" s="20"/>
      <c r="L150" s="20" t="str">
        <f>TRIM(_xlfn.CONCAT(Tablo1[[#This Row],[Brand]]," ~ ",Tablo1[[#This Row],[Model]]))</f>
        <v>RIETER ~ SB-D50</v>
      </c>
      <c r="M150" s="20" t="str">
        <f>IF(COUNTIF($L$2:L150,L150)=1,COUNTIF($L$2:L150,L150),"0")</f>
        <v>0</v>
      </c>
      <c r="N150" s="31">
        <f>Tablo1[[#This Row],[Uniq]]+N149</f>
        <v>56</v>
      </c>
      <c r="O150" s="31" t="str">
        <f>"Model" &amp;Tablo1[[#This Row],[ModelNo]]</f>
        <v>Model56</v>
      </c>
      <c r="P150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Model56 = new EquipmentModel{Id = Guid.NewGuid(), EquipmentBrandId = equipmentBrandRIETER.Id, Name = "SB-D50", EquipmentTypeId = equipmentTypeCer.Id};</v>
      </c>
      <c r="Q150" s="37" t="s">
        <v>438</v>
      </c>
      <c r="R150" s="20">
        <v>2021</v>
      </c>
      <c r="S150" s="21" t="s">
        <v>439</v>
      </c>
      <c r="T150" s="21"/>
      <c r="U150" s="21">
        <v>5</v>
      </c>
      <c r="V150" s="22" t="s">
        <v>671</v>
      </c>
      <c r="W15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Model56.Id, Location="C303", SerialNumber ="40021135-900",TransformerNumber ="5", Year = 2021,Description="", Active=true},</v>
      </c>
      <c r="X150" s="1"/>
      <c r="Y150" s="1"/>
      <c r="Z150" s="1"/>
    </row>
    <row r="151" spans="1:26" ht="31.5" x14ac:dyDescent="0.25">
      <c r="A151" s="35">
        <v>166</v>
      </c>
      <c r="B151" s="36" t="s">
        <v>194</v>
      </c>
      <c r="C151" s="36">
        <v>10</v>
      </c>
      <c r="D151" s="3" t="s">
        <v>195</v>
      </c>
      <c r="E151" s="3" t="s">
        <v>854</v>
      </c>
      <c r="F151" s="3" t="str">
        <f xml:space="preserve"> "equipmentModel" &amp; E151 &amp; COUNTIF($E$2:E151,E151)</f>
        <v>equipmentModelMixPres1</v>
      </c>
      <c r="G151" s="3" t="str">
        <f>"equipmentType" &amp; Tablo1[[#This Row],[TypeEng]]&amp;".Id"</f>
        <v>equipmentTypeMixPres.Id</v>
      </c>
      <c r="H151" s="3" t="s">
        <v>843</v>
      </c>
      <c r="I151" s="3" t="str">
        <f>"equipmentBrand"&amp;Tablo1[[#This Row],[Brand]]&amp;".Id"</f>
        <v>equipmentBrandSAITIZMIT.Id</v>
      </c>
      <c r="J151" s="3" t="s">
        <v>674</v>
      </c>
      <c r="K151" s="3"/>
      <c r="L151" s="3" t="str">
        <f>TRIM(_xlfn.CONCAT(Tablo1[[#This Row],[Brand]]," ~ ",Tablo1[[#This Row],[Model]]))</f>
        <v>SAITIZMIT ~ VHK 2</v>
      </c>
      <c r="M151" s="3">
        <f>IF(COUNTIF($L$2:L151,L151)=1,COUNTIF($L$2:L151,L151),"0")</f>
        <v>1</v>
      </c>
      <c r="N151" s="31">
        <f>Tablo1[[#This Row],[Uniq]]+N150</f>
        <v>57</v>
      </c>
      <c r="O151" s="31" t="str">
        <f>"Model" &amp;Tablo1[[#This Row],[ModelNo]]</f>
        <v>Model57</v>
      </c>
      <c r="P151" s="3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Model57 = new EquipmentModel{Id = Guid.NewGuid(), EquipmentBrandId = equipmentBrandSAITIZMIT.Id, Name = "VHK 2", EquipmentTypeId = equipmentTypeMixPres.Id};</v>
      </c>
      <c r="Q151" s="60" t="s">
        <v>398</v>
      </c>
      <c r="R151" s="3">
        <v>2007</v>
      </c>
      <c r="S151" s="59" t="s">
        <v>645</v>
      </c>
      <c r="T151" s="59"/>
      <c r="U151" s="59">
        <v>5</v>
      </c>
      <c r="V151" s="61" t="s">
        <v>671</v>
      </c>
      <c r="W15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Model57.Id, Location="MXP401", SerialNumber ="071003 / EDS-VHK2",TransformerNumber ="5", Year = 2007,Description="", Active=true},</v>
      </c>
      <c r="X151" s="1"/>
      <c r="Y151" s="1"/>
      <c r="Z151" s="1"/>
    </row>
    <row r="152" spans="1:26" x14ac:dyDescent="0.25">
      <c r="A152" s="38">
        <v>301</v>
      </c>
      <c r="B152" s="39" t="s">
        <v>592</v>
      </c>
      <c r="C152" s="39">
        <v>19</v>
      </c>
      <c r="D152" s="31" t="s">
        <v>0</v>
      </c>
      <c r="E152" s="31" t="s">
        <v>780</v>
      </c>
      <c r="F152" s="31" t="str">
        <f xml:space="preserve"> "equipmentModel" &amp; E152 &amp; COUNTIF($E$2:E152,E152)</f>
        <v>equipmentModelBobin2</v>
      </c>
      <c r="G152" s="31" t="str">
        <f>"equipmentType" &amp; Tablo1[[#This Row],[TypeEng]]&amp;".Id"</f>
        <v>equipmentTypeBobin.Id</v>
      </c>
      <c r="H152" s="31" t="s">
        <v>12</v>
      </c>
      <c r="I152" s="31" t="str">
        <f>"equipmentBrand"&amp;Tablo1[[#This Row],[Brand]]&amp;".Id"</f>
        <v>equipmentBrandSCHLAFHORST.Id</v>
      </c>
      <c r="J152" s="31" t="s">
        <v>670</v>
      </c>
      <c r="K152" s="31"/>
      <c r="L152" s="31" t="str">
        <f>TRIM(_xlfn.CONCAT(Tablo1[[#This Row],[Brand]]," ~ ",Tablo1[[#This Row],[Model]]))</f>
        <v>SCHLAFHORST ~ 238</v>
      </c>
      <c r="M152" s="31">
        <f>IF(COUNTIF($L$2:L152,L152)=1,COUNTIF($L$2:L152,L152),"0")</f>
        <v>1</v>
      </c>
      <c r="N152" s="31">
        <f>Tablo1[[#This Row],[Uniq]]+N151</f>
        <v>58</v>
      </c>
      <c r="O152" s="31" t="str">
        <f>"Model" &amp;Tablo1[[#This Row],[ModelNo]]</f>
        <v>Model58</v>
      </c>
      <c r="P152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Model58 = new EquipmentModel{Id = Guid.NewGuid(), EquipmentBrandId = equipmentBrandSCHLAFHORST.Id, Name = "238", EquipmentTypeId = equipmentTypeBobin.Id};</v>
      </c>
      <c r="Q152" s="32" t="s">
        <v>554</v>
      </c>
      <c r="R152" s="31">
        <v>1996</v>
      </c>
      <c r="S152" s="33" t="s">
        <v>636</v>
      </c>
      <c r="T152" s="33"/>
      <c r="U152" s="33"/>
      <c r="V152" s="34" t="s">
        <v>672</v>
      </c>
      <c r="W15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Model58.Id, Location="BB701", SerialNumber ="14704964016 34191",TransformerNumber ="", Year = 1996,Description="", Active=false},</v>
      </c>
      <c r="X152" s="1"/>
      <c r="Y152" s="1"/>
      <c r="Z152" s="1"/>
    </row>
    <row r="153" spans="1:26" x14ac:dyDescent="0.25">
      <c r="A153" s="44">
        <v>255</v>
      </c>
      <c r="B153" s="45" t="s">
        <v>504</v>
      </c>
      <c r="C153" s="45">
        <v>16</v>
      </c>
      <c r="D153" s="31" t="s">
        <v>0</v>
      </c>
      <c r="E153" s="31" t="s">
        <v>780</v>
      </c>
      <c r="F153" s="31" t="str">
        <f xml:space="preserve"> "equipmentModel" &amp; E153 &amp; COUNTIF($E$2:E153,E153)</f>
        <v>equipmentModelBobin3</v>
      </c>
      <c r="G153" s="31" t="str">
        <f>"equipmentType" &amp; Tablo1[[#This Row],[TypeEng]]&amp;".Id"</f>
        <v>equipmentTypeBobin.Id</v>
      </c>
      <c r="H153" s="31" t="s">
        <v>12</v>
      </c>
      <c r="I153" s="31" t="str">
        <f>"equipmentBrand"&amp;Tablo1[[#This Row],[Brand]]&amp;".Id"</f>
        <v>equipmentBrandSCHLAFHORST.Id</v>
      </c>
      <c r="J153" s="31">
        <v>238</v>
      </c>
      <c r="K153" s="31" t="s">
        <v>699</v>
      </c>
      <c r="L153" s="31" t="str">
        <f>TRIM(_xlfn.CONCAT(Tablo1[[#This Row],[Brand]]," ~ ",Tablo1[[#This Row],[Model]]))</f>
        <v>SCHLAFHORST ~ 238</v>
      </c>
      <c r="M153" s="31" t="str">
        <f>IF(COUNTIF($L$2:L153,L153)=1,COUNTIF($L$2:L153,L153),"0")</f>
        <v>0</v>
      </c>
      <c r="N153" s="31">
        <f>Tablo1[[#This Row],[Uniq]]+N152</f>
        <v>58</v>
      </c>
      <c r="O153" s="31" t="str">
        <f>"Model" &amp;Tablo1[[#This Row],[ModelNo]]</f>
        <v>Model58</v>
      </c>
      <c r="P153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Model58 = new EquipmentModel{Id = Guid.NewGuid(), EquipmentBrandId = equipmentBrandSCHLAFHORST.Id, Name = "238", EquipmentTypeId = equipmentTypeBobin.Id};</v>
      </c>
      <c r="Q153" s="32" t="s">
        <v>495</v>
      </c>
      <c r="R153" s="31">
        <v>1995</v>
      </c>
      <c r="S153" s="33" t="s">
        <v>626</v>
      </c>
      <c r="T153" s="33"/>
      <c r="U153" s="33">
        <v>6</v>
      </c>
      <c r="V153" s="34" t="s">
        <v>671</v>
      </c>
      <c r="W15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Model58.Id, Location="B504", SerialNumber ="147 039 52932 - 29831",TransformerNumber ="6", Year = 1995,Description="50 İĞ", Active=true},</v>
      </c>
      <c r="X153" s="1"/>
      <c r="Y153" s="1"/>
      <c r="Z153" s="1"/>
    </row>
    <row r="154" spans="1:26" x14ac:dyDescent="0.25">
      <c r="A154" s="29">
        <v>265</v>
      </c>
      <c r="B154" s="30" t="s">
        <v>236</v>
      </c>
      <c r="C154" s="30">
        <v>17</v>
      </c>
      <c r="D154" s="31" t="s">
        <v>177</v>
      </c>
      <c r="E154" s="31" t="s">
        <v>778</v>
      </c>
      <c r="F154" s="31" t="str">
        <f xml:space="preserve"> "equipmentModel" &amp; E154 &amp; COUNTIF($E$2:E154,E154)</f>
        <v>equipmentModelAktarma1</v>
      </c>
      <c r="G154" s="31" t="str">
        <f>"equipmentType" &amp; Tablo1[[#This Row],[TypeEng]]&amp;".Id"</f>
        <v>equipmentTypeAktarma.Id</v>
      </c>
      <c r="H154" s="31" t="s">
        <v>12</v>
      </c>
      <c r="I154" s="31" t="str">
        <f>"equipmentBrand"&amp;Tablo1[[#This Row],[Brand]]&amp;".Id"</f>
        <v>equipmentBrandSCHLAFHORST.Id</v>
      </c>
      <c r="J154" s="31">
        <v>338</v>
      </c>
      <c r="K154" s="31" t="s">
        <v>696</v>
      </c>
      <c r="L154" s="31" t="str">
        <f>TRIM(_xlfn.CONCAT(Tablo1[[#This Row],[Brand]]," ~ ",Tablo1[[#This Row],[Model]]))</f>
        <v>SCHLAFHORST ~ 338</v>
      </c>
      <c r="M154" s="31">
        <f>IF(COUNTIF($L$2:L154,L154)=1,COUNTIF($L$2:L154,L154),"0")</f>
        <v>1</v>
      </c>
      <c r="N154" s="31">
        <f>Tablo1[[#This Row],[Uniq]]+N153</f>
        <v>59</v>
      </c>
      <c r="O154" s="31" t="str">
        <f>"Model" &amp;Tablo1[[#This Row],[ModelNo]]</f>
        <v>Model59</v>
      </c>
      <c r="P154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Model59 = new EquipmentModel{Id = Guid.NewGuid(), EquipmentBrandId = equipmentBrandSCHLAFHORST.Id, Name = "338", EquipmentTypeId = equipmentTypeAktarma.Id};</v>
      </c>
      <c r="Q154" s="32" t="s">
        <v>481</v>
      </c>
      <c r="R154" s="31">
        <v>1999</v>
      </c>
      <c r="S154" s="33" t="s">
        <v>482</v>
      </c>
      <c r="T154" s="33"/>
      <c r="U154" s="33">
        <v>4</v>
      </c>
      <c r="V154" s="34" t="s">
        <v>671</v>
      </c>
      <c r="W15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Model59.Id, Location="AK102", SerialNumber ="148 0999 1002 - 50000580",TransformerNumber ="4", Year = 1999,Description="36 İĞ", Active=true},</v>
      </c>
      <c r="X154" s="1"/>
      <c r="Y154" s="1"/>
      <c r="Z154" s="1"/>
    </row>
    <row r="155" spans="1:26" x14ac:dyDescent="0.25">
      <c r="A155" s="46">
        <v>46</v>
      </c>
      <c r="B155" s="47" t="s">
        <v>229</v>
      </c>
      <c r="C155" s="47">
        <v>4</v>
      </c>
      <c r="D155" s="48" t="s">
        <v>0</v>
      </c>
      <c r="E155" s="48" t="s">
        <v>780</v>
      </c>
      <c r="F155" s="48" t="str">
        <f xml:space="preserve"> "equipmentModel" &amp; E155 &amp; COUNTIF($E$2:E155,E155)</f>
        <v>equipmentModelBobin4</v>
      </c>
      <c r="G155" s="48" t="str">
        <f>"equipmentType" &amp; Tablo1[[#This Row],[TypeEng]]&amp;".Id"</f>
        <v>equipmentTypeBobin.Id</v>
      </c>
      <c r="H155" s="48" t="s">
        <v>12</v>
      </c>
      <c r="I155" s="49" t="str">
        <f>"equipmentBrand"&amp;Tablo1[[#This Row],[Brand]]&amp;".Id"</f>
        <v>equipmentBrandSCHLAFHORST.Id</v>
      </c>
      <c r="J155" s="49">
        <v>338</v>
      </c>
      <c r="K155" s="49" t="s">
        <v>699</v>
      </c>
      <c r="L155" s="49" t="str">
        <f>TRIM(_xlfn.CONCAT(Tablo1[[#This Row],[Brand]]," ~ ",Tablo1[[#This Row],[Model]]))</f>
        <v>SCHLAFHORST ~ 338</v>
      </c>
      <c r="M155" s="49" t="str">
        <f>IF(COUNTIF($L$2:L155,L155)=1,COUNTIF($L$2:L155,L155),"0")</f>
        <v>0</v>
      </c>
      <c r="N155" s="31">
        <f>Tablo1[[#This Row],[Uniq]]+N154</f>
        <v>59</v>
      </c>
      <c r="O155" s="31" t="str">
        <f>"Model" &amp;Tablo1[[#This Row],[ModelNo]]</f>
        <v>Model59</v>
      </c>
      <c r="P155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Model59 = new EquipmentModel{Id = Guid.NewGuid(), EquipmentBrandId = equipmentBrandSCHLAFHORST.Id, Name = "338", EquipmentTypeId = equipmentTypeBobin.Id};</v>
      </c>
      <c r="Q155" s="48" t="s">
        <v>512</v>
      </c>
      <c r="R155" s="49">
        <v>1900</v>
      </c>
      <c r="S155" s="50"/>
      <c r="T155" s="50"/>
      <c r="U155" s="50">
        <v>3</v>
      </c>
      <c r="V155" s="51" t="s">
        <v>671</v>
      </c>
      <c r="W15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Model59.Id, Location="B101", SerialNumber ="",TransformerNumber ="3", Year = 1900,Description="50 İĞ", Active=true},</v>
      </c>
      <c r="X155" s="1"/>
      <c r="Y155" s="1"/>
      <c r="Z155" s="1"/>
    </row>
    <row r="156" spans="1:26" x14ac:dyDescent="0.25">
      <c r="A156" s="46">
        <v>48</v>
      </c>
      <c r="B156" s="47" t="s">
        <v>229</v>
      </c>
      <c r="C156" s="47">
        <v>4</v>
      </c>
      <c r="D156" s="48" t="s">
        <v>0</v>
      </c>
      <c r="E156" s="48" t="s">
        <v>780</v>
      </c>
      <c r="F156" s="48" t="str">
        <f xml:space="preserve"> "equipmentModel" &amp; E156 &amp; COUNTIF($E$2:E156,E156)</f>
        <v>equipmentModelBobin5</v>
      </c>
      <c r="G156" s="48" t="str">
        <f>"equipmentType" &amp; Tablo1[[#This Row],[TypeEng]]&amp;".Id"</f>
        <v>equipmentTypeBobin.Id</v>
      </c>
      <c r="H156" s="48" t="s">
        <v>12</v>
      </c>
      <c r="I156" s="49" t="str">
        <f>"equipmentBrand"&amp;Tablo1[[#This Row],[Brand]]&amp;".Id"</f>
        <v>equipmentBrandSCHLAFHORST.Id</v>
      </c>
      <c r="J156" s="49">
        <v>338</v>
      </c>
      <c r="K156" s="49" t="s">
        <v>699</v>
      </c>
      <c r="L156" s="49" t="str">
        <f>TRIM(_xlfn.CONCAT(Tablo1[[#This Row],[Brand]]," ~ ",Tablo1[[#This Row],[Model]]))</f>
        <v>SCHLAFHORST ~ 338</v>
      </c>
      <c r="M156" s="49" t="str">
        <f>IF(COUNTIF($L$2:L156,L156)=1,COUNTIF($L$2:L156,L156),"0")</f>
        <v>0</v>
      </c>
      <c r="N156" s="31">
        <f>Tablo1[[#This Row],[Uniq]]+N155</f>
        <v>59</v>
      </c>
      <c r="O156" s="31" t="str">
        <f>"Model" &amp;Tablo1[[#This Row],[ModelNo]]</f>
        <v>Model59</v>
      </c>
      <c r="P156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Model59 = new EquipmentModel{Id = Guid.NewGuid(), EquipmentBrandId = equipmentBrandSCHLAFHORST.Id, Name = "338", EquipmentTypeId = equipmentTypeBobin.Id};</v>
      </c>
      <c r="Q156" s="48" t="s">
        <v>513</v>
      </c>
      <c r="R156" s="49">
        <v>1900</v>
      </c>
      <c r="S156" s="50"/>
      <c r="T156" s="50"/>
      <c r="U156" s="50">
        <v>3</v>
      </c>
      <c r="V156" s="51" t="s">
        <v>671</v>
      </c>
      <c r="W15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Model59.Id, Location="B103", SerialNumber ="",TransformerNumber ="3", Year = 1900,Description="50 İĞ", Active=true},</v>
      </c>
      <c r="X156" s="1"/>
      <c r="Y156" s="1"/>
      <c r="Z156" s="1"/>
    </row>
    <row r="157" spans="1:26" x14ac:dyDescent="0.25">
      <c r="A157" s="44">
        <v>253</v>
      </c>
      <c r="B157" s="45" t="s">
        <v>504</v>
      </c>
      <c r="C157" s="45">
        <v>16</v>
      </c>
      <c r="D157" s="31" t="s">
        <v>0</v>
      </c>
      <c r="E157" s="31" t="s">
        <v>780</v>
      </c>
      <c r="F157" s="31" t="str">
        <f xml:space="preserve"> "equipmentModel" &amp; E157 &amp; COUNTIF($E$2:E157,E157)</f>
        <v>equipmentModelBobin6</v>
      </c>
      <c r="G157" s="31" t="str">
        <f>"equipmentType" &amp; Tablo1[[#This Row],[TypeEng]]&amp;".Id"</f>
        <v>equipmentTypeBobin.Id</v>
      </c>
      <c r="H157" s="31" t="s">
        <v>12</v>
      </c>
      <c r="I157" s="31" t="str">
        <f>"equipmentBrand"&amp;Tablo1[[#This Row],[Brand]]&amp;".Id"</f>
        <v>equipmentBrandSCHLAFHORST.Id</v>
      </c>
      <c r="J157" s="31">
        <v>338</v>
      </c>
      <c r="K157" s="31" t="s">
        <v>699</v>
      </c>
      <c r="L157" s="31" t="str">
        <f>TRIM(_xlfn.CONCAT(Tablo1[[#This Row],[Brand]]," ~ ",Tablo1[[#This Row],[Model]]))</f>
        <v>SCHLAFHORST ~ 338</v>
      </c>
      <c r="M157" s="31" t="str">
        <f>IF(COUNTIF($L$2:L157,L157)=1,COUNTIF($L$2:L157,L157),"0")</f>
        <v>0</v>
      </c>
      <c r="N157" s="31">
        <f>Tablo1[[#This Row],[Uniq]]+N156</f>
        <v>59</v>
      </c>
      <c r="O157" s="31" t="str">
        <f>"Model" &amp;Tablo1[[#This Row],[ModelNo]]</f>
        <v>Model59</v>
      </c>
      <c r="P157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Model59 = new EquipmentModel{Id = Guid.NewGuid(), EquipmentBrandId = equipmentBrandSCHLAFHORST.Id, Name = "338", EquipmentTypeId = equipmentTypeBobin.Id};</v>
      </c>
      <c r="Q157" s="32" t="s">
        <v>493</v>
      </c>
      <c r="R157" s="31">
        <v>2000</v>
      </c>
      <c r="S157" s="33" t="s">
        <v>527</v>
      </c>
      <c r="T157" s="33"/>
      <c r="U157" s="33">
        <v>6</v>
      </c>
      <c r="V157" s="34" t="s">
        <v>671</v>
      </c>
      <c r="W15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Model59.Id, Location="B502", SerialNumber ="148 0300 1365 - 50000324",TransformerNumber ="6", Year = 2000,Description="50 İĞ", Active=true},</v>
      </c>
      <c r="X157" s="1"/>
      <c r="Y157" s="1"/>
      <c r="Z157" s="1"/>
    </row>
    <row r="158" spans="1:26" x14ac:dyDescent="0.25">
      <c r="A158" s="44">
        <v>254</v>
      </c>
      <c r="B158" s="45" t="s">
        <v>504</v>
      </c>
      <c r="C158" s="45">
        <v>16</v>
      </c>
      <c r="D158" s="31" t="s">
        <v>0</v>
      </c>
      <c r="E158" s="31" t="s">
        <v>780</v>
      </c>
      <c r="F158" s="31" t="str">
        <f xml:space="preserve"> "equipmentModel" &amp; E158 &amp; COUNTIF($E$2:E158,E158)</f>
        <v>equipmentModelBobin7</v>
      </c>
      <c r="G158" s="31" t="str">
        <f>"equipmentType" &amp; Tablo1[[#This Row],[TypeEng]]&amp;".Id"</f>
        <v>equipmentTypeBobin.Id</v>
      </c>
      <c r="H158" s="31" t="s">
        <v>12</v>
      </c>
      <c r="I158" s="31" t="str">
        <f>"equipmentBrand"&amp;Tablo1[[#This Row],[Brand]]&amp;".Id"</f>
        <v>equipmentBrandSCHLAFHORST.Id</v>
      </c>
      <c r="J158" s="31">
        <v>338</v>
      </c>
      <c r="K158" s="31" t="s">
        <v>699</v>
      </c>
      <c r="L158" s="31" t="str">
        <f>TRIM(_xlfn.CONCAT(Tablo1[[#This Row],[Brand]]," ~ ",Tablo1[[#This Row],[Model]]))</f>
        <v>SCHLAFHORST ~ 338</v>
      </c>
      <c r="M158" s="31" t="str">
        <f>IF(COUNTIF($L$2:L158,L158)=1,COUNTIF($L$2:L158,L158),"0")</f>
        <v>0</v>
      </c>
      <c r="N158" s="31">
        <f>Tablo1[[#This Row],[Uniq]]+N157</f>
        <v>59</v>
      </c>
      <c r="O158" s="31" t="str">
        <f>"Model" &amp;Tablo1[[#This Row],[ModelNo]]</f>
        <v>Model59</v>
      </c>
      <c r="P158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Model59 = new EquipmentModel{Id = Guid.NewGuid(), EquipmentBrandId = equipmentBrandSCHLAFHORST.Id, Name = "338", EquipmentTypeId = equipmentTypeBobin.Id};</v>
      </c>
      <c r="Q158" s="32" t="s">
        <v>494</v>
      </c>
      <c r="R158" s="31">
        <v>2000</v>
      </c>
      <c r="S158" s="33" t="s">
        <v>528</v>
      </c>
      <c r="T158" s="33"/>
      <c r="U158" s="33">
        <v>6</v>
      </c>
      <c r="V158" s="34" t="s">
        <v>671</v>
      </c>
      <c r="W15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Model59.Id, Location="B503", SerialNumber ="148 0300 1409 - 50000325",TransformerNumber ="6", Year = 2000,Description="50 İĞ", Active=true},</v>
      </c>
      <c r="X158" s="1"/>
      <c r="Y158" s="1"/>
      <c r="Z158" s="1"/>
    </row>
    <row r="159" spans="1:26" ht="15.75" customHeight="1" x14ac:dyDescent="0.25">
      <c r="A159" s="46">
        <v>74</v>
      </c>
      <c r="B159" s="47" t="s">
        <v>229</v>
      </c>
      <c r="C159" s="47">
        <v>4</v>
      </c>
      <c r="D159" s="48" t="s">
        <v>0</v>
      </c>
      <c r="E159" s="48" t="s">
        <v>780</v>
      </c>
      <c r="F159" s="48" t="str">
        <f xml:space="preserve"> "equipmentModel" &amp; E159 &amp; COUNTIF($E$2:E159,E159)</f>
        <v>equipmentModelBobin8</v>
      </c>
      <c r="G159" s="48" t="str">
        <f>"equipmentType" &amp; Tablo1[[#This Row],[TypeEng]]&amp;".Id"</f>
        <v>equipmentTypeBobin.Id</v>
      </c>
      <c r="H159" s="48" t="s">
        <v>12</v>
      </c>
      <c r="I159" s="48" t="str">
        <f>"equipmentBrand"&amp;Tablo1[[#This Row],[Brand]]&amp;".Id"</f>
        <v>equipmentBrandSCHLAFHORST.Id</v>
      </c>
      <c r="J159" s="48" t="s">
        <v>700</v>
      </c>
      <c r="K159" s="48" t="s">
        <v>702</v>
      </c>
      <c r="L159" s="48" t="str">
        <f>TRIM(_xlfn.CONCAT(Tablo1[[#This Row],[Brand]]," ~ ",Tablo1[[#This Row],[Model]]))</f>
        <v>SCHLAFHORST ~ AC6</v>
      </c>
      <c r="M159" s="48">
        <f>IF(COUNTIF($L$2:L159,L159)=1,COUNTIF($L$2:L159,L159),"0")</f>
        <v>1</v>
      </c>
      <c r="N159" s="31">
        <f>Tablo1[[#This Row],[Uniq]]+N158</f>
        <v>60</v>
      </c>
      <c r="O159" s="31" t="str">
        <f>"Model" &amp;Tablo1[[#This Row],[ModelNo]]</f>
        <v>Model60</v>
      </c>
      <c r="P159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Model60 = new EquipmentModel{Id = Guid.NewGuid(), EquipmentBrandId = equipmentBrandSCHLAFHORST.Id, Name = "AC6", EquipmentTypeId = equipmentTypeBobin.Id};</v>
      </c>
      <c r="Q159" s="48" t="s">
        <v>367</v>
      </c>
      <c r="R159" s="48">
        <v>2018</v>
      </c>
      <c r="S159" s="52" t="s">
        <v>376</v>
      </c>
      <c r="T159" s="52"/>
      <c r="U159" s="52">
        <v>1</v>
      </c>
      <c r="V159" s="53" t="s">
        <v>671</v>
      </c>
      <c r="W15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Model60.Id, Location="B116", SerialNumber ="159 0518 7769- 50035875",TransformerNumber ="1", Year = 2018,Description="26/24 İĞ 2'' BARABAN", Active=true},</v>
      </c>
      <c r="X159" s="1"/>
      <c r="Y159" s="1"/>
      <c r="Z159" s="1"/>
    </row>
    <row r="160" spans="1:26" ht="15.75" customHeight="1" x14ac:dyDescent="0.25">
      <c r="A160" s="46">
        <v>76</v>
      </c>
      <c r="B160" s="47" t="s">
        <v>229</v>
      </c>
      <c r="C160" s="47">
        <v>4</v>
      </c>
      <c r="D160" s="48" t="s">
        <v>0</v>
      </c>
      <c r="E160" s="48" t="s">
        <v>780</v>
      </c>
      <c r="F160" s="48" t="str">
        <f xml:space="preserve"> "equipmentModel" &amp; E160 &amp; COUNTIF($E$2:E160,E160)</f>
        <v>equipmentModelBobin9</v>
      </c>
      <c r="G160" s="48" t="str">
        <f>"equipmentType" &amp; Tablo1[[#This Row],[TypeEng]]&amp;".Id"</f>
        <v>equipmentTypeBobin.Id</v>
      </c>
      <c r="H160" s="48" t="s">
        <v>12</v>
      </c>
      <c r="I160" s="48" t="str">
        <f>"equipmentBrand"&amp;Tablo1[[#This Row],[Brand]]&amp;".Id"</f>
        <v>equipmentBrandSCHLAFHORST.Id</v>
      </c>
      <c r="J160" s="48" t="s">
        <v>700</v>
      </c>
      <c r="K160" s="48" t="s">
        <v>702</v>
      </c>
      <c r="L160" s="48" t="str">
        <f>TRIM(_xlfn.CONCAT(Tablo1[[#This Row],[Brand]]," ~ ",Tablo1[[#This Row],[Model]]))</f>
        <v>SCHLAFHORST ~ AC6</v>
      </c>
      <c r="M160" s="48" t="str">
        <f>IF(COUNTIF($L$2:L160,L160)=1,COUNTIF($L$2:L160,L160),"0")</f>
        <v>0</v>
      </c>
      <c r="N160" s="31">
        <f>Tablo1[[#This Row],[Uniq]]+N159</f>
        <v>60</v>
      </c>
      <c r="O160" s="31" t="str">
        <f>"Model" &amp;Tablo1[[#This Row],[ModelNo]]</f>
        <v>Model60</v>
      </c>
      <c r="P160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Model60 = new EquipmentModel{Id = Guid.NewGuid(), EquipmentBrandId = equipmentBrandSCHLAFHORST.Id, Name = "AC6", EquipmentTypeId = equipmentTypeBobin.Id};</v>
      </c>
      <c r="Q160" s="48" t="s">
        <v>369</v>
      </c>
      <c r="R160" s="48">
        <v>2018</v>
      </c>
      <c r="S160" s="52" t="s">
        <v>377</v>
      </c>
      <c r="T160" s="52"/>
      <c r="U160" s="52">
        <v>1</v>
      </c>
      <c r="V160" s="53" t="s">
        <v>671</v>
      </c>
      <c r="W16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Model60.Id, Location="B117", SerialNumber ="159 0518 7770- 50035876",TransformerNumber ="1", Year = 2018,Description="26/24 İĞ 2'' BARABAN", Active=true},</v>
      </c>
      <c r="X160" s="1"/>
      <c r="Y160" s="1"/>
      <c r="Z160" s="1"/>
    </row>
    <row r="161" spans="1:26" ht="15.75" customHeight="1" x14ac:dyDescent="0.25">
      <c r="A161" s="46">
        <v>78</v>
      </c>
      <c r="B161" s="47" t="s">
        <v>229</v>
      </c>
      <c r="C161" s="47">
        <v>4</v>
      </c>
      <c r="D161" s="48" t="s">
        <v>0</v>
      </c>
      <c r="E161" s="48" t="s">
        <v>780</v>
      </c>
      <c r="F161" s="48" t="str">
        <f xml:space="preserve"> "equipmentModel" &amp; E161 &amp; COUNTIF($E$2:E161,E161)</f>
        <v>equipmentModelBobin10</v>
      </c>
      <c r="G161" s="48" t="str">
        <f>"equipmentType" &amp; Tablo1[[#This Row],[TypeEng]]&amp;".Id"</f>
        <v>equipmentTypeBobin.Id</v>
      </c>
      <c r="H161" s="48" t="s">
        <v>12</v>
      </c>
      <c r="I161" s="48" t="str">
        <f>"equipmentBrand"&amp;Tablo1[[#This Row],[Brand]]&amp;".Id"</f>
        <v>equipmentBrandSCHLAFHORST.Id</v>
      </c>
      <c r="J161" s="48" t="s">
        <v>700</v>
      </c>
      <c r="K161" s="48" t="s">
        <v>702</v>
      </c>
      <c r="L161" s="48" t="str">
        <f>TRIM(_xlfn.CONCAT(Tablo1[[#This Row],[Brand]]," ~ ",Tablo1[[#This Row],[Model]]))</f>
        <v>SCHLAFHORST ~ AC6</v>
      </c>
      <c r="M161" s="48" t="str">
        <f>IF(COUNTIF($L$2:L161,L161)=1,COUNTIF($L$2:L161,L161),"0")</f>
        <v>0</v>
      </c>
      <c r="N161" s="31">
        <f>Tablo1[[#This Row],[Uniq]]+N160</f>
        <v>60</v>
      </c>
      <c r="O161" s="31" t="str">
        <f>"Model" &amp;Tablo1[[#This Row],[ModelNo]]</f>
        <v>Model60</v>
      </c>
      <c r="P161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Model60 = new EquipmentModel{Id = Guid.NewGuid(), EquipmentBrandId = equipmentBrandSCHLAFHORST.Id, Name = "AC6", EquipmentTypeId = equipmentTypeBobin.Id};</v>
      </c>
      <c r="Q161" s="48" t="s">
        <v>371</v>
      </c>
      <c r="R161" s="48">
        <v>2018</v>
      </c>
      <c r="S161" s="52" t="s">
        <v>378</v>
      </c>
      <c r="T161" s="52"/>
      <c r="U161" s="52">
        <v>1</v>
      </c>
      <c r="V161" s="53" t="s">
        <v>671</v>
      </c>
      <c r="W16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Model60.Id, Location="B118", SerialNumber ="159 0518 7771- 50035877",TransformerNumber ="1", Year = 2018,Description="26/24 İĞ 2'' BARABAN", Active=true},</v>
      </c>
      <c r="X161" s="1"/>
      <c r="Y161" s="1"/>
      <c r="Z161" s="1"/>
    </row>
    <row r="162" spans="1:26" x14ac:dyDescent="0.25">
      <c r="A162" s="35">
        <v>146</v>
      </c>
      <c r="B162" s="36" t="s">
        <v>193</v>
      </c>
      <c r="C162" s="36">
        <v>9</v>
      </c>
      <c r="D162" s="54" t="s">
        <v>0</v>
      </c>
      <c r="E162" s="54" t="s">
        <v>780</v>
      </c>
      <c r="F162" s="54" t="str">
        <f xml:space="preserve"> "equipmentModel" &amp; E162 &amp; COUNTIF($E$2:E162,E162)</f>
        <v>equipmentModelBobin11</v>
      </c>
      <c r="G162" s="54" t="str">
        <f>"equipmentType" &amp; Tablo1[[#This Row],[TypeEng]]&amp;".Id"</f>
        <v>equipmentTypeBobin.Id</v>
      </c>
      <c r="H162" s="54" t="s">
        <v>12</v>
      </c>
      <c r="I162" s="54" t="str">
        <f>"equipmentBrand"&amp;Tablo1[[#This Row],[Brand]]&amp;".Id"</f>
        <v>equipmentBrandSCHLAFHORST.Id</v>
      </c>
      <c r="J162" s="54" t="s">
        <v>700</v>
      </c>
      <c r="K162" s="54" t="s">
        <v>702</v>
      </c>
      <c r="L162" s="54" t="str">
        <f>TRIM(_xlfn.CONCAT(Tablo1[[#This Row],[Brand]]," ~ ",Tablo1[[#This Row],[Model]]))</f>
        <v>SCHLAFHORST ~ AC6</v>
      </c>
      <c r="M162" s="54" t="str">
        <f>IF(COUNTIF($L$2:L162,L162)=1,COUNTIF($L$2:L162,L162),"0")</f>
        <v>0</v>
      </c>
      <c r="N162" s="31">
        <f>Tablo1[[#This Row],[Uniq]]+N161</f>
        <v>60</v>
      </c>
      <c r="O162" s="31" t="str">
        <f>"Model" &amp;Tablo1[[#This Row],[ModelNo]]</f>
        <v>Model60</v>
      </c>
      <c r="P162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Model60 = new EquipmentModel{Id = Guid.NewGuid(), EquipmentBrandId = equipmentBrandSCHLAFHORST.Id, Name = "AC6", EquipmentTypeId = equipmentTypeBobin.Id};</v>
      </c>
      <c r="Q162" s="55" t="s">
        <v>102</v>
      </c>
      <c r="R162" s="54">
        <v>2018</v>
      </c>
      <c r="S162" s="56" t="s">
        <v>614</v>
      </c>
      <c r="T162" s="56"/>
      <c r="U162" s="56">
        <v>3</v>
      </c>
      <c r="V162" s="57" t="s">
        <v>671</v>
      </c>
      <c r="W16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Model60.Id, Location="B207", SerialNumber ="50035871 159-0118-7303",TransformerNumber ="3", Year = 2018,Description="26/24 İĞ 2'' BARABAN", Active=true},</v>
      </c>
      <c r="X162" s="1"/>
      <c r="Y162" s="1"/>
      <c r="Z162" s="1"/>
    </row>
    <row r="163" spans="1:26" x14ac:dyDescent="0.25">
      <c r="A163" s="35">
        <v>148</v>
      </c>
      <c r="B163" s="36" t="s">
        <v>193</v>
      </c>
      <c r="C163" s="36">
        <v>9</v>
      </c>
      <c r="D163" s="54" t="s">
        <v>0</v>
      </c>
      <c r="E163" s="54" t="s">
        <v>780</v>
      </c>
      <c r="F163" s="54" t="str">
        <f xml:space="preserve"> "equipmentModel" &amp; E163 &amp; COUNTIF($E$2:E163,E163)</f>
        <v>equipmentModelBobin12</v>
      </c>
      <c r="G163" s="54" t="str">
        <f>"equipmentType" &amp; Tablo1[[#This Row],[TypeEng]]&amp;".Id"</f>
        <v>equipmentTypeBobin.Id</v>
      </c>
      <c r="H163" s="54" t="s">
        <v>12</v>
      </c>
      <c r="I163" s="54" t="str">
        <f>"equipmentBrand"&amp;Tablo1[[#This Row],[Brand]]&amp;".Id"</f>
        <v>equipmentBrandSCHLAFHORST.Id</v>
      </c>
      <c r="J163" s="54" t="s">
        <v>700</v>
      </c>
      <c r="K163" s="54" t="s">
        <v>702</v>
      </c>
      <c r="L163" s="54" t="str">
        <f>TRIM(_xlfn.CONCAT(Tablo1[[#This Row],[Brand]]," ~ ",Tablo1[[#This Row],[Model]]))</f>
        <v>SCHLAFHORST ~ AC6</v>
      </c>
      <c r="M163" s="54" t="str">
        <f>IF(COUNTIF($L$2:L163,L163)=1,COUNTIF($L$2:L163,L163),"0")</f>
        <v>0</v>
      </c>
      <c r="N163" s="31">
        <f>Tablo1[[#This Row],[Uniq]]+N162</f>
        <v>60</v>
      </c>
      <c r="O163" s="31" t="str">
        <f>"Model" &amp;Tablo1[[#This Row],[ModelNo]]</f>
        <v>Model60</v>
      </c>
      <c r="P163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Model60 = new EquipmentModel{Id = Guid.NewGuid(), EquipmentBrandId = equipmentBrandSCHLAFHORST.Id, Name = "AC6", EquipmentTypeId = equipmentTypeBobin.Id};</v>
      </c>
      <c r="Q163" s="55" t="s">
        <v>103</v>
      </c>
      <c r="R163" s="54">
        <v>2018</v>
      </c>
      <c r="S163" s="56" t="s">
        <v>615</v>
      </c>
      <c r="T163" s="56"/>
      <c r="U163" s="56">
        <v>3</v>
      </c>
      <c r="V163" s="57" t="s">
        <v>671</v>
      </c>
      <c r="W16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Model60.Id, Location="B208", SerialNumber ="50035872 159-0118-7304",TransformerNumber ="3", Year = 2018,Description="26/24 İĞ 2'' BARABAN", Active=true},</v>
      </c>
      <c r="X163" s="1"/>
      <c r="Y163" s="1"/>
      <c r="Z163" s="1"/>
    </row>
    <row r="164" spans="1:26" x14ac:dyDescent="0.25">
      <c r="A164" s="35">
        <v>155</v>
      </c>
      <c r="B164" s="36" t="s">
        <v>193</v>
      </c>
      <c r="C164" s="36">
        <v>9</v>
      </c>
      <c r="D164" s="54" t="s">
        <v>0</v>
      </c>
      <c r="E164" s="54" t="s">
        <v>780</v>
      </c>
      <c r="F164" s="54" t="str">
        <f xml:space="preserve"> "equipmentModel" &amp; E164 &amp; COUNTIF($E$2:E164,E164)</f>
        <v>equipmentModelBobin13</v>
      </c>
      <c r="G164" s="54" t="str">
        <f>"equipmentType" &amp; Tablo1[[#This Row],[TypeEng]]&amp;".Id"</f>
        <v>equipmentTypeBobin.Id</v>
      </c>
      <c r="H164" s="54" t="s">
        <v>12</v>
      </c>
      <c r="I164" s="54" t="str">
        <f>"equipmentBrand"&amp;Tablo1[[#This Row],[Brand]]&amp;".Id"</f>
        <v>equipmentBrandSCHLAFHORST.Id</v>
      </c>
      <c r="J164" s="54" t="s">
        <v>700</v>
      </c>
      <c r="K164" s="54" t="s">
        <v>702</v>
      </c>
      <c r="L164" s="54" t="str">
        <f>TRIM(_xlfn.CONCAT(Tablo1[[#This Row],[Brand]]," ~ ",Tablo1[[#This Row],[Model]]))</f>
        <v>SCHLAFHORST ~ AC6</v>
      </c>
      <c r="M164" s="54" t="str">
        <f>IF(COUNTIF($L$2:L164,L164)=1,COUNTIF($L$2:L164,L164),"0")</f>
        <v>0</v>
      </c>
      <c r="N164" s="31">
        <f>Tablo1[[#This Row],[Uniq]]+N163</f>
        <v>60</v>
      </c>
      <c r="O164" s="31" t="str">
        <f>"Model" &amp;Tablo1[[#This Row],[ModelNo]]</f>
        <v>Model60</v>
      </c>
      <c r="P164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Model60 = new EquipmentModel{Id = Guid.NewGuid(), EquipmentBrandId = equipmentBrandSCHLAFHORST.Id, Name = "AC6", EquipmentTypeId = equipmentTypeBobin.Id};</v>
      </c>
      <c r="Q164" s="55" t="s">
        <v>214</v>
      </c>
      <c r="R164" s="54">
        <v>2018</v>
      </c>
      <c r="S164" s="56" t="s">
        <v>618</v>
      </c>
      <c r="T164" s="56"/>
      <c r="U164" s="56">
        <v>3</v>
      </c>
      <c r="V164" s="57" t="s">
        <v>671</v>
      </c>
      <c r="W16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Model60.Id, Location="B213", SerialNumber ="50035873 159-0118-7305",TransformerNumber ="3", Year = 2018,Description="26/24 İĞ 2'' BARABAN", Active=true},</v>
      </c>
      <c r="X164" s="1"/>
      <c r="Y164" s="1"/>
      <c r="Z164" s="1"/>
    </row>
    <row r="165" spans="1:26" x14ac:dyDescent="0.25">
      <c r="A165" s="35">
        <v>157</v>
      </c>
      <c r="B165" s="36" t="s">
        <v>193</v>
      </c>
      <c r="C165" s="36">
        <v>9</v>
      </c>
      <c r="D165" s="54" t="s">
        <v>0</v>
      </c>
      <c r="E165" s="54" t="s">
        <v>780</v>
      </c>
      <c r="F165" s="54" t="str">
        <f xml:space="preserve"> "equipmentModel" &amp; E165 &amp; COUNTIF($E$2:E165,E165)</f>
        <v>equipmentModelBobin14</v>
      </c>
      <c r="G165" s="54" t="str">
        <f>"equipmentType" &amp; Tablo1[[#This Row],[TypeEng]]&amp;".Id"</f>
        <v>equipmentTypeBobin.Id</v>
      </c>
      <c r="H165" s="54" t="s">
        <v>12</v>
      </c>
      <c r="I165" s="54" t="str">
        <f>"equipmentBrand"&amp;Tablo1[[#This Row],[Brand]]&amp;".Id"</f>
        <v>equipmentBrandSCHLAFHORST.Id</v>
      </c>
      <c r="J165" s="54" t="s">
        <v>700</v>
      </c>
      <c r="K165" s="54" t="s">
        <v>702</v>
      </c>
      <c r="L165" s="54" t="str">
        <f>TRIM(_xlfn.CONCAT(Tablo1[[#This Row],[Brand]]," ~ ",Tablo1[[#This Row],[Model]]))</f>
        <v>SCHLAFHORST ~ AC6</v>
      </c>
      <c r="M165" s="54" t="str">
        <f>IF(COUNTIF($L$2:L165,L165)=1,COUNTIF($L$2:L165,L165),"0")</f>
        <v>0</v>
      </c>
      <c r="N165" s="31">
        <f>Tablo1[[#This Row],[Uniq]]+N164</f>
        <v>60</v>
      </c>
      <c r="O165" s="31" t="str">
        <f>"Model" &amp;Tablo1[[#This Row],[ModelNo]]</f>
        <v>Model60</v>
      </c>
      <c r="P165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Model60 = new EquipmentModel{Id = Guid.NewGuid(), EquipmentBrandId = equipmentBrandSCHLAFHORST.Id, Name = "AC6", EquipmentTypeId = equipmentTypeBobin.Id};</v>
      </c>
      <c r="Q165" s="55" t="s">
        <v>215</v>
      </c>
      <c r="R165" s="54">
        <v>2018</v>
      </c>
      <c r="S165" s="56" t="s">
        <v>619</v>
      </c>
      <c r="T165" s="56"/>
      <c r="U165" s="56">
        <v>3</v>
      </c>
      <c r="V165" s="57" t="s">
        <v>671</v>
      </c>
      <c r="W16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Model60.Id, Location="B214", SerialNumber ="50035874 159-0118-7306",TransformerNumber ="3", Year = 2018,Description="26/24 İĞ 2'' BARABAN", Active=true},</v>
      </c>
      <c r="X165" s="1"/>
      <c r="Y165" s="1"/>
      <c r="Z165" s="1"/>
    </row>
    <row r="166" spans="1:26" ht="15.75" customHeight="1" x14ac:dyDescent="0.25">
      <c r="A166" s="46"/>
      <c r="B166" s="47" t="s">
        <v>229</v>
      </c>
      <c r="C166" s="47">
        <v>4</v>
      </c>
      <c r="D166" s="48" t="s">
        <v>0</v>
      </c>
      <c r="E166" s="48" t="s">
        <v>780</v>
      </c>
      <c r="F166" s="48" t="str">
        <f xml:space="preserve"> "equipmentModel" &amp; E166 &amp; COUNTIF($E$2:E166,E166)</f>
        <v>equipmentModelBobin15</v>
      </c>
      <c r="G166" s="48" t="str">
        <f>"equipmentType" &amp; Tablo1[[#This Row],[TypeEng]]&amp;".Id"</f>
        <v>equipmentTypeBobin.Id</v>
      </c>
      <c r="H166" s="48" t="s">
        <v>12</v>
      </c>
      <c r="I166" s="48" t="str">
        <f>"equipmentBrand"&amp;Tablo1[[#This Row],[Brand]]&amp;".Id"</f>
        <v>equipmentBrandSCHLAFHORST.Id</v>
      </c>
      <c r="J166" s="48" t="s">
        <v>700</v>
      </c>
      <c r="K166" s="48" t="s">
        <v>701</v>
      </c>
      <c r="L166" s="48" t="str">
        <f>TRIM(_xlfn.CONCAT(Tablo1[[#This Row],[Brand]]," ~ ",Tablo1[[#This Row],[Model]]))</f>
        <v>SCHLAFHORST ~ AC6</v>
      </c>
      <c r="M166" s="48" t="str">
        <f>IF(COUNTIF($L$2:L166,L166)=1,COUNTIF($L$2:L166,L166),"0")</f>
        <v>0</v>
      </c>
      <c r="N166" s="31">
        <f>Tablo1[[#This Row],[Uniq]]+N165</f>
        <v>60</v>
      </c>
      <c r="O166" s="31" t="str">
        <f>"Model" &amp;Tablo1[[#This Row],[ModelNo]]</f>
        <v>Model60</v>
      </c>
      <c r="P166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Model60 = new EquipmentModel{Id = Guid.NewGuid(), EquipmentBrandId = equipmentBrandSCHLAFHORST.Id, Name = "AC6", EquipmentTypeId = equipmentTypeBobin.Id};</v>
      </c>
      <c r="Q166" s="48" t="s">
        <v>37</v>
      </c>
      <c r="R166" s="48">
        <v>2016</v>
      </c>
      <c r="S166" s="52" t="s">
        <v>285</v>
      </c>
      <c r="T166" s="52"/>
      <c r="U166" s="52">
        <v>3</v>
      </c>
      <c r="V166" s="53" t="s">
        <v>671</v>
      </c>
      <c r="W16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Model60.Id, Location="B104", SerialNumber ="159 0716 4791 - 50031233",TransformerNumber ="3", Year = 2016,Description="30/28 İĞ 2'' BARABAN", Active=true},</v>
      </c>
      <c r="X166" s="1"/>
      <c r="Y166" s="1"/>
      <c r="Z166" s="1"/>
    </row>
    <row r="167" spans="1:26" ht="15.75" customHeight="1" x14ac:dyDescent="0.25">
      <c r="A167" s="46">
        <v>52</v>
      </c>
      <c r="B167" s="47" t="s">
        <v>229</v>
      </c>
      <c r="C167" s="47">
        <v>4</v>
      </c>
      <c r="D167" s="48" t="s">
        <v>0</v>
      </c>
      <c r="E167" s="48" t="s">
        <v>780</v>
      </c>
      <c r="F167" s="48" t="str">
        <f xml:space="preserve"> "equipmentModel" &amp; E167 &amp; COUNTIF($E$2:E167,E167)</f>
        <v>equipmentModelBobin16</v>
      </c>
      <c r="G167" s="48" t="str">
        <f>"equipmentType" &amp; Tablo1[[#This Row],[TypeEng]]&amp;".Id"</f>
        <v>equipmentTypeBobin.Id</v>
      </c>
      <c r="H167" s="48" t="s">
        <v>12</v>
      </c>
      <c r="I167" s="48" t="str">
        <f>"equipmentBrand"&amp;Tablo1[[#This Row],[Brand]]&amp;".Id"</f>
        <v>equipmentBrandSCHLAFHORST.Id</v>
      </c>
      <c r="J167" s="48" t="s">
        <v>700</v>
      </c>
      <c r="K167" s="48" t="s">
        <v>701</v>
      </c>
      <c r="L167" s="48" t="str">
        <f>TRIM(_xlfn.CONCAT(Tablo1[[#This Row],[Brand]]," ~ ",Tablo1[[#This Row],[Model]]))</f>
        <v>SCHLAFHORST ~ AC6</v>
      </c>
      <c r="M167" s="48" t="str">
        <f>IF(COUNTIF($L$2:L167,L167)=1,COUNTIF($L$2:L167,L167),"0")</f>
        <v>0</v>
      </c>
      <c r="N167" s="31">
        <f>Tablo1[[#This Row],[Uniq]]+N166</f>
        <v>60</v>
      </c>
      <c r="O167" s="31" t="str">
        <f>"Model" &amp;Tablo1[[#This Row],[ModelNo]]</f>
        <v>Model60</v>
      </c>
      <c r="P167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Model60 = new EquipmentModel{Id = Guid.NewGuid(), EquipmentBrandId = equipmentBrandSCHLAFHORST.Id, Name = "AC6", EquipmentTypeId = equipmentTypeBobin.Id};</v>
      </c>
      <c r="Q167" s="48" t="s">
        <v>38</v>
      </c>
      <c r="R167" s="48">
        <v>2016</v>
      </c>
      <c r="S167" s="52" t="s">
        <v>286</v>
      </c>
      <c r="T167" s="52"/>
      <c r="U167" s="52">
        <v>3</v>
      </c>
      <c r="V167" s="53" t="s">
        <v>671</v>
      </c>
      <c r="W16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Model60.Id, Location="B105", SerialNumber ="159 0716 4792 - 50031234",TransformerNumber ="3", Year = 2016,Description="30/28 İĞ 2'' BARABAN", Active=true},</v>
      </c>
      <c r="X167" s="1"/>
      <c r="Y167" s="1"/>
      <c r="Z167" s="1"/>
    </row>
    <row r="168" spans="1:26" x14ac:dyDescent="0.25">
      <c r="A168" s="35">
        <v>214</v>
      </c>
      <c r="B168" s="36" t="s">
        <v>7</v>
      </c>
      <c r="C168" s="36">
        <v>14</v>
      </c>
      <c r="D168" s="25" t="s">
        <v>7</v>
      </c>
      <c r="E168" s="25" t="s">
        <v>855</v>
      </c>
      <c r="F168" s="25" t="str">
        <f xml:space="preserve"> "equipmentModel" &amp; E168 &amp; COUNTIF($E$2:E168,E168)</f>
        <v>equipmentModelOpenEnd1</v>
      </c>
      <c r="G168" s="25" t="str">
        <f>"equipmentType" &amp; Tablo1[[#This Row],[TypeEng]]&amp;".Id"</f>
        <v>equipmentTypeOpenEnd.Id</v>
      </c>
      <c r="H168" s="25" t="s">
        <v>12</v>
      </c>
      <c r="I168" s="25" t="str">
        <f>"equipmentBrand"&amp;Tablo1[[#This Row],[Brand]]&amp;".Id"</f>
        <v>equipmentBrandSCHLAFHORST.Id</v>
      </c>
      <c r="J168" s="25" t="s">
        <v>738</v>
      </c>
      <c r="K168" s="25" t="s">
        <v>739</v>
      </c>
      <c r="L168" s="25" t="str">
        <f>TRIM(_xlfn.CONCAT(Tablo1[[#This Row],[Brand]]," ~ ",Tablo1[[#This Row],[Model]]))</f>
        <v>SCHLAFHORST ~ ACO</v>
      </c>
      <c r="M168" s="25">
        <f>IF(COUNTIF($L$2:L168,L168)=1,COUNTIF($L$2:L168,L168),"0")</f>
        <v>1</v>
      </c>
      <c r="N168" s="31">
        <f>Tablo1[[#This Row],[Uniq]]+N167</f>
        <v>61</v>
      </c>
      <c r="O168" s="31" t="str">
        <f>"Model" &amp;Tablo1[[#This Row],[ModelNo]]</f>
        <v>Model61</v>
      </c>
      <c r="P168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Model61 = new EquipmentModel{Id = Guid.NewGuid(), EquipmentBrandId = equipmentBrandSCHLAFHORST.Id, Name = "ACO", EquipmentTypeId = equipmentTypeOpenEnd.Id};</v>
      </c>
      <c r="Q168" s="26" t="s">
        <v>112</v>
      </c>
      <c r="R168" s="25">
        <v>1995</v>
      </c>
      <c r="S168" s="27" t="s">
        <v>146</v>
      </c>
      <c r="T168" s="27"/>
      <c r="U168" s="27">
        <v>6</v>
      </c>
      <c r="V168" s="28" t="s">
        <v>671</v>
      </c>
      <c r="W16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Model61.Id, Location="OE511", SerialNumber ="117 0695 1160 - 29533",TransformerNumber ="6", Year = 1995,Description="288-168 İĞ SE9", Active=true},</v>
      </c>
      <c r="X168" s="1"/>
      <c r="Y168" s="1"/>
      <c r="Z168" s="1"/>
    </row>
    <row r="169" spans="1:26" x14ac:dyDescent="0.25">
      <c r="A169" s="35">
        <v>215</v>
      </c>
      <c r="B169" s="36" t="s">
        <v>7</v>
      </c>
      <c r="C169" s="36">
        <v>14</v>
      </c>
      <c r="D169" s="25" t="s">
        <v>7</v>
      </c>
      <c r="E169" s="25" t="s">
        <v>855</v>
      </c>
      <c r="F169" s="25" t="str">
        <f xml:space="preserve"> "equipmentModel" &amp; E169 &amp; COUNTIF($E$2:E169,E169)</f>
        <v>equipmentModelOpenEnd2</v>
      </c>
      <c r="G169" s="25" t="str">
        <f>"equipmentType" &amp; Tablo1[[#This Row],[TypeEng]]&amp;".Id"</f>
        <v>equipmentTypeOpenEnd.Id</v>
      </c>
      <c r="H169" s="25" t="s">
        <v>12</v>
      </c>
      <c r="I169" s="25" t="str">
        <f>"equipmentBrand"&amp;Tablo1[[#This Row],[Brand]]&amp;".Id"</f>
        <v>equipmentBrandSCHLAFHORST.Id</v>
      </c>
      <c r="J169" s="25" t="s">
        <v>738</v>
      </c>
      <c r="K169" s="25" t="s">
        <v>740</v>
      </c>
      <c r="L169" s="25" t="str">
        <f>TRIM(_xlfn.CONCAT(Tablo1[[#This Row],[Brand]]," ~ ",Tablo1[[#This Row],[Model]]))</f>
        <v>SCHLAFHORST ~ ACO</v>
      </c>
      <c r="M169" s="25" t="str">
        <f>IF(COUNTIF($L$2:L169,L169)=1,COUNTIF($L$2:L169,L169),"0")</f>
        <v>0</v>
      </c>
      <c r="N169" s="31">
        <f>Tablo1[[#This Row],[Uniq]]+N168</f>
        <v>61</v>
      </c>
      <c r="O169" s="31" t="str">
        <f>"Model" &amp;Tablo1[[#This Row],[ModelNo]]</f>
        <v>Model61</v>
      </c>
      <c r="P169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Model61 = new EquipmentModel{Id = Guid.NewGuid(), EquipmentBrandId = equipmentBrandSCHLAFHORST.Id, Name = "ACO", EquipmentTypeId = equipmentTypeOpenEnd.Id};</v>
      </c>
      <c r="Q169" s="26" t="s">
        <v>479</v>
      </c>
      <c r="R169" s="25">
        <v>1997</v>
      </c>
      <c r="S169" s="27" t="s">
        <v>169</v>
      </c>
      <c r="T169" s="27"/>
      <c r="U169" s="27">
        <v>6</v>
      </c>
      <c r="V169" s="28" t="s">
        <v>671</v>
      </c>
      <c r="W16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Model61.Id, Location="OE512", SerialNumber ="117 0697 2483 - 35104",TransformerNumber ="6", Year = 1997,Description="288-216 İĞ SE9", Active=true},</v>
      </c>
      <c r="X169" s="1"/>
      <c r="Y169" s="1"/>
      <c r="Z169" s="1"/>
    </row>
    <row r="170" spans="1:26" x14ac:dyDescent="0.25">
      <c r="A170" s="35">
        <v>216</v>
      </c>
      <c r="B170" s="36" t="s">
        <v>7</v>
      </c>
      <c r="C170" s="36">
        <v>14</v>
      </c>
      <c r="D170" s="25" t="s">
        <v>7</v>
      </c>
      <c r="E170" s="25" t="s">
        <v>855</v>
      </c>
      <c r="F170" s="25" t="str">
        <f xml:space="preserve"> "equipmentModel" &amp; E170 &amp; COUNTIF($E$2:E170,E170)</f>
        <v>equipmentModelOpenEnd3</v>
      </c>
      <c r="G170" s="25" t="str">
        <f>"equipmentType" &amp; Tablo1[[#This Row],[TypeEng]]&amp;".Id"</f>
        <v>equipmentTypeOpenEnd.Id</v>
      </c>
      <c r="H170" s="25" t="s">
        <v>12</v>
      </c>
      <c r="I170" s="25" t="str">
        <f>"equipmentBrand"&amp;Tablo1[[#This Row],[Brand]]&amp;".Id"</f>
        <v>equipmentBrandSCHLAFHORST.Id</v>
      </c>
      <c r="J170" s="25" t="s">
        <v>738</v>
      </c>
      <c r="K170" s="25" t="s">
        <v>740</v>
      </c>
      <c r="L170" s="25" t="str">
        <f>TRIM(_xlfn.CONCAT(Tablo1[[#This Row],[Brand]]," ~ ",Tablo1[[#This Row],[Model]]))</f>
        <v>SCHLAFHORST ~ ACO</v>
      </c>
      <c r="M170" s="25" t="str">
        <f>IF(COUNTIF($L$2:L170,L170)=1,COUNTIF($L$2:L170,L170),"0")</f>
        <v>0</v>
      </c>
      <c r="N170" s="31">
        <f>Tablo1[[#This Row],[Uniq]]+N169</f>
        <v>61</v>
      </c>
      <c r="O170" s="31" t="str">
        <f>"Model" &amp;Tablo1[[#This Row],[ModelNo]]</f>
        <v>Model61</v>
      </c>
      <c r="P170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Model61 = new EquipmentModel{Id = Guid.NewGuid(), EquipmentBrandId = equipmentBrandSCHLAFHORST.Id, Name = "ACO", EquipmentTypeId = equipmentTypeOpenEnd.Id};</v>
      </c>
      <c r="Q170" s="26" t="s">
        <v>113</v>
      </c>
      <c r="R170" s="25">
        <v>1997</v>
      </c>
      <c r="S170" s="27" t="s">
        <v>170</v>
      </c>
      <c r="T170" s="27"/>
      <c r="U170" s="27">
        <v>6</v>
      </c>
      <c r="V170" s="28" t="s">
        <v>671</v>
      </c>
      <c r="W17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Model61.Id, Location="OE513", SerialNumber ="117 0697 2483 - 35102",TransformerNumber ="6", Year = 1997,Description="288-216 İĞ SE9", Active=true},</v>
      </c>
      <c r="X170" s="1"/>
      <c r="Y170" s="1"/>
      <c r="Z170" s="1"/>
    </row>
    <row r="171" spans="1:26" x14ac:dyDescent="0.25">
      <c r="A171" s="35">
        <v>151</v>
      </c>
      <c r="B171" s="36" t="s">
        <v>193</v>
      </c>
      <c r="C171" s="36">
        <v>9</v>
      </c>
      <c r="D171" s="54" t="s">
        <v>0</v>
      </c>
      <c r="E171" s="54" t="s">
        <v>780</v>
      </c>
      <c r="F171" s="54" t="str">
        <f xml:space="preserve"> "equipmentModel" &amp; E171 &amp; COUNTIF($E$2:E171,E171)</f>
        <v>equipmentModelBobin17</v>
      </c>
      <c r="G171" s="54" t="str">
        <f>"equipmentType" &amp; Tablo1[[#This Row],[TypeEng]]&amp;".Id"</f>
        <v>equipmentTypeBobin.Id</v>
      </c>
      <c r="H171" s="54" t="s">
        <v>12</v>
      </c>
      <c r="I171" s="58" t="str">
        <f>"equipmentBrand"&amp;Tablo1[[#This Row],[Brand]]&amp;".Id"</f>
        <v>equipmentBrandSCHLAFHORST.Id</v>
      </c>
      <c r="J171" s="58" t="s">
        <v>768</v>
      </c>
      <c r="K171" s="58" t="s">
        <v>703</v>
      </c>
      <c r="L171" s="58" t="str">
        <f>TRIM(_xlfn.CONCAT(Tablo1[[#This Row],[Brand]]," ~ ",Tablo1[[#This Row],[Model]]))</f>
        <v>SCHLAFHORST ~ AUTOCONER 338V</v>
      </c>
      <c r="M171" s="58">
        <f>IF(COUNTIF($L$2:L171,L171)=1,COUNTIF($L$2:L171,L171),"0")</f>
        <v>1</v>
      </c>
      <c r="N171" s="31">
        <f>Tablo1[[#This Row],[Uniq]]+N170</f>
        <v>62</v>
      </c>
      <c r="O171" s="31" t="str">
        <f>"Model" &amp;Tablo1[[#This Row],[ModelNo]]</f>
        <v>Model62</v>
      </c>
      <c r="P171" s="5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71" s="55" t="s">
        <v>42</v>
      </c>
      <c r="R171" s="58">
        <v>1998</v>
      </c>
      <c r="S171" s="56" t="s">
        <v>616</v>
      </c>
      <c r="T171" s="56"/>
      <c r="U171" s="56">
        <v>3</v>
      </c>
      <c r="V171" s="57" t="s">
        <v>671</v>
      </c>
      <c r="W17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Location="B210", SerialNumber ="37212 148-1198-0614",TransformerNumber ="3", Year = 1998,Description="24/22 İĞ 2'' BARABAN", Active=true},</v>
      </c>
      <c r="X171" s="1"/>
      <c r="Y171" s="1"/>
      <c r="Z171" s="1"/>
    </row>
    <row r="172" spans="1:26" x14ac:dyDescent="0.25">
      <c r="A172" s="35">
        <v>152</v>
      </c>
      <c r="B172" s="36" t="s">
        <v>193</v>
      </c>
      <c r="C172" s="36">
        <v>9</v>
      </c>
      <c r="D172" s="54" t="s">
        <v>0</v>
      </c>
      <c r="E172" s="54" t="s">
        <v>780</v>
      </c>
      <c r="F172" s="54" t="str">
        <f xml:space="preserve"> "equipmentModel" &amp; E172 &amp; COUNTIF($E$2:E172,E172)</f>
        <v>equipmentModelBobin18</v>
      </c>
      <c r="G172" s="54" t="str">
        <f>"equipmentType" &amp; Tablo1[[#This Row],[TypeEng]]&amp;".Id"</f>
        <v>equipmentTypeBobin.Id</v>
      </c>
      <c r="H172" s="54" t="s">
        <v>12</v>
      </c>
      <c r="I172" s="58" t="str">
        <f>"equipmentBrand"&amp;Tablo1[[#This Row],[Brand]]&amp;".Id"</f>
        <v>equipmentBrandSCHLAFHORST.Id</v>
      </c>
      <c r="J172" s="58" t="s">
        <v>768</v>
      </c>
      <c r="K172" s="58" t="s">
        <v>703</v>
      </c>
      <c r="L172" s="58" t="str">
        <f>TRIM(_xlfn.CONCAT(Tablo1[[#This Row],[Brand]]," ~ ",Tablo1[[#This Row],[Model]]))</f>
        <v>SCHLAFHORST ~ AUTOCONER 338V</v>
      </c>
      <c r="M172" s="58" t="str">
        <f>IF(COUNTIF($L$2:L172,L172)=1,COUNTIF($L$2:L172,L172),"0")</f>
        <v>0</v>
      </c>
      <c r="N172" s="31">
        <f>Tablo1[[#This Row],[Uniq]]+N171</f>
        <v>62</v>
      </c>
      <c r="O172" s="31" t="str">
        <f>"Model" &amp;Tablo1[[#This Row],[ModelNo]]</f>
        <v>Model62</v>
      </c>
      <c r="P172" s="5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72" s="55" t="s">
        <v>43</v>
      </c>
      <c r="R172" s="58">
        <v>1998</v>
      </c>
      <c r="S172" s="56" t="s">
        <v>617</v>
      </c>
      <c r="T172" s="56"/>
      <c r="U172" s="56">
        <v>3</v>
      </c>
      <c r="V172" s="57" t="s">
        <v>671</v>
      </c>
      <c r="W17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Location="B211", SerialNumber ="37212 148-1198-0612",TransformerNumber ="3", Year = 1998,Description="24/22 İĞ 2'' BARABAN", Active=true},</v>
      </c>
      <c r="X172" s="1"/>
      <c r="Y172" s="1"/>
      <c r="Z172" s="1"/>
    </row>
    <row r="173" spans="1:26" x14ac:dyDescent="0.25">
      <c r="A173" s="35">
        <v>134</v>
      </c>
      <c r="B173" s="36" t="s">
        <v>193</v>
      </c>
      <c r="C173" s="36">
        <v>9</v>
      </c>
      <c r="D173" s="54" t="s">
        <v>0</v>
      </c>
      <c r="E173" s="54" t="s">
        <v>780</v>
      </c>
      <c r="F173" s="54" t="str">
        <f xml:space="preserve"> "equipmentModel" &amp; E173 &amp; COUNTIF($E$2:E173,E173)</f>
        <v>equipmentModelBobin19</v>
      </c>
      <c r="G173" s="54" t="str">
        <f>"equipmentType" &amp; Tablo1[[#This Row],[TypeEng]]&amp;".Id"</f>
        <v>equipmentTypeBobin.Id</v>
      </c>
      <c r="H173" s="54" t="s">
        <v>12</v>
      </c>
      <c r="I173" s="54" t="str">
        <f>"equipmentBrand"&amp;Tablo1[[#This Row],[Brand]]&amp;".Id"</f>
        <v>equipmentBrandSCHLAFHORST.Id</v>
      </c>
      <c r="J173" s="54" t="s">
        <v>768</v>
      </c>
      <c r="K173" s="54" t="s">
        <v>701</v>
      </c>
      <c r="L173" s="54" t="str">
        <f>TRIM(_xlfn.CONCAT(Tablo1[[#This Row],[Brand]]," ~ ",Tablo1[[#This Row],[Model]]))</f>
        <v>SCHLAFHORST ~ AUTOCONER 338V</v>
      </c>
      <c r="M173" s="54" t="str">
        <f>IF(COUNTIF($L$2:L173,L173)=1,COUNTIF($L$2:L173,L173),"0")</f>
        <v>0</v>
      </c>
      <c r="N173" s="31">
        <f>Tablo1[[#This Row],[Uniq]]+N172</f>
        <v>62</v>
      </c>
      <c r="O173" s="31" t="str">
        <f>"Model" &amp;Tablo1[[#This Row],[ModelNo]]</f>
        <v>Model62</v>
      </c>
      <c r="P173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73" s="55" t="s">
        <v>96</v>
      </c>
      <c r="R173" s="54">
        <v>2007</v>
      </c>
      <c r="S173" s="56" t="s">
        <v>138</v>
      </c>
      <c r="T173" s="56"/>
      <c r="U173" s="56">
        <v>3</v>
      </c>
      <c r="V173" s="57" t="s">
        <v>671</v>
      </c>
      <c r="W17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Location="B201", SerialNumber ="148 0507 8663-50009980",TransformerNumber ="3", Year = 2007,Description="30/28 İĞ 2'' BARABAN", Active=true},</v>
      </c>
      <c r="X173" s="1"/>
      <c r="Y173" s="1"/>
      <c r="Z173" s="1"/>
    </row>
    <row r="174" spans="1:26" x14ac:dyDescent="0.25">
      <c r="A174" s="35">
        <v>136</v>
      </c>
      <c r="B174" s="36" t="s">
        <v>193</v>
      </c>
      <c r="C174" s="36">
        <v>9</v>
      </c>
      <c r="D174" s="54" t="s">
        <v>0</v>
      </c>
      <c r="E174" s="54" t="s">
        <v>780</v>
      </c>
      <c r="F174" s="54" t="str">
        <f xml:space="preserve"> "equipmentModel" &amp; E174 &amp; COUNTIF($E$2:E174,E174)</f>
        <v>equipmentModelBobin20</v>
      </c>
      <c r="G174" s="54" t="str">
        <f>"equipmentType" &amp; Tablo1[[#This Row],[TypeEng]]&amp;".Id"</f>
        <v>equipmentTypeBobin.Id</v>
      </c>
      <c r="H174" s="54" t="s">
        <v>12</v>
      </c>
      <c r="I174" s="54" t="str">
        <f>"equipmentBrand"&amp;Tablo1[[#This Row],[Brand]]&amp;".Id"</f>
        <v>equipmentBrandSCHLAFHORST.Id</v>
      </c>
      <c r="J174" s="54" t="s">
        <v>768</v>
      </c>
      <c r="K174" s="54" t="s">
        <v>701</v>
      </c>
      <c r="L174" s="54" t="str">
        <f>TRIM(_xlfn.CONCAT(Tablo1[[#This Row],[Brand]]," ~ ",Tablo1[[#This Row],[Model]]))</f>
        <v>SCHLAFHORST ~ AUTOCONER 338V</v>
      </c>
      <c r="M174" s="54" t="str">
        <f>IF(COUNTIF($L$2:L174,L174)=1,COUNTIF($L$2:L174,L174),"0")</f>
        <v>0</v>
      </c>
      <c r="N174" s="31">
        <f>Tablo1[[#This Row],[Uniq]]+N173</f>
        <v>62</v>
      </c>
      <c r="O174" s="31" t="str">
        <f>"Model" &amp;Tablo1[[#This Row],[ModelNo]]</f>
        <v>Model62</v>
      </c>
      <c r="P174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74" s="55" t="s">
        <v>97</v>
      </c>
      <c r="R174" s="54">
        <v>2007</v>
      </c>
      <c r="S174" s="56" t="s">
        <v>139</v>
      </c>
      <c r="T174" s="56"/>
      <c r="U174" s="56">
        <v>3</v>
      </c>
      <c r="V174" s="57" t="s">
        <v>671</v>
      </c>
      <c r="W17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Location="B202", SerialNumber ="148 0507 8662-50009979",TransformerNumber ="3", Year = 2007,Description="30/28 İĞ 2'' BARABAN", Active=true},</v>
      </c>
      <c r="X174" s="1"/>
      <c r="Y174" s="1"/>
      <c r="Z174" s="1"/>
    </row>
    <row r="175" spans="1:26" x14ac:dyDescent="0.25">
      <c r="A175" s="35">
        <v>138</v>
      </c>
      <c r="B175" s="36" t="s">
        <v>193</v>
      </c>
      <c r="C175" s="36">
        <v>9</v>
      </c>
      <c r="D175" s="54" t="s">
        <v>0</v>
      </c>
      <c r="E175" s="54" t="s">
        <v>780</v>
      </c>
      <c r="F175" s="54" t="str">
        <f xml:space="preserve"> "equipmentModel" &amp; E175 &amp; COUNTIF($E$2:E175,E175)</f>
        <v>equipmentModelBobin21</v>
      </c>
      <c r="G175" s="54" t="str">
        <f>"equipmentType" &amp; Tablo1[[#This Row],[TypeEng]]&amp;".Id"</f>
        <v>equipmentTypeBobin.Id</v>
      </c>
      <c r="H175" s="54" t="s">
        <v>12</v>
      </c>
      <c r="I175" s="54" t="str">
        <f>"equipmentBrand"&amp;Tablo1[[#This Row],[Brand]]&amp;".Id"</f>
        <v>equipmentBrandSCHLAFHORST.Id</v>
      </c>
      <c r="J175" s="54" t="s">
        <v>768</v>
      </c>
      <c r="K175" s="54" t="s">
        <v>701</v>
      </c>
      <c r="L175" s="54" t="str">
        <f>TRIM(_xlfn.CONCAT(Tablo1[[#This Row],[Brand]]," ~ ",Tablo1[[#This Row],[Model]]))</f>
        <v>SCHLAFHORST ~ AUTOCONER 338V</v>
      </c>
      <c r="M175" s="54" t="str">
        <f>IF(COUNTIF($L$2:L175,L175)=1,COUNTIF($L$2:L175,L175),"0")</f>
        <v>0</v>
      </c>
      <c r="N175" s="31">
        <f>Tablo1[[#This Row],[Uniq]]+N174</f>
        <v>62</v>
      </c>
      <c r="O175" s="31" t="str">
        <f>"Model" &amp;Tablo1[[#This Row],[ModelNo]]</f>
        <v>Model62</v>
      </c>
      <c r="P175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75" s="55" t="s">
        <v>98</v>
      </c>
      <c r="R175" s="54">
        <v>2007</v>
      </c>
      <c r="S175" s="56" t="s">
        <v>210</v>
      </c>
      <c r="T175" s="56"/>
      <c r="U175" s="56">
        <v>3</v>
      </c>
      <c r="V175" s="57" t="s">
        <v>671</v>
      </c>
      <c r="W17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Location="B203", SerialNumber ="149 0507 8663-50009978",TransformerNumber ="3", Year = 2007,Description="30/28 İĞ 2'' BARABAN", Active=true},</v>
      </c>
      <c r="X175" s="1"/>
      <c r="Y175" s="1"/>
      <c r="Z175" s="1"/>
    </row>
    <row r="176" spans="1:26" x14ac:dyDescent="0.25">
      <c r="A176" s="35">
        <v>140</v>
      </c>
      <c r="B176" s="36" t="s">
        <v>193</v>
      </c>
      <c r="C176" s="36">
        <v>9</v>
      </c>
      <c r="D176" s="54" t="s">
        <v>0</v>
      </c>
      <c r="E176" s="54" t="s">
        <v>780</v>
      </c>
      <c r="F176" s="54" t="str">
        <f xml:space="preserve"> "equipmentModel" &amp; E176 &amp; COUNTIF($E$2:E176,E176)</f>
        <v>equipmentModelBobin22</v>
      </c>
      <c r="G176" s="54" t="str">
        <f>"equipmentType" &amp; Tablo1[[#This Row],[TypeEng]]&amp;".Id"</f>
        <v>equipmentTypeBobin.Id</v>
      </c>
      <c r="H176" s="54" t="s">
        <v>12</v>
      </c>
      <c r="I176" s="54" t="str">
        <f>"equipmentBrand"&amp;Tablo1[[#This Row],[Brand]]&amp;".Id"</f>
        <v>equipmentBrandSCHLAFHORST.Id</v>
      </c>
      <c r="J176" s="54" t="s">
        <v>768</v>
      </c>
      <c r="K176" s="54" t="s">
        <v>701</v>
      </c>
      <c r="L176" s="54" t="str">
        <f>TRIM(_xlfn.CONCAT(Tablo1[[#This Row],[Brand]]," ~ ",Tablo1[[#This Row],[Model]]))</f>
        <v>SCHLAFHORST ~ AUTOCONER 338V</v>
      </c>
      <c r="M176" s="54" t="str">
        <f>IF(COUNTIF($L$2:L176,L176)=1,COUNTIF($L$2:L176,L176),"0")</f>
        <v>0</v>
      </c>
      <c r="N176" s="31">
        <f>Tablo1[[#This Row],[Uniq]]+N175</f>
        <v>62</v>
      </c>
      <c r="O176" s="31" t="str">
        <f>"Model" &amp;Tablo1[[#This Row],[ModelNo]]</f>
        <v>Model62</v>
      </c>
      <c r="P176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76" s="55" t="s">
        <v>99</v>
      </c>
      <c r="R176" s="54">
        <v>2007</v>
      </c>
      <c r="S176" s="56" t="s">
        <v>211</v>
      </c>
      <c r="T176" s="56"/>
      <c r="U176" s="56">
        <v>3</v>
      </c>
      <c r="V176" s="57" t="s">
        <v>671</v>
      </c>
      <c r="W17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Location="B204", SerialNumber ="149 0507 8662-50009977",TransformerNumber ="3", Year = 2007,Description="30/28 İĞ 2'' BARABAN", Active=true},</v>
      </c>
      <c r="X176" s="1"/>
      <c r="Y176" s="1"/>
      <c r="Z176" s="1"/>
    </row>
    <row r="177" spans="1:26" x14ac:dyDescent="0.25">
      <c r="A177" s="35">
        <v>142</v>
      </c>
      <c r="B177" s="36" t="s">
        <v>193</v>
      </c>
      <c r="C177" s="36">
        <v>9</v>
      </c>
      <c r="D177" s="54" t="s">
        <v>0</v>
      </c>
      <c r="E177" s="54" t="s">
        <v>780</v>
      </c>
      <c r="F177" s="54" t="str">
        <f xml:space="preserve"> "equipmentModel" &amp; E177 &amp; COUNTIF($E$2:E177,E177)</f>
        <v>equipmentModelBobin23</v>
      </c>
      <c r="G177" s="54" t="str">
        <f>"equipmentType" &amp; Tablo1[[#This Row],[TypeEng]]&amp;".Id"</f>
        <v>equipmentTypeBobin.Id</v>
      </c>
      <c r="H177" s="54" t="s">
        <v>12</v>
      </c>
      <c r="I177" s="54" t="str">
        <f>"equipmentBrand"&amp;Tablo1[[#This Row],[Brand]]&amp;".Id"</f>
        <v>equipmentBrandSCHLAFHORST.Id</v>
      </c>
      <c r="J177" s="54" t="s">
        <v>768</v>
      </c>
      <c r="K177" s="54" t="s">
        <v>701</v>
      </c>
      <c r="L177" s="54" t="str">
        <f>TRIM(_xlfn.CONCAT(Tablo1[[#This Row],[Brand]]," ~ ",Tablo1[[#This Row],[Model]]))</f>
        <v>SCHLAFHORST ~ AUTOCONER 338V</v>
      </c>
      <c r="M177" s="54" t="str">
        <f>IF(COUNTIF($L$2:L177,L177)=1,COUNTIF($L$2:L177,L177),"0")</f>
        <v>0</v>
      </c>
      <c r="N177" s="31">
        <f>Tablo1[[#This Row],[Uniq]]+N176</f>
        <v>62</v>
      </c>
      <c r="O177" s="31" t="str">
        <f>"Model" &amp;Tablo1[[#This Row],[ModelNo]]</f>
        <v>Model62</v>
      </c>
      <c r="P177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77" s="55" t="s">
        <v>100</v>
      </c>
      <c r="R177" s="54">
        <v>2007</v>
      </c>
      <c r="S177" s="56" t="s">
        <v>212</v>
      </c>
      <c r="T177" s="56"/>
      <c r="U177" s="56">
        <v>3</v>
      </c>
      <c r="V177" s="57" t="s">
        <v>671</v>
      </c>
      <c r="W17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Location="B205", SerialNumber ="150 0507 8663-50009976",TransformerNumber ="3", Year = 2007,Description="30/28 İĞ 2'' BARABAN", Active=true},</v>
      </c>
      <c r="X177" s="1"/>
      <c r="Y177" s="1"/>
      <c r="Z177" s="1"/>
    </row>
    <row r="178" spans="1:26" x14ac:dyDescent="0.25">
      <c r="A178" s="35">
        <v>144</v>
      </c>
      <c r="B178" s="36" t="s">
        <v>193</v>
      </c>
      <c r="C178" s="36">
        <v>9</v>
      </c>
      <c r="D178" s="54" t="s">
        <v>0</v>
      </c>
      <c r="E178" s="54" t="s">
        <v>780</v>
      </c>
      <c r="F178" s="54" t="str">
        <f xml:space="preserve"> "equipmentModel" &amp; E178 &amp; COUNTIF($E$2:E178,E178)</f>
        <v>equipmentModelBobin24</v>
      </c>
      <c r="G178" s="54" t="str">
        <f>"equipmentType" &amp; Tablo1[[#This Row],[TypeEng]]&amp;".Id"</f>
        <v>equipmentTypeBobin.Id</v>
      </c>
      <c r="H178" s="54" t="s">
        <v>12</v>
      </c>
      <c r="I178" s="54" t="str">
        <f>"equipmentBrand"&amp;Tablo1[[#This Row],[Brand]]&amp;".Id"</f>
        <v>equipmentBrandSCHLAFHORST.Id</v>
      </c>
      <c r="J178" s="54" t="s">
        <v>768</v>
      </c>
      <c r="K178" s="54" t="s">
        <v>701</v>
      </c>
      <c r="L178" s="54" t="str">
        <f>TRIM(_xlfn.CONCAT(Tablo1[[#This Row],[Brand]]," ~ ",Tablo1[[#This Row],[Model]]))</f>
        <v>SCHLAFHORST ~ AUTOCONER 338V</v>
      </c>
      <c r="M178" s="54" t="str">
        <f>IF(COUNTIF($L$2:L178,L178)=1,COUNTIF($L$2:L178,L178),"0")</f>
        <v>0</v>
      </c>
      <c r="N178" s="31">
        <f>Tablo1[[#This Row],[Uniq]]+N177</f>
        <v>62</v>
      </c>
      <c r="O178" s="31" t="str">
        <f>"Model" &amp;Tablo1[[#This Row],[ModelNo]]</f>
        <v>Model62</v>
      </c>
      <c r="P178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78" s="55" t="s">
        <v>101</v>
      </c>
      <c r="R178" s="54">
        <v>2007</v>
      </c>
      <c r="S178" s="56" t="s">
        <v>213</v>
      </c>
      <c r="T178" s="56"/>
      <c r="U178" s="56">
        <v>3</v>
      </c>
      <c r="V178" s="57" t="s">
        <v>671</v>
      </c>
      <c r="W17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Location="B206", SerialNumber ="150 0507 8662-50009975",TransformerNumber ="3", Year = 2007,Description="30/28 İĞ 2'' BARABAN", Active=true},</v>
      </c>
      <c r="X178" s="1"/>
      <c r="Y178" s="1"/>
      <c r="Z178" s="1"/>
    </row>
    <row r="179" spans="1:26" ht="15.75" customHeight="1" x14ac:dyDescent="0.25">
      <c r="A179" s="46">
        <v>54</v>
      </c>
      <c r="B179" s="47" t="s">
        <v>229</v>
      </c>
      <c r="C179" s="47">
        <v>4</v>
      </c>
      <c r="D179" s="48" t="s">
        <v>0</v>
      </c>
      <c r="E179" s="48" t="s">
        <v>780</v>
      </c>
      <c r="F179" s="48" t="str">
        <f xml:space="preserve"> "equipmentModel" &amp; E179 &amp; COUNTIF($E$2:E179,E179)</f>
        <v>equipmentModelBobin25</v>
      </c>
      <c r="G179" s="48" t="str">
        <f>"equipmentType" &amp; Tablo1[[#This Row],[TypeEng]]&amp;".Id"</f>
        <v>equipmentTypeBobin.Id</v>
      </c>
      <c r="H179" s="48" t="s">
        <v>12</v>
      </c>
      <c r="I179" s="48" t="str">
        <f>"equipmentBrand"&amp;Tablo1[[#This Row],[Brand]]&amp;".Id"</f>
        <v>equipmentBrandSCHLAFHORST.Id</v>
      </c>
      <c r="J179" s="48" t="s">
        <v>768</v>
      </c>
      <c r="K179" s="48" t="s">
        <v>704</v>
      </c>
      <c r="L179" s="48" t="str">
        <f>TRIM(_xlfn.CONCAT(Tablo1[[#This Row],[Brand]]," ~ ",Tablo1[[#This Row],[Model]]))</f>
        <v>SCHLAFHORST ~ AUTOCONER 338V</v>
      </c>
      <c r="M179" s="48" t="str">
        <f>IF(COUNTIF($L$2:L179,L179)=1,COUNTIF($L$2:L179,L179),"0")</f>
        <v>0</v>
      </c>
      <c r="N179" s="31">
        <f>Tablo1[[#This Row],[Uniq]]+N178</f>
        <v>62</v>
      </c>
      <c r="O179" s="31" t="str">
        <f>"Model" &amp;Tablo1[[#This Row],[ModelNo]]</f>
        <v>Model62</v>
      </c>
      <c r="P179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79" s="48" t="s">
        <v>39</v>
      </c>
      <c r="R179" s="48">
        <v>1998</v>
      </c>
      <c r="S179" s="52" t="s">
        <v>234</v>
      </c>
      <c r="T179" s="52"/>
      <c r="U179" s="52">
        <v>3</v>
      </c>
      <c r="V179" s="53" t="s">
        <v>671</v>
      </c>
      <c r="W17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Location="B106", SerialNumber ="148 1198 0624 - 37217",TransformerNumber ="3", Year = 1998,Description="32/29 İĞ 2'' BARABAN", Active=true},</v>
      </c>
      <c r="X179" s="1"/>
      <c r="Y179" s="1"/>
      <c r="Z179" s="1"/>
    </row>
    <row r="180" spans="1:26" ht="15.75" customHeight="1" x14ac:dyDescent="0.25">
      <c r="A180" s="46">
        <v>56</v>
      </c>
      <c r="B180" s="47" t="s">
        <v>229</v>
      </c>
      <c r="C180" s="47">
        <v>4</v>
      </c>
      <c r="D180" s="48" t="s">
        <v>0</v>
      </c>
      <c r="E180" s="48" t="s">
        <v>780</v>
      </c>
      <c r="F180" s="48" t="str">
        <f xml:space="preserve"> "equipmentModel" &amp; E180 &amp; COUNTIF($E$2:E180,E180)</f>
        <v>equipmentModelBobin26</v>
      </c>
      <c r="G180" s="48" t="str">
        <f>"equipmentType" &amp; Tablo1[[#This Row],[TypeEng]]&amp;".Id"</f>
        <v>equipmentTypeBobin.Id</v>
      </c>
      <c r="H180" s="48" t="s">
        <v>12</v>
      </c>
      <c r="I180" s="48" t="str">
        <f>"equipmentBrand"&amp;Tablo1[[#This Row],[Brand]]&amp;".Id"</f>
        <v>equipmentBrandSCHLAFHORST.Id</v>
      </c>
      <c r="J180" s="48" t="s">
        <v>768</v>
      </c>
      <c r="K180" s="48" t="s">
        <v>704</v>
      </c>
      <c r="L180" s="48" t="str">
        <f>TRIM(_xlfn.CONCAT(Tablo1[[#This Row],[Brand]]," ~ ",Tablo1[[#This Row],[Model]]))</f>
        <v>SCHLAFHORST ~ AUTOCONER 338V</v>
      </c>
      <c r="M180" s="48" t="str">
        <f>IF(COUNTIF($L$2:L180,L180)=1,COUNTIF($L$2:L180,L180),"0")</f>
        <v>0</v>
      </c>
      <c r="N180" s="31">
        <f>Tablo1[[#This Row],[Uniq]]+N179</f>
        <v>62</v>
      </c>
      <c r="O180" s="31" t="str">
        <f>"Model" &amp;Tablo1[[#This Row],[ModelNo]]</f>
        <v>Model62</v>
      </c>
      <c r="P180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80" s="48" t="s">
        <v>40</v>
      </c>
      <c r="R180" s="48">
        <v>2000</v>
      </c>
      <c r="S180" s="52" t="s">
        <v>235</v>
      </c>
      <c r="T180" s="52"/>
      <c r="U180" s="52">
        <v>3</v>
      </c>
      <c r="V180" s="53" t="s">
        <v>671</v>
      </c>
      <c r="W18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Location="B107", SerialNumber ="148 0400 1469 - 50000847",TransformerNumber ="3", Year = 2000,Description="32/29 İĞ 2'' BARABAN", Active=true},</v>
      </c>
      <c r="X180" s="1"/>
      <c r="Y180" s="1"/>
      <c r="Z180" s="1"/>
    </row>
    <row r="181" spans="1:26" ht="15.75" customHeight="1" x14ac:dyDescent="0.25">
      <c r="A181" s="46">
        <v>47</v>
      </c>
      <c r="B181" s="47" t="s">
        <v>229</v>
      </c>
      <c r="C181" s="47">
        <v>4</v>
      </c>
      <c r="D181" s="48" t="s">
        <v>0</v>
      </c>
      <c r="E181" s="48" t="s">
        <v>780</v>
      </c>
      <c r="F181" s="48" t="str">
        <f xml:space="preserve"> "equipmentModel" &amp; E181 &amp; COUNTIF($E$2:E181,E181)</f>
        <v>equipmentModelBobin27</v>
      </c>
      <c r="G181" s="48" t="str">
        <f>"equipmentType" &amp; Tablo1[[#This Row],[TypeEng]]&amp;".Id"</f>
        <v>equipmentTypeBobin.Id</v>
      </c>
      <c r="H181" s="48" t="s">
        <v>12</v>
      </c>
      <c r="I181" s="48" t="str">
        <f>"equipmentBrand"&amp;Tablo1[[#This Row],[Brand]]&amp;".Id"</f>
        <v>equipmentBrandSCHLAFHORST.Id</v>
      </c>
      <c r="J181" s="48" t="s">
        <v>768</v>
      </c>
      <c r="K181" s="48" t="s">
        <v>705</v>
      </c>
      <c r="L181" s="48" t="str">
        <f>TRIM(_xlfn.CONCAT(Tablo1[[#This Row],[Brand]]," ~ ",Tablo1[[#This Row],[Model]]))</f>
        <v>SCHLAFHORST ~ AUTOCONER 338V</v>
      </c>
      <c r="M181" s="48" t="str">
        <f>IF(COUNTIF($L$2:L181,L181)=1,COUNTIF($L$2:L181,L181),"0")</f>
        <v>0</v>
      </c>
      <c r="N181" s="31">
        <f>Tablo1[[#This Row],[Uniq]]+N180</f>
        <v>62</v>
      </c>
      <c r="O181" s="31" t="str">
        <f>"Model" &amp;Tablo1[[#This Row],[ModelNo]]</f>
        <v>Model62</v>
      </c>
      <c r="P181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81" s="48" t="s">
        <v>36</v>
      </c>
      <c r="R181" s="48">
        <v>2002</v>
      </c>
      <c r="S181" s="52" t="s">
        <v>605</v>
      </c>
      <c r="T181" s="52"/>
      <c r="U181" s="52">
        <v>3</v>
      </c>
      <c r="V181" s="53" t="s">
        <v>671</v>
      </c>
      <c r="W18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Location="B102", SerialNumber ="148 1102 3804 - 50003653",TransformerNumber ="3", Year = 2002,Description="34 İĞ 2'' BARABAN", Active=true},</v>
      </c>
      <c r="X181" s="1"/>
      <c r="Y181" s="1"/>
      <c r="Z181" s="1"/>
    </row>
    <row r="182" spans="1:26" ht="15.75" customHeight="1" x14ac:dyDescent="0.25">
      <c r="A182" s="46">
        <v>66</v>
      </c>
      <c r="B182" s="47" t="s">
        <v>229</v>
      </c>
      <c r="C182" s="47">
        <v>4</v>
      </c>
      <c r="D182" s="48" t="s">
        <v>0</v>
      </c>
      <c r="E182" s="48" t="s">
        <v>780</v>
      </c>
      <c r="F182" s="48" t="str">
        <f xml:space="preserve"> "equipmentModel" &amp; E182 &amp; COUNTIF($E$2:E182,E182)</f>
        <v>equipmentModelBobin28</v>
      </c>
      <c r="G182" s="48" t="str">
        <f>"equipmentType" &amp; Tablo1[[#This Row],[TypeEng]]&amp;".Id"</f>
        <v>equipmentTypeBobin.Id</v>
      </c>
      <c r="H182" s="48" t="s">
        <v>12</v>
      </c>
      <c r="I182" s="48" t="str">
        <f>"equipmentBrand"&amp;Tablo1[[#This Row],[Brand]]&amp;".Id"</f>
        <v>equipmentBrandSCHLAFHORST.Id</v>
      </c>
      <c r="J182" s="48" t="s">
        <v>768</v>
      </c>
      <c r="K182" s="48" t="s">
        <v>705</v>
      </c>
      <c r="L182" s="48" t="str">
        <f>TRIM(_xlfn.CONCAT(Tablo1[[#This Row],[Brand]]," ~ ",Tablo1[[#This Row],[Model]]))</f>
        <v>SCHLAFHORST ~ AUTOCONER 338V</v>
      </c>
      <c r="M182" s="48" t="str">
        <f>IF(COUNTIF($L$2:L182,L182)=1,COUNTIF($L$2:L182,L182),"0")</f>
        <v>0</v>
      </c>
      <c r="N182" s="31">
        <f>Tablo1[[#This Row],[Uniq]]+N181</f>
        <v>62</v>
      </c>
      <c r="O182" s="31" t="str">
        <f>"Model" &amp;Tablo1[[#This Row],[ModelNo]]</f>
        <v>Model62</v>
      </c>
      <c r="P182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82" s="48" t="s">
        <v>309</v>
      </c>
      <c r="R182" s="48">
        <v>2002</v>
      </c>
      <c r="S182" s="52" t="s">
        <v>608</v>
      </c>
      <c r="T182" s="52"/>
      <c r="U182" s="52">
        <v>1</v>
      </c>
      <c r="V182" s="53" t="s">
        <v>671</v>
      </c>
      <c r="W18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Location="B112", SerialNumber ="148 1102 3800 - 50003650",TransformerNumber ="1", Year = 2002,Description="34 İĞ 2'' BARABAN", Active=true},</v>
      </c>
      <c r="X182" s="1"/>
      <c r="Y182" s="1"/>
      <c r="Z182" s="1"/>
    </row>
    <row r="183" spans="1:26" ht="15.75" customHeight="1" x14ac:dyDescent="0.25">
      <c r="A183" s="46">
        <v>68</v>
      </c>
      <c r="B183" s="47" t="s">
        <v>229</v>
      </c>
      <c r="C183" s="47">
        <v>4</v>
      </c>
      <c r="D183" s="48" t="s">
        <v>0</v>
      </c>
      <c r="E183" s="48" t="s">
        <v>780</v>
      </c>
      <c r="F183" s="48" t="str">
        <f xml:space="preserve"> "equipmentModel" &amp; E183 &amp; COUNTIF($E$2:E183,E183)</f>
        <v>equipmentModelBobin29</v>
      </c>
      <c r="G183" s="48" t="str">
        <f>"equipmentType" &amp; Tablo1[[#This Row],[TypeEng]]&amp;".Id"</f>
        <v>equipmentTypeBobin.Id</v>
      </c>
      <c r="H183" s="48" t="s">
        <v>12</v>
      </c>
      <c r="I183" s="48" t="str">
        <f>"equipmentBrand"&amp;Tablo1[[#This Row],[Brand]]&amp;".Id"</f>
        <v>equipmentBrandSCHLAFHORST.Id</v>
      </c>
      <c r="J183" s="48" t="s">
        <v>768</v>
      </c>
      <c r="K183" s="48" t="s">
        <v>705</v>
      </c>
      <c r="L183" s="48" t="str">
        <f>TRIM(_xlfn.CONCAT(Tablo1[[#This Row],[Brand]]," ~ ",Tablo1[[#This Row],[Model]]))</f>
        <v>SCHLAFHORST ~ AUTOCONER 338V</v>
      </c>
      <c r="M183" s="48" t="str">
        <f>IF(COUNTIF($L$2:L183,L183)=1,COUNTIF($L$2:L183,L183),"0")</f>
        <v>0</v>
      </c>
      <c r="N183" s="31">
        <f>Tablo1[[#This Row],[Uniq]]+N182</f>
        <v>62</v>
      </c>
      <c r="O183" s="31" t="str">
        <f>"Model" &amp;Tablo1[[#This Row],[ModelNo]]</f>
        <v>Model62</v>
      </c>
      <c r="P183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83" s="48" t="s">
        <v>310</v>
      </c>
      <c r="R183" s="48">
        <v>2002</v>
      </c>
      <c r="S183" s="52" t="s">
        <v>319</v>
      </c>
      <c r="T183" s="52"/>
      <c r="U183" s="52">
        <v>1</v>
      </c>
      <c r="V183" s="53" t="s">
        <v>671</v>
      </c>
      <c r="W18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Location="B113", SerialNumber ="148 1102 3803 - 50003652",TransformerNumber ="1", Year = 2002,Description="34 İĞ 2'' BARABAN", Active=true},</v>
      </c>
      <c r="X183" s="1"/>
      <c r="Y183" s="1"/>
      <c r="Z183" s="1"/>
    </row>
    <row r="184" spans="1:26" ht="15.75" customHeight="1" x14ac:dyDescent="0.25">
      <c r="A184" s="46">
        <v>70</v>
      </c>
      <c r="B184" s="47" t="s">
        <v>229</v>
      </c>
      <c r="C184" s="47">
        <v>4</v>
      </c>
      <c r="D184" s="48" t="s">
        <v>0</v>
      </c>
      <c r="E184" s="48" t="s">
        <v>780</v>
      </c>
      <c r="F184" s="48" t="str">
        <f xml:space="preserve"> "equipmentModel" &amp; E184 &amp; COUNTIF($E$2:E184,E184)</f>
        <v>equipmentModelBobin30</v>
      </c>
      <c r="G184" s="48" t="str">
        <f>"equipmentType" &amp; Tablo1[[#This Row],[TypeEng]]&amp;".Id"</f>
        <v>equipmentTypeBobin.Id</v>
      </c>
      <c r="H184" s="48" t="s">
        <v>12</v>
      </c>
      <c r="I184" s="48" t="str">
        <f>"equipmentBrand"&amp;Tablo1[[#This Row],[Brand]]&amp;".Id"</f>
        <v>equipmentBrandSCHLAFHORST.Id</v>
      </c>
      <c r="J184" s="48" t="s">
        <v>768</v>
      </c>
      <c r="K184" s="48" t="s">
        <v>705</v>
      </c>
      <c r="L184" s="48" t="str">
        <f>TRIM(_xlfn.CONCAT(Tablo1[[#This Row],[Brand]]," ~ ",Tablo1[[#This Row],[Model]]))</f>
        <v>SCHLAFHORST ~ AUTOCONER 338V</v>
      </c>
      <c r="M184" s="48" t="str">
        <f>IF(COUNTIF($L$2:L184,L184)=1,COUNTIF($L$2:L184,L184),"0")</f>
        <v>0</v>
      </c>
      <c r="N184" s="31">
        <f>Tablo1[[#This Row],[Uniq]]+N183</f>
        <v>62</v>
      </c>
      <c r="O184" s="31" t="str">
        <f>"Model" &amp;Tablo1[[#This Row],[ModelNo]]</f>
        <v>Model62</v>
      </c>
      <c r="P184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84" s="48" t="s">
        <v>311</v>
      </c>
      <c r="R184" s="48">
        <v>2002</v>
      </c>
      <c r="S184" s="52" t="s">
        <v>320</v>
      </c>
      <c r="T184" s="52"/>
      <c r="U184" s="52">
        <v>1</v>
      </c>
      <c r="V184" s="53" t="s">
        <v>671</v>
      </c>
      <c r="W18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Location="B114", SerialNumber ="148 1102 3801 - 50003651",TransformerNumber ="1", Year = 2002,Description="34 İĞ 2'' BARABAN", Active=true},</v>
      </c>
      <c r="X184" s="1"/>
      <c r="Y184" s="1"/>
      <c r="Z184" s="1"/>
    </row>
    <row r="185" spans="1:26" ht="15.75" customHeight="1" x14ac:dyDescent="0.25">
      <c r="A185" s="46">
        <v>72</v>
      </c>
      <c r="B185" s="47" t="s">
        <v>229</v>
      </c>
      <c r="C185" s="47">
        <v>4</v>
      </c>
      <c r="D185" s="48" t="s">
        <v>0</v>
      </c>
      <c r="E185" s="48" t="s">
        <v>780</v>
      </c>
      <c r="F185" s="48" t="str">
        <f xml:space="preserve"> "equipmentModel" &amp; E185 &amp; COUNTIF($E$2:E185,E185)</f>
        <v>equipmentModelBobin31</v>
      </c>
      <c r="G185" s="48" t="str">
        <f>"equipmentType" &amp; Tablo1[[#This Row],[TypeEng]]&amp;".Id"</f>
        <v>equipmentTypeBobin.Id</v>
      </c>
      <c r="H185" s="48" t="s">
        <v>12</v>
      </c>
      <c r="I185" s="48" t="str">
        <f>"equipmentBrand"&amp;Tablo1[[#This Row],[Brand]]&amp;".Id"</f>
        <v>equipmentBrandSCHLAFHORST.Id</v>
      </c>
      <c r="J185" s="48" t="s">
        <v>768</v>
      </c>
      <c r="K185" s="48" t="s">
        <v>705</v>
      </c>
      <c r="L185" s="48" t="str">
        <f>TRIM(_xlfn.CONCAT(Tablo1[[#This Row],[Brand]]," ~ ",Tablo1[[#This Row],[Model]]))</f>
        <v>SCHLAFHORST ~ AUTOCONER 338V</v>
      </c>
      <c r="M185" s="48" t="str">
        <f>IF(COUNTIF($L$2:L185,L185)=1,COUNTIF($L$2:L185,L185),"0")</f>
        <v>0</v>
      </c>
      <c r="N185" s="31">
        <f>Tablo1[[#This Row],[Uniq]]+N184</f>
        <v>62</v>
      </c>
      <c r="O185" s="31" t="str">
        <f>"Model" &amp;Tablo1[[#This Row],[ModelNo]]</f>
        <v>Model62</v>
      </c>
      <c r="P185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Model62 = new EquipmentModel{Id = Guid.NewGuid(), EquipmentBrandId = equipmentBrandSCHLAFHORST.Id, Name = "AUTOCONER 338V", EquipmentTypeId = equipmentTypeBobin.Id};</v>
      </c>
      <c r="Q185" s="48" t="s">
        <v>312</v>
      </c>
      <c r="R185" s="48">
        <v>2002</v>
      </c>
      <c r="S185" s="52" t="s">
        <v>321</v>
      </c>
      <c r="T185" s="52"/>
      <c r="U185" s="52">
        <v>1</v>
      </c>
      <c r="V185" s="53" t="s">
        <v>671</v>
      </c>
      <c r="W18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Model62.Id, Location="B115", SerialNumber ="148 1102 3808 - 50003655",TransformerNumber ="1", Year = 2002,Description="34 İĞ 2'' BARABAN", Active=true},</v>
      </c>
      <c r="X185" s="1"/>
      <c r="Y185" s="1"/>
      <c r="Z185" s="1"/>
    </row>
    <row r="186" spans="1:26" x14ac:dyDescent="0.25">
      <c r="A186" s="35">
        <v>150</v>
      </c>
      <c r="B186" s="36" t="s">
        <v>193</v>
      </c>
      <c r="C186" s="36">
        <v>9</v>
      </c>
      <c r="D186" s="54" t="s">
        <v>0</v>
      </c>
      <c r="E186" s="54" t="s">
        <v>780</v>
      </c>
      <c r="F186" s="54" t="str">
        <f xml:space="preserve"> "equipmentModel" &amp; E186 &amp; COUNTIF($E$2:E186,E186)</f>
        <v>equipmentModelBobin32</v>
      </c>
      <c r="G186" s="54" t="str">
        <f>"equipmentType" &amp; Tablo1[[#This Row],[TypeEng]]&amp;".Id"</f>
        <v>equipmentTypeBobin.Id</v>
      </c>
      <c r="H186" s="54" t="s">
        <v>12</v>
      </c>
      <c r="I186" s="54" t="str">
        <f>"equipmentBrand"&amp;Tablo1[[#This Row],[Brand]]&amp;".Id"</f>
        <v>equipmentBrandSCHLAFHORST.Id</v>
      </c>
      <c r="J186" s="54" t="s">
        <v>706</v>
      </c>
      <c r="K186" s="54" t="s">
        <v>707</v>
      </c>
      <c r="L186" s="54" t="str">
        <f>TRIM(_xlfn.CONCAT(Tablo1[[#This Row],[Brand]]," ~ ",Tablo1[[#This Row],[Model]]))</f>
        <v>SCHLAFHORST ~ AUTOCONER X6</v>
      </c>
      <c r="M186" s="54">
        <f>IF(COUNTIF($L$2:L186,L186)=1,COUNTIF($L$2:L186,L186),"0")</f>
        <v>1</v>
      </c>
      <c r="N186" s="31">
        <f>Tablo1[[#This Row],[Uniq]]+N185</f>
        <v>63</v>
      </c>
      <c r="O186" s="31" t="str">
        <f>"Model" &amp;Tablo1[[#This Row],[ModelNo]]</f>
        <v>Model63</v>
      </c>
      <c r="P186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Model63 = new EquipmentModel{Id = Guid.NewGuid(), EquipmentBrandId = equipmentBrandSCHLAFHORST.Id, Name = "AUTOCONER X6", EquipmentTypeId = equipmentTypeBobin.Id};</v>
      </c>
      <c r="Q186" s="55" t="s">
        <v>399</v>
      </c>
      <c r="R186" s="54">
        <v>2021</v>
      </c>
      <c r="S186" s="56" t="s">
        <v>642</v>
      </c>
      <c r="T186" s="56"/>
      <c r="U186" s="56">
        <v>3</v>
      </c>
      <c r="V186" s="57" t="s">
        <v>671</v>
      </c>
      <c r="W18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Model63.Id, Location="B209", SerialNumber ="50042154 171-0521-1713",TransformerNumber ="3", Year = 2021,Description="26/24 İĞ TRAVERS SARIM", Active=true},</v>
      </c>
      <c r="X186" s="1"/>
      <c r="Y186" s="1"/>
      <c r="Z186" s="1"/>
    </row>
    <row r="187" spans="1:26" x14ac:dyDescent="0.25">
      <c r="A187" s="35">
        <v>153</v>
      </c>
      <c r="B187" s="36" t="s">
        <v>193</v>
      </c>
      <c r="C187" s="36">
        <v>9</v>
      </c>
      <c r="D187" s="54" t="s">
        <v>0</v>
      </c>
      <c r="E187" s="54" t="s">
        <v>780</v>
      </c>
      <c r="F187" s="54" t="str">
        <f xml:space="preserve"> "equipmentModel" &amp; E187 &amp; COUNTIF($E$2:E187,E187)</f>
        <v>equipmentModelBobin33</v>
      </c>
      <c r="G187" s="54" t="str">
        <f>"equipmentType" &amp; Tablo1[[#This Row],[TypeEng]]&amp;".Id"</f>
        <v>equipmentTypeBobin.Id</v>
      </c>
      <c r="H187" s="54" t="s">
        <v>12</v>
      </c>
      <c r="I187" s="54" t="str">
        <f>"equipmentBrand"&amp;Tablo1[[#This Row],[Brand]]&amp;".Id"</f>
        <v>equipmentBrandSCHLAFHORST.Id</v>
      </c>
      <c r="J187" s="54" t="s">
        <v>706</v>
      </c>
      <c r="K187" s="54" t="s">
        <v>707</v>
      </c>
      <c r="L187" s="54" t="str">
        <f>TRIM(_xlfn.CONCAT(Tablo1[[#This Row],[Brand]]," ~ ",Tablo1[[#This Row],[Model]]))</f>
        <v>SCHLAFHORST ~ AUTOCONER X6</v>
      </c>
      <c r="M187" s="54" t="str">
        <f>IF(COUNTIF($L$2:L187,L187)=1,COUNTIF($L$2:L187,L187),"0")</f>
        <v>0</v>
      </c>
      <c r="N187" s="31">
        <f>Tablo1[[#This Row],[Uniq]]+N186</f>
        <v>63</v>
      </c>
      <c r="O187" s="31" t="str">
        <f>"Model" &amp;Tablo1[[#This Row],[ModelNo]]</f>
        <v>Model63</v>
      </c>
      <c r="P187" s="5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Model63 = new EquipmentModel{Id = Guid.NewGuid(), EquipmentBrandId = equipmentBrandSCHLAFHORST.Id, Name = "AUTOCONER X6", EquipmentTypeId = equipmentTypeBobin.Id};</v>
      </c>
      <c r="Q187" s="55" t="s">
        <v>442</v>
      </c>
      <c r="R187" s="54">
        <v>2021</v>
      </c>
      <c r="S187" s="56" t="s">
        <v>643</v>
      </c>
      <c r="T187" s="56"/>
      <c r="U187" s="56">
        <v>3</v>
      </c>
      <c r="V187" s="57" t="s">
        <v>671</v>
      </c>
      <c r="W18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Model63.Id, Location="B212", SerialNumber ="50042153 171-0521-1712",TransformerNumber ="3", Year = 2021,Description="26/24 İĞ TRAVERS SARIM", Active=true},</v>
      </c>
      <c r="X187" s="1"/>
      <c r="Y187" s="1"/>
      <c r="Z187" s="1"/>
    </row>
    <row r="188" spans="1:26" x14ac:dyDescent="0.25">
      <c r="A188" s="29">
        <v>264</v>
      </c>
      <c r="B188" s="30" t="s">
        <v>236</v>
      </c>
      <c r="C188" s="30">
        <v>17</v>
      </c>
      <c r="D188" s="31" t="s">
        <v>177</v>
      </c>
      <c r="E188" s="31" t="s">
        <v>778</v>
      </c>
      <c r="F188" s="31" t="str">
        <f xml:space="preserve"> "equipmentModel" &amp; E188 &amp; COUNTIF($E$2:E188,E188)</f>
        <v>equipmentModelAktarma2</v>
      </c>
      <c r="G188" s="31" t="str">
        <f>"equipmentType" &amp; Tablo1[[#This Row],[TypeEng]]&amp;".Id"</f>
        <v>equipmentTypeAktarma.Id</v>
      </c>
      <c r="H188" s="31" t="s">
        <v>12</v>
      </c>
      <c r="I188" s="31" t="str">
        <f>"equipmentBrand"&amp;Tablo1[[#This Row],[Brand]]&amp;".Id"</f>
        <v>equipmentBrandSCHLAFHORST.Id</v>
      </c>
      <c r="J188" s="31" t="s">
        <v>697</v>
      </c>
      <c r="K188" s="31" t="s">
        <v>698</v>
      </c>
      <c r="L188" s="31" t="str">
        <f>TRIM(_xlfn.CONCAT(Tablo1[[#This Row],[Brand]]," ~ ",Tablo1[[#This Row],[Model]]))</f>
        <v>SCHLAFHORST ~ X5</v>
      </c>
      <c r="M188" s="31">
        <f>IF(COUNTIF($L$2:L188,L188)=1,COUNTIF($L$2:L188,L188),"0")</f>
        <v>1</v>
      </c>
      <c r="N188" s="31">
        <f>Tablo1[[#This Row],[Uniq]]+N187</f>
        <v>64</v>
      </c>
      <c r="O188" s="31" t="str">
        <f>"Model" &amp;Tablo1[[#This Row],[ModelNo]]</f>
        <v>Model64</v>
      </c>
      <c r="P188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Model64 = new EquipmentModel{Id = Guid.NewGuid(), EquipmentBrandId = equipmentBrandSCHLAFHORST.Id, Name = "X5", EquipmentTypeId = equipmentTypeAktarma.Id};</v>
      </c>
      <c r="Q188" s="32" t="s">
        <v>178</v>
      </c>
      <c r="R188" s="31">
        <v>2014</v>
      </c>
      <c r="S188" s="33" t="s">
        <v>239</v>
      </c>
      <c r="T188" s="33"/>
      <c r="U188" s="33">
        <v>4</v>
      </c>
      <c r="V188" s="34" t="s">
        <v>671</v>
      </c>
      <c r="W18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Model64.Id, Location="AK101", SerialNumber ="149 0914 2750 - 50026315",TransformerNumber ="4", Year = 2014,Description="25 İĞ", Active=true},</v>
      </c>
      <c r="X188" s="1"/>
      <c r="Y188" s="1"/>
      <c r="Z188" s="1"/>
    </row>
    <row r="189" spans="1:26" ht="15.75" customHeight="1" x14ac:dyDescent="0.25">
      <c r="A189" s="46">
        <v>58</v>
      </c>
      <c r="B189" s="47" t="s">
        <v>229</v>
      </c>
      <c r="C189" s="47">
        <v>4</v>
      </c>
      <c r="D189" s="48" t="s">
        <v>0</v>
      </c>
      <c r="E189" s="48" t="s">
        <v>780</v>
      </c>
      <c r="F189" s="48" t="str">
        <f xml:space="preserve"> "equipmentModel" &amp; E189 &amp; COUNTIF($E$2:E189,E189)</f>
        <v>equipmentModelBobin34</v>
      </c>
      <c r="G189" s="48" t="str">
        <f>"equipmentType" &amp; Tablo1[[#This Row],[TypeEng]]&amp;".Id"</f>
        <v>equipmentTypeBobin.Id</v>
      </c>
      <c r="H189" s="48" t="s">
        <v>12</v>
      </c>
      <c r="I189" s="48" t="str">
        <f>"equipmentBrand"&amp;Tablo1[[#This Row],[Brand]]&amp;".Id"</f>
        <v>equipmentBrandSCHLAFHORST.Id</v>
      </c>
      <c r="J189" s="48" t="s">
        <v>697</v>
      </c>
      <c r="K189" s="48" t="s">
        <v>701</v>
      </c>
      <c r="L189" s="48" t="str">
        <f>TRIM(_xlfn.CONCAT(Tablo1[[#This Row],[Brand]]," ~ ",Tablo1[[#This Row],[Model]]))</f>
        <v>SCHLAFHORST ~ X5</v>
      </c>
      <c r="M189" s="48" t="str">
        <f>IF(COUNTIF($L$2:L189,L189)=1,COUNTIF($L$2:L189,L189),"0")</f>
        <v>0</v>
      </c>
      <c r="N189" s="31">
        <f>Tablo1[[#This Row],[Uniq]]+N188</f>
        <v>64</v>
      </c>
      <c r="O189" s="31" t="str">
        <f>"Model" &amp;Tablo1[[#This Row],[ModelNo]]</f>
        <v>Model64</v>
      </c>
      <c r="P189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Model64 = new EquipmentModel{Id = Guid.NewGuid(), EquipmentBrandId = equipmentBrandSCHLAFHORST.Id, Name = "X5", EquipmentTypeId = equipmentTypeBobin.Id};</v>
      </c>
      <c r="Q189" s="48" t="s">
        <v>41</v>
      </c>
      <c r="R189" s="48">
        <v>2014</v>
      </c>
      <c r="S189" s="52" t="s">
        <v>237</v>
      </c>
      <c r="T189" s="52"/>
      <c r="U189" s="52">
        <v>3</v>
      </c>
      <c r="V189" s="53" t="s">
        <v>671</v>
      </c>
      <c r="W18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Model64.Id, Location="B108", SerialNumber ="149 0114 2093 - 50023969",TransformerNumber ="3", Year = 2014,Description="30/28 İĞ 2'' BARABAN", Active=true},</v>
      </c>
      <c r="X189" s="1"/>
      <c r="Y189" s="1"/>
      <c r="Z189" s="1"/>
    </row>
    <row r="190" spans="1:26" x14ac:dyDescent="0.25">
      <c r="A190" s="44">
        <v>252</v>
      </c>
      <c r="B190" s="45" t="s">
        <v>504</v>
      </c>
      <c r="C190" s="45">
        <v>16</v>
      </c>
      <c r="D190" s="31" t="s">
        <v>0</v>
      </c>
      <c r="E190" s="31" t="s">
        <v>780</v>
      </c>
      <c r="F190" s="31" t="str">
        <f xml:space="preserve"> "equipmentModel" &amp; E190 &amp; COUNTIF($E$2:E190,E190)</f>
        <v>equipmentModelBobin35</v>
      </c>
      <c r="G190" s="31" t="str">
        <f>"equipmentType" &amp; Tablo1[[#This Row],[TypeEng]]&amp;".Id"</f>
        <v>equipmentTypeBobin.Id</v>
      </c>
      <c r="H190" s="31" t="s">
        <v>12</v>
      </c>
      <c r="I190" s="31" t="str">
        <f>"equipmentBrand"&amp;Tablo1[[#This Row],[Brand]]&amp;".Id"</f>
        <v>equipmentBrandSCHLAFHORST.Id</v>
      </c>
      <c r="J190" s="31" t="s">
        <v>697</v>
      </c>
      <c r="K190" s="31" t="s">
        <v>708</v>
      </c>
      <c r="L190" s="31" t="str">
        <f>TRIM(_xlfn.CONCAT(Tablo1[[#This Row],[Brand]]," ~ ",Tablo1[[#This Row],[Model]]))</f>
        <v>SCHLAFHORST ~ X5</v>
      </c>
      <c r="M190" s="31" t="str">
        <f>IF(COUNTIF($L$2:L190,L190)=1,COUNTIF($L$2:L190,L190),"0")</f>
        <v>0</v>
      </c>
      <c r="N190" s="31">
        <f>Tablo1[[#This Row],[Uniq]]+N189</f>
        <v>64</v>
      </c>
      <c r="O190" s="31" t="str">
        <f>"Model" &amp;Tablo1[[#This Row],[ModelNo]]</f>
        <v>Model64</v>
      </c>
      <c r="P190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Model64 = new EquipmentModel{Id = Guid.NewGuid(), EquipmentBrandId = equipmentBrandSCHLAFHORST.Id, Name = "X5", EquipmentTypeId = equipmentTypeBobin.Id};</v>
      </c>
      <c r="Q190" s="32" t="s">
        <v>492</v>
      </c>
      <c r="R190" s="31">
        <v>2011</v>
      </c>
      <c r="S190" s="33" t="s">
        <v>505</v>
      </c>
      <c r="T190" s="33"/>
      <c r="U190" s="33">
        <v>6</v>
      </c>
      <c r="V190" s="34" t="s">
        <v>671</v>
      </c>
      <c r="W19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Model64.Id, Location="B501", SerialNumber ="149 0711 3092 - 50018025",TransformerNumber ="6", Year = 2011,Description="60 İĞ", Active=true},</v>
      </c>
      <c r="X190" s="1"/>
      <c r="Y190" s="1"/>
      <c r="Z190" s="1"/>
    </row>
    <row r="191" spans="1:26" ht="15.75" customHeight="1" x14ac:dyDescent="0.25">
      <c r="A191" s="46">
        <v>60</v>
      </c>
      <c r="B191" s="47" t="s">
        <v>229</v>
      </c>
      <c r="C191" s="47">
        <v>4</v>
      </c>
      <c r="D191" s="48" t="s">
        <v>0</v>
      </c>
      <c r="E191" s="48" t="s">
        <v>780</v>
      </c>
      <c r="F191" s="48" t="str">
        <f xml:space="preserve"> "equipmentModel" &amp; E191 &amp; COUNTIF($E$2:E191,E191)</f>
        <v>equipmentModelBobin36</v>
      </c>
      <c r="G191" s="48" t="str">
        <f>"equipmentType" &amp; Tablo1[[#This Row],[TypeEng]]&amp;".Id"</f>
        <v>equipmentTypeBobin.Id</v>
      </c>
      <c r="H191" s="48" t="s">
        <v>12</v>
      </c>
      <c r="I191" s="48" t="str">
        <f>"equipmentBrand"&amp;Tablo1[[#This Row],[Brand]]&amp;".Id"</f>
        <v>equipmentBrandSCHLAFHORST.Id</v>
      </c>
      <c r="J191" s="48" t="s">
        <v>769</v>
      </c>
      <c r="K191" s="48" t="s">
        <v>707</v>
      </c>
      <c r="L191" s="48" t="str">
        <f>TRIM(_xlfn.CONCAT(Tablo1[[#This Row],[Brand]]," ~ ",Tablo1[[#This Row],[Model]]))</f>
        <v>SCHLAFHORST ~ X6V</v>
      </c>
      <c r="M191" s="48">
        <f>IF(COUNTIF($L$2:L191,L191)=1,COUNTIF($L$2:L191,L191),"0")</f>
        <v>1</v>
      </c>
      <c r="N191" s="31">
        <f>Tablo1[[#This Row],[Uniq]]+N190</f>
        <v>65</v>
      </c>
      <c r="O191" s="31" t="str">
        <f>"Model" &amp;Tablo1[[#This Row],[ModelNo]]</f>
        <v>Model65</v>
      </c>
      <c r="P191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Model65 = new EquipmentModel{Id = Guid.NewGuid(), EquipmentBrandId = equipmentBrandSCHLAFHORST.Id, Name = "X6V", EquipmentTypeId = equipmentTypeBobin.Id};</v>
      </c>
      <c r="Q191" s="48" t="s">
        <v>238</v>
      </c>
      <c r="R191" s="48">
        <v>2020</v>
      </c>
      <c r="S191" s="52" t="s">
        <v>400</v>
      </c>
      <c r="T191" s="52"/>
      <c r="U191" s="52">
        <v>3</v>
      </c>
      <c r="V191" s="53" t="s">
        <v>671</v>
      </c>
      <c r="W19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Model65.Id, Location="B109", SerialNumber ="171 1120 1291 - 50041622",TransformerNumber ="3", Year = 2020,Description="26/24 İĞ TRAVERS SARIM", Active=true},</v>
      </c>
      <c r="X191" s="1"/>
      <c r="Y191" s="1"/>
      <c r="Z191" s="1"/>
    </row>
    <row r="192" spans="1:26" ht="15.75" customHeight="1" x14ac:dyDescent="0.25">
      <c r="A192" s="46">
        <v>62</v>
      </c>
      <c r="B192" s="47" t="s">
        <v>229</v>
      </c>
      <c r="C192" s="47">
        <v>4</v>
      </c>
      <c r="D192" s="48" t="s">
        <v>0</v>
      </c>
      <c r="E192" s="48" t="s">
        <v>780</v>
      </c>
      <c r="F192" s="48" t="str">
        <f xml:space="preserve"> "equipmentModel" &amp; E192 &amp; COUNTIF($E$2:E192,E192)</f>
        <v>equipmentModelBobin37</v>
      </c>
      <c r="G192" s="48" t="str">
        <f>"equipmentType" &amp; Tablo1[[#This Row],[TypeEng]]&amp;".Id"</f>
        <v>equipmentTypeBobin.Id</v>
      </c>
      <c r="H192" s="48" t="s">
        <v>12</v>
      </c>
      <c r="I192" s="48" t="str">
        <f>"equipmentBrand"&amp;Tablo1[[#This Row],[Brand]]&amp;".Id"</f>
        <v>equipmentBrandSCHLAFHORST.Id</v>
      </c>
      <c r="J192" s="48" t="s">
        <v>769</v>
      </c>
      <c r="K192" s="48" t="s">
        <v>707</v>
      </c>
      <c r="L192" s="48" t="str">
        <f>TRIM(_xlfn.CONCAT(Tablo1[[#This Row],[Brand]]," ~ ",Tablo1[[#This Row],[Model]]))</f>
        <v>SCHLAFHORST ~ X6V</v>
      </c>
      <c r="M192" s="48" t="str">
        <f>IF(COUNTIF($L$2:L192,L192)=1,COUNTIF($L$2:L192,L192),"0")</f>
        <v>0</v>
      </c>
      <c r="N192" s="31">
        <f>Tablo1[[#This Row],[Uniq]]+N191</f>
        <v>65</v>
      </c>
      <c r="O192" s="31" t="str">
        <f>"Model" &amp;Tablo1[[#This Row],[ModelNo]]</f>
        <v>Model65</v>
      </c>
      <c r="P192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Model65 = new EquipmentModel{Id = Guid.NewGuid(), EquipmentBrandId = equipmentBrandSCHLAFHORST.Id, Name = "X6V", EquipmentTypeId = equipmentTypeBobin.Id};</v>
      </c>
      <c r="Q192" s="48" t="s">
        <v>283</v>
      </c>
      <c r="R192" s="48">
        <v>2021</v>
      </c>
      <c r="S192" s="52" t="s">
        <v>606</v>
      </c>
      <c r="T192" s="52"/>
      <c r="U192" s="52">
        <v>3</v>
      </c>
      <c r="V192" s="53" t="s">
        <v>671</v>
      </c>
      <c r="W19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Model65.Id, Location="B110", SerialNumber ="171-0521-1710 - 50042151",TransformerNumber ="3", Year = 2021,Description="26/24 İĞ TRAVERS SARIM", Active=true},</v>
      </c>
      <c r="X192" s="1"/>
      <c r="Y192" s="1"/>
      <c r="Z192" s="1"/>
    </row>
    <row r="193" spans="1:26" ht="15.75" customHeight="1" x14ac:dyDescent="0.25">
      <c r="A193" s="46">
        <v>64</v>
      </c>
      <c r="B193" s="47" t="s">
        <v>229</v>
      </c>
      <c r="C193" s="47">
        <v>4</v>
      </c>
      <c r="D193" s="48" t="s">
        <v>0</v>
      </c>
      <c r="E193" s="48" t="s">
        <v>780</v>
      </c>
      <c r="F193" s="48" t="str">
        <f xml:space="preserve"> "equipmentModel" &amp; E193 &amp; COUNTIF($E$2:E193,E193)</f>
        <v>equipmentModelBobin38</v>
      </c>
      <c r="G193" s="48" t="str">
        <f>"equipmentType" &amp; Tablo1[[#This Row],[TypeEng]]&amp;".Id"</f>
        <v>equipmentTypeBobin.Id</v>
      </c>
      <c r="H193" s="48" t="s">
        <v>12</v>
      </c>
      <c r="I193" s="48" t="str">
        <f>"equipmentBrand"&amp;Tablo1[[#This Row],[Brand]]&amp;".Id"</f>
        <v>equipmentBrandSCHLAFHORST.Id</v>
      </c>
      <c r="J193" s="48" t="s">
        <v>769</v>
      </c>
      <c r="K193" s="48" t="s">
        <v>707</v>
      </c>
      <c r="L193" s="48" t="str">
        <f>TRIM(_xlfn.CONCAT(Tablo1[[#This Row],[Brand]]," ~ ",Tablo1[[#This Row],[Model]]))</f>
        <v>SCHLAFHORST ~ X6V</v>
      </c>
      <c r="M193" s="48" t="str">
        <f>IF(COUNTIF($L$2:L193,L193)=1,COUNTIF($L$2:L193,L193),"0")</f>
        <v>0</v>
      </c>
      <c r="N193" s="31">
        <f>Tablo1[[#This Row],[Uniq]]+N192</f>
        <v>65</v>
      </c>
      <c r="O193" s="31" t="str">
        <f>"Model" &amp;Tablo1[[#This Row],[ModelNo]]</f>
        <v>Model65</v>
      </c>
      <c r="P193" s="48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Model65 = new EquipmentModel{Id = Guid.NewGuid(), EquipmentBrandId = equipmentBrandSCHLAFHORST.Id, Name = "X6V", EquipmentTypeId = equipmentTypeBobin.Id};</v>
      </c>
      <c r="Q193" s="48" t="s">
        <v>284</v>
      </c>
      <c r="R193" s="48">
        <v>2021</v>
      </c>
      <c r="S193" s="52" t="s">
        <v>607</v>
      </c>
      <c r="T193" s="52"/>
      <c r="U193" s="52">
        <v>1</v>
      </c>
      <c r="V193" s="53" t="s">
        <v>671</v>
      </c>
      <c r="W19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Model65.Id, Location="B111", SerialNumber ="171-0521-1711 - 50042152",TransformerNumber ="1", Year = 2021,Description="26/24 İĞ TRAVERS SARIM", Active=true},</v>
      </c>
      <c r="X193" s="1"/>
      <c r="Y193" s="1"/>
      <c r="Z193" s="1"/>
    </row>
    <row r="194" spans="1:26" x14ac:dyDescent="0.25">
      <c r="A194" s="35">
        <v>239</v>
      </c>
      <c r="B194" s="36" t="s">
        <v>379</v>
      </c>
      <c r="C194" s="36">
        <v>15</v>
      </c>
      <c r="D194" s="49" t="s">
        <v>29</v>
      </c>
      <c r="E194" s="49" t="s">
        <v>788</v>
      </c>
      <c r="F194" s="49" t="str">
        <f xml:space="preserve"> "equipmentModel" &amp; E194 &amp; COUNTIF($E$2:E194,E194)</f>
        <v>equipmentModelKatlama5</v>
      </c>
      <c r="G194" s="49" t="str">
        <f>"equipmentType" &amp; Tablo1[[#This Row],[TypeEng]]&amp;".Id"</f>
        <v>equipmentTypeKatlama.Id</v>
      </c>
      <c r="H194" s="49" t="s">
        <v>30</v>
      </c>
      <c r="I194" s="49" t="str">
        <f>"equipmentBrand"&amp;Tablo1[[#This Row],[Brand]]&amp;".Id"</f>
        <v>equipmentBrandSSM.Id</v>
      </c>
      <c r="J194" s="49" t="s">
        <v>734</v>
      </c>
      <c r="K194" s="49" t="s">
        <v>698</v>
      </c>
      <c r="L194" s="49" t="str">
        <f>TRIM(_xlfn.CONCAT(Tablo1[[#This Row],[Brand]]," ~ ",Tablo1[[#This Row],[Model]]))</f>
        <v>SSM ~ DP1-D</v>
      </c>
      <c r="M194" s="49">
        <f>IF(COUNTIF($L$2:L194,L194)=1,COUNTIF($L$2:L194,L194),"0")</f>
        <v>1</v>
      </c>
      <c r="N194" s="31">
        <f>Tablo1[[#This Row],[Uniq]]+N193</f>
        <v>66</v>
      </c>
      <c r="O194" s="31" t="str">
        <f>"Model" &amp;Tablo1[[#This Row],[ModelNo]]</f>
        <v>Model66</v>
      </c>
      <c r="P194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Model66 = new EquipmentModel{Id = Guid.NewGuid(), EquipmentBrandId = equipmentBrandSSM.Id, Name = "DP1-D", EquipmentTypeId = equipmentTypeKatlama.Id};</v>
      </c>
      <c r="Q194" s="76" t="s">
        <v>390</v>
      </c>
      <c r="R194" s="49">
        <v>2007</v>
      </c>
      <c r="S194" s="50" t="s">
        <v>124</v>
      </c>
      <c r="T194" s="50"/>
      <c r="U194" s="50">
        <v>1</v>
      </c>
      <c r="V194" s="51" t="s">
        <v>671</v>
      </c>
      <c r="W19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Model66.Id, Location="KT601", SerialNumber ="870.0415/06",TransformerNumber ="1", Year = 2007,Description="25 İĞ", Active=true},</v>
      </c>
      <c r="X194" s="1"/>
      <c r="Y194" s="1"/>
      <c r="Z194" s="1"/>
    </row>
    <row r="195" spans="1:26" x14ac:dyDescent="0.25">
      <c r="A195" s="35">
        <v>242</v>
      </c>
      <c r="B195" s="36" t="s">
        <v>379</v>
      </c>
      <c r="C195" s="36">
        <v>15</v>
      </c>
      <c r="D195" s="49" t="s">
        <v>29</v>
      </c>
      <c r="E195" s="49" t="s">
        <v>788</v>
      </c>
      <c r="F195" s="49" t="str">
        <f xml:space="preserve"> "equipmentModel" &amp; E195 &amp; COUNTIF($E$2:E195,E195)</f>
        <v>equipmentModelKatlama6</v>
      </c>
      <c r="G195" s="49" t="str">
        <f>"equipmentType" &amp; Tablo1[[#This Row],[TypeEng]]&amp;".Id"</f>
        <v>equipmentTypeKatlama.Id</v>
      </c>
      <c r="H195" s="49" t="s">
        <v>30</v>
      </c>
      <c r="I195" s="49" t="str">
        <f>"equipmentBrand"&amp;Tablo1[[#This Row],[Brand]]&amp;".Id"</f>
        <v>equipmentBrandSSM.Id</v>
      </c>
      <c r="J195" s="49" t="s">
        <v>380</v>
      </c>
      <c r="K195" s="49"/>
      <c r="L195" s="49" t="str">
        <f>TRIM(_xlfn.CONCAT(Tablo1[[#This Row],[Brand]]," ~ ",Tablo1[[#This Row],[Model]]))</f>
        <v>SSM ~ XENO-FD</v>
      </c>
      <c r="M195" s="49">
        <f>IF(COUNTIF($L$2:L195,L195)=1,COUNTIF($L$2:L195,L195),"0")</f>
        <v>1</v>
      </c>
      <c r="N195" s="31">
        <f>Tablo1[[#This Row],[Uniq]]+N194</f>
        <v>67</v>
      </c>
      <c r="O195" s="31" t="str">
        <f>"Model" &amp;Tablo1[[#This Row],[ModelNo]]</f>
        <v>Model67</v>
      </c>
      <c r="P195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Model67 = new EquipmentModel{Id = Guid.NewGuid(), EquipmentBrandId = equipmentBrandSSM.Id, Name = "XENO-FD", EquipmentTypeId = equipmentTypeKatlama.Id};</v>
      </c>
      <c r="Q195" s="76" t="s">
        <v>393</v>
      </c>
      <c r="R195" s="49">
        <v>2018</v>
      </c>
      <c r="S195" s="50" t="s">
        <v>381</v>
      </c>
      <c r="T195" s="50"/>
      <c r="U195" s="50">
        <v>1</v>
      </c>
      <c r="V195" s="51" t="s">
        <v>671</v>
      </c>
      <c r="W19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Model67.Id, Location="KT604", SerialNumber ="905.0065/18",TransformerNumber ="1", Year = 2018,Description="", Active=true},</v>
      </c>
      <c r="X195" s="1"/>
      <c r="Y195" s="1"/>
      <c r="Z195" s="1"/>
    </row>
    <row r="196" spans="1:26" x14ac:dyDescent="0.25">
      <c r="A196" s="38">
        <v>291</v>
      </c>
      <c r="B196" s="39" t="s">
        <v>592</v>
      </c>
      <c r="C196" s="39">
        <v>19</v>
      </c>
      <c r="D196" s="25" t="s">
        <v>106</v>
      </c>
      <c r="E196" s="25" t="s">
        <v>800</v>
      </c>
      <c r="F196" s="25" t="str">
        <f xml:space="preserve"> "equipmentModel" &amp; E196 &amp; COUNTIF($E$2:E196,E196)</f>
        <v>equipmentModelTelefAcici1</v>
      </c>
      <c r="G196" s="25" t="str">
        <f>"equipmentType" &amp; Tablo1[[#This Row],[TypeEng]]&amp;".Id"</f>
        <v>equipmentTypeTelefAcici.Id</v>
      </c>
      <c r="H196" s="25" t="s">
        <v>767</v>
      </c>
      <c r="I196" s="25" t="str">
        <f>"equipmentBrand"&amp;Tablo1[[#This Row],[Brand]]&amp;".Id"</f>
        <v>equipmentBrandTEXTIMA.Id</v>
      </c>
      <c r="J196" s="25" t="s">
        <v>669</v>
      </c>
      <c r="K196" s="25"/>
      <c r="L196" s="25" t="str">
        <f>TRIM(_xlfn.CONCAT(Tablo1[[#This Row],[Brand]]," ~ ",Tablo1[[#This Row],[Model]]))</f>
        <v>TEXTIMA ~</v>
      </c>
      <c r="M196" s="25">
        <f>IF(COUNTIF($L$2:L196,L196)=1,COUNTIF($L$2:L196,L196),"0")</f>
        <v>1</v>
      </c>
      <c r="N196" s="31">
        <f>Tablo1[[#This Row],[Uniq]]+N195</f>
        <v>68</v>
      </c>
      <c r="O196" s="31" t="str">
        <f>"Model" &amp;Tablo1[[#This Row],[ModelNo]]</f>
        <v>Model68</v>
      </c>
      <c r="P196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Model68 = new EquipmentModel{Id = Guid.NewGuid(), EquipmentBrandId = equipmentBrandTEXTIMA.Id, Name = "", EquipmentTypeId = equipmentTypeTelefAcici.Id};</v>
      </c>
      <c r="Q196" s="26" t="s">
        <v>542</v>
      </c>
      <c r="R196" s="25">
        <v>1978</v>
      </c>
      <c r="S196" s="27" t="s">
        <v>662</v>
      </c>
      <c r="T196" s="27"/>
      <c r="U196" s="27"/>
      <c r="V196" s="28" t="s">
        <v>672</v>
      </c>
      <c r="W19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Model68.Id, Location="TA701", SerialNumber ="19/252/44 1314",TransformerNumber ="", Year = 1978,Description="", Active=false},</v>
      </c>
      <c r="X196" s="1"/>
      <c r="Y196" s="1"/>
      <c r="Z196" s="1"/>
    </row>
    <row r="197" spans="1:26" x14ac:dyDescent="0.25">
      <c r="A197" s="35">
        <v>161</v>
      </c>
      <c r="B197" s="36" t="s">
        <v>194</v>
      </c>
      <c r="C197" s="36">
        <v>10</v>
      </c>
      <c r="D197" s="3" t="s">
        <v>20</v>
      </c>
      <c r="E197" s="3" t="s">
        <v>781</v>
      </c>
      <c r="F197" s="3" t="str">
        <f xml:space="preserve"> "equipmentModel" &amp; E197 &amp; COUNTIF($E$2:E197,E197)</f>
        <v>equipmentModelBowa1</v>
      </c>
      <c r="G197" s="3" t="str">
        <f>"equipmentType" &amp; Tablo1[[#This Row],[TypeEng]]&amp;".Id"</f>
        <v>equipmentTypeBowa.Id</v>
      </c>
      <c r="H197" s="3" t="s">
        <v>844</v>
      </c>
      <c r="I197" s="3" t="str">
        <f>"equipmentBrand"&amp;Tablo1[[#This Row],[Brand]]&amp;".Id"</f>
        <v>equipmentBrandTRUTZSCHLER.Id</v>
      </c>
      <c r="J197" s="3" t="s">
        <v>19</v>
      </c>
      <c r="K197" s="3"/>
      <c r="L197" s="3" t="str">
        <f>TRIM(_xlfn.CONCAT(Tablo1[[#This Row],[Brand]]," ~ ",Tablo1[[#This Row],[Model]]))</f>
        <v>TRUTZSCHLER ~ 046</v>
      </c>
      <c r="M197" s="3">
        <f>IF(COUNTIF($L$2:L197,L197)=1,COUNTIF($L$2:L197,L197),"0")</f>
        <v>1</v>
      </c>
      <c r="N197" s="31">
        <f>Tablo1[[#This Row],[Uniq]]+N196</f>
        <v>69</v>
      </c>
      <c r="O197" s="31" t="str">
        <f>"Model" &amp;Tablo1[[#This Row],[ModelNo]]</f>
        <v>Model69</v>
      </c>
      <c r="P197" s="3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Model69 = new EquipmentModel{Id = Guid.NewGuid(), EquipmentBrandId = equipmentBrandTRUTZSCHLER.Id, Name = "046", EquipmentTypeId = equipmentTypeBowa.Id};</v>
      </c>
      <c r="Q197" s="60" t="s">
        <v>76</v>
      </c>
      <c r="R197" s="3">
        <v>1996</v>
      </c>
      <c r="S197" s="59" t="s">
        <v>621</v>
      </c>
      <c r="T197" s="59"/>
      <c r="U197" s="59">
        <v>5</v>
      </c>
      <c r="V197" s="61" t="s">
        <v>671</v>
      </c>
      <c r="W19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Model69.Id, Location="BW401", SerialNumber ="046-10 64 / 125982-A",TransformerNumber ="5", Year = 1996,Description="", Active=true},</v>
      </c>
      <c r="X197" s="1"/>
      <c r="Y197" s="1"/>
      <c r="Z197" s="1"/>
    </row>
    <row r="198" spans="1:26" x14ac:dyDescent="0.25">
      <c r="A198" s="35">
        <v>162</v>
      </c>
      <c r="B198" s="36" t="s">
        <v>194</v>
      </c>
      <c r="C198" s="36">
        <v>10</v>
      </c>
      <c r="D198" s="3" t="s">
        <v>20</v>
      </c>
      <c r="E198" s="3" t="s">
        <v>781</v>
      </c>
      <c r="F198" s="3" t="str">
        <f xml:space="preserve"> "equipmentModel" &amp; E198 &amp; COUNTIF($E$2:E198,E198)</f>
        <v>equipmentModelBowa2</v>
      </c>
      <c r="G198" s="3" t="str">
        <f>"equipmentType" &amp; Tablo1[[#This Row],[TypeEng]]&amp;".Id"</f>
        <v>equipmentTypeBowa.Id</v>
      </c>
      <c r="H198" s="3" t="s">
        <v>844</v>
      </c>
      <c r="I198" s="3" t="str">
        <f>"equipmentBrand"&amp;Tablo1[[#This Row],[Brand]]&amp;".Id"</f>
        <v>equipmentBrandTRUTZSCHLER.Id</v>
      </c>
      <c r="J198" s="3" t="s">
        <v>19</v>
      </c>
      <c r="K198" s="3"/>
      <c r="L198" s="3" t="str">
        <f>TRIM(_xlfn.CONCAT(Tablo1[[#This Row],[Brand]]," ~ ",Tablo1[[#This Row],[Model]]))</f>
        <v>TRUTZSCHLER ~ 046</v>
      </c>
      <c r="M198" s="3" t="str">
        <f>IF(COUNTIF($L$2:L198,L198)=1,COUNTIF($L$2:L198,L198),"0")</f>
        <v>0</v>
      </c>
      <c r="N198" s="31">
        <f>Tablo1[[#This Row],[Uniq]]+N197</f>
        <v>69</v>
      </c>
      <c r="O198" s="31" t="str">
        <f>"Model" &amp;Tablo1[[#This Row],[ModelNo]]</f>
        <v>Model69</v>
      </c>
      <c r="P198" s="3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Model69 = new EquipmentModel{Id = Guid.NewGuid(), EquipmentBrandId = equipmentBrandTRUTZSCHLER.Id, Name = "046", EquipmentTypeId = equipmentTypeBowa.Id};</v>
      </c>
      <c r="Q198" s="60" t="s">
        <v>77</v>
      </c>
      <c r="R198" s="3">
        <v>1996</v>
      </c>
      <c r="S198" s="59" t="s">
        <v>622</v>
      </c>
      <c r="T198" s="59"/>
      <c r="U198" s="59">
        <v>5</v>
      </c>
      <c r="V198" s="61" t="s">
        <v>671</v>
      </c>
      <c r="W19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Model69.Id, Location="BW402", SerialNumber ="046-10 64 / 125982-B",TransformerNumber ="5", Year = 1996,Description="", Active=true},</v>
      </c>
      <c r="X198" s="1"/>
      <c r="Y198" s="1"/>
      <c r="Z198" s="1"/>
    </row>
    <row r="199" spans="1:26" x14ac:dyDescent="0.25">
      <c r="A199" s="35">
        <v>163</v>
      </c>
      <c r="B199" s="36" t="s">
        <v>194</v>
      </c>
      <c r="C199" s="36">
        <v>10</v>
      </c>
      <c r="D199" s="3" t="s">
        <v>20</v>
      </c>
      <c r="E199" s="3" t="s">
        <v>781</v>
      </c>
      <c r="F199" s="3" t="str">
        <f xml:space="preserve"> "equipmentModel" &amp; E199 &amp; COUNTIF($E$2:E199,E199)</f>
        <v>equipmentModelBowa3</v>
      </c>
      <c r="G199" s="3" t="str">
        <f>"equipmentType" &amp; Tablo1[[#This Row],[TypeEng]]&amp;".Id"</f>
        <v>equipmentTypeBowa.Id</v>
      </c>
      <c r="H199" s="3" t="s">
        <v>844</v>
      </c>
      <c r="I199" s="3" t="str">
        <f>"equipmentBrand"&amp;Tablo1[[#This Row],[Brand]]&amp;".Id"</f>
        <v>equipmentBrandTRUTZSCHLER.Id</v>
      </c>
      <c r="J199" s="3" t="s">
        <v>19</v>
      </c>
      <c r="K199" s="3"/>
      <c r="L199" s="3" t="str">
        <f>TRIM(_xlfn.CONCAT(Tablo1[[#This Row],[Brand]]," ~ ",Tablo1[[#This Row],[Model]]))</f>
        <v>TRUTZSCHLER ~ 046</v>
      </c>
      <c r="M199" s="3" t="str">
        <f>IF(COUNTIF($L$2:L199,L199)=1,COUNTIF($L$2:L199,L199),"0")</f>
        <v>0</v>
      </c>
      <c r="N199" s="31">
        <f>Tablo1[[#This Row],[Uniq]]+N198</f>
        <v>69</v>
      </c>
      <c r="O199" s="31" t="str">
        <f>"Model" &amp;Tablo1[[#This Row],[ModelNo]]</f>
        <v>Model69</v>
      </c>
      <c r="P199" s="3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Model69 = new EquipmentModel{Id = Guid.NewGuid(), EquipmentBrandId = equipmentBrandTRUTZSCHLER.Id, Name = "046", EquipmentTypeId = equipmentTypeBowa.Id};</v>
      </c>
      <c r="Q199" s="60" t="s">
        <v>78</v>
      </c>
      <c r="R199" s="3">
        <v>1996</v>
      </c>
      <c r="S199" s="59" t="s">
        <v>623</v>
      </c>
      <c r="T199" s="59"/>
      <c r="U199" s="59">
        <v>5</v>
      </c>
      <c r="V199" s="61" t="s">
        <v>671</v>
      </c>
      <c r="W19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Model69.Id, Location="BW403", SerialNumber ="046-10 64 / 125982-C",TransformerNumber ="5", Year = 1996,Description="", Active=true},</v>
      </c>
      <c r="X199" s="1"/>
      <c r="Y199" s="1"/>
      <c r="Z199" s="1"/>
    </row>
    <row r="200" spans="1:26" x14ac:dyDescent="0.25">
      <c r="A200" s="35">
        <v>160</v>
      </c>
      <c r="B200" s="36" t="s">
        <v>194</v>
      </c>
      <c r="C200" s="36">
        <v>10</v>
      </c>
      <c r="D200" s="3" t="s">
        <v>106</v>
      </c>
      <c r="E200" s="3" t="s">
        <v>800</v>
      </c>
      <c r="F200" s="3" t="str">
        <f xml:space="preserve"> "equipmentModel" &amp; E200 &amp; COUNTIF($E$2:E200,E200)</f>
        <v>equipmentModelTelefAcici2</v>
      </c>
      <c r="G200" s="3" t="str">
        <f>"equipmentType" &amp; Tablo1[[#This Row],[TypeEng]]&amp;".Id"</f>
        <v>equipmentTypeTelefAcici.Id</v>
      </c>
      <c r="H200" s="3" t="s">
        <v>844</v>
      </c>
      <c r="I200" s="3" t="str">
        <f>"equipmentBrand"&amp;Tablo1[[#This Row],[Brand]]&amp;".Id"</f>
        <v>equipmentBrandTRUTZSCHLER.Id</v>
      </c>
      <c r="J200" s="3" t="s">
        <v>757</v>
      </c>
      <c r="K200" s="3"/>
      <c r="L200" s="3" t="str">
        <f>TRIM(_xlfn.CONCAT(Tablo1[[#This Row],[Brand]]," ~ ",Tablo1[[#This Row],[Model]]))</f>
        <v>TRUTZSCHLER ~ AS024</v>
      </c>
      <c r="M200" s="3">
        <f>IF(COUNTIF($L$2:L200,L200)=1,COUNTIF($L$2:L200,L200),"0")</f>
        <v>1</v>
      </c>
      <c r="N200" s="31">
        <f>Tablo1[[#This Row],[Uniq]]+N199</f>
        <v>70</v>
      </c>
      <c r="O200" s="31" t="str">
        <f>"Model" &amp;Tablo1[[#This Row],[ModelNo]]</f>
        <v>Model70</v>
      </c>
      <c r="P200" s="3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Model70 = new EquipmentModel{Id = Guid.NewGuid(), EquipmentBrandId = equipmentBrandTRUTZSCHLER.Id, Name = "AS024", EquipmentTypeId = equipmentTypeTelefAcici.Id};</v>
      </c>
      <c r="Q200" s="60" t="s">
        <v>79</v>
      </c>
      <c r="R200" s="3">
        <v>1996</v>
      </c>
      <c r="S200" s="59" t="s">
        <v>620</v>
      </c>
      <c r="T200" s="59"/>
      <c r="U200" s="59">
        <v>5</v>
      </c>
      <c r="V200" s="61" t="s">
        <v>671</v>
      </c>
      <c r="W20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Model70.Id, Location="AS401", SerialNumber ="024-04 03 / 129985-00",TransformerNumber ="5", Year = 1996,Description="", Active=true},</v>
      </c>
      <c r="X200" s="1"/>
      <c r="Y200" s="1"/>
      <c r="Z200" s="1"/>
    </row>
    <row r="201" spans="1:26" x14ac:dyDescent="0.25">
      <c r="A201" s="38">
        <v>285</v>
      </c>
      <c r="B201" s="39" t="s">
        <v>592</v>
      </c>
      <c r="C201" s="39">
        <v>19</v>
      </c>
      <c r="D201" s="25" t="s">
        <v>20</v>
      </c>
      <c r="E201" s="25" t="s">
        <v>781</v>
      </c>
      <c r="F201" s="25" t="str">
        <f xml:space="preserve"> "equipmentModel" &amp; E201 &amp; COUNTIF($E$2:E201,E201)</f>
        <v>equipmentModelBowa4</v>
      </c>
      <c r="G201" s="25" t="str">
        <f>"equipmentType" &amp; Tablo1[[#This Row],[TypeEng]]&amp;".Id"</f>
        <v>equipmentTypeBowa.Id</v>
      </c>
      <c r="H201" s="25" t="s">
        <v>844</v>
      </c>
      <c r="I201" s="25" t="str">
        <f>"equipmentBrand"&amp;Tablo1[[#This Row],[Brand]]&amp;".Id"</f>
        <v>equipmentBrandTRUTZSCHLER.Id</v>
      </c>
      <c r="J201" s="25" t="s">
        <v>709</v>
      </c>
      <c r="K201" s="25"/>
      <c r="L201" s="25" t="str">
        <f>TRIM(_xlfn.CONCAT(Tablo1[[#This Row],[Brand]]," ~ ",Tablo1[[#This Row],[Model]]))</f>
        <v>TRUTZSCHLER ~ BOW1200</v>
      </c>
      <c r="M201" s="25">
        <f>IF(COUNTIF($L$2:L201,L201)=1,COUNTIF($L$2:L201,L201),"0")</f>
        <v>1</v>
      </c>
      <c r="N201" s="31">
        <f>Tablo1[[#This Row],[Uniq]]+N200</f>
        <v>71</v>
      </c>
      <c r="O201" s="31" t="str">
        <f>"Model" &amp;Tablo1[[#This Row],[ModelNo]]</f>
        <v>Model71</v>
      </c>
      <c r="P201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Model71 = new EquipmentModel{Id = Guid.NewGuid(), EquipmentBrandId = equipmentBrandTRUTZSCHLER.Id, Name = "BOW1200", EquipmentTypeId = equipmentTypeBowa.Id};</v>
      </c>
      <c r="Q201" s="26" t="s">
        <v>535</v>
      </c>
      <c r="R201" s="25">
        <v>1994</v>
      </c>
      <c r="S201" s="27" t="s">
        <v>681</v>
      </c>
      <c r="T201" s="27"/>
      <c r="U201" s="27"/>
      <c r="V201" s="28" t="s">
        <v>672</v>
      </c>
      <c r="W20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Model71.Id, Location="BO701", SerialNumber ="046-07 35 195414 A",TransformerNumber ="", Year = 1994,Description="", Active=false},</v>
      </c>
      <c r="X201" s="1"/>
      <c r="Y201" s="1"/>
      <c r="Z201" s="1"/>
    </row>
    <row r="202" spans="1:26" x14ac:dyDescent="0.25">
      <c r="A202" s="38">
        <v>286</v>
      </c>
      <c r="B202" s="39" t="s">
        <v>592</v>
      </c>
      <c r="C202" s="39">
        <v>19</v>
      </c>
      <c r="D202" s="25" t="s">
        <v>20</v>
      </c>
      <c r="E202" s="25" t="s">
        <v>781</v>
      </c>
      <c r="F202" s="25" t="str">
        <f xml:space="preserve"> "equipmentModel" &amp; E202 &amp; COUNTIF($E$2:E202,E202)</f>
        <v>equipmentModelBowa5</v>
      </c>
      <c r="G202" s="25" t="str">
        <f>"equipmentType" &amp; Tablo1[[#This Row],[TypeEng]]&amp;".Id"</f>
        <v>equipmentTypeBowa.Id</v>
      </c>
      <c r="H202" s="25" t="s">
        <v>844</v>
      </c>
      <c r="I202" s="25" t="str">
        <f>"equipmentBrand"&amp;Tablo1[[#This Row],[Brand]]&amp;".Id"</f>
        <v>equipmentBrandTRUTZSCHLER.Id</v>
      </c>
      <c r="J202" s="25" t="s">
        <v>709</v>
      </c>
      <c r="K202" s="25"/>
      <c r="L202" s="25" t="str">
        <f>TRIM(_xlfn.CONCAT(Tablo1[[#This Row],[Brand]]," ~ ",Tablo1[[#This Row],[Model]]))</f>
        <v>TRUTZSCHLER ~ BOW1200</v>
      </c>
      <c r="M202" s="25" t="str">
        <f>IF(COUNTIF($L$2:L202,L202)=1,COUNTIF($L$2:L202,L202),"0")</f>
        <v>0</v>
      </c>
      <c r="N202" s="31">
        <f>Tablo1[[#This Row],[Uniq]]+N201</f>
        <v>71</v>
      </c>
      <c r="O202" s="31" t="str">
        <f>"Model" &amp;Tablo1[[#This Row],[ModelNo]]</f>
        <v>Model71</v>
      </c>
      <c r="P202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Model71 = new EquipmentModel{Id = Guid.NewGuid(), EquipmentBrandId = equipmentBrandTRUTZSCHLER.Id, Name = "BOW1200", EquipmentTypeId = equipmentTypeBowa.Id};</v>
      </c>
      <c r="Q202" s="26" t="s">
        <v>536</v>
      </c>
      <c r="R202" s="25">
        <v>1994</v>
      </c>
      <c r="S202" s="27" t="s">
        <v>682</v>
      </c>
      <c r="T202" s="27"/>
      <c r="U202" s="27"/>
      <c r="V202" s="28" t="s">
        <v>672</v>
      </c>
      <c r="W20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Model71.Id, Location="BO702", SerialNumber ="046-07 36 195413",TransformerNumber ="", Year = 1994,Description="", Active=false},</v>
      </c>
      <c r="X202" s="1"/>
      <c r="Y202" s="1"/>
      <c r="Z202" s="1"/>
    </row>
    <row r="203" spans="1:26" x14ac:dyDescent="0.25">
      <c r="A203" s="38">
        <v>287</v>
      </c>
      <c r="B203" s="39" t="s">
        <v>592</v>
      </c>
      <c r="C203" s="39">
        <v>19</v>
      </c>
      <c r="D203" s="25" t="s">
        <v>20</v>
      </c>
      <c r="E203" s="25" t="s">
        <v>781</v>
      </c>
      <c r="F203" s="25" t="str">
        <f xml:space="preserve"> "equipmentModel" &amp; E203 &amp; COUNTIF($E$2:E203,E203)</f>
        <v>equipmentModelBowa6</v>
      </c>
      <c r="G203" s="25" t="str">
        <f>"equipmentType" &amp; Tablo1[[#This Row],[TypeEng]]&amp;".Id"</f>
        <v>equipmentTypeBowa.Id</v>
      </c>
      <c r="H203" s="25" t="s">
        <v>844</v>
      </c>
      <c r="I203" s="25" t="str">
        <f>"equipmentBrand"&amp;Tablo1[[#This Row],[Brand]]&amp;".Id"</f>
        <v>equipmentBrandTRUTZSCHLER.Id</v>
      </c>
      <c r="J203" s="25" t="s">
        <v>709</v>
      </c>
      <c r="K203" s="25"/>
      <c r="L203" s="25" t="str">
        <f>TRIM(_xlfn.CONCAT(Tablo1[[#This Row],[Brand]]," ~ ",Tablo1[[#This Row],[Model]]))</f>
        <v>TRUTZSCHLER ~ BOW1200</v>
      </c>
      <c r="M203" s="25" t="str">
        <f>IF(COUNTIF($L$2:L203,L203)=1,COUNTIF($L$2:L203,L203),"0")</f>
        <v>0</v>
      </c>
      <c r="N203" s="31">
        <f>Tablo1[[#This Row],[Uniq]]+N202</f>
        <v>71</v>
      </c>
      <c r="O203" s="31" t="str">
        <f>"Model" &amp;Tablo1[[#This Row],[ModelNo]]</f>
        <v>Model71</v>
      </c>
      <c r="P203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Model71 = new EquipmentModel{Id = Guid.NewGuid(), EquipmentBrandId = equipmentBrandTRUTZSCHLER.Id, Name = "BOW1200", EquipmentTypeId = equipmentTypeBowa.Id};</v>
      </c>
      <c r="Q203" s="26" t="s">
        <v>537</v>
      </c>
      <c r="R203" s="25">
        <v>1994</v>
      </c>
      <c r="S203" s="27" t="s">
        <v>683</v>
      </c>
      <c r="T203" s="27"/>
      <c r="U203" s="27"/>
      <c r="V203" s="28" t="s">
        <v>672</v>
      </c>
      <c r="W20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Model71.Id, Location="BO703", SerialNumber ="046-07 35 195414 B",TransformerNumber ="", Year = 1994,Description="", Active=false},</v>
      </c>
      <c r="X203" s="1"/>
      <c r="Y203" s="1"/>
      <c r="Z203" s="1"/>
    </row>
    <row r="204" spans="1:26" x14ac:dyDescent="0.25">
      <c r="A204" s="23">
        <v>13</v>
      </c>
      <c r="B204" s="24" t="s">
        <v>217</v>
      </c>
      <c r="C204" s="24">
        <v>2</v>
      </c>
      <c r="D204" s="25" t="s">
        <v>10</v>
      </c>
      <c r="E204" s="25" t="s">
        <v>799</v>
      </c>
      <c r="F204" s="25" t="str">
        <f xml:space="preserve"> "equipmentModel" &amp; E204 &amp; COUNTIF($E$2:E204,E204)</f>
        <v>equipmentModelTarak18</v>
      </c>
      <c r="G204" s="25" t="str">
        <f>"equipmentType" &amp; Tablo1[[#This Row],[TypeEng]]&amp;".Id"</f>
        <v>equipmentTypeTarak.Id</v>
      </c>
      <c r="H204" s="25" t="s">
        <v>844</v>
      </c>
      <c r="I204" s="25" t="str">
        <f>"equipmentBrand"&amp;Tablo1[[#This Row],[Brand]]&amp;".Id"</f>
        <v>equipmentBrandTRUTZSCHLER.Id</v>
      </c>
      <c r="J204" s="25" t="s">
        <v>756</v>
      </c>
      <c r="K204" s="25"/>
      <c r="L204" s="25" t="str">
        <f>TRIM(_xlfn.CONCAT(Tablo1[[#This Row],[Brand]]," ~ ",Tablo1[[#This Row],[Model]]))</f>
        <v>TRUTZSCHLER ~ DK760</v>
      </c>
      <c r="M204" s="25">
        <f>IF(COUNTIF($L$2:L204,L204)=1,COUNTIF($L$2:L204,L204),"0")</f>
        <v>1</v>
      </c>
      <c r="N204" s="31">
        <f>Tablo1[[#This Row],[Uniq]]+N203</f>
        <v>72</v>
      </c>
      <c r="O204" s="31" t="str">
        <f>"Model" &amp;Tablo1[[#This Row],[ModelNo]]</f>
        <v>Model72</v>
      </c>
      <c r="P204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04" s="26" t="s">
        <v>221</v>
      </c>
      <c r="R204" s="25">
        <v>1995</v>
      </c>
      <c r="S204" s="27" t="s">
        <v>594</v>
      </c>
      <c r="T204" s="27"/>
      <c r="U204" s="27">
        <v>1</v>
      </c>
      <c r="V204" s="28" t="s">
        <v>671</v>
      </c>
      <c r="W20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Location="T121", SerialNumber ="760-22 02 / 111577 G",TransformerNumber ="1", Year = 1995,Description="", Active=true},</v>
      </c>
      <c r="X204" s="1"/>
      <c r="Y204" s="1"/>
      <c r="Z204" s="1"/>
    </row>
    <row r="205" spans="1:26" x14ac:dyDescent="0.25">
      <c r="A205" s="23">
        <v>14</v>
      </c>
      <c r="B205" s="24" t="s">
        <v>217</v>
      </c>
      <c r="C205" s="24">
        <v>2</v>
      </c>
      <c r="D205" s="25" t="s">
        <v>10</v>
      </c>
      <c r="E205" s="25" t="s">
        <v>799</v>
      </c>
      <c r="F205" s="25" t="str">
        <f xml:space="preserve"> "equipmentModel" &amp; E205 &amp; COUNTIF($E$2:E205,E205)</f>
        <v>equipmentModelTarak19</v>
      </c>
      <c r="G205" s="25" t="str">
        <f>"equipmentType" &amp; Tablo1[[#This Row],[TypeEng]]&amp;".Id"</f>
        <v>equipmentTypeTarak.Id</v>
      </c>
      <c r="H205" s="25" t="s">
        <v>844</v>
      </c>
      <c r="I205" s="25" t="str">
        <f>"equipmentBrand"&amp;Tablo1[[#This Row],[Brand]]&amp;".Id"</f>
        <v>equipmentBrandTRUTZSCHLER.Id</v>
      </c>
      <c r="J205" s="25" t="s">
        <v>756</v>
      </c>
      <c r="K205" s="25"/>
      <c r="L205" s="25" t="str">
        <f>TRIM(_xlfn.CONCAT(Tablo1[[#This Row],[Brand]]," ~ ",Tablo1[[#This Row],[Model]]))</f>
        <v>TRUTZSCHLER ~ DK760</v>
      </c>
      <c r="M205" s="25" t="str">
        <f>IF(COUNTIF($L$2:L205,L205)=1,COUNTIF($L$2:L205,L205),"0")</f>
        <v>0</v>
      </c>
      <c r="N205" s="31">
        <f>Tablo1[[#This Row],[Uniq]]+N204</f>
        <v>72</v>
      </c>
      <c r="O205" s="31" t="str">
        <f>"Model" &amp;Tablo1[[#This Row],[ModelNo]]</f>
        <v>Model72</v>
      </c>
      <c r="P205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05" s="26" t="s">
        <v>222</v>
      </c>
      <c r="R205" s="25">
        <v>1995</v>
      </c>
      <c r="S205" s="27" t="s">
        <v>595</v>
      </c>
      <c r="T205" s="27"/>
      <c r="U205" s="27">
        <v>1</v>
      </c>
      <c r="V205" s="28" t="s">
        <v>671</v>
      </c>
      <c r="W20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Location="T122", SerialNumber ="760-22 02 / 111577 I",TransformerNumber ="1", Year = 1995,Description="", Active=true},</v>
      </c>
      <c r="X205" s="1"/>
      <c r="Y205" s="1"/>
      <c r="Z205" s="1"/>
    </row>
    <row r="206" spans="1:26" x14ac:dyDescent="0.25">
      <c r="A206" s="8">
        <v>103</v>
      </c>
      <c r="B206" s="9" t="s">
        <v>665</v>
      </c>
      <c r="C206" s="9">
        <v>7</v>
      </c>
      <c r="D206" s="4" t="s">
        <v>10</v>
      </c>
      <c r="E206" s="4" t="s">
        <v>799</v>
      </c>
      <c r="F206" s="4" t="str">
        <f xml:space="preserve"> "equipmentModel" &amp; E206 &amp; COUNTIF($E$2:E206,E206)</f>
        <v>equipmentModelTarak20</v>
      </c>
      <c r="G206" s="4" t="str">
        <f>"equipmentType" &amp; Tablo1[[#This Row],[TypeEng]]&amp;".Id"</f>
        <v>equipmentTypeTarak.Id</v>
      </c>
      <c r="H206" s="4" t="s">
        <v>844</v>
      </c>
      <c r="I206" s="4" t="str">
        <f>"equipmentBrand"&amp;Tablo1[[#This Row],[Brand]]&amp;".Id"</f>
        <v>equipmentBrandTRUTZSCHLER.Id</v>
      </c>
      <c r="J206" s="4" t="s">
        <v>756</v>
      </c>
      <c r="K206" s="4"/>
      <c r="L206" s="4" t="str">
        <f>TRIM(_xlfn.CONCAT(Tablo1[[#This Row],[Brand]]," ~ ",Tablo1[[#This Row],[Model]]))</f>
        <v>TRUTZSCHLER ~ DK760</v>
      </c>
      <c r="M206" s="4" t="str">
        <f>IF(COUNTIF($L$2:L206,L206)=1,COUNTIF($L$2:L206,L206),"0")</f>
        <v>0</v>
      </c>
      <c r="N206" s="31">
        <f>Tablo1[[#This Row],[Uniq]]+N205</f>
        <v>72</v>
      </c>
      <c r="O206" s="31" t="str">
        <f>"Model" &amp;Tablo1[[#This Row],[ModelNo]]</f>
        <v>Model72</v>
      </c>
      <c r="P206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06" s="5" t="s">
        <v>94</v>
      </c>
      <c r="R206" s="4">
        <v>1995</v>
      </c>
      <c r="S206" s="6" t="s">
        <v>180</v>
      </c>
      <c r="T206" s="6"/>
      <c r="U206" s="6">
        <v>5</v>
      </c>
      <c r="V206" s="7" t="s">
        <v>671</v>
      </c>
      <c r="W20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Location="T231", SerialNumber ="106022",TransformerNumber ="5", Year = 1995,Description="", Active=true},</v>
      </c>
      <c r="X206" s="1"/>
      <c r="Y206" s="1"/>
      <c r="Z206" s="1"/>
    </row>
    <row r="207" spans="1:26" x14ac:dyDescent="0.25">
      <c r="A207" s="8">
        <v>105</v>
      </c>
      <c r="B207" s="9" t="s">
        <v>665</v>
      </c>
      <c r="C207" s="9">
        <v>7</v>
      </c>
      <c r="D207" s="4" t="s">
        <v>10</v>
      </c>
      <c r="E207" s="4" t="s">
        <v>799</v>
      </c>
      <c r="F207" s="4" t="str">
        <f xml:space="preserve"> "equipmentModel" &amp; E207 &amp; COUNTIF($E$2:E207,E207)</f>
        <v>equipmentModelTarak21</v>
      </c>
      <c r="G207" s="4" t="str">
        <f>"equipmentType" &amp; Tablo1[[#This Row],[TypeEng]]&amp;".Id"</f>
        <v>equipmentTypeTarak.Id</v>
      </c>
      <c r="H207" s="4" t="s">
        <v>844</v>
      </c>
      <c r="I207" s="4" t="str">
        <f>"equipmentBrand"&amp;Tablo1[[#This Row],[Brand]]&amp;".Id"</f>
        <v>equipmentBrandTRUTZSCHLER.Id</v>
      </c>
      <c r="J207" s="4" t="s">
        <v>756</v>
      </c>
      <c r="K207" s="4"/>
      <c r="L207" s="4" t="str">
        <f>TRIM(_xlfn.CONCAT(Tablo1[[#This Row],[Brand]]," ~ ",Tablo1[[#This Row],[Model]]))</f>
        <v>TRUTZSCHLER ~ DK760</v>
      </c>
      <c r="M207" s="4" t="str">
        <f>IF(COUNTIF($L$2:L207,L207)=1,COUNTIF($L$2:L207,L207),"0")</f>
        <v>0</v>
      </c>
      <c r="N207" s="31">
        <f>Tablo1[[#This Row],[Uniq]]+N206</f>
        <v>72</v>
      </c>
      <c r="O207" s="31" t="str">
        <f>"Model" &amp;Tablo1[[#This Row],[ModelNo]]</f>
        <v>Model72</v>
      </c>
      <c r="P207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07" s="5" t="s">
        <v>172</v>
      </c>
      <c r="R207" s="4">
        <v>1995</v>
      </c>
      <c r="S207" s="6" t="s">
        <v>182</v>
      </c>
      <c r="T207" s="6"/>
      <c r="U207" s="6">
        <v>5</v>
      </c>
      <c r="V207" s="7" t="s">
        <v>671</v>
      </c>
      <c r="W20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Location="T233", SerialNumber ="112937",TransformerNumber ="5", Year = 1995,Description="", Active=true},</v>
      </c>
      <c r="X207" s="1"/>
      <c r="Y207" s="1"/>
      <c r="Z207" s="1"/>
    </row>
    <row r="208" spans="1:26" x14ac:dyDescent="0.25">
      <c r="A208" s="23">
        <v>15</v>
      </c>
      <c r="B208" s="24" t="s">
        <v>217</v>
      </c>
      <c r="C208" s="24">
        <v>2</v>
      </c>
      <c r="D208" s="25" t="s">
        <v>10</v>
      </c>
      <c r="E208" s="25" t="s">
        <v>799</v>
      </c>
      <c r="F208" s="25" t="str">
        <f xml:space="preserve"> "equipmentModel" &amp; E208 &amp; COUNTIF($E$2:E208,E208)</f>
        <v>equipmentModelTarak22</v>
      </c>
      <c r="G208" s="25" t="str">
        <f>"equipmentType" &amp; Tablo1[[#This Row],[TypeEng]]&amp;".Id"</f>
        <v>equipmentTypeTarak.Id</v>
      </c>
      <c r="H208" s="25" t="s">
        <v>844</v>
      </c>
      <c r="I208" s="25" t="str">
        <f>"equipmentBrand"&amp;Tablo1[[#This Row],[Brand]]&amp;".Id"</f>
        <v>equipmentBrandTRUTZSCHLER.Id</v>
      </c>
      <c r="J208" s="25" t="s">
        <v>756</v>
      </c>
      <c r="K208" s="25"/>
      <c r="L208" s="25" t="str">
        <f>TRIM(_xlfn.CONCAT(Tablo1[[#This Row],[Brand]]," ~ ",Tablo1[[#This Row],[Model]]))</f>
        <v>TRUTZSCHLER ~ DK760</v>
      </c>
      <c r="M208" s="25" t="str">
        <f>IF(COUNTIF($L$2:L208,L208)=1,COUNTIF($L$2:L208,L208),"0")</f>
        <v>0</v>
      </c>
      <c r="N208" s="31">
        <f>Tablo1[[#This Row],[Uniq]]+N207</f>
        <v>72</v>
      </c>
      <c r="O208" s="31" t="str">
        <f>"Model" &amp;Tablo1[[#This Row],[ModelNo]]</f>
        <v>Model72</v>
      </c>
      <c r="P208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08" s="26" t="s">
        <v>223</v>
      </c>
      <c r="R208" s="25">
        <v>1996</v>
      </c>
      <c r="S208" s="27" t="s">
        <v>596</v>
      </c>
      <c r="T208" s="27"/>
      <c r="U208" s="27">
        <v>1</v>
      </c>
      <c r="V208" s="28" t="s">
        <v>671</v>
      </c>
      <c r="W20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Location="T123", SerialNumber ="760-22 02 / 111001 H",TransformerNumber ="1", Year = 1996,Description="", Active=true},</v>
      </c>
      <c r="X208" s="1"/>
      <c r="Y208" s="1"/>
      <c r="Z208" s="1"/>
    </row>
    <row r="209" spans="1:26" x14ac:dyDescent="0.25">
      <c r="A209" s="8">
        <v>83</v>
      </c>
      <c r="B209" s="9" t="s">
        <v>590</v>
      </c>
      <c r="C209" s="9">
        <v>5</v>
      </c>
      <c r="D209" s="10" t="s">
        <v>10</v>
      </c>
      <c r="E209" s="10" t="s">
        <v>799</v>
      </c>
      <c r="F209" s="10" t="str">
        <f xml:space="preserve"> "equipmentModel" &amp; E209 &amp; COUNTIF($E$2:E209,E209)</f>
        <v>equipmentModelTarak23</v>
      </c>
      <c r="G209" s="10" t="str">
        <f>"equipmentType" &amp; Tablo1[[#This Row],[TypeEng]]&amp;".Id"</f>
        <v>equipmentTypeTarak.Id</v>
      </c>
      <c r="H209" s="10" t="s">
        <v>844</v>
      </c>
      <c r="I209" s="10" t="str">
        <f>"equipmentBrand"&amp;Tablo1[[#This Row],[Brand]]&amp;".Id"</f>
        <v>equipmentBrandTRUTZSCHLER.Id</v>
      </c>
      <c r="J209" s="10" t="s">
        <v>756</v>
      </c>
      <c r="K209" s="10"/>
      <c r="L209" s="10" t="str">
        <f>TRIM(_xlfn.CONCAT(Tablo1[[#This Row],[Brand]]," ~ ",Tablo1[[#This Row],[Model]]))</f>
        <v>TRUTZSCHLER ~ DK760</v>
      </c>
      <c r="M209" s="10" t="str">
        <f>IF(COUNTIF($L$2:L209,L209)=1,COUNTIF($L$2:L209,L209),"0")</f>
        <v>0</v>
      </c>
      <c r="N209" s="31">
        <f>Tablo1[[#This Row],[Uniq]]+N208</f>
        <v>72</v>
      </c>
      <c r="O209" s="31" t="str">
        <f>"Model" &amp;Tablo1[[#This Row],[ModelNo]]</f>
        <v>Model72</v>
      </c>
      <c r="P209" s="1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09" s="11" t="s">
        <v>62</v>
      </c>
      <c r="R209" s="10">
        <v>1996</v>
      </c>
      <c r="S209" s="12" t="s">
        <v>352</v>
      </c>
      <c r="T209" s="12"/>
      <c r="U209" s="12">
        <v>5</v>
      </c>
      <c r="V209" s="13" t="s">
        <v>671</v>
      </c>
      <c r="W20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Location="T211", SerialNumber ="760-22-14 / 116359-0",TransformerNumber ="5", Year = 1996,Description="", Active=true},</v>
      </c>
      <c r="X209" s="1"/>
      <c r="Y209" s="1"/>
      <c r="Z209" s="1"/>
    </row>
    <row r="210" spans="1:26" x14ac:dyDescent="0.25">
      <c r="A210" s="8">
        <v>84</v>
      </c>
      <c r="B210" s="9" t="s">
        <v>590</v>
      </c>
      <c r="C210" s="9">
        <v>5</v>
      </c>
      <c r="D210" s="10" t="s">
        <v>10</v>
      </c>
      <c r="E210" s="10" t="s">
        <v>799</v>
      </c>
      <c r="F210" s="10" t="str">
        <f xml:space="preserve"> "equipmentModel" &amp; E210 &amp; COUNTIF($E$2:E210,E210)</f>
        <v>equipmentModelTarak24</v>
      </c>
      <c r="G210" s="10" t="str">
        <f>"equipmentType" &amp; Tablo1[[#This Row],[TypeEng]]&amp;".Id"</f>
        <v>equipmentTypeTarak.Id</v>
      </c>
      <c r="H210" s="10" t="s">
        <v>844</v>
      </c>
      <c r="I210" s="10" t="str">
        <f>"equipmentBrand"&amp;Tablo1[[#This Row],[Brand]]&amp;".Id"</f>
        <v>equipmentBrandTRUTZSCHLER.Id</v>
      </c>
      <c r="J210" s="10" t="s">
        <v>756</v>
      </c>
      <c r="K210" s="10"/>
      <c r="L210" s="10" t="str">
        <f>TRIM(_xlfn.CONCAT(Tablo1[[#This Row],[Brand]]," ~ ",Tablo1[[#This Row],[Model]]))</f>
        <v>TRUTZSCHLER ~ DK760</v>
      </c>
      <c r="M210" s="10" t="str">
        <f>IF(COUNTIF($L$2:L210,L210)=1,COUNTIF($L$2:L210,L210),"0")</f>
        <v>0</v>
      </c>
      <c r="N210" s="31">
        <f>Tablo1[[#This Row],[Uniq]]+N209</f>
        <v>72</v>
      </c>
      <c r="O210" s="31" t="str">
        <f>"Model" &amp;Tablo1[[#This Row],[ModelNo]]</f>
        <v>Model72</v>
      </c>
      <c r="P210" s="1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10" s="11" t="s">
        <v>63</v>
      </c>
      <c r="R210" s="10">
        <v>1996</v>
      </c>
      <c r="S210" s="12" t="s">
        <v>158</v>
      </c>
      <c r="T210" s="12"/>
      <c r="U210" s="12">
        <v>5</v>
      </c>
      <c r="V210" s="13" t="s">
        <v>671</v>
      </c>
      <c r="W21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Location="T212", SerialNumber ="YOK",TransformerNumber ="5", Year = 1996,Description="", Active=true},</v>
      </c>
      <c r="X210" s="1"/>
      <c r="Y210" s="1"/>
      <c r="Z210" s="1"/>
    </row>
    <row r="211" spans="1:26" x14ac:dyDescent="0.25">
      <c r="A211" s="8">
        <v>85</v>
      </c>
      <c r="B211" s="9" t="s">
        <v>590</v>
      </c>
      <c r="C211" s="9">
        <v>5</v>
      </c>
      <c r="D211" s="10" t="s">
        <v>10</v>
      </c>
      <c r="E211" s="10" t="s">
        <v>799</v>
      </c>
      <c r="F211" s="10" t="str">
        <f xml:space="preserve"> "equipmentModel" &amp; E211 &amp; COUNTIF($E$2:E211,E211)</f>
        <v>equipmentModelTarak25</v>
      </c>
      <c r="G211" s="10" t="str">
        <f>"equipmentType" &amp; Tablo1[[#This Row],[TypeEng]]&amp;".Id"</f>
        <v>equipmentTypeTarak.Id</v>
      </c>
      <c r="H211" s="10" t="s">
        <v>844</v>
      </c>
      <c r="I211" s="10" t="str">
        <f>"equipmentBrand"&amp;Tablo1[[#This Row],[Brand]]&amp;".Id"</f>
        <v>equipmentBrandTRUTZSCHLER.Id</v>
      </c>
      <c r="J211" s="10" t="s">
        <v>756</v>
      </c>
      <c r="K211" s="10"/>
      <c r="L211" s="10" t="str">
        <f>TRIM(_xlfn.CONCAT(Tablo1[[#This Row],[Brand]]," ~ ",Tablo1[[#This Row],[Model]]))</f>
        <v>TRUTZSCHLER ~ DK760</v>
      </c>
      <c r="M211" s="10" t="str">
        <f>IF(COUNTIF($L$2:L211,L211)=1,COUNTIF($L$2:L211,L211),"0")</f>
        <v>0</v>
      </c>
      <c r="N211" s="31">
        <f>Tablo1[[#This Row],[Uniq]]+N210</f>
        <v>72</v>
      </c>
      <c r="O211" s="31" t="str">
        <f>"Model" &amp;Tablo1[[#This Row],[ModelNo]]</f>
        <v>Model72</v>
      </c>
      <c r="P211" s="1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11" s="11" t="s">
        <v>64</v>
      </c>
      <c r="R211" s="10">
        <v>1996</v>
      </c>
      <c r="S211" s="12" t="s">
        <v>158</v>
      </c>
      <c r="T211" s="12"/>
      <c r="U211" s="12">
        <v>5</v>
      </c>
      <c r="V211" s="13" t="s">
        <v>671</v>
      </c>
      <c r="W21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Location="T213", SerialNumber ="YOK",TransformerNumber ="5", Year = 1996,Description="", Active=true},</v>
      </c>
      <c r="X211" s="1"/>
      <c r="Y211" s="1"/>
      <c r="Z211" s="1"/>
    </row>
    <row r="212" spans="1:26" x14ac:dyDescent="0.25">
      <c r="A212" s="8">
        <v>86</v>
      </c>
      <c r="B212" s="9" t="s">
        <v>590</v>
      </c>
      <c r="C212" s="9">
        <v>5</v>
      </c>
      <c r="D212" s="10" t="s">
        <v>10</v>
      </c>
      <c r="E212" s="10" t="s">
        <v>799</v>
      </c>
      <c r="F212" s="10" t="str">
        <f xml:space="preserve"> "equipmentModel" &amp; E212 &amp; COUNTIF($E$2:E212,E212)</f>
        <v>equipmentModelTarak26</v>
      </c>
      <c r="G212" s="10" t="str">
        <f>"equipmentType" &amp; Tablo1[[#This Row],[TypeEng]]&amp;".Id"</f>
        <v>equipmentTypeTarak.Id</v>
      </c>
      <c r="H212" s="10" t="s">
        <v>844</v>
      </c>
      <c r="I212" s="10" t="str">
        <f>"equipmentBrand"&amp;Tablo1[[#This Row],[Brand]]&amp;".Id"</f>
        <v>equipmentBrandTRUTZSCHLER.Id</v>
      </c>
      <c r="J212" s="10" t="s">
        <v>756</v>
      </c>
      <c r="K212" s="10"/>
      <c r="L212" s="10" t="str">
        <f>TRIM(_xlfn.CONCAT(Tablo1[[#This Row],[Brand]]," ~ ",Tablo1[[#This Row],[Model]]))</f>
        <v>TRUTZSCHLER ~ DK760</v>
      </c>
      <c r="M212" s="10" t="str">
        <f>IF(COUNTIF($L$2:L212,L212)=1,COUNTIF($L$2:L212,L212),"0")</f>
        <v>0</v>
      </c>
      <c r="N212" s="31">
        <f>Tablo1[[#This Row],[Uniq]]+N211</f>
        <v>72</v>
      </c>
      <c r="O212" s="31" t="str">
        <f>"Model" &amp;Tablo1[[#This Row],[ModelNo]]</f>
        <v>Model72</v>
      </c>
      <c r="P212" s="1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12" s="11" t="s">
        <v>288</v>
      </c>
      <c r="R212" s="10">
        <v>1996</v>
      </c>
      <c r="S212" s="12" t="s">
        <v>639</v>
      </c>
      <c r="T212" s="12"/>
      <c r="U212" s="12">
        <v>5</v>
      </c>
      <c r="V212" s="13" t="s">
        <v>671</v>
      </c>
      <c r="W21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Location="T214", SerialNumber ="760-22-14 / 116359-C",TransformerNumber ="5", Year = 1996,Description="", Active=true},</v>
      </c>
      <c r="X212" s="1"/>
      <c r="Y212" s="1"/>
      <c r="Z212" s="1"/>
    </row>
    <row r="213" spans="1:26" ht="15.75" customHeight="1" x14ac:dyDescent="0.25">
      <c r="A213" s="8">
        <v>93</v>
      </c>
      <c r="B213" s="9" t="s">
        <v>666</v>
      </c>
      <c r="C213" s="9">
        <v>6</v>
      </c>
      <c r="D213" s="14" t="s">
        <v>10</v>
      </c>
      <c r="E213" s="14" t="s">
        <v>799</v>
      </c>
      <c r="F213" s="14" t="str">
        <f xml:space="preserve"> "equipmentModel" &amp; E213 &amp; COUNTIF($E$2:E213,E213)</f>
        <v>equipmentModelTarak27</v>
      </c>
      <c r="G213" s="14" t="str">
        <f>"equipmentType" &amp; Tablo1[[#This Row],[TypeEng]]&amp;".Id"</f>
        <v>equipmentTypeTarak.Id</v>
      </c>
      <c r="H213" s="14" t="s">
        <v>844</v>
      </c>
      <c r="I213" s="14" t="str">
        <f>"equipmentBrand"&amp;Tablo1[[#This Row],[Brand]]&amp;".Id"</f>
        <v>equipmentBrandTRUTZSCHLER.Id</v>
      </c>
      <c r="J213" s="14" t="s">
        <v>756</v>
      </c>
      <c r="K213" s="14"/>
      <c r="L213" s="14" t="str">
        <f>TRIM(_xlfn.CONCAT(Tablo1[[#This Row],[Brand]]," ~ ",Tablo1[[#This Row],[Model]]))</f>
        <v>TRUTZSCHLER ~ DK760</v>
      </c>
      <c r="M213" s="14" t="str">
        <f>IF(COUNTIF($L$2:L213,L213)=1,COUNTIF($L$2:L213,L213),"0")</f>
        <v>0</v>
      </c>
      <c r="N213" s="31">
        <f>Tablo1[[#This Row],[Uniq]]+N212</f>
        <v>72</v>
      </c>
      <c r="O213" s="31" t="str">
        <f>"Model" &amp;Tablo1[[#This Row],[ModelNo]]</f>
        <v>Model72</v>
      </c>
      <c r="P213" s="1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13" s="15" t="s">
        <v>65</v>
      </c>
      <c r="R213" s="14">
        <v>1996</v>
      </c>
      <c r="S213" s="16" t="s">
        <v>158</v>
      </c>
      <c r="T213" s="16"/>
      <c r="U213" s="16">
        <v>5</v>
      </c>
      <c r="V213" s="17" t="s">
        <v>671</v>
      </c>
      <c r="W21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Location="T221", SerialNumber ="YOK",TransformerNumber ="5", Year = 1996,Description="", Active=true},</v>
      </c>
      <c r="X213" s="1"/>
      <c r="Y213" s="1"/>
      <c r="Z213" s="1"/>
    </row>
    <row r="214" spans="1:26" ht="15.75" customHeight="1" x14ac:dyDescent="0.25">
      <c r="A214" s="8">
        <v>94</v>
      </c>
      <c r="B214" s="9" t="s">
        <v>666</v>
      </c>
      <c r="C214" s="9">
        <v>6</v>
      </c>
      <c r="D214" s="14" t="s">
        <v>10</v>
      </c>
      <c r="E214" s="14" t="s">
        <v>799</v>
      </c>
      <c r="F214" s="14" t="str">
        <f xml:space="preserve"> "equipmentModel" &amp; E214 &amp; COUNTIF($E$2:E214,E214)</f>
        <v>equipmentModelTarak28</v>
      </c>
      <c r="G214" s="14" t="str">
        <f>"equipmentType" &amp; Tablo1[[#This Row],[TypeEng]]&amp;".Id"</f>
        <v>equipmentTypeTarak.Id</v>
      </c>
      <c r="H214" s="14" t="s">
        <v>844</v>
      </c>
      <c r="I214" s="14" t="str">
        <f>"equipmentBrand"&amp;Tablo1[[#This Row],[Brand]]&amp;".Id"</f>
        <v>equipmentBrandTRUTZSCHLER.Id</v>
      </c>
      <c r="J214" s="14" t="s">
        <v>756</v>
      </c>
      <c r="K214" s="14"/>
      <c r="L214" s="14" t="str">
        <f>TRIM(_xlfn.CONCAT(Tablo1[[#This Row],[Brand]]," ~ ",Tablo1[[#This Row],[Model]]))</f>
        <v>TRUTZSCHLER ~ DK760</v>
      </c>
      <c r="M214" s="14" t="str">
        <f>IF(COUNTIF($L$2:L214,L214)=1,COUNTIF($L$2:L214,L214),"0")</f>
        <v>0</v>
      </c>
      <c r="N214" s="31">
        <f>Tablo1[[#This Row],[Uniq]]+N213</f>
        <v>72</v>
      </c>
      <c r="O214" s="31" t="str">
        <f>"Model" &amp;Tablo1[[#This Row],[ModelNo]]</f>
        <v>Model72</v>
      </c>
      <c r="P214" s="1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14" s="15" t="s">
        <v>66</v>
      </c>
      <c r="R214" s="14">
        <v>1996</v>
      </c>
      <c r="S214" s="16" t="s">
        <v>158</v>
      </c>
      <c r="T214" s="16"/>
      <c r="U214" s="16">
        <v>5</v>
      </c>
      <c r="V214" s="17" t="s">
        <v>671</v>
      </c>
      <c r="W21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Location="T222", SerialNumber ="YOK",TransformerNumber ="5", Year = 1996,Description="", Active=true},</v>
      </c>
      <c r="X214" s="1"/>
      <c r="Y214" s="1"/>
      <c r="Z214" s="1"/>
    </row>
    <row r="215" spans="1:26" ht="15.75" customHeight="1" x14ac:dyDescent="0.25">
      <c r="A215" s="8">
        <v>95</v>
      </c>
      <c r="B215" s="9" t="s">
        <v>666</v>
      </c>
      <c r="C215" s="9">
        <v>6</v>
      </c>
      <c r="D215" s="14" t="s">
        <v>10</v>
      </c>
      <c r="E215" s="14" t="s">
        <v>799</v>
      </c>
      <c r="F215" s="14" t="str">
        <f xml:space="preserve"> "equipmentModel" &amp; E215 &amp; COUNTIF($E$2:E215,E215)</f>
        <v>equipmentModelTarak29</v>
      </c>
      <c r="G215" s="14" t="str">
        <f>"equipmentType" &amp; Tablo1[[#This Row],[TypeEng]]&amp;".Id"</f>
        <v>equipmentTypeTarak.Id</v>
      </c>
      <c r="H215" s="14" t="s">
        <v>844</v>
      </c>
      <c r="I215" s="14" t="str">
        <f>"equipmentBrand"&amp;Tablo1[[#This Row],[Brand]]&amp;".Id"</f>
        <v>equipmentBrandTRUTZSCHLER.Id</v>
      </c>
      <c r="J215" s="14" t="s">
        <v>756</v>
      </c>
      <c r="K215" s="14"/>
      <c r="L215" s="14" t="str">
        <f>TRIM(_xlfn.CONCAT(Tablo1[[#This Row],[Brand]]," ~ ",Tablo1[[#This Row],[Model]]))</f>
        <v>TRUTZSCHLER ~ DK760</v>
      </c>
      <c r="M215" s="14" t="str">
        <f>IF(COUNTIF($L$2:L215,L215)=1,COUNTIF($L$2:L215,L215),"0")</f>
        <v>0</v>
      </c>
      <c r="N215" s="31">
        <f>Tablo1[[#This Row],[Uniq]]+N214</f>
        <v>72</v>
      </c>
      <c r="O215" s="31" t="str">
        <f>"Model" &amp;Tablo1[[#This Row],[ModelNo]]</f>
        <v>Model72</v>
      </c>
      <c r="P215" s="1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15" s="15" t="s">
        <v>67</v>
      </c>
      <c r="R215" s="14">
        <v>1996</v>
      </c>
      <c r="S215" s="16" t="s">
        <v>158</v>
      </c>
      <c r="T215" s="16"/>
      <c r="U215" s="16">
        <v>5</v>
      </c>
      <c r="V215" s="17" t="s">
        <v>671</v>
      </c>
      <c r="W21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Location="T223", SerialNumber ="YOK",TransformerNumber ="5", Year = 1996,Description="", Active=true},</v>
      </c>
      <c r="X215" s="1"/>
      <c r="Y215" s="1"/>
      <c r="Z215" s="1"/>
    </row>
    <row r="216" spans="1:26" ht="15.75" customHeight="1" x14ac:dyDescent="0.25">
      <c r="A216" s="8">
        <v>104</v>
      </c>
      <c r="B216" s="9" t="s">
        <v>665</v>
      </c>
      <c r="C216" s="9">
        <v>7</v>
      </c>
      <c r="D216" s="4" t="s">
        <v>10</v>
      </c>
      <c r="E216" s="4" t="s">
        <v>799</v>
      </c>
      <c r="F216" s="4" t="str">
        <f xml:space="preserve"> "equipmentModel" &amp; E216 &amp; COUNTIF($E$2:E216,E216)</f>
        <v>equipmentModelTarak30</v>
      </c>
      <c r="G216" s="4" t="str">
        <f>"equipmentType" &amp; Tablo1[[#This Row],[TypeEng]]&amp;".Id"</f>
        <v>equipmentTypeTarak.Id</v>
      </c>
      <c r="H216" s="4" t="s">
        <v>844</v>
      </c>
      <c r="I216" s="4" t="str">
        <f>"equipmentBrand"&amp;Tablo1[[#This Row],[Brand]]&amp;".Id"</f>
        <v>equipmentBrandTRUTZSCHLER.Id</v>
      </c>
      <c r="J216" s="4" t="s">
        <v>756</v>
      </c>
      <c r="K216" s="4"/>
      <c r="L216" s="4" t="str">
        <f>TRIM(_xlfn.CONCAT(Tablo1[[#This Row],[Brand]]," ~ ",Tablo1[[#This Row],[Model]]))</f>
        <v>TRUTZSCHLER ~ DK760</v>
      </c>
      <c r="M216" s="4" t="str">
        <f>IF(COUNTIF($L$2:L216,L216)=1,COUNTIF($L$2:L216,L216),"0")</f>
        <v>0</v>
      </c>
      <c r="N216" s="31">
        <f>Tablo1[[#This Row],[Uniq]]+N215</f>
        <v>72</v>
      </c>
      <c r="O216" s="31" t="str">
        <f>"Model" &amp;Tablo1[[#This Row],[ModelNo]]</f>
        <v>Model72</v>
      </c>
      <c r="P216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16" s="5" t="s">
        <v>95</v>
      </c>
      <c r="R216" s="4">
        <v>1996</v>
      </c>
      <c r="S216" s="6" t="s">
        <v>181</v>
      </c>
      <c r="T216" s="6"/>
      <c r="U216" s="6">
        <v>5</v>
      </c>
      <c r="V216" s="7" t="s">
        <v>671</v>
      </c>
      <c r="W21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Location="T232", SerialNumber ="114001",TransformerNumber ="5", Year = 1996,Description="", Active=true},</v>
      </c>
      <c r="X216" s="1"/>
      <c r="Y216" s="1"/>
      <c r="Z216" s="1"/>
    </row>
    <row r="217" spans="1:26" x14ac:dyDescent="0.25">
      <c r="A217" s="8">
        <v>106</v>
      </c>
      <c r="B217" s="9" t="s">
        <v>665</v>
      </c>
      <c r="C217" s="9">
        <v>7</v>
      </c>
      <c r="D217" s="4" t="s">
        <v>10</v>
      </c>
      <c r="E217" s="4" t="s">
        <v>799</v>
      </c>
      <c r="F217" s="4" t="str">
        <f xml:space="preserve"> "equipmentModel" &amp; E217 &amp; COUNTIF($E$2:E217,E217)</f>
        <v>equipmentModelTarak31</v>
      </c>
      <c r="G217" s="4" t="str">
        <f>"equipmentType" &amp; Tablo1[[#This Row],[TypeEng]]&amp;".Id"</f>
        <v>equipmentTypeTarak.Id</v>
      </c>
      <c r="H217" s="4" t="s">
        <v>844</v>
      </c>
      <c r="I217" s="4" t="str">
        <f>"equipmentBrand"&amp;Tablo1[[#This Row],[Brand]]&amp;".Id"</f>
        <v>equipmentBrandTRUTZSCHLER.Id</v>
      </c>
      <c r="J217" s="4" t="s">
        <v>756</v>
      </c>
      <c r="K217" s="4"/>
      <c r="L217" s="4" t="str">
        <f>TRIM(_xlfn.CONCAT(Tablo1[[#This Row],[Brand]]," ~ ",Tablo1[[#This Row],[Model]]))</f>
        <v>TRUTZSCHLER ~ DK760</v>
      </c>
      <c r="M217" s="4" t="str">
        <f>IF(COUNTIF($L$2:L217,L217)=1,COUNTIF($L$2:L217,L217),"0")</f>
        <v>0</v>
      </c>
      <c r="N217" s="31">
        <f>Tablo1[[#This Row],[Uniq]]+N216</f>
        <v>72</v>
      </c>
      <c r="O217" s="31" t="str">
        <f>"Model" &amp;Tablo1[[#This Row],[ModelNo]]</f>
        <v>Model72</v>
      </c>
      <c r="P217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17" s="5" t="s">
        <v>396</v>
      </c>
      <c r="R217" s="4">
        <v>1996</v>
      </c>
      <c r="S217" s="42" t="s">
        <v>259</v>
      </c>
      <c r="T217" s="42"/>
      <c r="U217" s="42">
        <v>5</v>
      </c>
      <c r="V217" s="43" t="s">
        <v>671</v>
      </c>
      <c r="W21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Location="T234", SerialNumber ="114 948 .1",TransformerNumber ="5", Year = 1996,Description="", Active=true},</v>
      </c>
      <c r="X217" s="1"/>
      <c r="Y217" s="1"/>
      <c r="Z217" s="1"/>
    </row>
    <row r="218" spans="1:26" x14ac:dyDescent="0.25">
      <c r="A218" s="18">
        <v>22</v>
      </c>
      <c r="B218" s="19" t="s">
        <v>435</v>
      </c>
      <c r="C218" s="19">
        <v>3</v>
      </c>
      <c r="D218" s="20" t="s">
        <v>10</v>
      </c>
      <c r="E218" s="20" t="s">
        <v>799</v>
      </c>
      <c r="F218" s="20" t="str">
        <f xml:space="preserve"> "equipmentModel" &amp; E218 &amp; COUNTIF($E$2:E218,E218)</f>
        <v>equipmentModelTarak32</v>
      </c>
      <c r="G218" s="20" t="str">
        <f>"equipmentType" &amp; Tablo1[[#This Row],[TypeEng]]&amp;".Id"</f>
        <v>equipmentTypeTarak.Id</v>
      </c>
      <c r="H218" s="20" t="s">
        <v>844</v>
      </c>
      <c r="I218" s="20" t="str">
        <f>"equipmentBrand"&amp;Tablo1[[#This Row],[Brand]]&amp;".Id"</f>
        <v>equipmentBrandTRUTZSCHLER.Id</v>
      </c>
      <c r="J218" s="20" t="s">
        <v>756</v>
      </c>
      <c r="K218" s="20"/>
      <c r="L218" s="20" t="str">
        <f>TRIM(_xlfn.CONCAT(Tablo1[[#This Row],[Brand]]," ~ ",Tablo1[[#This Row],[Model]]))</f>
        <v>TRUTZSCHLER ~ DK760</v>
      </c>
      <c r="M218" s="20" t="str">
        <f>IF(COUNTIF($L$2:L218,L218)=1,COUNTIF($L$2:L218,L218),"0")</f>
        <v>0</v>
      </c>
      <c r="N218" s="31">
        <f>Tablo1[[#This Row],[Uniq]]+N217</f>
        <v>72</v>
      </c>
      <c r="O218" s="31" t="str">
        <f>"Model" &amp;Tablo1[[#This Row],[ModelNo]]</f>
        <v>Model72</v>
      </c>
      <c r="P218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18" s="20" t="s">
        <v>457</v>
      </c>
      <c r="R218" s="20">
        <v>1995</v>
      </c>
      <c r="S218" s="21" t="s">
        <v>597</v>
      </c>
      <c r="T218" s="21"/>
      <c r="U218" s="21">
        <v>1</v>
      </c>
      <c r="V218" s="22" t="s">
        <v>671</v>
      </c>
      <c r="W21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Location="T131", SerialNumber ="760-22-12 / 106122 A",TransformerNumber ="1", Year = 1995,Description="", Active=true},</v>
      </c>
      <c r="X218" s="1"/>
      <c r="Y218" s="1"/>
      <c r="Z218" s="1"/>
    </row>
    <row r="219" spans="1:26" x14ac:dyDescent="0.25">
      <c r="A219" s="18">
        <v>23</v>
      </c>
      <c r="B219" s="19" t="s">
        <v>435</v>
      </c>
      <c r="C219" s="19">
        <v>3</v>
      </c>
      <c r="D219" s="20" t="s">
        <v>10</v>
      </c>
      <c r="E219" s="20" t="s">
        <v>799</v>
      </c>
      <c r="F219" s="20" t="str">
        <f xml:space="preserve"> "equipmentModel" &amp; E219 &amp; COUNTIF($E$2:E219,E219)</f>
        <v>equipmentModelTarak33</v>
      </c>
      <c r="G219" s="20" t="str">
        <f>"equipmentType" &amp; Tablo1[[#This Row],[TypeEng]]&amp;".Id"</f>
        <v>equipmentTypeTarak.Id</v>
      </c>
      <c r="H219" s="20" t="s">
        <v>844</v>
      </c>
      <c r="I219" s="20" t="str">
        <f>"equipmentBrand"&amp;Tablo1[[#This Row],[Brand]]&amp;".Id"</f>
        <v>equipmentBrandTRUTZSCHLER.Id</v>
      </c>
      <c r="J219" s="20" t="s">
        <v>756</v>
      </c>
      <c r="K219" s="20"/>
      <c r="L219" s="20" t="str">
        <f>TRIM(_xlfn.CONCAT(Tablo1[[#This Row],[Brand]]," ~ ",Tablo1[[#This Row],[Model]]))</f>
        <v>TRUTZSCHLER ~ DK760</v>
      </c>
      <c r="M219" s="20" t="str">
        <f>IF(COUNTIF($L$2:L219,L219)=1,COUNTIF($L$2:L219,L219),"0")</f>
        <v>0</v>
      </c>
      <c r="N219" s="31">
        <f>Tablo1[[#This Row],[Uniq]]+N218</f>
        <v>72</v>
      </c>
      <c r="O219" s="31" t="str">
        <f>"Model" &amp;Tablo1[[#This Row],[ModelNo]]</f>
        <v>Model72</v>
      </c>
      <c r="P219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19" s="20" t="s">
        <v>458</v>
      </c>
      <c r="R219" s="20">
        <v>1995</v>
      </c>
      <c r="S219" s="21" t="s">
        <v>598</v>
      </c>
      <c r="T219" s="21"/>
      <c r="U219" s="21">
        <v>1</v>
      </c>
      <c r="V219" s="22" t="s">
        <v>671</v>
      </c>
      <c r="W21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Location="T132", SerialNumber ="760-22-10 / 106100 F",TransformerNumber ="1", Year = 1995,Description="", Active=true},</v>
      </c>
      <c r="X219" s="1"/>
      <c r="Y219" s="1"/>
      <c r="Z219" s="1"/>
    </row>
    <row r="220" spans="1:26" x14ac:dyDescent="0.25">
      <c r="A220" s="18">
        <v>24</v>
      </c>
      <c r="B220" s="19" t="s">
        <v>435</v>
      </c>
      <c r="C220" s="19">
        <v>3</v>
      </c>
      <c r="D220" s="20" t="s">
        <v>10</v>
      </c>
      <c r="E220" s="20" t="s">
        <v>799</v>
      </c>
      <c r="F220" s="20" t="str">
        <f xml:space="preserve"> "equipmentModel" &amp; E220 &amp; COUNTIF($E$2:E220,E220)</f>
        <v>equipmentModelTarak34</v>
      </c>
      <c r="G220" s="20" t="str">
        <f>"equipmentType" &amp; Tablo1[[#This Row],[TypeEng]]&amp;".Id"</f>
        <v>equipmentTypeTarak.Id</v>
      </c>
      <c r="H220" s="20" t="s">
        <v>844</v>
      </c>
      <c r="I220" s="20" t="str">
        <f>"equipmentBrand"&amp;Tablo1[[#This Row],[Brand]]&amp;".Id"</f>
        <v>equipmentBrandTRUTZSCHLER.Id</v>
      </c>
      <c r="J220" s="20" t="s">
        <v>756</v>
      </c>
      <c r="K220" s="20"/>
      <c r="L220" s="20" t="str">
        <f>TRIM(_xlfn.CONCAT(Tablo1[[#This Row],[Brand]]," ~ ",Tablo1[[#This Row],[Model]]))</f>
        <v>TRUTZSCHLER ~ DK760</v>
      </c>
      <c r="M220" s="20" t="str">
        <f>IF(COUNTIF($L$2:L220,L220)=1,COUNTIF($L$2:L220,L220),"0")</f>
        <v>0</v>
      </c>
      <c r="N220" s="31">
        <f>Tablo1[[#This Row],[Uniq]]+N219</f>
        <v>72</v>
      </c>
      <c r="O220" s="31" t="str">
        <f>"Model" &amp;Tablo1[[#This Row],[ModelNo]]</f>
        <v>Model72</v>
      </c>
      <c r="P220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20" s="20" t="s">
        <v>459</v>
      </c>
      <c r="R220" s="20">
        <v>1995</v>
      </c>
      <c r="S220" s="21" t="s">
        <v>599</v>
      </c>
      <c r="T220" s="21"/>
      <c r="U220" s="21">
        <v>1</v>
      </c>
      <c r="V220" s="22" t="s">
        <v>671</v>
      </c>
      <c r="W22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Location="T133", SerialNumber ="760-22-10 / 106100 A",TransformerNumber ="1", Year = 1995,Description="", Active=true},</v>
      </c>
      <c r="X220" s="1"/>
      <c r="Y220" s="1"/>
      <c r="Z220" s="1"/>
    </row>
    <row r="221" spans="1:26" x14ac:dyDescent="0.25">
      <c r="A221" s="8">
        <v>113</v>
      </c>
      <c r="B221" s="9" t="s">
        <v>667</v>
      </c>
      <c r="C221" s="9">
        <v>8</v>
      </c>
      <c r="D221" s="4" t="s">
        <v>10</v>
      </c>
      <c r="E221" s="4" t="s">
        <v>799</v>
      </c>
      <c r="F221" s="4" t="str">
        <f xml:space="preserve"> "equipmentModel" &amp; E221 &amp; COUNTIF($E$2:E221,E221)</f>
        <v>equipmentModelTarak35</v>
      </c>
      <c r="G221" s="4" t="str">
        <f>"equipmentType" &amp; Tablo1[[#This Row],[TypeEng]]&amp;".Id"</f>
        <v>equipmentTypeTarak.Id</v>
      </c>
      <c r="H221" s="4" t="s">
        <v>844</v>
      </c>
      <c r="I221" s="4" t="str">
        <f>"equipmentBrand"&amp;Tablo1[[#This Row],[Brand]]&amp;".Id"</f>
        <v>equipmentBrandTRUTZSCHLER.Id</v>
      </c>
      <c r="J221" s="4" t="s">
        <v>756</v>
      </c>
      <c r="K221" s="4"/>
      <c r="L221" s="4" t="str">
        <f>TRIM(_xlfn.CONCAT(Tablo1[[#This Row],[Brand]]," ~ ",Tablo1[[#This Row],[Model]]))</f>
        <v>TRUTZSCHLER ~ DK760</v>
      </c>
      <c r="M221" s="4" t="str">
        <f>IF(COUNTIF($L$2:L221,L221)=1,COUNTIF($L$2:L221,L221),"0")</f>
        <v>0</v>
      </c>
      <c r="N221" s="31">
        <f>Tablo1[[#This Row],[Uniq]]+N220</f>
        <v>72</v>
      </c>
      <c r="O221" s="31" t="str">
        <f>"Model" &amp;Tablo1[[#This Row],[ModelNo]]</f>
        <v>Model72</v>
      </c>
      <c r="P221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21" s="5" t="s">
        <v>293</v>
      </c>
      <c r="R221" s="4">
        <v>1995</v>
      </c>
      <c r="S221" s="6" t="s">
        <v>301</v>
      </c>
      <c r="T221" s="6"/>
      <c r="U221" s="6">
        <v>5</v>
      </c>
      <c r="V221" s="7" t="s">
        <v>671</v>
      </c>
      <c r="W22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Location="T241", SerialNumber ="7602212-109062A",TransformerNumber ="5", Year = 1995,Description="", Active=true},</v>
      </c>
      <c r="X221" s="1"/>
      <c r="Y221" s="1"/>
      <c r="Z221" s="1"/>
    </row>
    <row r="222" spans="1:26" x14ac:dyDescent="0.25">
      <c r="A222" s="8">
        <v>114</v>
      </c>
      <c r="B222" s="9" t="s">
        <v>667</v>
      </c>
      <c r="C222" s="9">
        <v>8</v>
      </c>
      <c r="D222" s="4" t="s">
        <v>10</v>
      </c>
      <c r="E222" s="4" t="s">
        <v>799</v>
      </c>
      <c r="F222" s="4" t="str">
        <f xml:space="preserve"> "equipmentModel" &amp; E222 &amp; COUNTIF($E$2:E222,E222)</f>
        <v>equipmentModelTarak36</v>
      </c>
      <c r="G222" s="4" t="str">
        <f>"equipmentType" &amp; Tablo1[[#This Row],[TypeEng]]&amp;".Id"</f>
        <v>equipmentTypeTarak.Id</v>
      </c>
      <c r="H222" s="4" t="s">
        <v>844</v>
      </c>
      <c r="I222" s="4" t="str">
        <f>"equipmentBrand"&amp;Tablo1[[#This Row],[Brand]]&amp;".Id"</f>
        <v>equipmentBrandTRUTZSCHLER.Id</v>
      </c>
      <c r="J222" s="4" t="s">
        <v>756</v>
      </c>
      <c r="K222" s="4"/>
      <c r="L222" s="4" t="str">
        <f>TRIM(_xlfn.CONCAT(Tablo1[[#This Row],[Brand]]," ~ ",Tablo1[[#This Row],[Model]]))</f>
        <v>TRUTZSCHLER ~ DK760</v>
      </c>
      <c r="M222" s="4" t="str">
        <f>IF(COUNTIF($L$2:L222,L222)=1,COUNTIF($L$2:L222,L222),"0")</f>
        <v>0</v>
      </c>
      <c r="N222" s="31">
        <f>Tablo1[[#This Row],[Uniq]]+N221</f>
        <v>72</v>
      </c>
      <c r="O222" s="31" t="str">
        <f>"Model" &amp;Tablo1[[#This Row],[ModelNo]]</f>
        <v>Model72</v>
      </c>
      <c r="P222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22" s="5" t="s">
        <v>294</v>
      </c>
      <c r="R222" s="4">
        <v>1995</v>
      </c>
      <c r="S222" s="6" t="s">
        <v>302</v>
      </c>
      <c r="T222" s="6"/>
      <c r="U222" s="6">
        <v>5</v>
      </c>
      <c r="V222" s="7" t="s">
        <v>671</v>
      </c>
      <c r="W22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Location="T242", SerialNumber ="7602212-109062C",TransformerNumber ="5", Year = 1995,Description="", Active=true},</v>
      </c>
      <c r="X222" s="1"/>
      <c r="Y222" s="1"/>
      <c r="Z222" s="1"/>
    </row>
    <row r="223" spans="1:26" x14ac:dyDescent="0.25">
      <c r="A223" s="8">
        <v>115</v>
      </c>
      <c r="B223" s="9" t="s">
        <v>667</v>
      </c>
      <c r="C223" s="9">
        <v>8</v>
      </c>
      <c r="D223" s="4" t="s">
        <v>10</v>
      </c>
      <c r="E223" s="4" t="s">
        <v>799</v>
      </c>
      <c r="F223" s="4" t="str">
        <f xml:space="preserve"> "equipmentModel" &amp; E223 &amp; COUNTIF($E$2:E223,E223)</f>
        <v>equipmentModelTarak37</v>
      </c>
      <c r="G223" s="4" t="str">
        <f>"equipmentType" &amp; Tablo1[[#This Row],[TypeEng]]&amp;".Id"</f>
        <v>equipmentTypeTarak.Id</v>
      </c>
      <c r="H223" s="4" t="s">
        <v>844</v>
      </c>
      <c r="I223" s="4" t="str">
        <f>"equipmentBrand"&amp;Tablo1[[#This Row],[Brand]]&amp;".Id"</f>
        <v>equipmentBrandTRUTZSCHLER.Id</v>
      </c>
      <c r="J223" s="4" t="s">
        <v>756</v>
      </c>
      <c r="K223" s="4"/>
      <c r="L223" s="4" t="str">
        <f>TRIM(_xlfn.CONCAT(Tablo1[[#This Row],[Brand]]," ~ ",Tablo1[[#This Row],[Model]]))</f>
        <v>TRUTZSCHLER ~ DK760</v>
      </c>
      <c r="M223" s="4" t="str">
        <f>IF(COUNTIF($L$2:L223,L223)=1,COUNTIF($L$2:L223,L223),"0")</f>
        <v>0</v>
      </c>
      <c r="N223" s="31">
        <f>Tablo1[[#This Row],[Uniq]]+N222</f>
        <v>72</v>
      </c>
      <c r="O223" s="31" t="str">
        <f>"Model" &amp;Tablo1[[#This Row],[ModelNo]]</f>
        <v>Model72</v>
      </c>
      <c r="P223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23" s="5" t="s">
        <v>295</v>
      </c>
      <c r="R223" s="4">
        <v>1995</v>
      </c>
      <c r="S223" s="6" t="s">
        <v>303</v>
      </c>
      <c r="T223" s="6"/>
      <c r="U223" s="6">
        <v>5</v>
      </c>
      <c r="V223" s="7" t="s">
        <v>671</v>
      </c>
      <c r="W22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Location="T243", SerialNumber ="7602212-109062F",TransformerNumber ="5", Year = 1995,Description="", Active=true},</v>
      </c>
      <c r="X223" s="1"/>
      <c r="Y223" s="1"/>
      <c r="Z223" s="1"/>
    </row>
    <row r="224" spans="1:26" x14ac:dyDescent="0.25">
      <c r="A224" s="38">
        <v>295</v>
      </c>
      <c r="B224" s="39" t="s">
        <v>592</v>
      </c>
      <c r="C224" s="39">
        <v>19</v>
      </c>
      <c r="D224" s="20" t="s">
        <v>10</v>
      </c>
      <c r="E224" s="20" t="s">
        <v>799</v>
      </c>
      <c r="F224" s="20" t="str">
        <f xml:space="preserve"> "equipmentModel" &amp; E224 &amp; COUNTIF($E$2:E224,E224)</f>
        <v>equipmentModelTarak38</v>
      </c>
      <c r="G224" s="20" t="str">
        <f>"equipmentType" &amp; Tablo1[[#This Row],[TypeEng]]&amp;".Id"</f>
        <v>equipmentTypeTarak.Id</v>
      </c>
      <c r="H224" s="20" t="s">
        <v>844</v>
      </c>
      <c r="I224" s="20" t="str">
        <f>"equipmentBrand"&amp;Tablo1[[#This Row],[Brand]]&amp;".Id"</f>
        <v>equipmentBrandTRUTZSCHLER.Id</v>
      </c>
      <c r="J224" s="20" t="s">
        <v>756</v>
      </c>
      <c r="K224" s="20"/>
      <c r="L224" s="20" t="str">
        <f>TRIM(_xlfn.CONCAT(Tablo1[[#This Row],[Brand]]," ~ ",Tablo1[[#This Row],[Model]]))</f>
        <v>TRUTZSCHLER ~ DK760</v>
      </c>
      <c r="M224" s="20" t="str">
        <f>IF(COUNTIF($L$2:L224,L224)=1,COUNTIF($L$2:L224,L224),"0")</f>
        <v>0</v>
      </c>
      <c r="N224" s="31">
        <f>Tablo1[[#This Row],[Uniq]]+N223</f>
        <v>72</v>
      </c>
      <c r="O224" s="31" t="str">
        <f>"Model" &amp;Tablo1[[#This Row],[ModelNo]]</f>
        <v>Model72</v>
      </c>
      <c r="P224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24" s="37" t="s">
        <v>548</v>
      </c>
      <c r="R224" s="20">
        <v>1995</v>
      </c>
      <c r="S224" s="21" t="s">
        <v>630</v>
      </c>
      <c r="T224" s="21"/>
      <c r="U224" s="21"/>
      <c r="V224" s="22" t="s">
        <v>672</v>
      </c>
      <c r="W22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Location="TR701", SerialNumber ="760-22-12 106122C",TransformerNumber ="", Year = 1995,Description="", Active=false},</v>
      </c>
      <c r="X224" s="1"/>
      <c r="Y224" s="1"/>
      <c r="Z224" s="1"/>
    </row>
    <row r="225" spans="1:26" x14ac:dyDescent="0.25">
      <c r="A225" s="38">
        <v>296</v>
      </c>
      <c r="B225" s="39" t="s">
        <v>592</v>
      </c>
      <c r="C225" s="39">
        <v>19</v>
      </c>
      <c r="D225" s="20" t="s">
        <v>10</v>
      </c>
      <c r="E225" s="20" t="s">
        <v>799</v>
      </c>
      <c r="F225" s="20" t="str">
        <f xml:space="preserve"> "equipmentModel" &amp; E225 &amp; COUNTIF($E$2:E225,E225)</f>
        <v>equipmentModelTarak39</v>
      </c>
      <c r="G225" s="20" t="str">
        <f>"equipmentType" &amp; Tablo1[[#This Row],[TypeEng]]&amp;".Id"</f>
        <v>equipmentTypeTarak.Id</v>
      </c>
      <c r="H225" s="20" t="s">
        <v>844</v>
      </c>
      <c r="I225" s="20" t="str">
        <f>"equipmentBrand"&amp;Tablo1[[#This Row],[Brand]]&amp;".Id"</f>
        <v>equipmentBrandTRUTZSCHLER.Id</v>
      </c>
      <c r="J225" s="20" t="s">
        <v>756</v>
      </c>
      <c r="K225" s="20"/>
      <c r="L225" s="20" t="str">
        <f>TRIM(_xlfn.CONCAT(Tablo1[[#This Row],[Brand]]," ~ ",Tablo1[[#This Row],[Model]]))</f>
        <v>TRUTZSCHLER ~ DK760</v>
      </c>
      <c r="M225" s="20" t="str">
        <f>IF(COUNTIF($L$2:L225,L225)=1,COUNTIF($L$2:L225,L225),"0")</f>
        <v>0</v>
      </c>
      <c r="N225" s="31">
        <f>Tablo1[[#This Row],[Uniq]]+N224</f>
        <v>72</v>
      </c>
      <c r="O225" s="31" t="str">
        <f>"Model" &amp;Tablo1[[#This Row],[ModelNo]]</f>
        <v>Model72</v>
      </c>
      <c r="P225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25" s="37" t="s">
        <v>549</v>
      </c>
      <c r="R225" s="20">
        <v>1995</v>
      </c>
      <c r="S225" s="21" t="s">
        <v>631</v>
      </c>
      <c r="T225" s="21"/>
      <c r="U225" s="21"/>
      <c r="V225" s="22" t="s">
        <v>672</v>
      </c>
      <c r="W22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Location="TR702", SerialNumber ="760-22-12 106122B",TransformerNumber ="", Year = 1995,Description="", Active=false},</v>
      </c>
      <c r="X225" s="1"/>
      <c r="Y225" s="1"/>
      <c r="Z225" s="1"/>
    </row>
    <row r="226" spans="1:26" x14ac:dyDescent="0.25">
      <c r="A226" s="38">
        <v>297</v>
      </c>
      <c r="B226" s="39" t="s">
        <v>592</v>
      </c>
      <c r="C226" s="39">
        <v>19</v>
      </c>
      <c r="D226" s="20" t="s">
        <v>10</v>
      </c>
      <c r="E226" s="20" t="s">
        <v>799</v>
      </c>
      <c r="F226" s="20" t="str">
        <f xml:space="preserve"> "equipmentModel" &amp; E226 &amp; COUNTIF($E$2:E226,E226)</f>
        <v>equipmentModelTarak40</v>
      </c>
      <c r="G226" s="20" t="str">
        <f>"equipmentType" &amp; Tablo1[[#This Row],[TypeEng]]&amp;".Id"</f>
        <v>equipmentTypeTarak.Id</v>
      </c>
      <c r="H226" s="20" t="s">
        <v>844</v>
      </c>
      <c r="I226" s="20" t="str">
        <f>"equipmentBrand"&amp;Tablo1[[#This Row],[Brand]]&amp;".Id"</f>
        <v>equipmentBrandTRUTZSCHLER.Id</v>
      </c>
      <c r="J226" s="20" t="s">
        <v>756</v>
      </c>
      <c r="K226" s="20"/>
      <c r="L226" s="20" t="str">
        <f>TRIM(_xlfn.CONCAT(Tablo1[[#This Row],[Brand]]," ~ ",Tablo1[[#This Row],[Model]]))</f>
        <v>TRUTZSCHLER ~ DK760</v>
      </c>
      <c r="M226" s="20" t="str">
        <f>IF(COUNTIF($L$2:L226,L226)=1,COUNTIF($L$2:L226,L226),"0")</f>
        <v>0</v>
      </c>
      <c r="N226" s="31">
        <f>Tablo1[[#This Row],[Uniq]]+N225</f>
        <v>72</v>
      </c>
      <c r="O226" s="31" t="str">
        <f>"Model" &amp;Tablo1[[#This Row],[ModelNo]]</f>
        <v>Model72</v>
      </c>
      <c r="P226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26" s="37" t="s">
        <v>550</v>
      </c>
      <c r="R226" s="20">
        <v>1995</v>
      </c>
      <c r="S226" s="21" t="s">
        <v>632</v>
      </c>
      <c r="T226" s="21"/>
      <c r="U226" s="21"/>
      <c r="V226" s="22" t="s">
        <v>672</v>
      </c>
      <c r="W22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Location="TR703", SerialNumber ="760-22-10 106100E",TransformerNumber ="", Year = 1995,Description="", Active=false},</v>
      </c>
      <c r="X226" s="1"/>
      <c r="Y226" s="1"/>
      <c r="Z226" s="1"/>
    </row>
    <row r="227" spans="1:26" x14ac:dyDescent="0.25">
      <c r="A227" s="38">
        <v>298</v>
      </c>
      <c r="B227" s="39" t="s">
        <v>592</v>
      </c>
      <c r="C227" s="39">
        <v>19</v>
      </c>
      <c r="D227" s="20" t="s">
        <v>10</v>
      </c>
      <c r="E227" s="20" t="s">
        <v>799</v>
      </c>
      <c r="F227" s="20" t="str">
        <f xml:space="preserve"> "equipmentModel" &amp; E227 &amp; COUNTIF($E$2:E227,E227)</f>
        <v>equipmentModelTarak41</v>
      </c>
      <c r="G227" s="20" t="str">
        <f>"equipmentType" &amp; Tablo1[[#This Row],[TypeEng]]&amp;".Id"</f>
        <v>equipmentTypeTarak.Id</v>
      </c>
      <c r="H227" s="20" t="s">
        <v>844</v>
      </c>
      <c r="I227" s="20" t="str">
        <f>"equipmentBrand"&amp;Tablo1[[#This Row],[Brand]]&amp;".Id"</f>
        <v>equipmentBrandTRUTZSCHLER.Id</v>
      </c>
      <c r="J227" s="20" t="s">
        <v>756</v>
      </c>
      <c r="K227" s="20"/>
      <c r="L227" s="20" t="str">
        <f>TRIM(_xlfn.CONCAT(Tablo1[[#This Row],[Brand]]," ~ ",Tablo1[[#This Row],[Model]]))</f>
        <v>TRUTZSCHLER ~ DK760</v>
      </c>
      <c r="M227" s="20" t="str">
        <f>IF(COUNTIF($L$2:L227,L227)=1,COUNTIF($L$2:L227,L227),"0")</f>
        <v>0</v>
      </c>
      <c r="N227" s="31">
        <f>Tablo1[[#This Row],[Uniq]]+N226</f>
        <v>72</v>
      </c>
      <c r="O227" s="31" t="str">
        <f>"Model" &amp;Tablo1[[#This Row],[ModelNo]]</f>
        <v>Model72</v>
      </c>
      <c r="P227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27" s="37" t="s">
        <v>551</v>
      </c>
      <c r="R227" s="20">
        <v>1995</v>
      </c>
      <c r="S227" s="21" t="s">
        <v>633</v>
      </c>
      <c r="T227" s="21"/>
      <c r="U227" s="21"/>
      <c r="V227" s="22" t="s">
        <v>672</v>
      </c>
      <c r="W22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Location="TR704", SerialNumber ="760-22-10 106100D",TransformerNumber ="", Year = 1995,Description="", Active=false},</v>
      </c>
      <c r="X227" s="1"/>
      <c r="Y227" s="1"/>
      <c r="Z227" s="1"/>
    </row>
    <row r="228" spans="1:26" x14ac:dyDescent="0.25">
      <c r="A228" s="38">
        <v>299</v>
      </c>
      <c r="B228" s="39" t="s">
        <v>592</v>
      </c>
      <c r="C228" s="39">
        <v>19</v>
      </c>
      <c r="D228" s="20" t="s">
        <v>10</v>
      </c>
      <c r="E228" s="20" t="s">
        <v>799</v>
      </c>
      <c r="F228" s="20" t="str">
        <f xml:space="preserve"> "equipmentModel" &amp; E228 &amp; COUNTIF($E$2:E228,E228)</f>
        <v>equipmentModelTarak42</v>
      </c>
      <c r="G228" s="20" t="str">
        <f>"equipmentType" &amp; Tablo1[[#This Row],[TypeEng]]&amp;".Id"</f>
        <v>equipmentTypeTarak.Id</v>
      </c>
      <c r="H228" s="20" t="s">
        <v>844</v>
      </c>
      <c r="I228" s="20" t="str">
        <f>"equipmentBrand"&amp;Tablo1[[#This Row],[Brand]]&amp;".Id"</f>
        <v>equipmentBrandTRUTZSCHLER.Id</v>
      </c>
      <c r="J228" s="20" t="s">
        <v>756</v>
      </c>
      <c r="K228" s="20"/>
      <c r="L228" s="20" t="str">
        <f>TRIM(_xlfn.CONCAT(Tablo1[[#This Row],[Brand]]," ~ ",Tablo1[[#This Row],[Model]]))</f>
        <v>TRUTZSCHLER ~ DK760</v>
      </c>
      <c r="M228" s="20" t="str">
        <f>IF(COUNTIF($L$2:L228,L228)=1,COUNTIF($L$2:L228,L228),"0")</f>
        <v>0</v>
      </c>
      <c r="N228" s="31">
        <f>Tablo1[[#This Row],[Uniq]]+N227</f>
        <v>72</v>
      </c>
      <c r="O228" s="31" t="str">
        <f>"Model" &amp;Tablo1[[#This Row],[ModelNo]]</f>
        <v>Model72</v>
      </c>
      <c r="P228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28" s="37" t="s">
        <v>552</v>
      </c>
      <c r="R228" s="20">
        <v>1995</v>
      </c>
      <c r="S228" s="21" t="s">
        <v>634</v>
      </c>
      <c r="T228" s="21"/>
      <c r="U228" s="21"/>
      <c r="V228" s="22" t="s">
        <v>672</v>
      </c>
      <c r="W22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Location="TR705", SerialNumber ="760-22-10 106100C",TransformerNumber ="", Year = 1995,Description="", Active=false},</v>
      </c>
      <c r="X228" s="1"/>
      <c r="Y228" s="1"/>
      <c r="Z228" s="1"/>
    </row>
    <row r="229" spans="1:26" x14ac:dyDescent="0.25">
      <c r="A229" s="38">
        <v>300</v>
      </c>
      <c r="B229" s="39" t="s">
        <v>592</v>
      </c>
      <c r="C229" s="39">
        <v>19</v>
      </c>
      <c r="D229" s="20" t="s">
        <v>10</v>
      </c>
      <c r="E229" s="20" t="s">
        <v>799</v>
      </c>
      <c r="F229" s="20" t="str">
        <f xml:space="preserve"> "equipmentModel" &amp; E229 &amp; COUNTIF($E$2:E229,E229)</f>
        <v>equipmentModelTarak43</v>
      </c>
      <c r="G229" s="20" t="str">
        <f>"equipmentType" &amp; Tablo1[[#This Row],[TypeEng]]&amp;".Id"</f>
        <v>equipmentTypeTarak.Id</v>
      </c>
      <c r="H229" s="20" t="s">
        <v>844</v>
      </c>
      <c r="I229" s="20" t="str">
        <f>"equipmentBrand"&amp;Tablo1[[#This Row],[Brand]]&amp;".Id"</f>
        <v>equipmentBrandTRUTZSCHLER.Id</v>
      </c>
      <c r="J229" s="20" t="s">
        <v>756</v>
      </c>
      <c r="K229" s="20"/>
      <c r="L229" s="20" t="str">
        <f>TRIM(_xlfn.CONCAT(Tablo1[[#This Row],[Brand]]," ~ ",Tablo1[[#This Row],[Model]]))</f>
        <v>TRUTZSCHLER ~ DK760</v>
      </c>
      <c r="M229" s="20" t="str">
        <f>IF(COUNTIF($L$2:L229,L229)=1,COUNTIF($L$2:L229,L229),"0")</f>
        <v>0</v>
      </c>
      <c r="N229" s="31">
        <f>Tablo1[[#This Row],[Uniq]]+N228</f>
        <v>72</v>
      </c>
      <c r="O229" s="31" t="str">
        <f>"Model" &amp;Tablo1[[#This Row],[ModelNo]]</f>
        <v>Model72</v>
      </c>
      <c r="P229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29" s="37" t="s">
        <v>553</v>
      </c>
      <c r="R229" s="20">
        <v>1995</v>
      </c>
      <c r="S229" s="21" t="s">
        <v>635</v>
      </c>
      <c r="T229" s="21"/>
      <c r="U229" s="21"/>
      <c r="V229" s="22" t="s">
        <v>672</v>
      </c>
      <c r="W22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Location="TR706", SerialNumber ="760-22-10 106100B",TransformerNumber ="", Year = 1995,Description="", Active=false},</v>
      </c>
      <c r="X229" s="1"/>
      <c r="Y229" s="1"/>
      <c r="Z229" s="1"/>
    </row>
    <row r="230" spans="1:26" x14ac:dyDescent="0.25">
      <c r="A230" s="8">
        <v>4</v>
      </c>
      <c r="B230" s="9" t="s">
        <v>427</v>
      </c>
      <c r="C230" s="9">
        <v>1</v>
      </c>
      <c r="D230" s="4" t="s">
        <v>10</v>
      </c>
      <c r="E230" s="4" t="s">
        <v>799</v>
      </c>
      <c r="F230" s="4" t="str">
        <f xml:space="preserve"> "equipmentModel" &amp; E230 &amp; COUNTIF($E$2:E230,E230)</f>
        <v>equipmentModelTarak44</v>
      </c>
      <c r="G230" s="4" t="str">
        <f>"equipmentType" &amp; Tablo1[[#This Row],[TypeEng]]&amp;".Id"</f>
        <v>equipmentTypeTarak.Id</v>
      </c>
      <c r="H230" s="4" t="s">
        <v>844</v>
      </c>
      <c r="I230" s="40" t="str">
        <f>"equipmentBrand"&amp;Tablo1[[#This Row],[Brand]]&amp;".Id"</f>
        <v>equipmentBrandTRUTZSCHLER.Id</v>
      </c>
      <c r="J230" s="40" t="s">
        <v>756</v>
      </c>
      <c r="K230" s="40"/>
      <c r="L230" s="40" t="str">
        <f>TRIM(_xlfn.CONCAT(Tablo1[[#This Row],[Brand]]," ~ ",Tablo1[[#This Row],[Model]]))</f>
        <v>TRUTZSCHLER ~ DK760</v>
      </c>
      <c r="M230" s="40" t="str">
        <f>IF(COUNTIF($L$2:L230,L230)=1,COUNTIF($L$2:L230,L230),"0")</f>
        <v>0</v>
      </c>
      <c r="N230" s="31">
        <f>Tablo1[[#This Row],[Uniq]]+N229</f>
        <v>72</v>
      </c>
      <c r="O230" s="31" t="str">
        <f>"Model" &amp;Tablo1[[#This Row],[ModelNo]]</f>
        <v>Model72</v>
      </c>
      <c r="P230" s="4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30" s="5" t="s">
        <v>432</v>
      </c>
      <c r="R230" s="40">
        <v>1997</v>
      </c>
      <c r="S230" s="42" t="s">
        <v>257</v>
      </c>
      <c r="T230" s="42"/>
      <c r="U230" s="42">
        <v>1</v>
      </c>
      <c r="V230" s="43" t="s">
        <v>671</v>
      </c>
      <c r="W23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Location="T111", SerialNumber ="114 948 K",TransformerNumber ="1", Year = 1997,Description="", Active=true},</v>
      </c>
      <c r="X230" s="1"/>
      <c r="Y230" s="1"/>
      <c r="Z230" s="1"/>
    </row>
    <row r="231" spans="1:26" x14ac:dyDescent="0.25">
      <c r="A231" s="8">
        <v>5</v>
      </c>
      <c r="B231" s="9" t="s">
        <v>427</v>
      </c>
      <c r="C231" s="9">
        <v>1</v>
      </c>
      <c r="D231" s="4" t="s">
        <v>10</v>
      </c>
      <c r="E231" s="4" t="s">
        <v>799</v>
      </c>
      <c r="F231" s="4" t="str">
        <f xml:space="preserve"> "equipmentModel" &amp; E231 &amp; COUNTIF($E$2:E231,E231)</f>
        <v>equipmentModelTarak45</v>
      </c>
      <c r="G231" s="4" t="str">
        <f>"equipmentType" &amp; Tablo1[[#This Row],[TypeEng]]&amp;".Id"</f>
        <v>equipmentTypeTarak.Id</v>
      </c>
      <c r="H231" s="4" t="s">
        <v>844</v>
      </c>
      <c r="I231" s="4" t="str">
        <f>"equipmentBrand"&amp;Tablo1[[#This Row],[Brand]]&amp;".Id"</f>
        <v>equipmentBrandTRUTZSCHLER.Id</v>
      </c>
      <c r="J231" s="4" t="s">
        <v>756</v>
      </c>
      <c r="K231" s="4"/>
      <c r="L231" s="4" t="str">
        <f>TRIM(_xlfn.CONCAT(Tablo1[[#This Row],[Brand]]," ~ ",Tablo1[[#This Row],[Model]]))</f>
        <v>TRUTZSCHLER ~ DK760</v>
      </c>
      <c r="M231" s="4" t="str">
        <f>IF(COUNTIF($L$2:L231,L231)=1,COUNTIF($L$2:L231,L231),"0")</f>
        <v>0</v>
      </c>
      <c r="N231" s="31">
        <f>Tablo1[[#This Row],[Uniq]]+N230</f>
        <v>72</v>
      </c>
      <c r="O231" s="31" t="str">
        <f>"Model" &amp;Tablo1[[#This Row],[ModelNo]]</f>
        <v>Model72</v>
      </c>
      <c r="P231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31" s="5" t="s">
        <v>433</v>
      </c>
      <c r="R231" s="4">
        <v>1997</v>
      </c>
      <c r="S231" s="42" t="s">
        <v>258</v>
      </c>
      <c r="T231" s="42"/>
      <c r="U231" s="42">
        <v>1</v>
      </c>
      <c r="V231" s="43" t="s">
        <v>671</v>
      </c>
      <c r="W23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Location="T112", SerialNumber ="114 948 F",TransformerNumber ="1", Year = 1997,Description="", Active=true},</v>
      </c>
      <c r="X231" s="1"/>
      <c r="Y231" s="1"/>
      <c r="Z231" s="1"/>
    </row>
    <row r="232" spans="1:26" x14ac:dyDescent="0.25">
      <c r="A232" s="8">
        <v>6</v>
      </c>
      <c r="B232" s="9" t="s">
        <v>427</v>
      </c>
      <c r="C232" s="9">
        <v>1</v>
      </c>
      <c r="D232" s="4" t="s">
        <v>10</v>
      </c>
      <c r="E232" s="4" t="s">
        <v>799</v>
      </c>
      <c r="F232" s="4" t="str">
        <f xml:space="preserve"> "equipmentModel" &amp; E232 &amp; COUNTIF($E$2:E232,E232)</f>
        <v>equipmentModelTarak46</v>
      </c>
      <c r="G232" s="4" t="str">
        <f>"equipmentType" &amp; Tablo1[[#This Row],[TypeEng]]&amp;".Id"</f>
        <v>equipmentTypeTarak.Id</v>
      </c>
      <c r="H232" s="4" t="s">
        <v>844</v>
      </c>
      <c r="I232" s="4" t="str">
        <f>"equipmentBrand"&amp;Tablo1[[#This Row],[Brand]]&amp;".Id"</f>
        <v>equipmentBrandTRUTZSCHLER.Id</v>
      </c>
      <c r="J232" s="4" t="s">
        <v>756</v>
      </c>
      <c r="K232" s="4"/>
      <c r="L232" s="4" t="str">
        <f>TRIM(_xlfn.CONCAT(Tablo1[[#This Row],[Brand]]," ~ ",Tablo1[[#This Row],[Model]]))</f>
        <v>TRUTZSCHLER ~ DK760</v>
      </c>
      <c r="M232" s="4" t="str">
        <f>IF(COUNTIF($L$2:L232,L232)=1,COUNTIF($L$2:L232,L232),"0")</f>
        <v>0</v>
      </c>
      <c r="N232" s="31">
        <f>Tablo1[[#This Row],[Uniq]]+N231</f>
        <v>72</v>
      </c>
      <c r="O232" s="31" t="str">
        <f>"Model" &amp;Tablo1[[#This Row],[ModelNo]]</f>
        <v>Model72</v>
      </c>
      <c r="P232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Model72 = new EquipmentModel{Id = Guid.NewGuid(), EquipmentBrandId = equipmentBrandTRUTZSCHLER.Id, Name = "DK760", EquipmentTypeId = equipmentTypeTarak.Id};</v>
      </c>
      <c r="Q232" s="5" t="s">
        <v>434</v>
      </c>
      <c r="R232" s="4">
        <v>1997</v>
      </c>
      <c r="S232" s="42"/>
      <c r="T232" s="42"/>
      <c r="U232" s="42">
        <v>1</v>
      </c>
      <c r="V232" s="43" t="s">
        <v>671</v>
      </c>
      <c r="W23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Model72.Id, Location="T113", SerialNumber ="",TransformerNumber ="1", Year = 1997,Description="", Active=true},</v>
      </c>
      <c r="X232" s="1"/>
      <c r="Y232" s="1"/>
      <c r="Z232" s="1"/>
    </row>
    <row r="233" spans="1:26" x14ac:dyDescent="0.25">
      <c r="A233" s="35">
        <v>165</v>
      </c>
      <c r="B233" s="36" t="s">
        <v>194</v>
      </c>
      <c r="C233" s="36">
        <v>10</v>
      </c>
      <c r="D233" s="3" t="s">
        <v>22</v>
      </c>
      <c r="E233" s="3" t="s">
        <v>22</v>
      </c>
      <c r="F233" s="3" t="str">
        <f xml:space="preserve"> "equipmentModel" &amp; E233 &amp; COUNTIF($E$2:E233,E233)</f>
        <v>equipmentModelFM1</v>
      </c>
      <c r="G233" s="3" t="str">
        <f>"equipmentType" &amp; Tablo1[[#This Row],[TypeEng]]&amp;".Id"</f>
        <v>equipmentTypeFM.Id</v>
      </c>
      <c r="H233" s="3" t="s">
        <v>844</v>
      </c>
      <c r="I233" s="3" t="str">
        <f>"equipmentBrand"&amp;Tablo1[[#This Row],[Brand]]&amp;".Id"</f>
        <v>equipmentBrandTRUTZSCHLER.Id</v>
      </c>
      <c r="J233" s="3" t="s">
        <v>21</v>
      </c>
      <c r="K233" s="3"/>
      <c r="L233" s="3" t="str">
        <f>TRIM(_xlfn.CONCAT(Tablo1[[#This Row],[Brand]]," ~ ",Tablo1[[#This Row],[Model]]))</f>
        <v>TRUTZSCHLER ~ FM 170</v>
      </c>
      <c r="M233" s="3">
        <f>IF(COUNTIF($L$2:L233,L233)=1,COUNTIF($L$2:L233,L233),"0")</f>
        <v>1</v>
      </c>
      <c r="N233" s="31">
        <f>Tablo1[[#This Row],[Uniq]]+N232</f>
        <v>73</v>
      </c>
      <c r="O233" s="31" t="str">
        <f>"Model" &amp;Tablo1[[#This Row],[ModelNo]]</f>
        <v>Model73</v>
      </c>
      <c r="P233" s="3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Model73 = new EquipmentModel{Id = Guid.NewGuid(), EquipmentBrandId = equipmentBrandTRUTZSCHLER.Id, Name = "FM 170", EquipmentTypeId = equipmentTypeFM.Id};</v>
      </c>
      <c r="Q233" s="60" t="s">
        <v>81</v>
      </c>
      <c r="R233" s="3">
        <v>1996</v>
      </c>
      <c r="S233" s="59" t="s">
        <v>625</v>
      </c>
      <c r="T233" s="59"/>
      <c r="U233" s="59">
        <v>5</v>
      </c>
      <c r="V233" s="61" t="s">
        <v>671</v>
      </c>
      <c r="W23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Model73.Id, Location="FM401", SerialNumber ="170-04 08 / 125986",TransformerNumber ="5", Year = 1996,Description="", Active=true},</v>
      </c>
      <c r="X233" s="1"/>
      <c r="Y233" s="1"/>
      <c r="Z233" s="1"/>
    </row>
    <row r="234" spans="1:26" x14ac:dyDescent="0.25">
      <c r="A234" s="38">
        <v>288</v>
      </c>
      <c r="B234" s="39" t="s">
        <v>592</v>
      </c>
      <c r="C234" s="39">
        <v>19</v>
      </c>
      <c r="D234" s="25" t="s">
        <v>538</v>
      </c>
      <c r="E234" s="25" t="s">
        <v>856</v>
      </c>
      <c r="F234" s="25" t="str">
        <f xml:space="preserve"> "equipmentModel" &amp; E234 &amp; COUNTIF($E$2:E234,E234)</f>
        <v>equipmentModelFMAcici1</v>
      </c>
      <c r="G234" s="25" t="str">
        <f>"equipmentType" &amp; Tablo1[[#This Row],[TypeEng]]&amp;".Id"</f>
        <v>equipmentTypeFMAcici.Id</v>
      </c>
      <c r="H234" s="25" t="s">
        <v>844</v>
      </c>
      <c r="I234" s="25" t="str">
        <f>"equipmentBrand"&amp;Tablo1[[#This Row],[Brand]]&amp;".Id"</f>
        <v>equipmentBrandTRUTZSCHLER.Id</v>
      </c>
      <c r="J234" s="25" t="s">
        <v>540</v>
      </c>
      <c r="K234" s="25"/>
      <c r="L234" s="25" t="str">
        <f>TRIM(_xlfn.CONCAT(Tablo1[[#This Row],[Brand]]," ~ ",Tablo1[[#This Row],[Model]]))</f>
        <v>TRUTZSCHLER ~ FMN</v>
      </c>
      <c r="M234" s="25">
        <f>IF(COUNTIF($L$2:L234,L234)=1,COUNTIF($L$2:L234,L234),"0")</f>
        <v>1</v>
      </c>
      <c r="N234" s="31">
        <f>Tablo1[[#This Row],[Uniq]]+N233</f>
        <v>74</v>
      </c>
      <c r="O234" s="31" t="str">
        <f>"Model" &amp;Tablo1[[#This Row],[ModelNo]]</f>
        <v>Model74</v>
      </c>
      <c r="P234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Model74 = new EquipmentModel{Id = Guid.NewGuid(), EquipmentBrandId = equipmentBrandTRUTZSCHLER.Id, Name = "FMN", EquipmentTypeId = equipmentTypeFMAcici.Id};</v>
      </c>
      <c r="Q234" s="26" t="s">
        <v>539</v>
      </c>
      <c r="R234" s="25">
        <v>1994</v>
      </c>
      <c r="S234" s="27" t="s">
        <v>661</v>
      </c>
      <c r="T234" s="27"/>
      <c r="U234" s="27"/>
      <c r="V234" s="28" t="s">
        <v>672</v>
      </c>
      <c r="W23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Model74.Id, Location="FM701", SerialNumber ="173-04 00 195415",TransformerNumber ="", Year = 1994,Description="", Active=false},</v>
      </c>
      <c r="X234" s="1"/>
      <c r="Y234" s="1"/>
      <c r="Z234" s="1"/>
    </row>
    <row r="235" spans="1:26" x14ac:dyDescent="0.25">
      <c r="A235" s="18">
        <v>21</v>
      </c>
      <c r="B235" s="19" t="s">
        <v>435</v>
      </c>
      <c r="C235" s="19">
        <v>3</v>
      </c>
      <c r="D235" s="20" t="s">
        <v>82</v>
      </c>
      <c r="E235" s="20" t="s">
        <v>789</v>
      </c>
      <c r="F235" s="20" t="str">
        <f xml:space="preserve"> "equipmentModel" &amp; E235 &amp; COUNTIF($E$2:E235,E235)</f>
        <v>equipmentModelKondanser8</v>
      </c>
      <c r="G235" s="20" t="str">
        <f>"equipmentType" &amp; Tablo1[[#This Row],[TypeEng]]&amp;".Id"</f>
        <v>equipmentTypeKondanser.Id</v>
      </c>
      <c r="H235" s="20" t="s">
        <v>844</v>
      </c>
      <c r="I235" s="20" t="str">
        <f>"equipmentBrand"&amp;Tablo1[[#This Row],[Brand]]&amp;".Id"</f>
        <v>equipmentBrandTRUTZSCHLER.Id</v>
      </c>
      <c r="J235" s="20" t="s">
        <v>4</v>
      </c>
      <c r="K235" s="20"/>
      <c r="L235" s="20" t="str">
        <f>TRIM(_xlfn.CONCAT(Tablo1[[#This Row],[Brand]]," ~ ",Tablo1[[#This Row],[Model]]))</f>
        <v>TRUTZSCHLER ~ LVSA</v>
      </c>
      <c r="M235" s="20">
        <f>IF(COUNTIF($L$2:L235,L235)=1,COUNTIF($L$2:L235,L235),"0")</f>
        <v>1</v>
      </c>
      <c r="N235" s="31">
        <f>Tablo1[[#This Row],[Uniq]]+N234</f>
        <v>75</v>
      </c>
      <c r="O235" s="31" t="str">
        <f>"Model" &amp;Tablo1[[#This Row],[ModelNo]]</f>
        <v>Model75</v>
      </c>
      <c r="P235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Model75 = new EquipmentModel{Id = Guid.NewGuid(), EquipmentBrandId = equipmentBrandTRUTZSCHLER.Id, Name = "LVSA", EquipmentTypeId = equipmentTypeKondanser.Id};</v>
      </c>
      <c r="Q235" s="20" t="s">
        <v>575</v>
      </c>
      <c r="R235" s="20">
        <v>1994</v>
      </c>
      <c r="S235" s="21" t="s">
        <v>580</v>
      </c>
      <c r="T235" s="21"/>
      <c r="U235" s="21">
        <v>1</v>
      </c>
      <c r="V235" s="22" t="s">
        <v>671</v>
      </c>
      <c r="W23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Model75.Id, Location="KO131", SerialNumber ="375-04 12 - 195411",TransformerNumber ="1", Year = 1994,Description="", Active=true},</v>
      </c>
      <c r="X235" s="1"/>
      <c r="Y235" s="1"/>
      <c r="Z235" s="1"/>
    </row>
    <row r="236" spans="1:26" x14ac:dyDescent="0.25">
      <c r="A236" s="35">
        <v>159</v>
      </c>
      <c r="B236" s="36" t="s">
        <v>194</v>
      </c>
      <c r="C236" s="36">
        <v>10</v>
      </c>
      <c r="D236" s="3" t="s">
        <v>82</v>
      </c>
      <c r="E236" s="3" t="s">
        <v>789</v>
      </c>
      <c r="F236" s="3" t="str">
        <f xml:space="preserve"> "equipmentModel" &amp; E236 &amp; COUNTIF($E$2:E236,E236)</f>
        <v>equipmentModelKondanser9</v>
      </c>
      <c r="G236" s="3" t="str">
        <f>"equipmentType" &amp; Tablo1[[#This Row],[TypeEng]]&amp;".Id"</f>
        <v>equipmentTypeKondanser.Id</v>
      </c>
      <c r="H236" s="3" t="s">
        <v>844</v>
      </c>
      <c r="I236" s="3" t="str">
        <f>"equipmentBrand"&amp;Tablo1[[#This Row],[Brand]]&amp;".Id"</f>
        <v>equipmentBrandTRUTZSCHLER.Id</v>
      </c>
      <c r="J236" s="3" t="s">
        <v>4</v>
      </c>
      <c r="K236" s="3"/>
      <c r="L236" s="3" t="str">
        <f>TRIM(_xlfn.CONCAT(Tablo1[[#This Row],[Brand]]," ~ ",Tablo1[[#This Row],[Model]]))</f>
        <v>TRUTZSCHLER ~ LVSA</v>
      </c>
      <c r="M236" s="3" t="str">
        <f>IF(COUNTIF($L$2:L236,L236)=1,COUNTIF($L$2:L236,L236),"0")</f>
        <v>0</v>
      </c>
      <c r="N236" s="31">
        <f>Tablo1[[#This Row],[Uniq]]+N235</f>
        <v>75</v>
      </c>
      <c r="O236" s="31" t="str">
        <f>"Model" &amp;Tablo1[[#This Row],[ModelNo]]</f>
        <v>Model75</v>
      </c>
      <c r="P236" s="3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Model75 = new EquipmentModel{Id = Guid.NewGuid(), EquipmentBrandId = equipmentBrandTRUTZSCHLER.Id, Name = "LVSA", EquipmentTypeId = equipmentTypeKondanser.Id};</v>
      </c>
      <c r="Q236" s="60" t="s">
        <v>83</v>
      </c>
      <c r="R236" s="3">
        <v>1996</v>
      </c>
      <c r="S236" s="59" t="s">
        <v>644</v>
      </c>
      <c r="T236" s="59"/>
      <c r="U236" s="59">
        <v>5</v>
      </c>
      <c r="V236" s="61" t="s">
        <v>671</v>
      </c>
      <c r="W23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Model75.Id, Location="KO401", SerialNumber ="375-04 16 / 125980 B",TransformerNumber ="5", Year = 1996,Description="", Active=true},</v>
      </c>
      <c r="X236" s="1"/>
      <c r="Y236" s="1"/>
      <c r="Z236" s="1"/>
    </row>
    <row r="237" spans="1:26" ht="15.75" customHeight="1" x14ac:dyDescent="0.25">
      <c r="A237" s="8">
        <v>3</v>
      </c>
      <c r="B237" s="9" t="s">
        <v>427</v>
      </c>
      <c r="C237" s="9">
        <v>1</v>
      </c>
      <c r="D237" s="4" t="s">
        <v>82</v>
      </c>
      <c r="E237" s="4" t="s">
        <v>789</v>
      </c>
      <c r="F237" s="4" t="str">
        <f xml:space="preserve"> "equipmentModel" &amp; E237 &amp; COUNTIF($E$2:E237,E237)</f>
        <v>equipmentModelKondanser10</v>
      </c>
      <c r="G237" s="4" t="str">
        <f>"equipmentType" &amp; Tablo1[[#This Row],[TypeEng]]&amp;".Id"</f>
        <v>equipmentTypeKondanser.Id</v>
      </c>
      <c r="H237" s="4" t="s">
        <v>844</v>
      </c>
      <c r="I237" s="4" t="str">
        <f>"equipmentBrand"&amp;Tablo1[[#This Row],[Brand]]&amp;".Id"</f>
        <v>equipmentBrandTRUTZSCHLER.Id</v>
      </c>
      <c r="J237" s="4" t="s">
        <v>4</v>
      </c>
      <c r="K237" s="4"/>
      <c r="L237" s="4" t="str">
        <f>TRIM(_xlfn.CONCAT(Tablo1[[#This Row],[Brand]]," ~ ",Tablo1[[#This Row],[Model]]))</f>
        <v>TRUTZSCHLER ~ LVSA</v>
      </c>
      <c r="M237" s="4" t="str">
        <f>IF(COUNTIF($L$2:L237,L237)=1,COUNTIF($L$2:L237,L237),"0")</f>
        <v>0</v>
      </c>
      <c r="N237" s="31">
        <f>Tablo1[[#This Row],[Uniq]]+N236</f>
        <v>75</v>
      </c>
      <c r="O237" s="31" t="str">
        <f>"Model" &amp;Tablo1[[#This Row],[ModelNo]]</f>
        <v>Model75</v>
      </c>
      <c r="P237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Model75 = new EquipmentModel{Id = Guid.NewGuid(), EquipmentBrandId = equipmentBrandTRUTZSCHLER.Id, Name = "LVSA", EquipmentTypeId = equipmentTypeKondanser.Id};</v>
      </c>
      <c r="Q237" s="5" t="s">
        <v>431</v>
      </c>
      <c r="R237" s="4">
        <v>2000</v>
      </c>
      <c r="S237" s="6" t="s">
        <v>587</v>
      </c>
      <c r="T237" s="6"/>
      <c r="U237" s="6">
        <v>1</v>
      </c>
      <c r="V237" s="7" t="s">
        <v>671</v>
      </c>
      <c r="W23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Model75.Id, Location="KO112", SerialNumber ="3750421-161278",TransformerNumber ="1", Year = 2000,Description="", Active=true},</v>
      </c>
      <c r="X237" s="1"/>
      <c r="Y237" s="1"/>
      <c r="Z237" s="1"/>
    </row>
    <row r="238" spans="1:26" x14ac:dyDescent="0.25">
      <c r="A238" s="38">
        <v>289</v>
      </c>
      <c r="B238" s="39" t="s">
        <v>592</v>
      </c>
      <c r="C238" s="39">
        <v>19</v>
      </c>
      <c r="D238" s="25" t="s">
        <v>4</v>
      </c>
      <c r="E238" s="25" t="s">
        <v>811</v>
      </c>
      <c r="F238" s="25" t="str">
        <f xml:space="preserve"> "equipmentModel" &amp; E238 &amp; COUNTIF($E$2:E238,E238)</f>
        <v>equipmentModelLvsa1</v>
      </c>
      <c r="G238" s="25" t="str">
        <f>"equipmentType" &amp; Tablo1[[#This Row],[TypeEng]]&amp;".Id"</f>
        <v>equipmentTypeLvsa.Id</v>
      </c>
      <c r="H238" s="25" t="s">
        <v>844</v>
      </c>
      <c r="I238" s="25" t="str">
        <f>"equipmentBrand"&amp;Tablo1[[#This Row],[Brand]]&amp;".Id"</f>
        <v>equipmentBrandTRUTZSCHLER.Id</v>
      </c>
      <c r="J238" s="25" t="s">
        <v>4</v>
      </c>
      <c r="K238" s="25"/>
      <c r="L238" s="25" t="str">
        <f>TRIM(_xlfn.CONCAT(Tablo1[[#This Row],[Brand]]," ~ ",Tablo1[[#This Row],[Model]]))</f>
        <v>TRUTZSCHLER ~ LVSA</v>
      </c>
      <c r="M238" s="25" t="str">
        <f>IF(COUNTIF($L$2:L238,L238)=1,COUNTIF($L$2:L238,L238),"0")</f>
        <v>0</v>
      </c>
      <c r="N238" s="31">
        <f>Tablo1[[#This Row],[Uniq]]+N237</f>
        <v>75</v>
      </c>
      <c r="O238" s="31" t="str">
        <f>"Model" &amp;Tablo1[[#This Row],[ModelNo]]</f>
        <v>Model75</v>
      </c>
      <c r="P238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Model75 = new EquipmentModel{Id = Guid.NewGuid(), EquipmentBrandId = equipmentBrandTRUTZSCHLER.Id, Name = "LVSA", EquipmentTypeId = equipmentTypeLvsa.Id};</v>
      </c>
      <c r="Q238" s="26" t="s">
        <v>541</v>
      </c>
      <c r="R238" s="25">
        <v>1994</v>
      </c>
      <c r="S238" s="27" t="s">
        <v>627</v>
      </c>
      <c r="T238" s="27"/>
      <c r="U238" s="27"/>
      <c r="V238" s="28" t="s">
        <v>672</v>
      </c>
      <c r="W23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Model75.Id, Location="LW701", SerialNumber ="375-04 13 194411",TransformerNumber ="", Year = 1994,Description="", Active=false},</v>
      </c>
      <c r="X238" s="1"/>
      <c r="Y238" s="1"/>
      <c r="Z238" s="1"/>
    </row>
    <row r="239" spans="1:26" x14ac:dyDescent="0.25">
      <c r="A239" s="8">
        <v>92</v>
      </c>
      <c r="B239" s="9" t="s">
        <v>666</v>
      </c>
      <c r="C239" s="9">
        <v>6</v>
      </c>
      <c r="D239" s="14" t="s">
        <v>82</v>
      </c>
      <c r="E239" s="14" t="s">
        <v>789</v>
      </c>
      <c r="F239" s="14" t="str">
        <f xml:space="preserve"> "equipmentModel" &amp; E239 &amp; COUNTIF($E$2:E239,E239)</f>
        <v>equipmentModelKondanser11</v>
      </c>
      <c r="G239" s="14" t="str">
        <f>"equipmentType" &amp; Tablo1[[#This Row],[TypeEng]]&amp;".Id"</f>
        <v>equipmentTypeKondanser.Id</v>
      </c>
      <c r="H239" s="14" t="s">
        <v>844</v>
      </c>
      <c r="I239" s="14" t="str">
        <f>"equipmentBrand"&amp;Tablo1[[#This Row],[Brand]]&amp;".Id"</f>
        <v>equipmentBrandTRUTZSCHLER.Id</v>
      </c>
      <c r="J239" s="14" t="s">
        <v>4</v>
      </c>
      <c r="K239" s="14"/>
      <c r="L239" s="14" t="str">
        <f>TRIM(_xlfn.CONCAT(Tablo1[[#This Row],[Brand]]," ~ ",Tablo1[[#This Row],[Model]]))</f>
        <v>TRUTZSCHLER ~ LVSA</v>
      </c>
      <c r="M239" s="14" t="str">
        <f>IF(COUNTIF($L$2:L239,L239)=1,COUNTIF($L$2:L239,L239),"0")</f>
        <v>0</v>
      </c>
      <c r="N239" s="31">
        <f>Tablo1[[#This Row],[Uniq]]+N238</f>
        <v>75</v>
      </c>
      <c r="O239" s="31" t="str">
        <f>"Model" &amp;Tablo1[[#This Row],[ModelNo]]</f>
        <v>Model75</v>
      </c>
      <c r="P239" s="1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Model75 = new EquipmentModel{Id = Guid.NewGuid(), EquipmentBrandId = equipmentBrandTRUTZSCHLER.Id, Name = "LVSA", EquipmentTypeId = equipmentTypeKondanser.Id};</v>
      </c>
      <c r="Q239" s="15" t="s">
        <v>88</v>
      </c>
      <c r="R239" s="14">
        <v>1996</v>
      </c>
      <c r="S239" s="16" t="s">
        <v>640</v>
      </c>
      <c r="T239" s="16"/>
      <c r="U239" s="16">
        <v>5</v>
      </c>
      <c r="V239" s="17" t="s">
        <v>671</v>
      </c>
      <c r="W23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Model75.Id, Location="KO221", SerialNumber ="375.04 16 / 125980 A",TransformerNumber ="5", Year = 1996,Description="", Active=true},</v>
      </c>
      <c r="X239" s="1"/>
      <c r="Y239" s="1"/>
      <c r="Z239" s="1"/>
    </row>
    <row r="240" spans="1:26" x14ac:dyDescent="0.25">
      <c r="A240" s="38">
        <v>290</v>
      </c>
      <c r="B240" s="39" t="s">
        <v>592</v>
      </c>
      <c r="C240" s="39">
        <v>19</v>
      </c>
      <c r="D240" s="25" t="s">
        <v>5</v>
      </c>
      <c r="E240" s="25" t="s">
        <v>793</v>
      </c>
      <c r="F240" s="25" t="str">
        <f xml:space="preserve"> "equipmentModel" &amp; E240 &amp; COUNTIF($E$2:E240,E240)</f>
        <v>equipmentModelMikser1</v>
      </c>
      <c r="G240" s="25" t="str">
        <f>"equipmentType" &amp; Tablo1[[#This Row],[TypeEng]]&amp;".Id"</f>
        <v>equipmentTypeMikser.Id</v>
      </c>
      <c r="H240" s="25" t="s">
        <v>844</v>
      </c>
      <c r="I240" s="25" t="str">
        <f>"equipmentBrand"&amp;Tablo1[[#This Row],[Brand]]&amp;".Id"</f>
        <v>equipmentBrandTRUTZSCHLER.Id</v>
      </c>
      <c r="J240" s="25" t="s">
        <v>673</v>
      </c>
      <c r="K240" s="25"/>
      <c r="L240" s="25" t="str">
        <f>TRIM(_xlfn.CONCAT(Tablo1[[#This Row],[Brand]]," ~ ",Tablo1[[#This Row],[Model]]))</f>
        <v>TRUTZSCHLER ~ MCM 6 236 / 1200</v>
      </c>
      <c r="M240" s="25">
        <f>IF(COUNTIF($L$2:L240,L240)=1,COUNTIF($L$2:L240,L240),"0")</f>
        <v>1</v>
      </c>
      <c r="N240" s="31">
        <f>Tablo1[[#This Row],[Uniq]]+N239</f>
        <v>76</v>
      </c>
      <c r="O240" s="31" t="str">
        <f>"Model" &amp;Tablo1[[#This Row],[ModelNo]]</f>
        <v>Model76</v>
      </c>
      <c r="P240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Model76 = new EquipmentModel{Id = Guid.NewGuid(), EquipmentBrandId = equipmentBrandTRUTZSCHLER.Id, Name = "MCM 6 236 / 1200", EquipmentTypeId = equipmentTypeMikser.Id};</v>
      </c>
      <c r="Q240" s="26" t="s">
        <v>534</v>
      </c>
      <c r="R240" s="25">
        <v>1994</v>
      </c>
      <c r="S240" s="27" t="s">
        <v>628</v>
      </c>
      <c r="T240" s="27"/>
      <c r="U240" s="27"/>
      <c r="V240" s="28" t="s">
        <v>672</v>
      </c>
      <c r="W24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Model76.Id, Location="MX701", SerialNumber ="235-07 22 / 193569",TransformerNumber ="", Year = 1994,Description="", Active=false},</v>
      </c>
      <c r="X240" s="1"/>
      <c r="Y240" s="1"/>
      <c r="Z240" s="1"/>
    </row>
    <row r="241" spans="1:27" x14ac:dyDescent="0.25">
      <c r="A241" s="35">
        <v>164</v>
      </c>
      <c r="B241" s="36" t="s">
        <v>194</v>
      </c>
      <c r="C241" s="36">
        <v>10</v>
      </c>
      <c r="D241" s="3" t="s">
        <v>5</v>
      </c>
      <c r="E241" s="3" t="s">
        <v>793</v>
      </c>
      <c r="F241" s="3" t="str">
        <f xml:space="preserve"> "equipmentModel" &amp; E241 &amp; COUNTIF($E$2:E241,E241)</f>
        <v>equipmentModelMikser2</v>
      </c>
      <c r="G241" s="3" t="str">
        <f>"equipmentType" &amp; Tablo1[[#This Row],[TypeEng]]&amp;".Id"</f>
        <v>equipmentTypeMikser.Id</v>
      </c>
      <c r="H241" s="3" t="s">
        <v>844</v>
      </c>
      <c r="I241" s="3" t="str">
        <f>"equipmentBrand"&amp;Tablo1[[#This Row],[Brand]]&amp;".Id"</f>
        <v>equipmentBrandTRUTZSCHLER.Id</v>
      </c>
      <c r="J241" s="3" t="s">
        <v>673</v>
      </c>
      <c r="K241" s="3"/>
      <c r="L241" s="3" t="str">
        <f>TRIM(_xlfn.CONCAT(Tablo1[[#This Row],[Brand]]," ~ ",Tablo1[[#This Row],[Model]]))</f>
        <v>TRUTZSCHLER ~ MCM 6 236 / 1200</v>
      </c>
      <c r="M241" s="3" t="str">
        <f>IF(COUNTIF($L$2:L241,L241)=1,COUNTIF($L$2:L241,L241),"0")</f>
        <v>0</v>
      </c>
      <c r="N241" s="31">
        <f>Tablo1[[#This Row],[Uniq]]+N240</f>
        <v>76</v>
      </c>
      <c r="O241" s="31" t="str">
        <f>"Model" &amp;Tablo1[[#This Row],[ModelNo]]</f>
        <v>Model76</v>
      </c>
      <c r="P241" s="3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Model76 = new EquipmentModel{Id = Guid.NewGuid(), EquipmentBrandId = equipmentBrandTRUTZSCHLER.Id, Name = "MCM 6 236 / 1200", EquipmentTypeId = equipmentTypeMikser.Id};</v>
      </c>
      <c r="Q241" s="60" t="s">
        <v>80</v>
      </c>
      <c r="R241" s="3">
        <v>1996</v>
      </c>
      <c r="S241" s="59" t="s">
        <v>624</v>
      </c>
      <c r="T241" s="59"/>
      <c r="U241" s="59">
        <v>5</v>
      </c>
      <c r="V241" s="61" t="s">
        <v>671</v>
      </c>
      <c r="W24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Model76.Id, Location="MX401", SerialNumber ="236-07 11 / 125991",TransformerNumber ="5", Year = 1996,Description="", Active=true},</v>
      </c>
      <c r="X241" s="1"/>
      <c r="Y241" s="1"/>
      <c r="Z241" s="1"/>
    </row>
    <row r="242" spans="1:27" x14ac:dyDescent="0.25">
      <c r="A242" s="38">
        <v>293</v>
      </c>
      <c r="B242" s="39" t="s">
        <v>592</v>
      </c>
      <c r="C242" s="39">
        <v>19</v>
      </c>
      <c r="D242" s="25" t="s">
        <v>545</v>
      </c>
      <c r="E242" s="25" t="s">
        <v>857</v>
      </c>
      <c r="F242" s="25" t="str">
        <f xml:space="preserve"> "equipmentModel" &amp; E242 &amp; COUNTIF($E$2:E242,E242)</f>
        <v>equipmentModelTFV1Acici1</v>
      </c>
      <c r="G242" s="25" t="str">
        <f>"equipmentType" &amp; Tablo1[[#This Row],[TypeEng]]&amp;".Id"</f>
        <v>equipmentTypeTFV1Acici.Id</v>
      </c>
      <c r="H242" s="25" t="s">
        <v>844</v>
      </c>
      <c r="I242" s="25" t="str">
        <f>"equipmentBrand"&amp;Tablo1[[#This Row],[Brand]]&amp;".Id"</f>
        <v>equipmentBrandTRUTZSCHLER.Id</v>
      </c>
      <c r="J242" s="25" t="s">
        <v>547</v>
      </c>
      <c r="K242" s="25"/>
      <c r="L242" s="25" t="str">
        <f>TRIM(_xlfn.CONCAT(Tablo1[[#This Row],[Brand]]," ~ ",Tablo1[[#This Row],[Model]]))</f>
        <v>TRUTZSCHLER ~ TFV11200</v>
      </c>
      <c r="M242" s="25">
        <f>IF(COUNTIF($L$2:L242,L242)=1,COUNTIF($L$2:L242,L242),"0")</f>
        <v>1</v>
      </c>
      <c r="N242" s="31">
        <f>Tablo1[[#This Row],[Uniq]]+N241</f>
        <v>77</v>
      </c>
      <c r="O242" s="31" t="str">
        <f>"Model" &amp;Tablo1[[#This Row],[ModelNo]]</f>
        <v>Model77</v>
      </c>
      <c r="P242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Model77 = new EquipmentModel{Id = Guid.NewGuid(), EquipmentBrandId = equipmentBrandTRUTZSCHLER.Id, Name = "TFV11200", EquipmentTypeId = equipmentTypeTFV1Acici.Id};</v>
      </c>
      <c r="Q242" s="26" t="s">
        <v>546</v>
      </c>
      <c r="R242" s="25">
        <v>1994</v>
      </c>
      <c r="S242" s="27" t="s">
        <v>629</v>
      </c>
      <c r="T242" s="27"/>
      <c r="U242" s="27"/>
      <c r="V242" s="28" t="s">
        <v>672</v>
      </c>
      <c r="W24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Model77.Id, Location="TV701", SerialNumber ="098-07 03 193571",TransformerNumber ="", Year = 1994,Description="", Active=false},</v>
      </c>
      <c r="Y242" s="94"/>
      <c r="Z242" s="95"/>
      <c r="AA242" s="95"/>
    </row>
    <row r="243" spans="1:27" x14ac:dyDescent="0.25">
      <c r="A243" s="38">
        <v>292</v>
      </c>
      <c r="B243" s="39" t="s">
        <v>592</v>
      </c>
      <c r="C243" s="39">
        <v>19</v>
      </c>
      <c r="D243" s="25" t="s">
        <v>543</v>
      </c>
      <c r="E243" s="25" t="s">
        <v>813</v>
      </c>
      <c r="F243" s="25" t="str">
        <f xml:space="preserve"> "equipmentModel" &amp; E243 &amp; COUNTIF($E$2:E243,E243)</f>
        <v>equipmentModelVfAcici1</v>
      </c>
      <c r="G243" s="25" t="str">
        <f>"equipmentType" &amp; Tablo1[[#This Row],[TypeEng]]&amp;".Id"</f>
        <v>equipmentTypeVfAcici.Id</v>
      </c>
      <c r="H243" s="25" t="s">
        <v>844</v>
      </c>
      <c r="I243" s="25" t="str">
        <f>"equipmentBrand"&amp;Tablo1[[#This Row],[Brand]]&amp;".Id"</f>
        <v>equipmentBrandTRUTZSCHLER.Id</v>
      </c>
      <c r="J243" s="25" t="s">
        <v>761</v>
      </c>
      <c r="K243" s="25"/>
      <c r="L243" s="25" t="str">
        <f>TRIM(_xlfn.CONCAT(Tablo1[[#This Row],[Brand]]," ~ ",Tablo1[[#This Row],[Model]]))</f>
        <v>TRUTZSCHLER ~ VFO1200</v>
      </c>
      <c r="M243" s="25">
        <f>IF(COUNTIF($L$2:L243,L243)=1,COUNTIF($L$2:L243,L243),"0")</f>
        <v>1</v>
      </c>
      <c r="N243" s="31">
        <f>Tablo1[[#This Row],[Uniq]]+N242</f>
        <v>78</v>
      </c>
      <c r="O243" s="31" t="str">
        <f>"Model" &amp;Tablo1[[#This Row],[ModelNo]]</f>
        <v>Model78</v>
      </c>
      <c r="P243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Model78 = new EquipmentModel{Id = Guid.NewGuid(), EquipmentBrandId = equipmentBrandTRUTZSCHLER.Id, Name = "VFO1200", EquipmentTypeId = equipmentTypeVfAcici.Id};</v>
      </c>
      <c r="Q243" s="26" t="s">
        <v>544</v>
      </c>
      <c r="R243" s="25">
        <v>1994</v>
      </c>
      <c r="S243" s="27" t="s">
        <v>663</v>
      </c>
      <c r="T243" s="27"/>
      <c r="U243" s="27"/>
      <c r="V243" s="28" t="s">
        <v>672</v>
      </c>
      <c r="W24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Model78.Id, Location="VF701", SerialNumber ="093-07 03 195417",TransformerNumber ="", Year = 1994,Description="", Active=false},</v>
      </c>
      <c r="X243" s="1"/>
      <c r="Y243" s="1"/>
      <c r="Z243" s="1"/>
    </row>
    <row r="244" spans="1:27" s="95" customFormat="1" x14ac:dyDescent="0.25">
      <c r="A244" s="35">
        <v>236</v>
      </c>
      <c r="B244" s="36" t="s">
        <v>379</v>
      </c>
      <c r="C244" s="36">
        <v>15</v>
      </c>
      <c r="D244" s="77" t="s">
        <v>1</v>
      </c>
      <c r="E244" s="77" t="s">
        <v>783</v>
      </c>
      <c r="F244" s="77" t="str">
        <f xml:space="preserve"> "equipmentModel" &amp; E244 &amp; COUNTIF($E$2:E244,E244)</f>
        <v>equipmentModelBukum8</v>
      </c>
      <c r="G244" s="77" t="str">
        <f>"equipmentType" &amp; Tablo1[[#This Row],[TypeEng]]&amp;".Id"</f>
        <v>equipmentTypeBukum.Id</v>
      </c>
      <c r="H244" s="77" t="s">
        <v>11</v>
      </c>
      <c r="I244" s="77" t="str">
        <f>"equipmentBrand"&amp;Tablo1[[#This Row],[Brand]]&amp;".Id"</f>
        <v>equipmentBrandVOLKMANN.Id</v>
      </c>
      <c r="J244" s="77" t="s">
        <v>717</v>
      </c>
      <c r="K244" s="77" t="s">
        <v>858</v>
      </c>
      <c r="L244" s="77" t="str">
        <f>TRIM(_xlfn.CONCAT(Tablo1[[#This Row],[Brand]]," ~ ",Tablo1[[#This Row],[Model]]))</f>
        <v>VOLKMANN ~ VTS 05-0</v>
      </c>
      <c r="M244" s="77">
        <f>IF(COUNTIF($L$2:L244,L244)=1,COUNTIF($L$2:L244,L244),"0")</f>
        <v>1</v>
      </c>
      <c r="N244" s="31">
        <f>Tablo1[[#This Row],[Uniq]]+N243</f>
        <v>79</v>
      </c>
      <c r="O244" s="31" t="str">
        <f>"Model" &amp;Tablo1[[#This Row],[ModelNo]]</f>
        <v>Model79</v>
      </c>
      <c r="P244" s="77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Model79 = new EquipmentModel{Id = Guid.NewGuid(), EquipmentBrandId = equipmentBrandVOLKMANN.Id, Name = "VTS 05-0", EquipmentTypeId = equipmentTypeBukum.Id};</v>
      </c>
      <c r="Q244" s="76" t="s">
        <v>472</v>
      </c>
      <c r="R244" s="77">
        <v>2015</v>
      </c>
      <c r="S244" s="50" t="s">
        <v>260</v>
      </c>
      <c r="T244" s="50"/>
      <c r="U244" s="50">
        <v>6</v>
      </c>
      <c r="V244" s="51" t="s">
        <v>671</v>
      </c>
      <c r="W24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Model79.Id, Location="BK511", SerialNumber ="21.09221.01",TransformerNumber ="6", Year = 2015,Description="10 inch120 İĞ", Active=true},</v>
      </c>
    </row>
    <row r="245" spans="1:27" s="95" customFormat="1" x14ac:dyDescent="0.25">
      <c r="A245" s="35">
        <v>237</v>
      </c>
      <c r="B245" s="36" t="s">
        <v>379</v>
      </c>
      <c r="C245" s="36">
        <v>15</v>
      </c>
      <c r="D245" s="77" t="s">
        <v>1</v>
      </c>
      <c r="E245" s="77" t="s">
        <v>783</v>
      </c>
      <c r="F245" s="77" t="str">
        <f xml:space="preserve"> "equipmentModel" &amp; E245 &amp; COUNTIF($E$2:E245,E245)</f>
        <v>equipmentModelBukum9</v>
      </c>
      <c r="G245" s="77" t="str">
        <f>"equipmentType" &amp; Tablo1[[#This Row],[TypeEng]]&amp;".Id"</f>
        <v>equipmentTypeBukum.Id</v>
      </c>
      <c r="H245" s="77" t="s">
        <v>11</v>
      </c>
      <c r="I245" s="77" t="str">
        <f>"equipmentBrand"&amp;Tablo1[[#This Row],[Brand]]&amp;".Id"</f>
        <v>equipmentBrandVOLKMANN.Id</v>
      </c>
      <c r="J245" s="77" t="s">
        <v>717</v>
      </c>
      <c r="K245" s="77" t="s">
        <v>858</v>
      </c>
      <c r="L245" s="77" t="str">
        <f>TRIM(_xlfn.CONCAT(Tablo1[[#This Row],[Brand]]," ~ ",Tablo1[[#This Row],[Model]]))</f>
        <v>VOLKMANN ~ VTS 05-0</v>
      </c>
      <c r="M245" s="77" t="str">
        <f>IF(COUNTIF($L$2:L245,L245)=1,COUNTIF($L$2:L245,L245),"0")</f>
        <v>0</v>
      </c>
      <c r="N245" s="31">
        <f>Tablo1[[#This Row],[Uniq]]+N244</f>
        <v>79</v>
      </c>
      <c r="O245" s="31" t="str">
        <f>"Model" &amp;Tablo1[[#This Row],[ModelNo]]</f>
        <v>Model79</v>
      </c>
      <c r="P245" s="77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Model79 = new EquipmentModel{Id = Guid.NewGuid(), EquipmentBrandId = equipmentBrandVOLKMANN.Id, Name = "VTS 05-0", EquipmentTypeId = equipmentTypeBukum.Id};</v>
      </c>
      <c r="Q245" s="76" t="s">
        <v>473</v>
      </c>
      <c r="R245" s="77">
        <v>2015</v>
      </c>
      <c r="S245" s="50" t="s">
        <v>265</v>
      </c>
      <c r="T245" s="50"/>
      <c r="U245" s="50">
        <v>6</v>
      </c>
      <c r="V245" s="51" t="s">
        <v>671</v>
      </c>
      <c r="W24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Model79.Id, Location="BK512", SerialNumber ="21.09233.01",TransformerNumber ="6", Year = 2015,Description="10 inch120 İĞ", Active=true},</v>
      </c>
    </row>
    <row r="246" spans="1:27" s="95" customFormat="1" x14ac:dyDescent="0.25">
      <c r="A246" s="35">
        <v>220</v>
      </c>
      <c r="B246" s="36" t="s">
        <v>379</v>
      </c>
      <c r="C246" s="36">
        <v>15</v>
      </c>
      <c r="D246" s="49" t="s">
        <v>1</v>
      </c>
      <c r="E246" s="49" t="s">
        <v>783</v>
      </c>
      <c r="F246" s="49" t="str">
        <f xml:space="preserve"> "equipmentModel" &amp; E246 &amp; COUNTIF($E$2:E246,E246)</f>
        <v>equipmentModelBukum10</v>
      </c>
      <c r="G246" s="49" t="str">
        <f>"equipmentType" &amp; Tablo1[[#This Row],[TypeEng]]&amp;".Id"</f>
        <v>equipmentTypeBukum.Id</v>
      </c>
      <c r="H246" s="49" t="s">
        <v>11</v>
      </c>
      <c r="I246" s="49" t="str">
        <f>"equipmentBrand"&amp;Tablo1[[#This Row],[Brand]]&amp;".Id"</f>
        <v>equipmentBrandVOLKMANN.Id</v>
      </c>
      <c r="J246" s="49" t="s">
        <v>715</v>
      </c>
      <c r="K246" s="49" t="s">
        <v>859</v>
      </c>
      <c r="L246" s="49" t="str">
        <f>TRIM(_xlfn.CONCAT(Tablo1[[#This Row],[Brand]]," ~ ",Tablo1[[#This Row],[Model]]))</f>
        <v>VOLKMANN ~ VTS 07-0</v>
      </c>
      <c r="M246" s="49">
        <f>IF(COUNTIF($L$2:L246,L246)=1,COUNTIF($L$2:L246,L246),"0")</f>
        <v>1</v>
      </c>
      <c r="N246" s="31">
        <f>Tablo1[[#This Row],[Uniq]]+N245</f>
        <v>80</v>
      </c>
      <c r="O246" s="31" t="str">
        <f>"Model" &amp;Tablo1[[#This Row],[ModelNo]]</f>
        <v>Model80</v>
      </c>
      <c r="P246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Model80 = new EquipmentModel{Id = Guid.NewGuid(), EquipmentBrandId = equipmentBrandVOLKMANN.Id, Name = "VTS 07-0", EquipmentTypeId = equipmentTypeBukum.Id};</v>
      </c>
      <c r="Q246" s="76" t="s">
        <v>204</v>
      </c>
      <c r="R246" s="49">
        <v>2022</v>
      </c>
      <c r="S246" s="50" t="s">
        <v>569</v>
      </c>
      <c r="T246" s="50"/>
      <c r="U246" s="50">
        <v>1</v>
      </c>
      <c r="V246" s="51" t="s">
        <v>671</v>
      </c>
      <c r="W24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Model80.Id, Location="BK604", SerialNumber ="2109754.01",TransformerNumber ="1", Year = 2022,Description="6 inch 154 İĞ", Active=true},</v>
      </c>
    </row>
    <row r="247" spans="1:27" s="95" customFormat="1" x14ac:dyDescent="0.25">
      <c r="A247" s="35">
        <v>223</v>
      </c>
      <c r="B247" s="36" t="s">
        <v>379</v>
      </c>
      <c r="C247" s="36">
        <v>15</v>
      </c>
      <c r="D247" s="49" t="s">
        <v>1</v>
      </c>
      <c r="E247" s="49" t="s">
        <v>783</v>
      </c>
      <c r="F247" s="49" t="str">
        <f xml:space="preserve"> "equipmentModel" &amp; E247 &amp; COUNTIF($E$2:E247,E247)</f>
        <v>equipmentModelBukum11</v>
      </c>
      <c r="G247" s="49" t="str">
        <f>"equipmentType" &amp; Tablo1[[#This Row],[TypeEng]]&amp;".Id"</f>
        <v>equipmentTypeBukum.Id</v>
      </c>
      <c r="H247" s="49" t="s">
        <v>11</v>
      </c>
      <c r="I247" s="49" t="str">
        <f>"equipmentBrand"&amp;Tablo1[[#This Row],[Brand]]&amp;".Id"</f>
        <v>equipmentBrandVOLKMANN.Id</v>
      </c>
      <c r="J247" s="49" t="s">
        <v>715</v>
      </c>
      <c r="K247" s="49" t="s">
        <v>716</v>
      </c>
      <c r="L247" s="49" t="str">
        <f>TRIM(_xlfn.CONCAT(Tablo1[[#This Row],[Brand]]," ~ ",Tablo1[[#This Row],[Model]]))</f>
        <v>VOLKMANN ~ VTS 07-0</v>
      </c>
      <c r="M247" s="49" t="str">
        <f>IF(COUNTIF($L$2:L247,L247)=1,COUNTIF($L$2:L247,L247),"0")</f>
        <v>0</v>
      </c>
      <c r="N247" s="31">
        <f>Tablo1[[#This Row],[Uniq]]+N246</f>
        <v>80</v>
      </c>
      <c r="O247" s="31" t="str">
        <f>"Model" &amp;Tablo1[[#This Row],[ModelNo]]</f>
        <v>Model80</v>
      </c>
      <c r="P247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Model80 = new EquipmentModel{Id = Guid.NewGuid(), EquipmentBrandId = equipmentBrandVOLKMANN.Id, Name = "VTS 07-0", EquipmentTypeId = equipmentTypeBukum.Id};</v>
      </c>
      <c r="Q247" s="76" t="s">
        <v>241</v>
      </c>
      <c r="R247" s="49">
        <v>2007</v>
      </c>
      <c r="S247" s="50" t="s">
        <v>125</v>
      </c>
      <c r="T247" s="50"/>
      <c r="U247" s="50">
        <v>1</v>
      </c>
      <c r="V247" s="51" t="s">
        <v>671</v>
      </c>
      <c r="W24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Model80.Id, Location="BK607", SerialNumber ="21.08651.01",TransformerNumber ="1", Year = 2007,Description="156 İĞ", Active=true},</v>
      </c>
    </row>
    <row r="248" spans="1:27" s="95" customFormat="1" x14ac:dyDescent="0.25">
      <c r="A248" s="35">
        <v>224</v>
      </c>
      <c r="B248" s="36" t="s">
        <v>379</v>
      </c>
      <c r="C248" s="36">
        <v>15</v>
      </c>
      <c r="D248" s="49" t="s">
        <v>1</v>
      </c>
      <c r="E248" s="49" t="s">
        <v>783</v>
      </c>
      <c r="F248" s="49" t="str">
        <f xml:space="preserve"> "equipmentModel" &amp; E248 &amp; COUNTIF($E$2:E248,E248)</f>
        <v>equipmentModelBukum12</v>
      </c>
      <c r="G248" s="49" t="str">
        <f>"equipmentType" &amp; Tablo1[[#This Row],[TypeEng]]&amp;".Id"</f>
        <v>equipmentTypeBukum.Id</v>
      </c>
      <c r="H248" s="49" t="s">
        <v>11</v>
      </c>
      <c r="I248" s="49" t="str">
        <f>"equipmentBrand"&amp;Tablo1[[#This Row],[Brand]]&amp;".Id"</f>
        <v>equipmentBrandVOLKMANN.Id</v>
      </c>
      <c r="J248" s="49" t="s">
        <v>715</v>
      </c>
      <c r="K248" s="49" t="s">
        <v>716</v>
      </c>
      <c r="L248" s="49" t="str">
        <f>TRIM(_xlfn.CONCAT(Tablo1[[#This Row],[Brand]]," ~ ",Tablo1[[#This Row],[Model]]))</f>
        <v>VOLKMANN ~ VTS 07-0</v>
      </c>
      <c r="M248" s="49" t="str">
        <f>IF(COUNTIF($L$2:L248,L248)=1,COUNTIF($L$2:L248,L248),"0")</f>
        <v>0</v>
      </c>
      <c r="N248" s="31">
        <f>Tablo1[[#This Row],[Uniq]]+N247</f>
        <v>80</v>
      </c>
      <c r="O248" s="31" t="str">
        <f>"Model" &amp;Tablo1[[#This Row],[ModelNo]]</f>
        <v>Model80</v>
      </c>
      <c r="P248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Model80 = new EquipmentModel{Id = Guid.NewGuid(), EquipmentBrandId = equipmentBrandVOLKMANN.Id, Name = "VTS 07-0", EquipmentTypeId = equipmentTypeBukum.Id};</v>
      </c>
      <c r="Q248" s="76" t="s">
        <v>242</v>
      </c>
      <c r="R248" s="49">
        <v>2007</v>
      </c>
      <c r="S248" s="50" t="s">
        <v>126</v>
      </c>
      <c r="T248" s="50"/>
      <c r="U248" s="50">
        <v>1</v>
      </c>
      <c r="V248" s="51" t="s">
        <v>671</v>
      </c>
      <c r="W24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Model80.Id, Location="BK608", SerialNumber ="21.08651.03",TransformerNumber ="1", Year = 2007,Description="156 İĞ", Active=true},</v>
      </c>
    </row>
    <row r="249" spans="1:27" s="95" customFormat="1" x14ac:dyDescent="0.25">
      <c r="A249" s="35">
        <v>225</v>
      </c>
      <c r="B249" s="36" t="s">
        <v>379</v>
      </c>
      <c r="C249" s="36">
        <v>15</v>
      </c>
      <c r="D249" s="49" t="s">
        <v>1</v>
      </c>
      <c r="E249" s="49" t="s">
        <v>783</v>
      </c>
      <c r="F249" s="49" t="str">
        <f xml:space="preserve"> "equipmentModel" &amp; E249 &amp; COUNTIF($E$2:E249,E249)</f>
        <v>equipmentModelBukum13</v>
      </c>
      <c r="G249" s="49" t="str">
        <f>"equipmentType" &amp; Tablo1[[#This Row],[TypeEng]]&amp;".Id"</f>
        <v>equipmentTypeBukum.Id</v>
      </c>
      <c r="H249" s="49" t="s">
        <v>11</v>
      </c>
      <c r="I249" s="49" t="str">
        <f>"equipmentBrand"&amp;Tablo1[[#This Row],[Brand]]&amp;".Id"</f>
        <v>equipmentBrandVOLKMANN.Id</v>
      </c>
      <c r="J249" s="49" t="s">
        <v>715</v>
      </c>
      <c r="K249" s="49" t="s">
        <v>716</v>
      </c>
      <c r="L249" s="49" t="str">
        <f>TRIM(_xlfn.CONCAT(Tablo1[[#This Row],[Brand]]," ~ ",Tablo1[[#This Row],[Model]]))</f>
        <v>VOLKMANN ~ VTS 07-0</v>
      </c>
      <c r="M249" s="49" t="str">
        <f>IF(COUNTIF($L$2:L249,L249)=1,COUNTIF($L$2:L249,L249),"0")</f>
        <v>0</v>
      </c>
      <c r="N249" s="31">
        <f>Tablo1[[#This Row],[Uniq]]+N248</f>
        <v>80</v>
      </c>
      <c r="O249" s="31" t="str">
        <f>"Model" &amp;Tablo1[[#This Row],[ModelNo]]</f>
        <v>Model80</v>
      </c>
      <c r="P249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Model80 = new EquipmentModel{Id = Guid.NewGuid(), EquipmentBrandId = equipmentBrandVOLKMANN.Id, Name = "VTS 07-0", EquipmentTypeId = equipmentTypeBukum.Id};</v>
      </c>
      <c r="Q249" s="76" t="s">
        <v>243</v>
      </c>
      <c r="R249" s="49">
        <v>2007</v>
      </c>
      <c r="S249" s="50" t="s">
        <v>127</v>
      </c>
      <c r="T249" s="50"/>
      <c r="U249" s="50">
        <v>1</v>
      </c>
      <c r="V249" s="51" t="s">
        <v>671</v>
      </c>
      <c r="W24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Model80.Id, Location="BK609", SerialNumber ="21.08651.02",TransformerNumber ="1", Year = 2007,Description="156 İĞ", Active=true},</v>
      </c>
    </row>
    <row r="250" spans="1:27" s="95" customFormat="1" x14ac:dyDescent="0.25">
      <c r="A250" s="35">
        <v>221</v>
      </c>
      <c r="B250" s="36" t="s">
        <v>379</v>
      </c>
      <c r="C250" s="36">
        <v>15</v>
      </c>
      <c r="D250" s="49" t="s">
        <v>1</v>
      </c>
      <c r="E250" s="49" t="s">
        <v>783</v>
      </c>
      <c r="F250" s="49" t="str">
        <f xml:space="preserve"> "equipmentModel" &amp; E250 &amp; COUNTIF($E$2:E250,E250)</f>
        <v>equipmentModelBukum14</v>
      </c>
      <c r="G250" s="49" t="str">
        <f>"equipmentType" &amp; Tablo1[[#This Row],[TypeEng]]&amp;".Id"</f>
        <v>equipmentTypeBukum.Id</v>
      </c>
      <c r="H250" s="49" t="s">
        <v>11</v>
      </c>
      <c r="I250" s="49" t="str">
        <f>"equipmentBrand"&amp;Tablo1[[#This Row],[Brand]]&amp;".Id"</f>
        <v>equipmentBrandVOLKMANN.Id</v>
      </c>
      <c r="J250" s="49" t="s">
        <v>715</v>
      </c>
      <c r="K250" s="49" t="s">
        <v>716</v>
      </c>
      <c r="L250" s="49" t="str">
        <f>TRIM(_xlfn.CONCAT(Tablo1[[#This Row],[Brand]]," ~ ",Tablo1[[#This Row],[Model]]))</f>
        <v>VOLKMANN ~ VTS 07-0</v>
      </c>
      <c r="M250" s="49" t="str">
        <f>IF(COUNTIF($L$2:L250,L250)=1,COUNTIF($L$2:L250,L250),"0")</f>
        <v>0</v>
      </c>
      <c r="N250" s="31">
        <f>Tablo1[[#This Row],[Uniq]]+N249</f>
        <v>80</v>
      </c>
      <c r="O250" s="31" t="str">
        <f>"Model" &amp;Tablo1[[#This Row],[ModelNo]]</f>
        <v>Model80</v>
      </c>
      <c r="P250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Model80 = new EquipmentModel{Id = Guid.NewGuid(), EquipmentBrandId = equipmentBrandVOLKMANN.Id, Name = "VTS 07-0", EquipmentTypeId = equipmentTypeBukum.Id};</v>
      </c>
      <c r="Q250" s="76" t="s">
        <v>341</v>
      </c>
      <c r="R250" s="49">
        <v>2022</v>
      </c>
      <c r="S250" s="50" t="s">
        <v>570</v>
      </c>
      <c r="T250" s="50"/>
      <c r="U250" s="50">
        <v>1</v>
      </c>
      <c r="V250" s="51" t="s">
        <v>671</v>
      </c>
      <c r="W25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Model80.Id, Location="BK605", SerialNumber ="2109754.03",TransformerNumber ="1", Year = 2022,Description="156 İĞ", Active=true},</v>
      </c>
    </row>
    <row r="251" spans="1:27" s="95" customFormat="1" x14ac:dyDescent="0.25">
      <c r="A251" s="35">
        <v>222</v>
      </c>
      <c r="B251" s="36" t="s">
        <v>379</v>
      </c>
      <c r="C251" s="36">
        <v>15</v>
      </c>
      <c r="D251" s="49" t="s">
        <v>1</v>
      </c>
      <c r="E251" s="49" t="s">
        <v>783</v>
      </c>
      <c r="F251" s="49" t="str">
        <f xml:space="preserve"> "equipmentModel" &amp; E251 &amp; COUNTIF($E$2:E251,E251)</f>
        <v>equipmentModelBukum15</v>
      </c>
      <c r="G251" s="49" t="str">
        <f>"equipmentType" &amp; Tablo1[[#This Row],[TypeEng]]&amp;".Id"</f>
        <v>equipmentTypeBukum.Id</v>
      </c>
      <c r="H251" s="49" t="s">
        <v>11</v>
      </c>
      <c r="I251" s="49" t="str">
        <f>"equipmentBrand"&amp;Tablo1[[#This Row],[Brand]]&amp;".Id"</f>
        <v>equipmentBrandVOLKMANN.Id</v>
      </c>
      <c r="J251" s="49" t="s">
        <v>715</v>
      </c>
      <c r="K251" s="49" t="s">
        <v>716</v>
      </c>
      <c r="L251" s="49" t="str">
        <f>TRIM(_xlfn.CONCAT(Tablo1[[#This Row],[Brand]]," ~ ",Tablo1[[#This Row],[Model]]))</f>
        <v>VOLKMANN ~ VTS 07-0</v>
      </c>
      <c r="M251" s="49" t="str">
        <f>IF(COUNTIF($L$2:L251,L251)=1,COUNTIF($L$2:L251,L251),"0")</f>
        <v>0</v>
      </c>
      <c r="N251" s="31">
        <f>Tablo1[[#This Row],[Uniq]]+N250</f>
        <v>80</v>
      </c>
      <c r="O251" s="31" t="str">
        <f>"Model" &amp;Tablo1[[#This Row],[ModelNo]]</f>
        <v>Model80</v>
      </c>
      <c r="P251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Model80 = new EquipmentModel{Id = Guid.NewGuid(), EquipmentBrandId = equipmentBrandVOLKMANN.Id, Name = "VTS 07-0", EquipmentTypeId = equipmentTypeBukum.Id};</v>
      </c>
      <c r="Q251" s="76" t="s">
        <v>205</v>
      </c>
      <c r="R251" s="49">
        <v>2022</v>
      </c>
      <c r="S251" s="50" t="s">
        <v>571</v>
      </c>
      <c r="T251" s="50"/>
      <c r="U251" s="50">
        <v>1</v>
      </c>
      <c r="V251" s="51" t="s">
        <v>671</v>
      </c>
      <c r="W25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Model80.Id, Location="BK606", SerialNumber ="2109754.02",TransformerNumber ="1", Year = 2022,Description="156 İĞ", Active=true},</v>
      </c>
    </row>
    <row r="252" spans="1:27" s="95" customFormat="1" x14ac:dyDescent="0.25">
      <c r="A252" s="35">
        <v>235</v>
      </c>
      <c r="B252" s="36" t="s">
        <v>379</v>
      </c>
      <c r="C252" s="36">
        <v>15</v>
      </c>
      <c r="D252" s="49" t="s">
        <v>1</v>
      </c>
      <c r="E252" s="49" t="s">
        <v>783</v>
      </c>
      <c r="F252" s="49" t="str">
        <f xml:space="preserve"> "equipmentModel" &amp; E252 &amp; COUNTIF($E$2:E252,E252)</f>
        <v>equipmentModelBukum16</v>
      </c>
      <c r="G252" s="49" t="str">
        <f>"equipmentType" &amp; Tablo1[[#This Row],[TypeEng]]&amp;".Id"</f>
        <v>equipmentTypeBukum.Id</v>
      </c>
      <c r="H252" s="49" t="s">
        <v>11</v>
      </c>
      <c r="I252" s="49" t="str">
        <f>"equipmentBrand"&amp;Tablo1[[#This Row],[Brand]]&amp;".Id"</f>
        <v>equipmentBrandVOLKMANN.Id</v>
      </c>
      <c r="J252" s="49" t="s">
        <v>714</v>
      </c>
      <c r="K252" s="49" t="s">
        <v>859</v>
      </c>
      <c r="L252" s="49" t="str">
        <f>TRIM(_xlfn.CONCAT(Tablo1[[#This Row],[Brand]]," ~ ",Tablo1[[#This Row],[Model]]))</f>
        <v>VOLKMANN ~ VTS 07-0 (8.11)</v>
      </c>
      <c r="M252" s="49">
        <f>IF(COUNTIF($L$2:L252,L252)=1,COUNTIF($L$2:L252,L252),"0")</f>
        <v>1</v>
      </c>
      <c r="N252" s="31">
        <f>Tablo1[[#This Row],[Uniq]]+N251</f>
        <v>81</v>
      </c>
      <c r="O252" s="31" t="str">
        <f>"Model" &amp;Tablo1[[#This Row],[ModelNo]]</f>
        <v>Model81</v>
      </c>
      <c r="P252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52" s="76" t="s">
        <v>572</v>
      </c>
      <c r="R252" s="49">
        <v>2014</v>
      </c>
      <c r="S252" s="50" t="s">
        <v>246</v>
      </c>
      <c r="T252" s="50"/>
      <c r="U252" s="50">
        <v>1</v>
      </c>
      <c r="V252" s="51" t="s">
        <v>671</v>
      </c>
      <c r="W25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Location="BK619", SerialNumber ="STSS 05211",TransformerNumber ="1", Year = 2014,Description="6 inch 154 İĞ", Active=true},</v>
      </c>
    </row>
    <row r="253" spans="1:27" s="95" customFormat="1" x14ac:dyDescent="0.25">
      <c r="A253" s="35">
        <v>227</v>
      </c>
      <c r="B253" s="36" t="s">
        <v>379</v>
      </c>
      <c r="C253" s="36">
        <v>15</v>
      </c>
      <c r="D253" s="49" t="s">
        <v>1</v>
      </c>
      <c r="E253" s="49" t="s">
        <v>783</v>
      </c>
      <c r="F253" s="49" t="str">
        <f xml:space="preserve"> "equipmentModel" &amp; E253 &amp; COUNTIF($E$2:E253,E253)</f>
        <v>equipmentModelBukum17</v>
      </c>
      <c r="G253" s="49" t="str">
        <f>"equipmentType" &amp; Tablo1[[#This Row],[TypeEng]]&amp;".Id"</f>
        <v>equipmentTypeBukum.Id</v>
      </c>
      <c r="H253" s="49" t="s">
        <v>11</v>
      </c>
      <c r="I253" s="49" t="str">
        <f>"equipmentBrand"&amp;Tablo1[[#This Row],[Brand]]&amp;".Id"</f>
        <v>equipmentBrandVOLKMANN.Id</v>
      </c>
      <c r="J253" s="49" t="s">
        <v>714</v>
      </c>
      <c r="K253" s="49" t="s">
        <v>859</v>
      </c>
      <c r="L253" s="49" t="str">
        <f>TRIM(_xlfn.CONCAT(Tablo1[[#This Row],[Brand]]," ~ ",Tablo1[[#This Row],[Model]]))</f>
        <v>VOLKMANN ~ VTS 07-0 (8.11)</v>
      </c>
      <c r="M253" s="49" t="str">
        <f>IF(COUNTIF($L$2:L253,L253)=1,COUNTIF($L$2:L253,L253),"0")</f>
        <v>0</v>
      </c>
      <c r="N253" s="31">
        <f>Tablo1[[#This Row],[Uniq]]+N252</f>
        <v>81</v>
      </c>
      <c r="O253" s="31" t="str">
        <f>"Model" &amp;Tablo1[[#This Row],[ModelNo]]</f>
        <v>Model81</v>
      </c>
      <c r="P253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53" s="76" t="s">
        <v>275</v>
      </c>
      <c r="R253" s="49">
        <v>2017</v>
      </c>
      <c r="S253" s="50" t="s">
        <v>342</v>
      </c>
      <c r="T253" s="50"/>
      <c r="U253" s="50">
        <v>1</v>
      </c>
      <c r="V253" s="51" t="s">
        <v>671</v>
      </c>
      <c r="W25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Location="BK611", SerialNumber ="38098469-1/2",TransformerNumber ="1", Year = 2017,Description="6 inch 154 İĞ", Active=true},</v>
      </c>
    </row>
    <row r="254" spans="1:27" s="95" customFormat="1" x14ac:dyDescent="0.25">
      <c r="A254" s="35">
        <v>228</v>
      </c>
      <c r="B254" s="36" t="s">
        <v>379</v>
      </c>
      <c r="C254" s="36">
        <v>15</v>
      </c>
      <c r="D254" s="49" t="s">
        <v>1</v>
      </c>
      <c r="E254" s="49" t="s">
        <v>783</v>
      </c>
      <c r="F254" s="49" t="str">
        <f xml:space="preserve"> "equipmentModel" &amp; E254 &amp; COUNTIF($E$2:E254,E254)</f>
        <v>equipmentModelBukum18</v>
      </c>
      <c r="G254" s="49" t="str">
        <f>"equipmentType" &amp; Tablo1[[#This Row],[TypeEng]]&amp;".Id"</f>
        <v>equipmentTypeBukum.Id</v>
      </c>
      <c r="H254" s="49" t="s">
        <v>11</v>
      </c>
      <c r="I254" s="49" t="str">
        <f>"equipmentBrand"&amp;Tablo1[[#This Row],[Brand]]&amp;".Id"</f>
        <v>equipmentBrandVOLKMANN.Id</v>
      </c>
      <c r="J254" s="49" t="s">
        <v>714</v>
      </c>
      <c r="K254" s="49" t="s">
        <v>859</v>
      </c>
      <c r="L254" s="49" t="str">
        <f>TRIM(_xlfn.CONCAT(Tablo1[[#This Row],[Brand]]," ~ ",Tablo1[[#This Row],[Model]]))</f>
        <v>VOLKMANN ~ VTS 07-0 (8.11)</v>
      </c>
      <c r="M254" s="49" t="str">
        <f>IF(COUNTIF($L$2:L254,L254)=1,COUNTIF($L$2:L254,L254),"0")</f>
        <v>0</v>
      </c>
      <c r="N254" s="31">
        <f>Tablo1[[#This Row],[Uniq]]+N253</f>
        <v>81</v>
      </c>
      <c r="O254" s="31" t="str">
        <f>"Model" &amp;Tablo1[[#This Row],[ModelNo]]</f>
        <v>Model81</v>
      </c>
      <c r="P254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54" s="76" t="s">
        <v>276</v>
      </c>
      <c r="R254" s="49">
        <v>2017</v>
      </c>
      <c r="S254" s="50" t="s">
        <v>344</v>
      </c>
      <c r="T254" s="50"/>
      <c r="U254" s="50">
        <v>1</v>
      </c>
      <c r="V254" s="51" t="s">
        <v>671</v>
      </c>
      <c r="W25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Location="BK612", SerialNumber ="38098469-1/3",TransformerNumber ="1", Year = 2017,Description="6 inch 154 İĞ", Active=true},</v>
      </c>
    </row>
    <row r="255" spans="1:27" s="95" customFormat="1" x14ac:dyDescent="0.25">
      <c r="A255" s="35">
        <v>229</v>
      </c>
      <c r="B255" s="36" t="s">
        <v>379</v>
      </c>
      <c r="C255" s="36">
        <v>15</v>
      </c>
      <c r="D255" s="49" t="s">
        <v>1</v>
      </c>
      <c r="E255" s="49" t="s">
        <v>783</v>
      </c>
      <c r="F255" s="49" t="str">
        <f xml:space="preserve"> "equipmentModel" &amp; E255 &amp; COUNTIF($E$2:E255,E255)</f>
        <v>equipmentModelBukum19</v>
      </c>
      <c r="G255" s="49" t="str">
        <f>"equipmentType" &amp; Tablo1[[#This Row],[TypeEng]]&amp;".Id"</f>
        <v>equipmentTypeBukum.Id</v>
      </c>
      <c r="H255" s="49" t="s">
        <v>11</v>
      </c>
      <c r="I255" s="49" t="str">
        <f>"equipmentBrand"&amp;Tablo1[[#This Row],[Brand]]&amp;".Id"</f>
        <v>equipmentBrandVOLKMANN.Id</v>
      </c>
      <c r="J255" s="49" t="s">
        <v>714</v>
      </c>
      <c r="K255" s="49" t="s">
        <v>859</v>
      </c>
      <c r="L255" s="49" t="str">
        <f>TRIM(_xlfn.CONCAT(Tablo1[[#This Row],[Brand]]," ~ ",Tablo1[[#This Row],[Model]]))</f>
        <v>VOLKMANN ~ VTS 07-0 (8.11)</v>
      </c>
      <c r="M255" s="49" t="str">
        <f>IF(COUNTIF($L$2:L255,L255)=1,COUNTIF($L$2:L255,L255),"0")</f>
        <v>0</v>
      </c>
      <c r="N255" s="31">
        <f>Tablo1[[#This Row],[Uniq]]+N254</f>
        <v>81</v>
      </c>
      <c r="O255" s="31" t="str">
        <f>"Model" &amp;Tablo1[[#This Row],[ModelNo]]</f>
        <v>Model81</v>
      </c>
      <c r="P255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55" s="76" t="s">
        <v>382</v>
      </c>
      <c r="R255" s="49">
        <v>2017</v>
      </c>
      <c r="S255" s="50" t="s">
        <v>343</v>
      </c>
      <c r="T255" s="50"/>
      <c r="U255" s="50">
        <v>1</v>
      </c>
      <c r="V255" s="51" t="s">
        <v>671</v>
      </c>
      <c r="W25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Location="BK613", SerialNumber ="38098469-2/3",TransformerNumber ="1", Year = 2017,Description="6 inch 154 İĞ", Active=true},</v>
      </c>
    </row>
    <row r="256" spans="1:27" s="95" customFormat="1" x14ac:dyDescent="0.25">
      <c r="A256" s="35">
        <v>233</v>
      </c>
      <c r="B256" s="36" t="s">
        <v>379</v>
      </c>
      <c r="C256" s="36">
        <v>15</v>
      </c>
      <c r="D256" s="49" t="s">
        <v>1</v>
      </c>
      <c r="E256" s="49" t="s">
        <v>783</v>
      </c>
      <c r="F256" s="49" t="str">
        <f xml:space="preserve"> "equipmentModel" &amp; E256 &amp; COUNTIF($E$2:E256,E256)</f>
        <v>equipmentModelBukum20</v>
      </c>
      <c r="G256" s="49" t="str">
        <f>"equipmentType" &amp; Tablo1[[#This Row],[TypeEng]]&amp;".Id"</f>
        <v>equipmentTypeBukum.Id</v>
      </c>
      <c r="H256" s="49" t="s">
        <v>11</v>
      </c>
      <c r="I256" s="49" t="str">
        <f>"equipmentBrand"&amp;Tablo1[[#This Row],[Brand]]&amp;".Id"</f>
        <v>equipmentBrandVOLKMANN.Id</v>
      </c>
      <c r="J256" s="49" t="s">
        <v>714</v>
      </c>
      <c r="K256" s="49" t="s">
        <v>859</v>
      </c>
      <c r="L256" s="49" t="str">
        <f>TRIM(_xlfn.CONCAT(Tablo1[[#This Row],[Brand]]," ~ ",Tablo1[[#This Row],[Model]]))</f>
        <v>VOLKMANN ~ VTS 07-0 (8.11)</v>
      </c>
      <c r="M256" s="49" t="str">
        <f>IF(COUNTIF($L$2:L256,L256)=1,COUNTIF($L$2:L256,L256),"0")</f>
        <v>0</v>
      </c>
      <c r="N256" s="31">
        <f>Tablo1[[#This Row],[Uniq]]+N255</f>
        <v>81</v>
      </c>
      <c r="O256" s="31" t="str">
        <f>"Model" &amp;Tablo1[[#This Row],[ModelNo]]</f>
        <v>Model81</v>
      </c>
      <c r="P256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56" s="76" t="s">
        <v>574</v>
      </c>
      <c r="R256" s="49">
        <v>2014</v>
      </c>
      <c r="S256" s="50" t="s">
        <v>244</v>
      </c>
      <c r="T256" s="50"/>
      <c r="U256" s="50">
        <v>1</v>
      </c>
      <c r="V256" s="51" t="s">
        <v>671</v>
      </c>
      <c r="W25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Location="BK617", SerialNumber ="STSS 05213",TransformerNumber ="1", Year = 2014,Description="6 inch 154 İĞ", Active=true},</v>
      </c>
    </row>
    <row r="257" spans="1:26" s="95" customFormat="1" x14ac:dyDescent="0.25">
      <c r="A257" s="35">
        <v>234</v>
      </c>
      <c r="B257" s="36" t="s">
        <v>379</v>
      </c>
      <c r="C257" s="36">
        <v>15</v>
      </c>
      <c r="D257" s="49" t="s">
        <v>1</v>
      </c>
      <c r="E257" s="49" t="s">
        <v>783</v>
      </c>
      <c r="F257" s="49" t="str">
        <f xml:space="preserve"> "equipmentModel" &amp; E257 &amp; COUNTIF($E$2:E257,E257)</f>
        <v>equipmentModelBukum21</v>
      </c>
      <c r="G257" s="49" t="str">
        <f>"equipmentType" &amp; Tablo1[[#This Row],[TypeEng]]&amp;".Id"</f>
        <v>equipmentTypeBukum.Id</v>
      </c>
      <c r="H257" s="49" t="s">
        <v>11</v>
      </c>
      <c r="I257" s="49" t="str">
        <f>"equipmentBrand"&amp;Tablo1[[#This Row],[Brand]]&amp;".Id"</f>
        <v>equipmentBrandVOLKMANN.Id</v>
      </c>
      <c r="J257" s="49" t="s">
        <v>714</v>
      </c>
      <c r="K257" s="49" t="s">
        <v>859</v>
      </c>
      <c r="L257" s="49" t="str">
        <f>TRIM(_xlfn.CONCAT(Tablo1[[#This Row],[Brand]]," ~ ",Tablo1[[#This Row],[Model]]))</f>
        <v>VOLKMANN ~ VTS 07-0 (8.11)</v>
      </c>
      <c r="M257" s="49" t="str">
        <f>IF(COUNTIF($L$2:L257,L257)=1,COUNTIF($L$2:L257,L257),"0")</f>
        <v>0</v>
      </c>
      <c r="N257" s="31">
        <f>Tablo1[[#This Row],[Uniq]]+N256</f>
        <v>81</v>
      </c>
      <c r="O257" s="31" t="str">
        <f>"Model" &amp;Tablo1[[#This Row],[ModelNo]]</f>
        <v>Model81</v>
      </c>
      <c r="P257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57" s="76" t="s">
        <v>573</v>
      </c>
      <c r="R257" s="49">
        <v>2014</v>
      </c>
      <c r="S257" s="50" t="s">
        <v>245</v>
      </c>
      <c r="T257" s="50"/>
      <c r="U257" s="50">
        <v>1</v>
      </c>
      <c r="V257" s="51" t="s">
        <v>671</v>
      </c>
      <c r="W25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Location="BK618", SerialNumber ="STSS 05212",TransformerNumber ="1", Year = 2014,Description="6 inch 154 İĞ", Active=true},</v>
      </c>
    </row>
    <row r="258" spans="1:26" s="95" customFormat="1" x14ac:dyDescent="0.25">
      <c r="A258" s="35">
        <v>232</v>
      </c>
      <c r="B258" s="36" t="s">
        <v>379</v>
      </c>
      <c r="C258" s="36">
        <v>15</v>
      </c>
      <c r="D258" s="49" t="s">
        <v>1</v>
      </c>
      <c r="E258" s="49" t="s">
        <v>783</v>
      </c>
      <c r="F258" s="49" t="str">
        <f xml:space="preserve"> "equipmentModel" &amp; E258 &amp; COUNTIF($E$2:E258,E258)</f>
        <v>equipmentModelBukum22</v>
      </c>
      <c r="G258" s="49" t="str">
        <f>"equipmentType" &amp; Tablo1[[#This Row],[TypeEng]]&amp;".Id"</f>
        <v>equipmentTypeBukum.Id</v>
      </c>
      <c r="H258" s="49" t="s">
        <v>11</v>
      </c>
      <c r="I258" s="49" t="str">
        <f>"equipmentBrand"&amp;Tablo1[[#This Row],[Brand]]&amp;".Id"</f>
        <v>equipmentBrandVOLKMANN.Id</v>
      </c>
      <c r="J258" s="49" t="s">
        <v>714</v>
      </c>
      <c r="K258" s="49" t="s">
        <v>859</v>
      </c>
      <c r="L258" s="49" t="str">
        <f>TRIM(_xlfn.CONCAT(Tablo1[[#This Row],[Brand]]," ~ ",Tablo1[[#This Row],[Model]]))</f>
        <v>VOLKMANN ~ VTS 07-0 (8.11)</v>
      </c>
      <c r="M258" s="49" t="str">
        <f>IF(COUNTIF($L$2:L258,L258)=1,COUNTIF($L$2:L258,L258),"0")</f>
        <v>0</v>
      </c>
      <c r="N258" s="31">
        <f>Tablo1[[#This Row],[Uniq]]+N257</f>
        <v>81</v>
      </c>
      <c r="O258" s="31" t="str">
        <f>"Model" &amp;Tablo1[[#This Row],[ModelNo]]</f>
        <v>Model81</v>
      </c>
      <c r="P258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58" s="76" t="s">
        <v>385</v>
      </c>
      <c r="R258" s="49">
        <v>2015</v>
      </c>
      <c r="S258" s="50" t="s">
        <v>273</v>
      </c>
      <c r="T258" s="50"/>
      <c r="U258" s="50">
        <v>1</v>
      </c>
      <c r="V258" s="51" t="s">
        <v>671</v>
      </c>
      <c r="W25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Location="BK616", SerialNumber ="STSS 05506",TransformerNumber ="1", Year = 2015,Description="6 inch 154 İĞ", Active=true},</v>
      </c>
    </row>
    <row r="259" spans="1:26" s="95" customFormat="1" x14ac:dyDescent="0.25">
      <c r="A259" s="35">
        <v>230</v>
      </c>
      <c r="B259" s="36" t="s">
        <v>379</v>
      </c>
      <c r="C259" s="36">
        <v>15</v>
      </c>
      <c r="D259" s="49" t="s">
        <v>1</v>
      </c>
      <c r="E259" s="49" t="s">
        <v>783</v>
      </c>
      <c r="F259" s="49" t="str">
        <f xml:space="preserve"> "equipmentModel" &amp; E259 &amp; COUNTIF($E$2:E259,E259)</f>
        <v>equipmentModelBukum23</v>
      </c>
      <c r="G259" s="49" t="str">
        <f>"equipmentType" &amp; Tablo1[[#This Row],[TypeEng]]&amp;".Id"</f>
        <v>equipmentTypeBukum.Id</v>
      </c>
      <c r="H259" s="49" t="s">
        <v>11</v>
      </c>
      <c r="I259" s="49" t="str">
        <f>"equipmentBrand"&amp;Tablo1[[#This Row],[Brand]]&amp;".Id"</f>
        <v>equipmentBrandVOLKMANN.Id</v>
      </c>
      <c r="J259" s="49" t="s">
        <v>714</v>
      </c>
      <c r="K259" s="49" t="s">
        <v>859</v>
      </c>
      <c r="L259" s="49" t="str">
        <f>TRIM(_xlfn.CONCAT(Tablo1[[#This Row],[Brand]]," ~ ",Tablo1[[#This Row],[Model]]))</f>
        <v>VOLKMANN ~ VTS 07-0 (8.11)</v>
      </c>
      <c r="M259" s="49" t="str">
        <f>IF(COUNTIF($L$2:L259,L259)=1,COUNTIF($L$2:L259,L259),"0")</f>
        <v>0</v>
      </c>
      <c r="N259" s="31">
        <f>Tablo1[[#This Row],[Uniq]]+N258</f>
        <v>81</v>
      </c>
      <c r="O259" s="31" t="str">
        <f>"Model" &amp;Tablo1[[#This Row],[ModelNo]]</f>
        <v>Model81</v>
      </c>
      <c r="P259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59" s="76" t="s">
        <v>383</v>
      </c>
      <c r="R259" s="49">
        <v>2016</v>
      </c>
      <c r="S259" s="50" t="s">
        <v>278</v>
      </c>
      <c r="T259" s="50"/>
      <c r="U259" s="50">
        <v>1</v>
      </c>
      <c r="V259" s="51" t="s">
        <v>671</v>
      </c>
      <c r="W25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Location="BK614", SerialNumber ="38086883-1/2",TransformerNumber ="1", Year = 2016,Description="6 inch 154 İĞ", Active=true},</v>
      </c>
    </row>
    <row r="260" spans="1:26" s="95" customFormat="1" x14ac:dyDescent="0.25">
      <c r="A260" s="35">
        <v>231</v>
      </c>
      <c r="B260" s="36" t="s">
        <v>379</v>
      </c>
      <c r="C260" s="36">
        <v>15</v>
      </c>
      <c r="D260" s="49" t="s">
        <v>1</v>
      </c>
      <c r="E260" s="49" t="s">
        <v>783</v>
      </c>
      <c r="F260" s="49" t="str">
        <f xml:space="preserve"> "equipmentModel" &amp; E260 &amp; COUNTIF($E$2:E260,E260)</f>
        <v>equipmentModelBukum24</v>
      </c>
      <c r="G260" s="49" t="str">
        <f>"equipmentType" &amp; Tablo1[[#This Row],[TypeEng]]&amp;".Id"</f>
        <v>equipmentTypeBukum.Id</v>
      </c>
      <c r="H260" s="49" t="s">
        <v>11</v>
      </c>
      <c r="I260" s="49" t="str">
        <f>"equipmentBrand"&amp;Tablo1[[#This Row],[Brand]]&amp;".Id"</f>
        <v>equipmentBrandVOLKMANN.Id</v>
      </c>
      <c r="J260" s="49" t="s">
        <v>714</v>
      </c>
      <c r="K260" s="49" t="s">
        <v>859</v>
      </c>
      <c r="L260" s="49" t="str">
        <f>TRIM(_xlfn.CONCAT(Tablo1[[#This Row],[Brand]]," ~ ",Tablo1[[#This Row],[Model]]))</f>
        <v>VOLKMANN ~ VTS 07-0 (8.11)</v>
      </c>
      <c r="M260" s="49" t="str">
        <f>IF(COUNTIF($L$2:L260,L260)=1,COUNTIF($L$2:L260,L260),"0")</f>
        <v>0</v>
      </c>
      <c r="N260" s="31">
        <f>Tablo1[[#This Row],[Uniq]]+N259</f>
        <v>81</v>
      </c>
      <c r="O260" s="31" t="str">
        <f>"Model" &amp;Tablo1[[#This Row],[ModelNo]]</f>
        <v>Model81</v>
      </c>
      <c r="P260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60" s="76" t="s">
        <v>384</v>
      </c>
      <c r="R260" s="49">
        <v>2016</v>
      </c>
      <c r="S260" s="50" t="s">
        <v>277</v>
      </c>
      <c r="T260" s="50"/>
      <c r="U260" s="50">
        <v>1</v>
      </c>
      <c r="V260" s="51" t="s">
        <v>671</v>
      </c>
      <c r="W26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Location="BK615", SerialNumber ="38086883-2/2",TransformerNumber ="1", Year = 2016,Description="6 inch 154 İĞ", Active=true},</v>
      </c>
    </row>
    <row r="261" spans="1:26" s="95" customFormat="1" x14ac:dyDescent="0.25">
      <c r="A261" s="35">
        <v>217</v>
      </c>
      <c r="B261" s="36" t="s">
        <v>379</v>
      </c>
      <c r="C261" s="36">
        <v>15</v>
      </c>
      <c r="D261" s="49" t="s">
        <v>1</v>
      </c>
      <c r="E261" s="49" t="s">
        <v>783</v>
      </c>
      <c r="F261" s="49" t="str">
        <f xml:space="preserve"> "equipmentModel" &amp; E261 &amp; COUNTIF($E$2:E261,E261)</f>
        <v>equipmentModelBukum25</v>
      </c>
      <c r="G261" s="49" t="str">
        <f>"equipmentType" &amp; Tablo1[[#This Row],[TypeEng]]&amp;".Id"</f>
        <v>equipmentTypeBukum.Id</v>
      </c>
      <c r="H261" s="49" t="s">
        <v>11</v>
      </c>
      <c r="I261" s="49" t="str">
        <f>"equipmentBrand"&amp;Tablo1[[#This Row],[Brand]]&amp;".Id"</f>
        <v>equipmentBrandVOLKMANN.Id</v>
      </c>
      <c r="J261" s="49" t="s">
        <v>714</v>
      </c>
      <c r="K261" s="49" t="s">
        <v>859</v>
      </c>
      <c r="L261" s="49" t="str">
        <f>TRIM(_xlfn.CONCAT(Tablo1[[#This Row],[Brand]]," ~ ",Tablo1[[#This Row],[Model]]))</f>
        <v>VOLKMANN ~ VTS 07-0 (8.11)</v>
      </c>
      <c r="M261" s="49" t="str">
        <f>IF(COUNTIF($L$2:L261,L261)=1,COUNTIF($L$2:L261,L261),"0")</f>
        <v>0</v>
      </c>
      <c r="N261" s="31">
        <f>Tablo1[[#This Row],[Uniq]]+N260</f>
        <v>81</v>
      </c>
      <c r="O261" s="31" t="str">
        <f>"Model" &amp;Tablo1[[#This Row],[ModelNo]]</f>
        <v>Model81</v>
      </c>
      <c r="P261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61" s="76" t="s">
        <v>201</v>
      </c>
      <c r="R261" s="49">
        <v>2018</v>
      </c>
      <c r="S261" s="50" t="s">
        <v>386</v>
      </c>
      <c r="T261" s="50"/>
      <c r="U261" s="50">
        <v>1</v>
      </c>
      <c r="V261" s="51" t="s">
        <v>671</v>
      </c>
      <c r="W26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Location="BK601", SerialNumber ="38106828-4/4",TransformerNumber ="1", Year = 2018,Description="6 inch 154 İĞ", Active=true},</v>
      </c>
    </row>
    <row r="262" spans="1:26" s="95" customFormat="1" x14ac:dyDescent="0.25">
      <c r="A262" s="35">
        <v>218</v>
      </c>
      <c r="B262" s="36" t="s">
        <v>379</v>
      </c>
      <c r="C262" s="36">
        <v>15</v>
      </c>
      <c r="D262" s="49" t="s">
        <v>1</v>
      </c>
      <c r="E262" s="49" t="s">
        <v>783</v>
      </c>
      <c r="F262" s="49" t="str">
        <f xml:space="preserve"> "equipmentModel" &amp; E262 &amp; COUNTIF($E$2:E262,E262)</f>
        <v>equipmentModelBukum26</v>
      </c>
      <c r="G262" s="49" t="str">
        <f>"equipmentType" &amp; Tablo1[[#This Row],[TypeEng]]&amp;".Id"</f>
        <v>equipmentTypeBukum.Id</v>
      </c>
      <c r="H262" s="49" t="s">
        <v>11</v>
      </c>
      <c r="I262" s="49" t="str">
        <f>"equipmentBrand"&amp;Tablo1[[#This Row],[Brand]]&amp;".Id"</f>
        <v>equipmentBrandVOLKMANN.Id</v>
      </c>
      <c r="J262" s="49" t="s">
        <v>714</v>
      </c>
      <c r="K262" s="49" t="s">
        <v>859</v>
      </c>
      <c r="L262" s="49" t="str">
        <f>TRIM(_xlfn.CONCAT(Tablo1[[#This Row],[Brand]]," ~ ",Tablo1[[#This Row],[Model]]))</f>
        <v>VOLKMANN ~ VTS 07-0 (8.11)</v>
      </c>
      <c r="M262" s="49" t="str">
        <f>IF(COUNTIF($L$2:L262,L262)=1,COUNTIF($L$2:L262,L262),"0")</f>
        <v>0</v>
      </c>
      <c r="N262" s="31">
        <f>Tablo1[[#This Row],[Uniq]]+N261</f>
        <v>81</v>
      </c>
      <c r="O262" s="31" t="str">
        <f>"Model" &amp;Tablo1[[#This Row],[ModelNo]]</f>
        <v>Model81</v>
      </c>
      <c r="P262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62" s="76" t="s">
        <v>202</v>
      </c>
      <c r="R262" s="49">
        <v>2018</v>
      </c>
      <c r="S262" s="50" t="s">
        <v>389</v>
      </c>
      <c r="T262" s="50"/>
      <c r="U262" s="50">
        <v>1</v>
      </c>
      <c r="V262" s="51" t="s">
        <v>671</v>
      </c>
      <c r="W26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Location="BK602", SerialNumber ="38106828-1/4",TransformerNumber ="1", Year = 2018,Description="6 inch 154 İĞ", Active=true},</v>
      </c>
    </row>
    <row r="263" spans="1:26" s="95" customFormat="1" x14ac:dyDescent="0.25">
      <c r="A263" s="35">
        <v>219</v>
      </c>
      <c r="B263" s="36" t="s">
        <v>379</v>
      </c>
      <c r="C263" s="36">
        <v>15</v>
      </c>
      <c r="D263" s="49" t="s">
        <v>1</v>
      </c>
      <c r="E263" s="49" t="s">
        <v>783</v>
      </c>
      <c r="F263" s="49" t="str">
        <f xml:space="preserve"> "equipmentModel" &amp; E263 &amp; COUNTIF($E$2:E263,E263)</f>
        <v>equipmentModelBukum27</v>
      </c>
      <c r="G263" s="49" t="str">
        <f>"equipmentType" &amp; Tablo1[[#This Row],[TypeEng]]&amp;".Id"</f>
        <v>equipmentTypeBukum.Id</v>
      </c>
      <c r="H263" s="49" t="s">
        <v>11</v>
      </c>
      <c r="I263" s="49" t="str">
        <f>"equipmentBrand"&amp;Tablo1[[#This Row],[Brand]]&amp;".Id"</f>
        <v>equipmentBrandVOLKMANN.Id</v>
      </c>
      <c r="J263" s="49" t="s">
        <v>714</v>
      </c>
      <c r="K263" s="49" t="s">
        <v>859</v>
      </c>
      <c r="L263" s="49" t="str">
        <f>TRIM(_xlfn.CONCAT(Tablo1[[#This Row],[Brand]]," ~ ",Tablo1[[#This Row],[Model]]))</f>
        <v>VOLKMANN ~ VTS 07-0 (8.11)</v>
      </c>
      <c r="M263" s="49" t="str">
        <f>IF(COUNTIF($L$2:L263,L263)=1,COUNTIF($L$2:L263,L263),"0")</f>
        <v>0</v>
      </c>
      <c r="N263" s="31">
        <f>Tablo1[[#This Row],[Uniq]]+N262</f>
        <v>81</v>
      </c>
      <c r="O263" s="31" t="str">
        <f>"Model" &amp;Tablo1[[#This Row],[ModelNo]]</f>
        <v>Model81</v>
      </c>
      <c r="P263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63" s="76" t="s">
        <v>203</v>
      </c>
      <c r="R263" s="49">
        <v>2018</v>
      </c>
      <c r="S263" s="50" t="s">
        <v>388</v>
      </c>
      <c r="T263" s="50"/>
      <c r="U263" s="50">
        <v>1</v>
      </c>
      <c r="V263" s="51" t="s">
        <v>671</v>
      </c>
      <c r="W26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Location="BK603", SerialNumber ="38106828-2/4",TransformerNumber ="1", Year = 2018,Description="6 inch 154 İĞ", Active=true},</v>
      </c>
    </row>
    <row r="264" spans="1:26" s="95" customFormat="1" x14ac:dyDescent="0.25">
      <c r="A264" s="35">
        <v>226</v>
      </c>
      <c r="B264" s="36" t="s">
        <v>379</v>
      </c>
      <c r="C264" s="36">
        <v>15</v>
      </c>
      <c r="D264" s="49" t="s">
        <v>1</v>
      </c>
      <c r="E264" s="49" t="s">
        <v>783</v>
      </c>
      <c r="F264" s="49" t="str">
        <f xml:space="preserve"> "equipmentModel" &amp; E264 &amp; COUNTIF($E$2:E264,E264)</f>
        <v>equipmentModelBukum28</v>
      </c>
      <c r="G264" s="49" t="str">
        <f>"equipmentType" &amp; Tablo1[[#This Row],[TypeEng]]&amp;".Id"</f>
        <v>equipmentTypeBukum.Id</v>
      </c>
      <c r="H264" s="49" t="s">
        <v>11</v>
      </c>
      <c r="I264" s="49" t="str">
        <f>"equipmentBrand"&amp;Tablo1[[#This Row],[Brand]]&amp;".Id"</f>
        <v>equipmentBrandVOLKMANN.Id</v>
      </c>
      <c r="J264" s="49" t="s">
        <v>714</v>
      </c>
      <c r="K264" s="49" t="s">
        <v>859</v>
      </c>
      <c r="L264" s="49" t="str">
        <f>TRIM(_xlfn.CONCAT(Tablo1[[#This Row],[Brand]]," ~ ",Tablo1[[#This Row],[Model]]))</f>
        <v>VOLKMANN ~ VTS 07-0 (8.11)</v>
      </c>
      <c r="M264" s="49" t="str">
        <f>IF(COUNTIF($L$2:L264,L264)=1,COUNTIF($L$2:L264,L264),"0")</f>
        <v>0</v>
      </c>
      <c r="N264" s="31">
        <f>Tablo1[[#This Row],[Uniq]]+N263</f>
        <v>81</v>
      </c>
      <c r="O264" s="31" t="str">
        <f>"Model" &amp;Tablo1[[#This Row],[ModelNo]]</f>
        <v>Model81</v>
      </c>
      <c r="P264" s="4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Model81 = new EquipmentModel{Id = Guid.NewGuid(), EquipmentBrandId = equipmentBrandVOLKMANN.Id, Name = "VTS 07-0 (8.11)", EquipmentTypeId = equipmentTypeBukum.Id};</v>
      </c>
      <c r="Q264" s="76" t="s">
        <v>272</v>
      </c>
      <c r="R264" s="49">
        <v>2018</v>
      </c>
      <c r="S264" s="50" t="s">
        <v>387</v>
      </c>
      <c r="T264" s="50"/>
      <c r="U264" s="50">
        <v>1</v>
      </c>
      <c r="V264" s="51" t="s">
        <v>671</v>
      </c>
      <c r="W26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Model81.Id, Location="BK610", SerialNumber ="38106828-3/4",TransformerNumber ="1", Year = 2018,Description="6 inch 154 İĞ", Active=true},</v>
      </c>
    </row>
    <row r="265" spans="1:26" x14ac:dyDescent="0.25">
      <c r="A265" s="29">
        <v>266</v>
      </c>
      <c r="B265" s="30" t="s">
        <v>236</v>
      </c>
      <c r="C265" s="30">
        <v>17</v>
      </c>
      <c r="D265" s="31" t="s">
        <v>13</v>
      </c>
      <c r="E265" s="31" t="s">
        <v>786</v>
      </c>
      <c r="F265" s="31" t="str">
        <f xml:space="preserve"> "equipmentModel" &amp; E265 &amp; COUNTIF($E$2:E265,E265)</f>
        <v>equipmentModelFitilSiyirma1</v>
      </c>
      <c r="G265" s="31" t="str">
        <f>"equipmentType" &amp; Tablo1[[#This Row],[TypeEng]]&amp;".Id"</f>
        <v>equipmentTypeFitilSiyirma.Id</v>
      </c>
      <c r="H265" s="31" t="s">
        <v>14</v>
      </c>
      <c r="I265" s="31" t="str">
        <f>"equipmentBrand"&amp;Tablo1[[#This Row],[Brand]]&amp;".Id"</f>
        <v>equipmentBrandWELKER.Id</v>
      </c>
      <c r="J265" s="31" t="s">
        <v>15</v>
      </c>
      <c r="K265" s="31"/>
      <c r="L265" s="31" t="str">
        <f>TRIM(_xlfn.CONCAT(Tablo1[[#This Row],[Brand]]," ~ ",Tablo1[[#This Row],[Model]]))</f>
        <v>WELKER ~ ROVEMASTER</v>
      </c>
      <c r="M265" s="31">
        <f>IF(COUNTIF($L$2:L265,L265)=1,COUNTIF($L$2:L265,L265),"0")</f>
        <v>1</v>
      </c>
      <c r="N265" s="31">
        <f>Tablo1[[#This Row],[Uniq]]+N264</f>
        <v>82</v>
      </c>
      <c r="O265" s="31" t="str">
        <f>"Model" &amp;Tablo1[[#This Row],[ModelNo]]</f>
        <v>Model82</v>
      </c>
      <c r="P265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Model82 = new EquipmentModel{Id = Guid.NewGuid(), EquipmentBrandId = equipmentBrandWELKER.Id, Name = "ROVEMASTER", EquipmentTypeId = equipmentTypeFitilSiyirma.Id};</v>
      </c>
      <c r="Q265" s="32" t="s">
        <v>52</v>
      </c>
      <c r="R265" s="31">
        <v>2007</v>
      </c>
      <c r="S265" s="33" t="s">
        <v>165</v>
      </c>
      <c r="T265" s="33"/>
      <c r="U265" s="33">
        <v>4</v>
      </c>
      <c r="V265" s="34" t="s">
        <v>671</v>
      </c>
      <c r="W26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Model82.Id, Location="FS201", SerialNumber ="184",TransformerNumber ="4", Year = 2007,Description="", Active=true},</v>
      </c>
      <c r="X265" s="1"/>
      <c r="Y265" s="1"/>
      <c r="Z265" s="1"/>
    </row>
    <row r="266" spans="1:26" x14ac:dyDescent="0.25">
      <c r="A266" s="29">
        <v>267</v>
      </c>
      <c r="B266" s="30" t="s">
        <v>236</v>
      </c>
      <c r="C266" s="30">
        <v>17</v>
      </c>
      <c r="D266" s="31" t="s">
        <v>13</v>
      </c>
      <c r="E266" s="31" t="s">
        <v>786</v>
      </c>
      <c r="F266" s="31" t="str">
        <f xml:space="preserve"> "equipmentModel" &amp; E266 &amp; COUNTIF($E$2:E266,E266)</f>
        <v>equipmentModelFitilSiyirma2</v>
      </c>
      <c r="G266" s="31" t="str">
        <f>"equipmentType" &amp; Tablo1[[#This Row],[TypeEng]]&amp;".Id"</f>
        <v>equipmentTypeFitilSiyirma.Id</v>
      </c>
      <c r="H266" s="31" t="s">
        <v>14</v>
      </c>
      <c r="I266" s="31" t="str">
        <f>"equipmentBrand"&amp;Tablo1[[#This Row],[Brand]]&amp;".Id"</f>
        <v>equipmentBrandWELKER.Id</v>
      </c>
      <c r="J266" s="31" t="s">
        <v>15</v>
      </c>
      <c r="K266" s="31"/>
      <c r="L266" s="31" t="str">
        <f>TRIM(_xlfn.CONCAT(Tablo1[[#This Row],[Brand]]," ~ ",Tablo1[[#This Row],[Model]]))</f>
        <v>WELKER ~ ROVEMASTER</v>
      </c>
      <c r="M266" s="31" t="str">
        <f>IF(COUNTIF($L$2:L266,L266)=1,COUNTIF($L$2:L266,L266),"0")</f>
        <v>0</v>
      </c>
      <c r="N266" s="31">
        <f>Tablo1[[#This Row],[Uniq]]+N265</f>
        <v>82</v>
      </c>
      <c r="O266" s="31" t="str">
        <f>"Model" &amp;Tablo1[[#This Row],[ModelNo]]</f>
        <v>Model82</v>
      </c>
      <c r="P266" s="31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Model82 = new EquipmentModel{Id = Guid.NewGuid(), EquipmentBrandId = equipmentBrandWELKER.Id, Name = "ROVEMASTER", EquipmentTypeId = equipmentTypeFitilSiyirma.Id};</v>
      </c>
      <c r="Q266" s="32" t="s">
        <v>480</v>
      </c>
      <c r="R266" s="31">
        <v>2007</v>
      </c>
      <c r="S266" s="33" t="s">
        <v>517</v>
      </c>
      <c r="T266" s="33"/>
      <c r="U266" s="33">
        <v>1</v>
      </c>
      <c r="V266" s="34" t="s">
        <v>671</v>
      </c>
      <c r="W26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Model82.Id, Location="FS101", SerialNumber ="183",TransformerNumber ="1", Year = 2007,Description="", Active=true},</v>
      </c>
      <c r="X266" s="1"/>
      <c r="Y266" s="1"/>
      <c r="Z266" s="1"/>
    </row>
    <row r="267" spans="1:26" x14ac:dyDescent="0.25">
      <c r="A267" s="8">
        <v>89</v>
      </c>
      <c r="B267" s="9" t="s">
        <v>590</v>
      </c>
      <c r="C267" s="9">
        <v>5</v>
      </c>
      <c r="D267" s="10" t="s">
        <v>3</v>
      </c>
      <c r="E267" s="10" t="s">
        <v>785</v>
      </c>
      <c r="F267" s="10" t="str">
        <f xml:space="preserve"> "equipmentModel" &amp; E267 &amp; COUNTIF($E$2:E267,E267)</f>
        <v>equipmentModelFitil2</v>
      </c>
      <c r="G267" s="10" t="str">
        <f>"equipmentType" &amp; Tablo1[[#This Row],[TypeEng]]&amp;".Id"</f>
        <v>equipmentTypeFitil.Id</v>
      </c>
      <c r="H267" s="10" t="s">
        <v>764</v>
      </c>
      <c r="I267" s="10" t="str">
        <f>"equipmentBrand"&amp;Tablo1[[#This Row],[Brand]]&amp;".Id"</f>
        <v>equipmentBrandZINSER.Id</v>
      </c>
      <c r="J267" s="10" t="s">
        <v>730</v>
      </c>
      <c r="K267" s="10" t="s">
        <v>731</v>
      </c>
      <c r="L267" s="10" t="str">
        <f>TRIM(_xlfn.CONCAT(Tablo1[[#This Row],[Brand]]," ~ ",Tablo1[[#This Row],[Model]]))</f>
        <v>ZINSER ~ 670 RoWeMat</v>
      </c>
      <c r="M267" s="10">
        <f>IF(COUNTIF($L$2:L267,L267)=1,COUNTIF($L$2:L267,L267),"0")</f>
        <v>1</v>
      </c>
      <c r="N267" s="31">
        <f>Tablo1[[#This Row],[Uniq]]+N266</f>
        <v>83</v>
      </c>
      <c r="O267" s="31" t="str">
        <f>"Model" &amp;Tablo1[[#This Row],[ModelNo]]</f>
        <v>Model83</v>
      </c>
      <c r="P267" s="1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Model83 = new EquipmentModel{Id = Guid.NewGuid(), EquipmentBrandId = equipmentBrandZINSER.Id, Name = "670 RoWeMat", EquipmentTypeId = equipmentTypeFitil.Id};</v>
      </c>
      <c r="Q267" s="11" t="s">
        <v>53</v>
      </c>
      <c r="R267" s="10">
        <v>2007</v>
      </c>
      <c r="S267" s="12" t="s">
        <v>152</v>
      </c>
      <c r="T267" s="12"/>
      <c r="U267" s="12">
        <v>5</v>
      </c>
      <c r="V267" s="13" t="s">
        <v>671</v>
      </c>
      <c r="W26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Model83.Id, Location="F211", SerialNumber ="15100487",TransformerNumber ="5", Year = 2007,Description="120 İĞ", Active=true},</v>
      </c>
      <c r="X267" s="1"/>
      <c r="Y267" s="1"/>
      <c r="Z267" s="1"/>
    </row>
    <row r="268" spans="1:26" x14ac:dyDescent="0.25">
      <c r="A268" s="8">
        <v>99</v>
      </c>
      <c r="B268" s="9" t="s">
        <v>666</v>
      </c>
      <c r="C268" s="9">
        <v>6</v>
      </c>
      <c r="D268" s="14" t="s">
        <v>3</v>
      </c>
      <c r="E268" s="14" t="s">
        <v>785</v>
      </c>
      <c r="F268" s="14" t="str">
        <f xml:space="preserve"> "equipmentModel" &amp; E268 &amp; COUNTIF($E$2:E268,E268)</f>
        <v>equipmentModelFitil3</v>
      </c>
      <c r="G268" s="14" t="str">
        <f>"equipmentType" &amp; Tablo1[[#This Row],[TypeEng]]&amp;".Id"</f>
        <v>equipmentTypeFitil.Id</v>
      </c>
      <c r="H268" s="14" t="s">
        <v>764</v>
      </c>
      <c r="I268" s="14" t="str">
        <f>"equipmentBrand"&amp;Tablo1[[#This Row],[Brand]]&amp;".Id"</f>
        <v>equipmentBrandZINSER.Id</v>
      </c>
      <c r="J268" s="14" t="s">
        <v>730</v>
      </c>
      <c r="K268" s="14" t="s">
        <v>731</v>
      </c>
      <c r="L268" s="14" t="str">
        <f>TRIM(_xlfn.CONCAT(Tablo1[[#This Row],[Brand]]," ~ ",Tablo1[[#This Row],[Model]]))</f>
        <v>ZINSER ~ 670 RoWeMat</v>
      </c>
      <c r="M268" s="14" t="str">
        <f>IF(COUNTIF($L$2:L268,L268)=1,COUNTIF($L$2:L268,L268),"0")</f>
        <v>0</v>
      </c>
      <c r="N268" s="31">
        <f>Tablo1[[#This Row],[Uniq]]+N267</f>
        <v>83</v>
      </c>
      <c r="O268" s="31" t="str">
        <f>"Model" &amp;Tablo1[[#This Row],[ModelNo]]</f>
        <v>Model83</v>
      </c>
      <c r="P268" s="1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Model83 = new EquipmentModel{Id = Guid.NewGuid(), EquipmentBrandId = equipmentBrandZINSER.Id, Name = "670 RoWeMat", EquipmentTypeId = equipmentTypeFitil.Id};</v>
      </c>
      <c r="Q268" s="15" t="s">
        <v>54</v>
      </c>
      <c r="R268" s="14">
        <v>2007</v>
      </c>
      <c r="S268" s="16" t="s">
        <v>157</v>
      </c>
      <c r="T268" s="16"/>
      <c r="U268" s="16">
        <v>5</v>
      </c>
      <c r="V268" s="17" t="s">
        <v>671</v>
      </c>
      <c r="W26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Model83.Id, Location="F221", SerialNumber ="15100488",TransformerNumber ="5", Year = 2007,Description="120 İĞ", Active=true},</v>
      </c>
      <c r="X268" s="1"/>
      <c r="Y268" s="1"/>
      <c r="Z268" s="1"/>
    </row>
    <row r="269" spans="1:26" x14ac:dyDescent="0.25">
      <c r="A269" s="23">
        <v>18</v>
      </c>
      <c r="B269" s="24" t="s">
        <v>217</v>
      </c>
      <c r="C269" s="24">
        <v>2</v>
      </c>
      <c r="D269" s="25" t="s">
        <v>3</v>
      </c>
      <c r="E269" s="25" t="s">
        <v>785</v>
      </c>
      <c r="F269" s="25" t="str">
        <f xml:space="preserve"> "equipmentModel" &amp; E269 &amp; COUNTIF($E$2:E269,E269)</f>
        <v>equipmentModelFitil4</v>
      </c>
      <c r="G269" s="25" t="str">
        <f>"equipmentType" &amp; Tablo1[[#This Row],[TypeEng]]&amp;".Id"</f>
        <v>equipmentTypeFitil.Id</v>
      </c>
      <c r="H269" s="25" t="s">
        <v>764</v>
      </c>
      <c r="I269" s="25" t="str">
        <f>"equipmentBrand"&amp;Tablo1[[#This Row],[Brand]]&amp;".Id"</f>
        <v>equipmentBrandZINSER.Id</v>
      </c>
      <c r="J269" s="25" t="s">
        <v>730</v>
      </c>
      <c r="K269" s="25" t="s">
        <v>731</v>
      </c>
      <c r="L269" s="25" t="str">
        <f>TRIM(_xlfn.CONCAT(Tablo1[[#This Row],[Brand]]," ~ ",Tablo1[[#This Row],[Model]]))</f>
        <v>ZINSER ~ 670 RoWeMat</v>
      </c>
      <c r="M269" s="25" t="str">
        <f>IF(COUNTIF($L$2:L269,L269)=1,COUNTIF($L$2:L269,L269),"0")</f>
        <v>0</v>
      </c>
      <c r="N269" s="31">
        <f>Tablo1[[#This Row],[Uniq]]+N268</f>
        <v>83</v>
      </c>
      <c r="O269" s="31" t="str">
        <f>"Model" &amp;Tablo1[[#This Row],[ModelNo]]</f>
        <v>Model83</v>
      </c>
      <c r="P269" s="25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Model83 = new EquipmentModel{Id = Guid.NewGuid(), EquipmentBrandId = equipmentBrandZINSER.Id, Name = "670 RoWeMat", EquipmentTypeId = equipmentTypeFitil.Id};</v>
      </c>
      <c r="Q269" s="26" t="s">
        <v>226</v>
      </c>
      <c r="R269" s="25">
        <v>2014</v>
      </c>
      <c r="S269" s="27" t="s">
        <v>250</v>
      </c>
      <c r="T269" s="27"/>
      <c r="U269" s="27">
        <v>1</v>
      </c>
      <c r="V269" s="28" t="s">
        <v>671</v>
      </c>
      <c r="W26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Model83.Id, Location="F121", SerialNumber ="50023968 - 368-0114-1987",TransformerNumber ="1", Year = 2014,Description="120 İĞ", Active=true},</v>
      </c>
      <c r="X269" s="1"/>
      <c r="Y269" s="1"/>
      <c r="Z269" s="1"/>
    </row>
    <row r="270" spans="1:26" x14ac:dyDescent="0.25">
      <c r="A270" s="8">
        <v>109</v>
      </c>
      <c r="B270" s="9" t="s">
        <v>665</v>
      </c>
      <c r="C270" s="9">
        <v>7</v>
      </c>
      <c r="D270" s="4" t="s">
        <v>3</v>
      </c>
      <c r="E270" s="4" t="s">
        <v>785</v>
      </c>
      <c r="F270" s="4" t="str">
        <f xml:space="preserve"> "equipmentModel" &amp; E270 &amp; COUNTIF($E$2:E270,E270)</f>
        <v>equipmentModelFitil5</v>
      </c>
      <c r="G270" s="4" t="str">
        <f>"equipmentType" &amp; Tablo1[[#This Row],[TypeEng]]&amp;".Id"</f>
        <v>equipmentTypeFitil.Id</v>
      </c>
      <c r="H270" s="4" t="s">
        <v>764</v>
      </c>
      <c r="I270" s="4" t="str">
        <f>"equipmentBrand"&amp;Tablo1[[#This Row],[Brand]]&amp;".Id"</f>
        <v>equipmentBrandZINSER.Id</v>
      </c>
      <c r="J270" s="4" t="s">
        <v>730</v>
      </c>
      <c r="K270" s="4" t="s">
        <v>731</v>
      </c>
      <c r="L270" s="4" t="str">
        <f>TRIM(_xlfn.CONCAT(Tablo1[[#This Row],[Brand]]," ~ ",Tablo1[[#This Row],[Model]]))</f>
        <v>ZINSER ~ 670 RoWeMat</v>
      </c>
      <c r="M270" s="4" t="str">
        <f>IF(COUNTIF($L$2:L270,L270)=1,COUNTIF($L$2:L270,L270),"0")</f>
        <v>0</v>
      </c>
      <c r="N270" s="31">
        <f>Tablo1[[#This Row],[Uniq]]+N269</f>
        <v>83</v>
      </c>
      <c r="O270" s="31" t="str">
        <f>"Model" &amp;Tablo1[[#This Row],[ModelNo]]</f>
        <v>Model83</v>
      </c>
      <c r="P270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Model83 = new EquipmentModel{Id = Guid.NewGuid(), EquipmentBrandId = equipmentBrandZINSER.Id, Name = "670 RoWeMat", EquipmentTypeId = equipmentTypeFitil.Id};</v>
      </c>
      <c r="Q270" s="5" t="s">
        <v>55</v>
      </c>
      <c r="R270" s="4">
        <v>2014</v>
      </c>
      <c r="S270" s="6" t="s">
        <v>249</v>
      </c>
      <c r="T270" s="6"/>
      <c r="U270" s="6">
        <v>5</v>
      </c>
      <c r="V270" s="7" t="s">
        <v>671</v>
      </c>
      <c r="W27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Model83.Id, Location="F231", SerialNumber ="50023967 - 368-0114-1986",TransformerNumber ="5", Year = 2014,Description="120 İĞ", Active=true},</v>
      </c>
      <c r="X270" s="1"/>
      <c r="Y270" s="1"/>
      <c r="Z270" s="1"/>
    </row>
    <row r="271" spans="1:26" x14ac:dyDescent="0.25">
      <c r="A271" s="8">
        <v>9</v>
      </c>
      <c r="B271" s="9" t="s">
        <v>427</v>
      </c>
      <c r="C271" s="9">
        <v>1</v>
      </c>
      <c r="D271" s="4" t="s">
        <v>3</v>
      </c>
      <c r="E271" s="4" t="s">
        <v>785</v>
      </c>
      <c r="F271" s="4" t="str">
        <f xml:space="preserve"> "equipmentModel" &amp; E271 &amp; COUNTIF($E$2:E271,E271)</f>
        <v>equipmentModelFitil6</v>
      </c>
      <c r="G271" s="4" t="str">
        <f>"equipmentType" &amp; Tablo1[[#This Row],[TypeEng]]&amp;".Id"</f>
        <v>equipmentTypeFitil.Id</v>
      </c>
      <c r="H271" s="4" t="s">
        <v>764</v>
      </c>
      <c r="I271" s="4" t="str">
        <f>"equipmentBrand"&amp;Tablo1[[#This Row],[Brand]]&amp;".Id"</f>
        <v>equipmentBrandZINSER.Id</v>
      </c>
      <c r="J271" s="4" t="s">
        <v>730</v>
      </c>
      <c r="K271" s="4" t="s">
        <v>731</v>
      </c>
      <c r="L271" s="4" t="str">
        <f>TRIM(_xlfn.CONCAT(Tablo1[[#This Row],[Brand]]," ~ ",Tablo1[[#This Row],[Model]]))</f>
        <v>ZINSER ~ 670 RoWeMat</v>
      </c>
      <c r="M271" s="4" t="str">
        <f>IF(COUNTIF($L$2:L271,L271)=1,COUNTIF($L$2:L271,L271),"0")</f>
        <v>0</v>
      </c>
      <c r="N271" s="31">
        <f>Tablo1[[#This Row],[Uniq]]+N270</f>
        <v>83</v>
      </c>
      <c r="O271" s="31" t="str">
        <f>"Model" &amp;Tablo1[[#This Row],[ModelNo]]</f>
        <v>Model83</v>
      </c>
      <c r="P271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Model83 = new EquipmentModel{Id = Guid.NewGuid(), EquipmentBrandId = equipmentBrandZINSER.Id, Name = "670 RoWeMat", EquipmentTypeId = equipmentTypeFitil.Id};</v>
      </c>
      <c r="Q271" s="5" t="s">
        <v>454</v>
      </c>
      <c r="R271" s="4">
        <v>2001</v>
      </c>
      <c r="S271" s="42" t="s">
        <v>637</v>
      </c>
      <c r="T271" s="42"/>
      <c r="U271" s="42">
        <v>1</v>
      </c>
      <c r="V271" s="43" t="s">
        <v>671</v>
      </c>
      <c r="W27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Model83.Id, Location="F111", SerialNumber ="22957 01-15-8653-0",TransformerNumber ="1", Year = 2001,Description="120 İĞ", Active=true},</v>
      </c>
      <c r="X271" s="1"/>
      <c r="Y271" s="1"/>
      <c r="Z271" s="1"/>
    </row>
    <row r="272" spans="1:26" x14ac:dyDescent="0.25">
      <c r="A272" s="38">
        <v>302</v>
      </c>
      <c r="B272" s="39" t="s">
        <v>592</v>
      </c>
      <c r="C272" s="39">
        <v>19</v>
      </c>
      <c r="D272" s="40" t="s">
        <v>3</v>
      </c>
      <c r="E272" s="40" t="s">
        <v>785</v>
      </c>
      <c r="F272" s="40" t="str">
        <f xml:space="preserve"> "equipmentModel" &amp; E272 &amp; COUNTIF($E$2:E272,E272)</f>
        <v>equipmentModelFitil7</v>
      </c>
      <c r="G272" s="40" t="str">
        <f>"equipmentType" &amp; Tablo1[[#This Row],[TypeEng]]&amp;".Id"</f>
        <v>equipmentTypeFitil.Id</v>
      </c>
      <c r="H272" s="40" t="s">
        <v>764</v>
      </c>
      <c r="I272" s="40" t="str">
        <f>"equipmentBrand"&amp;Tablo1[[#This Row],[Brand]]&amp;".Id"</f>
        <v>equipmentBrandZINSER.Id</v>
      </c>
      <c r="J272" s="40" t="s">
        <v>730</v>
      </c>
      <c r="K272" s="40" t="s">
        <v>731</v>
      </c>
      <c r="L272" s="40" t="str">
        <f>TRIM(_xlfn.CONCAT(Tablo1[[#This Row],[Brand]]," ~ ",Tablo1[[#This Row],[Model]]))</f>
        <v>ZINSER ~ 670 RoWeMat</v>
      </c>
      <c r="M272" s="40" t="str">
        <f>IF(COUNTIF($L$2:L272,L272)=1,COUNTIF($L$2:L272,L272),"0")</f>
        <v>0</v>
      </c>
      <c r="N272" s="31">
        <f>Tablo1[[#This Row],[Uniq]]+N271</f>
        <v>83</v>
      </c>
      <c r="O272" s="31" t="str">
        <f>"Model" &amp;Tablo1[[#This Row],[ModelNo]]</f>
        <v>Model83</v>
      </c>
      <c r="P272" s="4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Model83 = new EquipmentModel{Id = Guid.NewGuid(), EquipmentBrandId = equipmentBrandZINSER.Id, Name = "670 RoWeMat", EquipmentTypeId = equipmentTypeFitil.Id};</v>
      </c>
      <c r="Q272" s="41" t="s">
        <v>555</v>
      </c>
      <c r="R272" s="40">
        <v>2001</v>
      </c>
      <c r="S272" s="42" t="s">
        <v>561</v>
      </c>
      <c r="T272" s="42" t="s">
        <v>583</v>
      </c>
      <c r="U272" s="42"/>
      <c r="V272" s="43" t="s">
        <v>672</v>
      </c>
      <c r="W27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Model83.Id, Location="FT701", SerialNumber ="22956",TransformerNumber ="", Year = 2001,Description="120 İĞ", Active=false},</v>
      </c>
      <c r="X272" s="1"/>
      <c r="Y272" s="1"/>
      <c r="Z272" s="1"/>
    </row>
    <row r="273" spans="1:26" x14ac:dyDescent="0.25">
      <c r="A273" s="8">
        <v>118</v>
      </c>
      <c r="B273" s="9" t="s">
        <v>667</v>
      </c>
      <c r="C273" s="9">
        <v>8</v>
      </c>
      <c r="D273" s="4" t="s">
        <v>3</v>
      </c>
      <c r="E273" s="4" t="s">
        <v>785</v>
      </c>
      <c r="F273" s="4" t="str">
        <f xml:space="preserve"> "equipmentModel" &amp; E273 &amp; COUNTIF($E$2:E273,E273)</f>
        <v>equipmentModelFitil8</v>
      </c>
      <c r="G273" s="4" t="str">
        <f>"equipmentType" &amp; Tablo1[[#This Row],[TypeEng]]&amp;".Id"</f>
        <v>equipmentTypeFitil.Id</v>
      </c>
      <c r="H273" s="4" t="s">
        <v>764</v>
      </c>
      <c r="I273" s="4" t="str">
        <f>"equipmentBrand"&amp;Tablo1[[#This Row],[Brand]]&amp;".Id"</f>
        <v>equipmentBrandZINSER.Id</v>
      </c>
      <c r="J273" s="4" t="s">
        <v>730</v>
      </c>
      <c r="K273" s="4" t="s">
        <v>731</v>
      </c>
      <c r="L273" s="4" t="str">
        <f>TRIM(_xlfn.CONCAT(Tablo1[[#This Row],[Brand]]," ~ ",Tablo1[[#This Row],[Model]]))</f>
        <v>ZINSER ~ 670 RoWeMat</v>
      </c>
      <c r="M273" s="4" t="str">
        <f>IF(COUNTIF($L$2:L273,L273)=1,COUNTIF($L$2:L273,L273),"0")</f>
        <v>0</v>
      </c>
      <c r="N273" s="31">
        <f>Tablo1[[#This Row],[Uniq]]+N272</f>
        <v>83</v>
      </c>
      <c r="O273" s="31" t="str">
        <f>"Model" &amp;Tablo1[[#This Row],[ModelNo]]</f>
        <v>Model83</v>
      </c>
      <c r="P273" s="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Model83 = new EquipmentModel{Id = Guid.NewGuid(), EquipmentBrandId = equipmentBrandZINSER.Id, Name = "670 RoWeMat", EquipmentTypeId = equipmentTypeFitil.Id};</v>
      </c>
      <c r="Q273" s="5" t="s">
        <v>192</v>
      </c>
      <c r="R273" s="4">
        <v>2004</v>
      </c>
      <c r="S273" s="6" t="s">
        <v>351</v>
      </c>
      <c r="T273" s="6"/>
      <c r="U273" s="6">
        <v>5</v>
      </c>
      <c r="V273" s="7" t="s">
        <v>671</v>
      </c>
      <c r="W27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Model83.Id, Location="F241", SerialNumber ="15100054 - 03-15-17409-0",TransformerNumber ="5", Year = 2004,Description="120 İĞ", Active=true},</v>
      </c>
      <c r="X273" s="1"/>
      <c r="Y273" s="1"/>
      <c r="Z273" s="1"/>
    </row>
    <row r="274" spans="1:26" x14ac:dyDescent="0.25">
      <c r="A274" s="35">
        <v>199</v>
      </c>
      <c r="B274" s="36" t="s">
        <v>196</v>
      </c>
      <c r="C274" s="36">
        <v>11</v>
      </c>
      <c r="D274" s="20" t="s">
        <v>3</v>
      </c>
      <c r="E274" s="20" t="s">
        <v>785</v>
      </c>
      <c r="F274" s="20" t="str">
        <f xml:space="preserve"> "equipmentModel" &amp; E274 &amp; COUNTIF($E$2:E274,E274)</f>
        <v>equipmentModelFitil9</v>
      </c>
      <c r="G274" s="20" t="str">
        <f>"equipmentType" &amp; Tablo1[[#This Row],[TypeEng]]&amp;".Id"</f>
        <v>equipmentTypeFitil.Id</v>
      </c>
      <c r="H274" s="20" t="s">
        <v>764</v>
      </c>
      <c r="I274" s="20" t="str">
        <f>"equipmentBrand"&amp;Tablo1[[#This Row],[Brand]]&amp;".Id"</f>
        <v>equipmentBrandZINSER.Id</v>
      </c>
      <c r="J274" s="20" t="s">
        <v>730</v>
      </c>
      <c r="K274" s="20" t="s">
        <v>732</v>
      </c>
      <c r="L274" s="20" t="str">
        <f>TRIM(_xlfn.CONCAT(Tablo1[[#This Row],[Brand]]," ~ ",Tablo1[[#This Row],[Model]]))</f>
        <v>ZINSER ~ 670 RoWeMat</v>
      </c>
      <c r="M274" s="20" t="str">
        <f>IF(COUNTIF($L$2:L274,L274)=1,COUNTIF($L$2:L274,L274),"0")</f>
        <v>0</v>
      </c>
      <c r="N274" s="31">
        <f>Tablo1[[#This Row],[Uniq]]+N273</f>
        <v>83</v>
      </c>
      <c r="O274" s="31" t="str">
        <f>"Model" &amp;Tablo1[[#This Row],[ModelNo]]</f>
        <v>Model83</v>
      </c>
      <c r="P274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Model83 = new EquipmentModel{Id = Guid.NewGuid(), EquipmentBrandId = equipmentBrandZINSER.Id, Name = "670 RoWeMat", EquipmentTypeId = equipmentTypeFitil.Id};</v>
      </c>
      <c r="Q274" s="37" t="s">
        <v>468</v>
      </c>
      <c r="R274" s="20">
        <v>2001</v>
      </c>
      <c r="S274" s="21" t="s">
        <v>650</v>
      </c>
      <c r="T274" s="21"/>
      <c r="U274" s="21">
        <v>5</v>
      </c>
      <c r="V274" s="22" t="s">
        <v>671</v>
      </c>
      <c r="W27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Model83.Id, Location="F312", SerialNumber ="22953 01-15-8653-0",TransformerNumber ="5", Year = 2001,Description="84 İĞ", Active=true},</v>
      </c>
      <c r="X274" s="1"/>
      <c r="Y274" s="1"/>
      <c r="Z274" s="1"/>
    </row>
    <row r="275" spans="1:26" x14ac:dyDescent="0.25">
      <c r="A275" s="35">
        <v>198</v>
      </c>
      <c r="B275" s="36" t="s">
        <v>196</v>
      </c>
      <c r="C275" s="36">
        <v>11</v>
      </c>
      <c r="D275" s="20" t="s">
        <v>3</v>
      </c>
      <c r="E275" s="20" t="s">
        <v>785</v>
      </c>
      <c r="F275" s="20" t="str">
        <f xml:space="preserve"> "equipmentModel" &amp; E275 &amp; COUNTIF($E$2:E275,E275)</f>
        <v>equipmentModelFitil10</v>
      </c>
      <c r="G275" s="20" t="str">
        <f>"equipmentType" &amp; Tablo1[[#This Row],[TypeEng]]&amp;".Id"</f>
        <v>equipmentTypeFitil.Id</v>
      </c>
      <c r="H275" s="20" t="s">
        <v>764</v>
      </c>
      <c r="I275" s="20" t="str">
        <f>"equipmentBrand"&amp;Tablo1[[#This Row],[Brand]]&amp;".Id"</f>
        <v>equipmentBrandZINSER.Id</v>
      </c>
      <c r="J275" s="20" t="s">
        <v>730</v>
      </c>
      <c r="K275" s="20" t="s">
        <v>732</v>
      </c>
      <c r="L275" s="20" t="str">
        <f>TRIM(_xlfn.CONCAT(Tablo1[[#This Row],[Brand]]," ~ ",Tablo1[[#This Row],[Model]]))</f>
        <v>ZINSER ~ 670 RoWeMat</v>
      </c>
      <c r="M275" s="20" t="str">
        <f>IF(COUNTIF($L$2:L275,L275)=1,COUNTIF($L$2:L275,L275),"0")</f>
        <v>0</v>
      </c>
      <c r="N275" s="31">
        <f>Tablo1[[#This Row],[Uniq]]+N274</f>
        <v>83</v>
      </c>
      <c r="O275" s="31" t="str">
        <f>"Model" &amp;Tablo1[[#This Row],[ModelNo]]</f>
        <v>Model83</v>
      </c>
      <c r="P275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Model83 = new EquipmentModel{Id = Guid.NewGuid(), EquipmentBrandId = equipmentBrandZINSER.Id, Name = "670 RoWeMat", EquipmentTypeId = equipmentTypeFitil.Id};</v>
      </c>
      <c r="Q275" s="37" t="s">
        <v>467</v>
      </c>
      <c r="R275" s="20">
        <v>2004</v>
      </c>
      <c r="S275" s="21" t="s">
        <v>351</v>
      </c>
      <c r="T275" s="21"/>
      <c r="U275" s="21">
        <v>5</v>
      </c>
      <c r="V275" s="22" t="s">
        <v>671</v>
      </c>
      <c r="W27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Model83.Id, Location="F311", SerialNumber ="15100054 - 03-15-17409-0",TransformerNumber ="5", Year = 2004,Description="84 İĞ", Active=true},</v>
      </c>
      <c r="X275" s="1"/>
      <c r="Y275" s="1"/>
      <c r="Z275" s="1"/>
    </row>
    <row r="276" spans="1:26" x14ac:dyDescent="0.25">
      <c r="A276" s="18">
        <v>27</v>
      </c>
      <c r="B276" s="19" t="s">
        <v>435</v>
      </c>
      <c r="C276" s="19">
        <v>3</v>
      </c>
      <c r="D276" s="20" t="s">
        <v>3</v>
      </c>
      <c r="E276" s="20" t="s">
        <v>785</v>
      </c>
      <c r="F276" s="20" t="str">
        <f xml:space="preserve"> "equipmentModel" &amp; E276 &amp; COUNTIF($E$2:E276,E276)</f>
        <v>equipmentModelFitil11</v>
      </c>
      <c r="G276" s="20" t="str">
        <f>"equipmentType" &amp; Tablo1[[#This Row],[TypeEng]]&amp;".Id"</f>
        <v>equipmentTypeFitil.Id</v>
      </c>
      <c r="H276" s="20" t="s">
        <v>764</v>
      </c>
      <c r="I276" s="20" t="str">
        <f>"equipmentBrand"&amp;Tablo1[[#This Row],[Brand]]&amp;".Id"</f>
        <v>equipmentBrandZINSER.Id</v>
      </c>
      <c r="J276" s="20" t="s">
        <v>730</v>
      </c>
      <c r="K276" s="20" t="s">
        <v>731</v>
      </c>
      <c r="L276" s="20" t="str">
        <f>TRIM(_xlfn.CONCAT(Tablo1[[#This Row],[Brand]]," ~ ",Tablo1[[#This Row],[Model]]))</f>
        <v>ZINSER ~ 670 RoWeMat</v>
      </c>
      <c r="M276" s="20" t="str">
        <f>IF(COUNTIF($L$2:L276,L276)=1,COUNTIF($L$2:L276,L276),"0")</f>
        <v>0</v>
      </c>
      <c r="N276" s="31">
        <f>Tablo1[[#This Row],[Uniq]]+N275</f>
        <v>83</v>
      </c>
      <c r="O276" s="31" t="str">
        <f>"Model" &amp;Tablo1[[#This Row],[ModelNo]]</f>
        <v>Model83</v>
      </c>
      <c r="P276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Model83 = new EquipmentModel{Id = Guid.NewGuid(), EquipmentBrandId = equipmentBrandZINSER.Id, Name = "670 RoWeMat", EquipmentTypeId = equipmentTypeFitil.Id};</v>
      </c>
      <c r="Q276" s="20" t="s">
        <v>462</v>
      </c>
      <c r="R276" s="20">
        <v>2001</v>
      </c>
      <c r="S276" s="21" t="s">
        <v>638</v>
      </c>
      <c r="T276" s="21"/>
      <c r="U276" s="21">
        <v>1</v>
      </c>
      <c r="V276" s="22" t="s">
        <v>671</v>
      </c>
      <c r="W27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Model83.Id, Location="F131", SerialNumber ="22958 01/15/8653-0",TransformerNumber ="1", Year = 2001,Description="120 İĞ", Active=true},</v>
      </c>
      <c r="X276" s="1"/>
      <c r="Y276" s="1"/>
      <c r="Z276" s="1"/>
    </row>
    <row r="277" spans="1:26" x14ac:dyDescent="0.25">
      <c r="A277" s="44">
        <v>243</v>
      </c>
      <c r="B277" s="45" t="s">
        <v>504</v>
      </c>
      <c r="C277" s="45">
        <v>16</v>
      </c>
      <c r="D277" s="84" t="s">
        <v>9</v>
      </c>
      <c r="E277" s="84" t="s">
        <v>798</v>
      </c>
      <c r="F277" s="84" t="str">
        <f xml:space="preserve"> "equipmentModel" &amp; E277 &amp; COUNTIF($E$2:E277,E277)</f>
        <v>equipmentModelRing14</v>
      </c>
      <c r="G277" s="84" t="str">
        <f>"equipmentType" &amp; Tablo1[[#This Row],[TypeEng]]&amp;".Id"</f>
        <v>equipmentTypeRing.Id</v>
      </c>
      <c r="H277" s="84" t="s">
        <v>764</v>
      </c>
      <c r="I277" s="84" t="str">
        <f>"equipmentBrand"&amp;Tablo1[[#This Row],[Brand]]&amp;".Id"</f>
        <v>equipmentBrandZINSER.Id</v>
      </c>
      <c r="J277" s="84" t="s">
        <v>749</v>
      </c>
      <c r="K277" s="84" t="s">
        <v>750</v>
      </c>
      <c r="L277" s="84" t="str">
        <f>TRIM(_xlfn.CONCAT(Tablo1[[#This Row],[Brand]]," ~ ",Tablo1[[#This Row],[Model]]))</f>
        <v>ZINSER ~ RM321</v>
      </c>
      <c r="M277" s="84">
        <f>IF(COUNTIF($L$2:L277,L277)=1,COUNTIF($L$2:L277,L277),"0")</f>
        <v>1</v>
      </c>
      <c r="N277" s="31">
        <f>Tablo1[[#This Row],[Uniq]]+N276</f>
        <v>84</v>
      </c>
      <c r="O277" s="31" t="str">
        <f>"Model" &amp;Tablo1[[#This Row],[ModelNo]]</f>
        <v>Model84</v>
      </c>
      <c r="P277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Model84 = new EquipmentModel{Id = Guid.NewGuid(), EquipmentBrandId = equipmentBrandZINSER.Id, Name = "RM321", EquipmentTypeId = equipmentTypeRing.Id};</v>
      </c>
      <c r="Q277" s="92" t="s">
        <v>483</v>
      </c>
      <c r="R277" s="84">
        <v>1994</v>
      </c>
      <c r="S277" s="85" t="s">
        <v>651</v>
      </c>
      <c r="T277" s="85"/>
      <c r="U277" s="85">
        <v>6</v>
      </c>
      <c r="V277" s="86" t="s">
        <v>671</v>
      </c>
      <c r="W27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Model84.Id, Location="R501", SerialNumber ="13128 94/11/2320",TransformerNumber ="6", Year = 1994,Description="E1 768 İĞ Ø45", Active=true},</v>
      </c>
      <c r="X277" s="1"/>
      <c r="Y277" s="1"/>
      <c r="Z277" s="1"/>
    </row>
    <row r="278" spans="1:26" x14ac:dyDescent="0.25">
      <c r="A278" s="44">
        <v>244</v>
      </c>
      <c r="B278" s="45" t="s">
        <v>504</v>
      </c>
      <c r="C278" s="45">
        <v>16</v>
      </c>
      <c r="D278" s="84" t="s">
        <v>9</v>
      </c>
      <c r="E278" s="84" t="s">
        <v>798</v>
      </c>
      <c r="F278" s="84" t="str">
        <f xml:space="preserve"> "equipmentModel" &amp; E278 &amp; COUNTIF($E$2:E278,E278)</f>
        <v>equipmentModelRing15</v>
      </c>
      <c r="G278" s="84" t="str">
        <f>"equipmentType" &amp; Tablo1[[#This Row],[TypeEng]]&amp;".Id"</f>
        <v>equipmentTypeRing.Id</v>
      </c>
      <c r="H278" s="84" t="s">
        <v>764</v>
      </c>
      <c r="I278" s="84" t="str">
        <f>"equipmentBrand"&amp;Tablo1[[#This Row],[Brand]]&amp;".Id"</f>
        <v>equipmentBrandZINSER.Id</v>
      </c>
      <c r="J278" s="84" t="s">
        <v>749</v>
      </c>
      <c r="K278" s="84" t="s">
        <v>750</v>
      </c>
      <c r="L278" s="84" t="str">
        <f>TRIM(_xlfn.CONCAT(Tablo1[[#This Row],[Brand]]," ~ ",Tablo1[[#This Row],[Model]]))</f>
        <v>ZINSER ~ RM321</v>
      </c>
      <c r="M278" s="84" t="str">
        <f>IF(COUNTIF($L$2:L278,L278)=1,COUNTIF($L$2:L278,L278),"0")</f>
        <v>0</v>
      </c>
      <c r="N278" s="31">
        <f>Tablo1[[#This Row],[Uniq]]+N277</f>
        <v>84</v>
      </c>
      <c r="O278" s="31" t="str">
        <f>"Model" &amp;Tablo1[[#This Row],[ModelNo]]</f>
        <v>Model84</v>
      </c>
      <c r="P278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Model84 = new EquipmentModel{Id = Guid.NewGuid(), EquipmentBrandId = equipmentBrandZINSER.Id, Name = "RM321", EquipmentTypeId = equipmentTypeRing.Id};</v>
      </c>
      <c r="Q278" s="92" t="s">
        <v>484</v>
      </c>
      <c r="R278" s="84">
        <v>1994</v>
      </c>
      <c r="S278" s="85" t="s">
        <v>652</v>
      </c>
      <c r="T278" s="85"/>
      <c r="U278" s="85">
        <v>6</v>
      </c>
      <c r="V278" s="86" t="s">
        <v>671</v>
      </c>
      <c r="W27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Model84.Id, Location="R502", SerialNumber ="13130 94/11/2320",TransformerNumber ="6", Year = 1994,Description="E1 768 İĞ Ø45", Active=true},</v>
      </c>
      <c r="X278" s="1"/>
      <c r="Y278" s="1"/>
      <c r="Z278" s="1"/>
    </row>
    <row r="279" spans="1:26" x14ac:dyDescent="0.25">
      <c r="A279" s="44">
        <v>245</v>
      </c>
      <c r="B279" s="45" t="s">
        <v>504</v>
      </c>
      <c r="C279" s="45">
        <v>16</v>
      </c>
      <c r="D279" s="84" t="s">
        <v>9</v>
      </c>
      <c r="E279" s="84" t="s">
        <v>798</v>
      </c>
      <c r="F279" s="84" t="str">
        <f xml:space="preserve"> "equipmentModel" &amp; E279 &amp; COUNTIF($E$2:E279,E279)</f>
        <v>equipmentModelRing16</v>
      </c>
      <c r="G279" s="84" t="str">
        <f>"equipmentType" &amp; Tablo1[[#This Row],[TypeEng]]&amp;".Id"</f>
        <v>equipmentTypeRing.Id</v>
      </c>
      <c r="H279" s="84" t="s">
        <v>764</v>
      </c>
      <c r="I279" s="84" t="str">
        <f>"equipmentBrand"&amp;Tablo1[[#This Row],[Brand]]&amp;".Id"</f>
        <v>equipmentBrandZINSER.Id</v>
      </c>
      <c r="J279" s="84" t="s">
        <v>749</v>
      </c>
      <c r="K279" s="84" t="s">
        <v>750</v>
      </c>
      <c r="L279" s="84" t="str">
        <f>TRIM(_xlfn.CONCAT(Tablo1[[#This Row],[Brand]]," ~ ",Tablo1[[#This Row],[Model]]))</f>
        <v>ZINSER ~ RM321</v>
      </c>
      <c r="M279" s="84" t="str">
        <f>IF(COUNTIF($L$2:L279,L279)=1,COUNTIF($L$2:L279,L279),"0")</f>
        <v>0</v>
      </c>
      <c r="N279" s="31">
        <f>Tablo1[[#This Row],[Uniq]]+N278</f>
        <v>84</v>
      </c>
      <c r="O279" s="31" t="str">
        <f>"Model" &amp;Tablo1[[#This Row],[ModelNo]]</f>
        <v>Model84</v>
      </c>
      <c r="P279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Model84 = new EquipmentModel{Id = Guid.NewGuid(), EquipmentBrandId = equipmentBrandZINSER.Id, Name = "RM321", EquipmentTypeId = equipmentTypeRing.Id};</v>
      </c>
      <c r="Q279" s="92" t="s">
        <v>485</v>
      </c>
      <c r="R279" s="84">
        <v>1994</v>
      </c>
      <c r="S279" s="85" t="s">
        <v>653</v>
      </c>
      <c r="T279" s="85"/>
      <c r="U279" s="85">
        <v>6</v>
      </c>
      <c r="V279" s="86" t="s">
        <v>671</v>
      </c>
      <c r="W27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Model84.Id, Location="R503", SerialNumber ="13127 94/11/2320",TransformerNumber ="6", Year = 1994,Description="E1 768 İĞ Ø45", Active=true},</v>
      </c>
      <c r="X279" s="1"/>
      <c r="Y279" s="1"/>
      <c r="Z279" s="1"/>
    </row>
    <row r="280" spans="1:26" x14ac:dyDescent="0.25">
      <c r="A280" s="44">
        <v>246</v>
      </c>
      <c r="B280" s="45" t="s">
        <v>504</v>
      </c>
      <c r="C280" s="45">
        <v>16</v>
      </c>
      <c r="D280" s="84" t="s">
        <v>9</v>
      </c>
      <c r="E280" s="84" t="s">
        <v>798</v>
      </c>
      <c r="F280" s="84" t="str">
        <f xml:space="preserve"> "equipmentModel" &amp; E280 &amp; COUNTIF($E$2:E280,E280)</f>
        <v>equipmentModelRing17</v>
      </c>
      <c r="G280" s="84" t="str">
        <f>"equipmentType" &amp; Tablo1[[#This Row],[TypeEng]]&amp;".Id"</f>
        <v>equipmentTypeRing.Id</v>
      </c>
      <c r="H280" s="84" t="s">
        <v>764</v>
      </c>
      <c r="I280" s="84" t="str">
        <f>"equipmentBrand"&amp;Tablo1[[#This Row],[Brand]]&amp;".Id"</f>
        <v>equipmentBrandZINSER.Id</v>
      </c>
      <c r="J280" s="84" t="s">
        <v>749</v>
      </c>
      <c r="K280" s="84" t="s">
        <v>750</v>
      </c>
      <c r="L280" s="84" t="str">
        <f>TRIM(_xlfn.CONCAT(Tablo1[[#This Row],[Brand]]," ~ ",Tablo1[[#This Row],[Model]]))</f>
        <v>ZINSER ~ RM321</v>
      </c>
      <c r="M280" s="84" t="str">
        <f>IF(COUNTIF($L$2:L280,L280)=1,COUNTIF($L$2:L280,L280),"0")</f>
        <v>0</v>
      </c>
      <c r="N280" s="31">
        <f>Tablo1[[#This Row],[Uniq]]+N279</f>
        <v>84</v>
      </c>
      <c r="O280" s="31" t="str">
        <f>"Model" &amp;Tablo1[[#This Row],[ModelNo]]</f>
        <v>Model84</v>
      </c>
      <c r="P280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Model84 = new EquipmentModel{Id = Guid.NewGuid(), EquipmentBrandId = equipmentBrandZINSER.Id, Name = "RM321", EquipmentTypeId = equipmentTypeRing.Id};</v>
      </c>
      <c r="Q280" s="92" t="s">
        <v>486</v>
      </c>
      <c r="R280" s="84">
        <v>1994</v>
      </c>
      <c r="S280" s="85" t="s">
        <v>654</v>
      </c>
      <c r="T280" s="85"/>
      <c r="U280" s="85">
        <v>6</v>
      </c>
      <c r="V280" s="86" t="s">
        <v>671</v>
      </c>
      <c r="W28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Model84.Id, Location="R504", SerialNumber ="13134 94/11/2320",TransformerNumber ="6", Year = 1994,Description="E1 768 İĞ Ø45", Active=true},</v>
      </c>
      <c r="X280" s="1"/>
      <c r="Y280" s="1"/>
      <c r="Z280" s="1"/>
    </row>
    <row r="281" spans="1:26" x14ac:dyDescent="0.25">
      <c r="A281" s="44">
        <v>247</v>
      </c>
      <c r="B281" s="45" t="s">
        <v>504</v>
      </c>
      <c r="C281" s="45">
        <v>16</v>
      </c>
      <c r="D281" s="84" t="s">
        <v>9</v>
      </c>
      <c r="E281" s="84" t="s">
        <v>798</v>
      </c>
      <c r="F281" s="84" t="str">
        <f xml:space="preserve"> "equipmentModel" &amp; E281 &amp; COUNTIF($E$2:E281,E281)</f>
        <v>equipmentModelRing18</v>
      </c>
      <c r="G281" s="84" t="str">
        <f>"equipmentType" &amp; Tablo1[[#This Row],[TypeEng]]&amp;".Id"</f>
        <v>equipmentTypeRing.Id</v>
      </c>
      <c r="H281" s="84" t="s">
        <v>764</v>
      </c>
      <c r="I281" s="84" t="str">
        <f>"equipmentBrand"&amp;Tablo1[[#This Row],[Brand]]&amp;".Id"</f>
        <v>equipmentBrandZINSER.Id</v>
      </c>
      <c r="J281" s="84" t="s">
        <v>749</v>
      </c>
      <c r="K281" s="84" t="s">
        <v>750</v>
      </c>
      <c r="L281" s="84" t="str">
        <f>TRIM(_xlfn.CONCAT(Tablo1[[#This Row],[Brand]]," ~ ",Tablo1[[#This Row],[Model]]))</f>
        <v>ZINSER ~ RM321</v>
      </c>
      <c r="M281" s="84" t="str">
        <f>IF(COUNTIF($L$2:L281,L281)=1,COUNTIF($L$2:L281,L281),"0")</f>
        <v>0</v>
      </c>
      <c r="N281" s="31">
        <f>Tablo1[[#This Row],[Uniq]]+N280</f>
        <v>84</v>
      </c>
      <c r="O281" s="31" t="str">
        <f>"Model" &amp;Tablo1[[#This Row],[ModelNo]]</f>
        <v>Model84</v>
      </c>
      <c r="P281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Model84 = new EquipmentModel{Id = Guid.NewGuid(), EquipmentBrandId = equipmentBrandZINSER.Id, Name = "RM321", EquipmentTypeId = equipmentTypeRing.Id};</v>
      </c>
      <c r="Q281" s="92" t="s">
        <v>487</v>
      </c>
      <c r="R281" s="84">
        <v>1994</v>
      </c>
      <c r="S281" s="85" t="s">
        <v>655</v>
      </c>
      <c r="T281" s="85"/>
      <c r="U281" s="85">
        <v>6</v>
      </c>
      <c r="V281" s="86" t="s">
        <v>671</v>
      </c>
      <c r="W28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Model84.Id, Location="R505", SerialNumber ="13133 94/11/2320",TransformerNumber ="6", Year = 1994,Description="E1 768 İĞ Ø45", Active=true},</v>
      </c>
      <c r="X281" s="1"/>
      <c r="Y281" s="1"/>
      <c r="Z281" s="1"/>
    </row>
    <row r="282" spans="1:26" x14ac:dyDescent="0.25">
      <c r="A282" s="44">
        <v>248</v>
      </c>
      <c r="B282" s="45" t="s">
        <v>504</v>
      </c>
      <c r="C282" s="45">
        <v>16</v>
      </c>
      <c r="D282" s="84" t="s">
        <v>9</v>
      </c>
      <c r="E282" s="84" t="s">
        <v>798</v>
      </c>
      <c r="F282" s="84" t="str">
        <f xml:space="preserve"> "equipmentModel" &amp; E282 &amp; COUNTIF($E$2:E282,E282)</f>
        <v>equipmentModelRing19</v>
      </c>
      <c r="G282" s="84" t="str">
        <f>"equipmentType" &amp; Tablo1[[#This Row],[TypeEng]]&amp;".Id"</f>
        <v>equipmentTypeRing.Id</v>
      </c>
      <c r="H282" s="84" t="s">
        <v>764</v>
      </c>
      <c r="I282" s="84" t="str">
        <f>"equipmentBrand"&amp;Tablo1[[#This Row],[Brand]]&amp;".Id"</f>
        <v>equipmentBrandZINSER.Id</v>
      </c>
      <c r="J282" s="84" t="s">
        <v>749</v>
      </c>
      <c r="K282" s="84" t="s">
        <v>750</v>
      </c>
      <c r="L282" s="84" t="str">
        <f>TRIM(_xlfn.CONCAT(Tablo1[[#This Row],[Brand]]," ~ ",Tablo1[[#This Row],[Model]]))</f>
        <v>ZINSER ~ RM321</v>
      </c>
      <c r="M282" s="84" t="str">
        <f>IF(COUNTIF($L$2:L282,L282)=1,COUNTIF($L$2:L282,L282),"0")</f>
        <v>0</v>
      </c>
      <c r="N282" s="31">
        <f>Tablo1[[#This Row],[Uniq]]+N281</f>
        <v>84</v>
      </c>
      <c r="O282" s="31" t="str">
        <f>"Model" &amp;Tablo1[[#This Row],[ModelNo]]</f>
        <v>Model84</v>
      </c>
      <c r="P282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Model84 = new EquipmentModel{Id = Guid.NewGuid(), EquipmentBrandId = equipmentBrandZINSER.Id, Name = "RM321", EquipmentTypeId = equipmentTypeRing.Id};</v>
      </c>
      <c r="Q282" s="92" t="s">
        <v>488</v>
      </c>
      <c r="R282" s="84">
        <v>1994</v>
      </c>
      <c r="S282" s="85" t="s">
        <v>656</v>
      </c>
      <c r="T282" s="85"/>
      <c r="U282" s="85">
        <v>6</v>
      </c>
      <c r="V282" s="86" t="s">
        <v>671</v>
      </c>
      <c r="W28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Model84.Id, Location="R506", SerialNumber ="13129 94/11/2320",TransformerNumber ="6", Year = 1994,Description="E1 768 İĞ Ø45", Active=true},</v>
      </c>
      <c r="X282" s="1"/>
      <c r="Y282" s="1"/>
      <c r="Z282" s="1"/>
    </row>
    <row r="283" spans="1:26" x14ac:dyDescent="0.25">
      <c r="A283" s="44">
        <v>249</v>
      </c>
      <c r="B283" s="45" t="s">
        <v>504</v>
      </c>
      <c r="C283" s="45">
        <v>16</v>
      </c>
      <c r="D283" s="84" t="s">
        <v>9</v>
      </c>
      <c r="E283" s="84" t="s">
        <v>798</v>
      </c>
      <c r="F283" s="84" t="str">
        <f xml:space="preserve"> "equipmentModel" &amp; E283 &amp; COUNTIF($E$2:E283,E283)</f>
        <v>equipmentModelRing20</v>
      </c>
      <c r="G283" s="84" t="str">
        <f>"equipmentType" &amp; Tablo1[[#This Row],[TypeEng]]&amp;".Id"</f>
        <v>equipmentTypeRing.Id</v>
      </c>
      <c r="H283" s="84" t="s">
        <v>764</v>
      </c>
      <c r="I283" s="84" t="str">
        <f>"equipmentBrand"&amp;Tablo1[[#This Row],[Brand]]&amp;".Id"</f>
        <v>equipmentBrandZINSER.Id</v>
      </c>
      <c r="J283" s="84" t="s">
        <v>749</v>
      </c>
      <c r="K283" s="84" t="s">
        <v>750</v>
      </c>
      <c r="L283" s="84" t="str">
        <f>TRIM(_xlfn.CONCAT(Tablo1[[#This Row],[Brand]]," ~ ",Tablo1[[#This Row],[Model]]))</f>
        <v>ZINSER ~ RM321</v>
      </c>
      <c r="M283" s="84" t="str">
        <f>IF(COUNTIF($L$2:L283,L283)=1,COUNTIF($L$2:L283,L283),"0")</f>
        <v>0</v>
      </c>
      <c r="N283" s="31">
        <f>Tablo1[[#This Row],[Uniq]]+N282</f>
        <v>84</v>
      </c>
      <c r="O283" s="31" t="str">
        <f>"Model" &amp;Tablo1[[#This Row],[ModelNo]]</f>
        <v>Model84</v>
      </c>
      <c r="P283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Model84 = new EquipmentModel{Id = Guid.NewGuid(), EquipmentBrandId = equipmentBrandZINSER.Id, Name = "RM321", EquipmentTypeId = equipmentTypeRing.Id};</v>
      </c>
      <c r="Q283" s="92" t="s">
        <v>489</v>
      </c>
      <c r="R283" s="84">
        <v>1994</v>
      </c>
      <c r="S283" s="85" t="s">
        <v>657</v>
      </c>
      <c r="T283" s="85"/>
      <c r="U283" s="85">
        <v>6</v>
      </c>
      <c r="V283" s="86" t="s">
        <v>671</v>
      </c>
      <c r="W28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Model84.Id, Location="R507", SerialNumber ="13124 94/11/2320",TransformerNumber ="6", Year = 1994,Description="E1 768 İĞ Ø45", Active=true},</v>
      </c>
      <c r="X283" s="1"/>
      <c r="Y283" s="1"/>
      <c r="Z283" s="1"/>
    </row>
    <row r="284" spans="1:26" x14ac:dyDescent="0.25">
      <c r="A284" s="44">
        <v>250</v>
      </c>
      <c r="B284" s="45" t="s">
        <v>504</v>
      </c>
      <c r="C284" s="45">
        <v>16</v>
      </c>
      <c r="D284" s="84" t="s">
        <v>9</v>
      </c>
      <c r="E284" s="84" t="s">
        <v>798</v>
      </c>
      <c r="F284" s="84" t="str">
        <f xml:space="preserve"> "equipmentModel" &amp; E284 &amp; COUNTIF($E$2:E284,E284)</f>
        <v>equipmentModelRing21</v>
      </c>
      <c r="G284" s="84" t="str">
        <f>"equipmentType" &amp; Tablo1[[#This Row],[TypeEng]]&amp;".Id"</f>
        <v>equipmentTypeRing.Id</v>
      </c>
      <c r="H284" s="84" t="s">
        <v>764</v>
      </c>
      <c r="I284" s="84" t="str">
        <f>"equipmentBrand"&amp;Tablo1[[#This Row],[Brand]]&amp;".Id"</f>
        <v>equipmentBrandZINSER.Id</v>
      </c>
      <c r="J284" s="84" t="s">
        <v>749</v>
      </c>
      <c r="K284" s="84" t="s">
        <v>750</v>
      </c>
      <c r="L284" s="84" t="str">
        <f>TRIM(_xlfn.CONCAT(Tablo1[[#This Row],[Brand]]," ~ ",Tablo1[[#This Row],[Model]]))</f>
        <v>ZINSER ~ RM321</v>
      </c>
      <c r="M284" s="84" t="str">
        <f>IF(COUNTIF($L$2:L284,L284)=1,COUNTIF($L$2:L284,L284),"0")</f>
        <v>0</v>
      </c>
      <c r="N284" s="31">
        <f>Tablo1[[#This Row],[Uniq]]+N283</f>
        <v>84</v>
      </c>
      <c r="O284" s="31" t="str">
        <f>"Model" &amp;Tablo1[[#This Row],[ModelNo]]</f>
        <v>Model84</v>
      </c>
      <c r="P284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Model84 = new EquipmentModel{Id = Guid.NewGuid(), EquipmentBrandId = equipmentBrandZINSER.Id, Name = "RM321", EquipmentTypeId = equipmentTypeRing.Id};</v>
      </c>
      <c r="Q284" s="92" t="s">
        <v>490</v>
      </c>
      <c r="R284" s="84">
        <v>1994</v>
      </c>
      <c r="S284" s="85" t="s">
        <v>658</v>
      </c>
      <c r="T284" s="85"/>
      <c r="U284" s="85">
        <v>6</v>
      </c>
      <c r="V284" s="86" t="s">
        <v>671</v>
      </c>
      <c r="W28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Model84.Id, Location="R508", SerialNumber ="13122 94/11/2320",TransformerNumber ="6", Year = 1994,Description="E1 768 İĞ Ø45", Active=true},</v>
      </c>
      <c r="X284" s="1"/>
      <c r="Y284" s="1"/>
      <c r="Z284" s="1"/>
    </row>
    <row r="285" spans="1:26" x14ac:dyDescent="0.25">
      <c r="A285" s="44">
        <v>251</v>
      </c>
      <c r="B285" s="45" t="s">
        <v>504</v>
      </c>
      <c r="C285" s="45">
        <v>16</v>
      </c>
      <c r="D285" s="84" t="s">
        <v>9</v>
      </c>
      <c r="E285" s="84" t="s">
        <v>798</v>
      </c>
      <c r="F285" s="84" t="str">
        <f xml:space="preserve"> "equipmentModel" &amp; E285 &amp; COUNTIF($E$2:E285,E285)</f>
        <v>equipmentModelRing22</v>
      </c>
      <c r="G285" s="84" t="str">
        <f>"equipmentType" &amp; Tablo1[[#This Row],[TypeEng]]&amp;".Id"</f>
        <v>equipmentTypeRing.Id</v>
      </c>
      <c r="H285" s="84" t="s">
        <v>764</v>
      </c>
      <c r="I285" s="84" t="str">
        <f>"equipmentBrand"&amp;Tablo1[[#This Row],[Brand]]&amp;".Id"</f>
        <v>equipmentBrandZINSER.Id</v>
      </c>
      <c r="J285" s="84" t="s">
        <v>749</v>
      </c>
      <c r="K285" s="84" t="s">
        <v>750</v>
      </c>
      <c r="L285" s="84" t="str">
        <f>TRIM(_xlfn.CONCAT(Tablo1[[#This Row],[Brand]]," ~ ",Tablo1[[#This Row],[Model]]))</f>
        <v>ZINSER ~ RM321</v>
      </c>
      <c r="M285" s="84" t="str">
        <f>IF(COUNTIF($L$2:L285,L285)=1,COUNTIF($L$2:L285,L285),"0")</f>
        <v>0</v>
      </c>
      <c r="N285" s="31">
        <f>Tablo1[[#This Row],[Uniq]]+N284</f>
        <v>84</v>
      </c>
      <c r="O285" s="31" t="str">
        <f>"Model" &amp;Tablo1[[#This Row],[ModelNo]]</f>
        <v>Model84</v>
      </c>
      <c r="P285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Model84 = new EquipmentModel{Id = Guid.NewGuid(), EquipmentBrandId = equipmentBrandZINSER.Id, Name = "RM321", EquipmentTypeId = equipmentTypeRing.Id};</v>
      </c>
      <c r="Q285" s="92" t="s">
        <v>491</v>
      </c>
      <c r="R285" s="84">
        <v>1994</v>
      </c>
      <c r="S285" s="85" t="s">
        <v>659</v>
      </c>
      <c r="T285" s="85"/>
      <c r="U285" s="85">
        <v>6</v>
      </c>
      <c r="V285" s="86" t="s">
        <v>671</v>
      </c>
      <c r="W28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Model84.Id, Location="R509", SerialNumber ="13123 94/11/2320",TransformerNumber ="6", Year = 1994,Description="E1 768 İĞ Ø45", Active=true},</v>
      </c>
      <c r="X285" s="1"/>
      <c r="Y285" s="1"/>
      <c r="Z285" s="1"/>
    </row>
    <row r="286" spans="1:26" x14ac:dyDescent="0.25">
      <c r="A286" s="35">
        <v>127</v>
      </c>
      <c r="B286" s="36" t="s">
        <v>193</v>
      </c>
      <c r="C286" s="36">
        <v>9</v>
      </c>
      <c r="D286" s="20" t="s">
        <v>9</v>
      </c>
      <c r="E286" s="20" t="s">
        <v>798</v>
      </c>
      <c r="F286" s="20" t="str">
        <f xml:space="preserve"> "equipmentModel" &amp; E286 &amp; COUNTIF($E$2:E286,E286)</f>
        <v>equipmentModelRing23</v>
      </c>
      <c r="G286" s="20" t="str">
        <f>"equipmentType" &amp; Tablo1[[#This Row],[TypeEng]]&amp;".Id"</f>
        <v>equipmentTypeRing.Id</v>
      </c>
      <c r="H286" s="20" t="s">
        <v>764</v>
      </c>
      <c r="I286" s="20" t="str">
        <f>"equipmentBrand"&amp;Tablo1[[#This Row],[Brand]]&amp;".Id"</f>
        <v>equipmentBrandZINSER.Id</v>
      </c>
      <c r="J286" s="20" t="s">
        <v>746</v>
      </c>
      <c r="K286" s="20" t="s">
        <v>747</v>
      </c>
      <c r="L286" s="20" t="str">
        <f>TRIM(_xlfn.CONCAT(Tablo1[[#This Row],[Brand]]," ~ ",Tablo1[[#This Row],[Model]]))</f>
        <v>ZINSER ~ RM350</v>
      </c>
      <c r="M286" s="20">
        <f>IF(COUNTIF($L$2:L286,L286)=1,COUNTIF($L$2:L286,L286),"0")</f>
        <v>1</v>
      </c>
      <c r="N286" s="31">
        <f>Tablo1[[#This Row],[Uniq]]+N285</f>
        <v>85</v>
      </c>
      <c r="O286" s="31" t="str">
        <f>"Model" &amp;Tablo1[[#This Row],[ModelNo]]</f>
        <v>Model85</v>
      </c>
      <c r="P286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86" s="37" t="s">
        <v>114</v>
      </c>
      <c r="R286" s="20">
        <v>1998</v>
      </c>
      <c r="S286" s="21" t="s">
        <v>611</v>
      </c>
      <c r="T286" s="21"/>
      <c r="U286" s="21">
        <v>4</v>
      </c>
      <c r="V286" s="22" t="s">
        <v>671</v>
      </c>
      <c r="W28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Location="R209", SerialNumber ="21311 98/11/5881",TransformerNumber ="4", Year = 1998,Description="864 İĞ Ø48 75mm KOPS Ø22*240", Active=true},</v>
      </c>
      <c r="X286" s="1"/>
      <c r="Y286" s="1"/>
      <c r="Z286" s="1"/>
    </row>
    <row r="287" spans="1:26" x14ac:dyDescent="0.25">
      <c r="A287" s="35">
        <v>128</v>
      </c>
      <c r="B287" s="36" t="s">
        <v>193</v>
      </c>
      <c r="C287" s="36">
        <v>9</v>
      </c>
      <c r="D287" s="20" t="s">
        <v>9</v>
      </c>
      <c r="E287" s="20" t="s">
        <v>798</v>
      </c>
      <c r="F287" s="20" t="str">
        <f xml:space="preserve"> "equipmentModel" &amp; E287 &amp; COUNTIF($E$2:E287,E287)</f>
        <v>equipmentModelRing24</v>
      </c>
      <c r="G287" s="20" t="str">
        <f>"equipmentType" &amp; Tablo1[[#This Row],[TypeEng]]&amp;".Id"</f>
        <v>equipmentTypeRing.Id</v>
      </c>
      <c r="H287" s="20" t="s">
        <v>764</v>
      </c>
      <c r="I287" s="20" t="str">
        <f>"equipmentBrand"&amp;Tablo1[[#This Row],[Brand]]&amp;".Id"</f>
        <v>equipmentBrandZINSER.Id</v>
      </c>
      <c r="J287" s="20" t="s">
        <v>746</v>
      </c>
      <c r="K287" s="20" t="s">
        <v>747</v>
      </c>
      <c r="L287" s="20" t="str">
        <f>TRIM(_xlfn.CONCAT(Tablo1[[#This Row],[Brand]]," ~ ",Tablo1[[#This Row],[Model]]))</f>
        <v>ZINSER ~ RM350</v>
      </c>
      <c r="M287" s="20" t="str">
        <f>IF(COUNTIF($L$2:L287,L287)=1,COUNTIF($L$2:L287,L287),"0")</f>
        <v>0</v>
      </c>
      <c r="N287" s="31">
        <f>Tablo1[[#This Row],[Uniq]]+N286</f>
        <v>85</v>
      </c>
      <c r="O287" s="31" t="str">
        <f>"Model" &amp;Tablo1[[#This Row],[ModelNo]]</f>
        <v>Model85</v>
      </c>
      <c r="P287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87" s="37" t="s">
        <v>115</v>
      </c>
      <c r="R287" s="20">
        <v>1998</v>
      </c>
      <c r="S287" s="21" t="s">
        <v>612</v>
      </c>
      <c r="T287" s="21"/>
      <c r="U287" s="21">
        <v>4</v>
      </c>
      <c r="V287" s="22" t="s">
        <v>671</v>
      </c>
      <c r="W28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Location="R210", SerialNumber ="21312 98/11/5881",TransformerNumber ="4", Year = 1998,Description="864 İĞ Ø48 75mm KOPS Ø22*240", Active=true},</v>
      </c>
      <c r="X287" s="1"/>
      <c r="Y287" s="1"/>
      <c r="Z287" s="1"/>
    </row>
    <row r="288" spans="1:26" x14ac:dyDescent="0.25">
      <c r="A288" s="35">
        <v>129</v>
      </c>
      <c r="B288" s="36" t="s">
        <v>193</v>
      </c>
      <c r="C288" s="36">
        <v>9</v>
      </c>
      <c r="D288" s="20" t="s">
        <v>9</v>
      </c>
      <c r="E288" s="20" t="s">
        <v>798</v>
      </c>
      <c r="F288" s="20" t="str">
        <f xml:space="preserve"> "equipmentModel" &amp; E288 &amp; COUNTIF($E$2:E288,E288)</f>
        <v>equipmentModelRing25</v>
      </c>
      <c r="G288" s="20" t="str">
        <f>"equipmentType" &amp; Tablo1[[#This Row],[TypeEng]]&amp;".Id"</f>
        <v>equipmentTypeRing.Id</v>
      </c>
      <c r="H288" s="20" t="s">
        <v>764</v>
      </c>
      <c r="I288" s="20" t="str">
        <f>"equipmentBrand"&amp;Tablo1[[#This Row],[Brand]]&amp;".Id"</f>
        <v>equipmentBrandZINSER.Id</v>
      </c>
      <c r="J288" s="20" t="s">
        <v>746</v>
      </c>
      <c r="K288" s="20" t="s">
        <v>747</v>
      </c>
      <c r="L288" s="20" t="str">
        <f>TRIM(_xlfn.CONCAT(Tablo1[[#This Row],[Brand]]," ~ ",Tablo1[[#This Row],[Model]]))</f>
        <v>ZINSER ~ RM350</v>
      </c>
      <c r="M288" s="20" t="str">
        <f>IF(COUNTIF($L$2:L288,L288)=1,COUNTIF($L$2:L288,L288),"0")</f>
        <v>0</v>
      </c>
      <c r="N288" s="31">
        <f>Tablo1[[#This Row],[Uniq]]+N287</f>
        <v>85</v>
      </c>
      <c r="O288" s="31" t="str">
        <f>"Model" &amp;Tablo1[[#This Row],[ModelNo]]</f>
        <v>Model85</v>
      </c>
      <c r="P288" s="2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88" s="37" t="s">
        <v>116</v>
      </c>
      <c r="R288" s="20">
        <v>1998</v>
      </c>
      <c r="S288" s="21" t="s">
        <v>613</v>
      </c>
      <c r="T288" s="21"/>
      <c r="U288" s="21">
        <v>4</v>
      </c>
      <c r="V288" s="22" t="s">
        <v>671</v>
      </c>
      <c r="W28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Location="R211", SerialNumber ="213110 98/11/5881",TransformerNumber ="4", Year = 1998,Description="864 İĞ Ø48 75mm KOPS Ø22*240", Active=true},</v>
      </c>
      <c r="X288" s="1"/>
      <c r="Y288" s="1"/>
      <c r="Z288" s="1"/>
    </row>
    <row r="289" spans="1:26" ht="15.75" customHeight="1" x14ac:dyDescent="0.25">
      <c r="A289" s="46">
        <v>33</v>
      </c>
      <c r="B289" s="47" t="s">
        <v>229</v>
      </c>
      <c r="C289" s="47">
        <v>4</v>
      </c>
      <c r="D289" s="30" t="s">
        <v>9</v>
      </c>
      <c r="E289" s="30" t="s">
        <v>798</v>
      </c>
      <c r="F289" s="30" t="str">
        <f xml:space="preserve"> "equipmentModel" &amp; E289 &amp; COUNTIF($E$2:E289,E289)</f>
        <v>equipmentModelRing26</v>
      </c>
      <c r="G289" s="30" t="str">
        <f>"equipmentType" &amp; Tablo1[[#This Row],[TypeEng]]&amp;".Id"</f>
        <v>equipmentTypeRing.Id</v>
      </c>
      <c r="H289" s="30" t="s">
        <v>764</v>
      </c>
      <c r="I289" s="30" t="str">
        <f>"equipmentBrand"&amp;Tablo1[[#This Row],[Brand]]&amp;".Id"</f>
        <v>equipmentBrandZINSER.Id</v>
      </c>
      <c r="J289" s="30" t="s">
        <v>746</v>
      </c>
      <c r="K289" s="30" t="s">
        <v>747</v>
      </c>
      <c r="L289" s="30" t="str">
        <f>TRIM(_xlfn.CONCAT(Tablo1[[#This Row],[Brand]]," ~ ",Tablo1[[#This Row],[Model]]))</f>
        <v>ZINSER ~ RM350</v>
      </c>
      <c r="M289" s="30" t="str">
        <f>IF(COUNTIF($L$2:L289,L289)=1,COUNTIF($L$2:L289,L289),"0")</f>
        <v>0</v>
      </c>
      <c r="N289" s="31">
        <f>Tablo1[[#This Row],[Uniq]]+N288</f>
        <v>85</v>
      </c>
      <c r="O289" s="31" t="str">
        <f>"Model" &amp;Tablo1[[#This Row],[ModelNo]]</f>
        <v>Model85</v>
      </c>
      <c r="P289" s="3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89" s="30" t="s">
        <v>33</v>
      </c>
      <c r="R289" s="30">
        <v>1999</v>
      </c>
      <c r="S289" s="87" t="s">
        <v>231</v>
      </c>
      <c r="T289" s="87"/>
      <c r="U289" s="87">
        <v>1</v>
      </c>
      <c r="V289" s="88" t="s">
        <v>671</v>
      </c>
      <c r="W28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Location="R106", SerialNumber ="21316",TransformerNumber ="1", Year = 1999,Description="864 İĞ Ø48 75mm KOPS Ø22*240", Active=true},</v>
      </c>
      <c r="X289" s="1"/>
      <c r="Y289" s="1"/>
      <c r="Z289" s="1"/>
    </row>
    <row r="290" spans="1:26" ht="15.75" customHeight="1" x14ac:dyDescent="0.25">
      <c r="A290" s="46">
        <v>35</v>
      </c>
      <c r="B290" s="47" t="s">
        <v>229</v>
      </c>
      <c r="C290" s="47">
        <v>4</v>
      </c>
      <c r="D290" s="30" t="s">
        <v>9</v>
      </c>
      <c r="E290" s="30" t="s">
        <v>798</v>
      </c>
      <c r="F290" s="30" t="str">
        <f xml:space="preserve"> "equipmentModel" &amp; E290 &amp; COUNTIF($E$2:E290,E290)</f>
        <v>equipmentModelRing27</v>
      </c>
      <c r="G290" s="30" t="str">
        <f>"equipmentType" &amp; Tablo1[[#This Row],[TypeEng]]&amp;".Id"</f>
        <v>equipmentTypeRing.Id</v>
      </c>
      <c r="H290" s="30" t="s">
        <v>764</v>
      </c>
      <c r="I290" s="30" t="str">
        <f>"equipmentBrand"&amp;Tablo1[[#This Row],[Brand]]&amp;".Id"</f>
        <v>equipmentBrandZINSER.Id</v>
      </c>
      <c r="J290" s="30" t="s">
        <v>746</v>
      </c>
      <c r="K290" s="30" t="s">
        <v>747</v>
      </c>
      <c r="L290" s="30" t="str">
        <f>TRIM(_xlfn.CONCAT(Tablo1[[#This Row],[Brand]]," ~ ",Tablo1[[#This Row],[Model]]))</f>
        <v>ZINSER ~ RM350</v>
      </c>
      <c r="M290" s="30" t="str">
        <f>IF(COUNTIF($L$2:L290,L290)=1,COUNTIF($L$2:L290,L290),"0")</f>
        <v>0</v>
      </c>
      <c r="N290" s="31">
        <f>Tablo1[[#This Row],[Uniq]]+N289</f>
        <v>85</v>
      </c>
      <c r="O290" s="31" t="str">
        <f>"Model" &amp;Tablo1[[#This Row],[ModelNo]]</f>
        <v>Model85</v>
      </c>
      <c r="P290" s="3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90" s="30" t="s">
        <v>35</v>
      </c>
      <c r="R290" s="30">
        <v>1999</v>
      </c>
      <c r="S290" s="87" t="s">
        <v>233</v>
      </c>
      <c r="T290" s="87"/>
      <c r="U290" s="87">
        <v>1</v>
      </c>
      <c r="V290" s="88" t="s">
        <v>671</v>
      </c>
      <c r="W29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Location="R108", SerialNumber ="21317",TransformerNumber ="1", Year = 1999,Description="864 İĞ Ø48 75mm KOPS Ø22*240", Active=true},</v>
      </c>
      <c r="X290" s="1"/>
      <c r="Y290" s="1"/>
      <c r="Z290" s="1"/>
    </row>
    <row r="291" spans="1:26" ht="15.75" customHeight="1" x14ac:dyDescent="0.25">
      <c r="A291" s="46">
        <v>34</v>
      </c>
      <c r="B291" s="47" t="s">
        <v>229</v>
      </c>
      <c r="C291" s="47">
        <v>4</v>
      </c>
      <c r="D291" s="30" t="s">
        <v>9</v>
      </c>
      <c r="E291" s="30" t="s">
        <v>798</v>
      </c>
      <c r="F291" s="30" t="str">
        <f xml:space="preserve"> "equipmentModel" &amp; E291 &amp; COUNTIF($E$2:E291,E291)</f>
        <v>equipmentModelRing28</v>
      </c>
      <c r="G291" s="30" t="str">
        <f>"equipmentType" &amp; Tablo1[[#This Row],[TypeEng]]&amp;".Id"</f>
        <v>equipmentTypeRing.Id</v>
      </c>
      <c r="H291" s="30" t="s">
        <v>764</v>
      </c>
      <c r="I291" s="30" t="str">
        <f>"equipmentBrand"&amp;Tablo1[[#This Row],[Brand]]&amp;".Id"</f>
        <v>equipmentBrandZINSER.Id</v>
      </c>
      <c r="J291" s="30" t="s">
        <v>746</v>
      </c>
      <c r="K291" s="30" t="s">
        <v>747</v>
      </c>
      <c r="L291" s="30" t="str">
        <f>TRIM(_xlfn.CONCAT(Tablo1[[#This Row],[Brand]]," ~ ",Tablo1[[#This Row],[Model]]))</f>
        <v>ZINSER ~ RM350</v>
      </c>
      <c r="M291" s="30" t="str">
        <f>IF(COUNTIF($L$2:L291,L291)=1,COUNTIF($L$2:L291,L291),"0")</f>
        <v>0</v>
      </c>
      <c r="N291" s="31">
        <f>Tablo1[[#This Row],[Uniq]]+N290</f>
        <v>85</v>
      </c>
      <c r="O291" s="31" t="str">
        <f>"Model" &amp;Tablo1[[#This Row],[ModelNo]]</f>
        <v>Model85</v>
      </c>
      <c r="P291" s="30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91" s="30" t="s">
        <v>34</v>
      </c>
      <c r="R291" s="30">
        <v>2000</v>
      </c>
      <c r="S291" s="87" t="s">
        <v>232</v>
      </c>
      <c r="T291" s="87"/>
      <c r="U291" s="87">
        <v>1</v>
      </c>
      <c r="V291" s="88" t="s">
        <v>671</v>
      </c>
      <c r="W29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Location="R107", SerialNumber ="21955",TransformerNumber ="1", Year = 2000,Description="864 İĞ Ø48 75mm KOPS Ø22*240", Active=true},</v>
      </c>
      <c r="X291" s="1"/>
      <c r="Y291" s="1"/>
      <c r="Z291" s="1"/>
    </row>
    <row r="292" spans="1:26" ht="15.75" customHeight="1" x14ac:dyDescent="0.25">
      <c r="A292" s="35">
        <v>130</v>
      </c>
      <c r="B292" s="36" t="s">
        <v>193</v>
      </c>
      <c r="C292" s="36">
        <v>9</v>
      </c>
      <c r="D292" s="89" t="s">
        <v>9</v>
      </c>
      <c r="E292" s="89" t="s">
        <v>798</v>
      </c>
      <c r="F292" s="89" t="str">
        <f xml:space="preserve"> "equipmentModel" &amp; E292 &amp; COUNTIF($E$2:E292,E292)</f>
        <v>equipmentModelRing29</v>
      </c>
      <c r="G292" s="89" t="str">
        <f>"equipmentType" &amp; Tablo1[[#This Row],[TypeEng]]&amp;".Id"</f>
        <v>equipmentTypeRing.Id</v>
      </c>
      <c r="H292" s="89" t="s">
        <v>764</v>
      </c>
      <c r="I292" s="89" t="str">
        <f>"equipmentBrand"&amp;Tablo1[[#This Row],[Brand]]&amp;".Id"</f>
        <v>equipmentBrandZINSER.Id</v>
      </c>
      <c r="J292" s="89" t="s">
        <v>746</v>
      </c>
      <c r="K292" s="89" t="s">
        <v>747</v>
      </c>
      <c r="L292" s="89" t="str">
        <f>TRIM(_xlfn.CONCAT(Tablo1[[#This Row],[Brand]]," ~ ",Tablo1[[#This Row],[Model]]))</f>
        <v>ZINSER ~ RM350</v>
      </c>
      <c r="M292" s="89" t="str">
        <f>IF(COUNTIF($L$2:L292,L292)=1,COUNTIF($L$2:L292,L292),"0")</f>
        <v>0</v>
      </c>
      <c r="N292" s="31">
        <f>Tablo1[[#This Row],[Uniq]]+N291</f>
        <v>85</v>
      </c>
      <c r="O292" s="31" t="str">
        <f>"Model" &amp;Tablo1[[#This Row],[ModelNo]]</f>
        <v>Model85</v>
      </c>
      <c r="P292" s="89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92" s="89" t="s">
        <v>117</v>
      </c>
      <c r="R292" s="89">
        <v>2000</v>
      </c>
      <c r="S292" s="90" t="s">
        <v>230</v>
      </c>
      <c r="T292" s="90"/>
      <c r="U292" s="90">
        <v>4</v>
      </c>
      <c r="V292" s="91" t="s">
        <v>671</v>
      </c>
      <c r="W29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Location="R212", SerialNumber ="21959",TransformerNumber ="4", Year = 2000,Description="864 İĞ Ø48 75mm KOPS Ø22*240", Active=true},</v>
      </c>
      <c r="X292" s="1"/>
      <c r="Y292" s="1"/>
      <c r="Z292" s="1"/>
    </row>
    <row r="293" spans="1:26" x14ac:dyDescent="0.25">
      <c r="A293" s="46">
        <v>39</v>
      </c>
      <c r="B293" s="47" t="s">
        <v>229</v>
      </c>
      <c r="C293" s="47">
        <v>4</v>
      </c>
      <c r="D293" s="30" t="s">
        <v>9</v>
      </c>
      <c r="E293" s="30" t="s">
        <v>798</v>
      </c>
      <c r="F293" s="30" t="str">
        <f xml:space="preserve"> "equipmentModel" &amp; E293 &amp; COUNTIF($E$2:E293,E293)</f>
        <v>equipmentModelRing30</v>
      </c>
      <c r="G293" s="30" t="str">
        <f>"equipmentType" &amp; Tablo1[[#This Row],[TypeEng]]&amp;".Id"</f>
        <v>equipmentTypeRing.Id</v>
      </c>
      <c r="H293" s="30" t="s">
        <v>764</v>
      </c>
      <c r="I293" s="84" t="str">
        <f>"equipmentBrand"&amp;Tablo1[[#This Row],[Brand]]&amp;".Id"</f>
        <v>equipmentBrandZINSER.Id</v>
      </c>
      <c r="J293" s="84" t="s">
        <v>746</v>
      </c>
      <c r="K293" s="84" t="s">
        <v>748</v>
      </c>
      <c r="L293" s="84" t="str">
        <f>TRIM(_xlfn.CONCAT(Tablo1[[#This Row],[Brand]]," ~ ",Tablo1[[#This Row],[Model]]))</f>
        <v>ZINSER ~ RM350</v>
      </c>
      <c r="M293" s="84" t="str">
        <f>IF(COUNTIF($L$2:L293,L293)=1,COUNTIF($L$2:L293,L293),"0")</f>
        <v>0</v>
      </c>
      <c r="N293" s="31">
        <f>Tablo1[[#This Row],[Uniq]]+N292</f>
        <v>85</v>
      </c>
      <c r="O293" s="31" t="str">
        <f>"Model" &amp;Tablo1[[#This Row],[ModelNo]]</f>
        <v>Model85</v>
      </c>
      <c r="P293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93" s="30" t="s">
        <v>305</v>
      </c>
      <c r="R293" s="84">
        <v>1996</v>
      </c>
      <c r="S293" s="85" t="s">
        <v>601</v>
      </c>
      <c r="T293" s="85"/>
      <c r="U293" s="85">
        <v>1</v>
      </c>
      <c r="V293" s="86" t="s">
        <v>671</v>
      </c>
      <c r="W29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Location="R112", SerialNumber ="128 96/11/3982",TransformerNumber ="1", Year = 1996,Description="912 İĞ Ø45 70mm KOPS Ø19*210", Active=true},</v>
      </c>
      <c r="X293" s="1"/>
      <c r="Y293" s="1"/>
      <c r="Z293" s="1"/>
    </row>
    <row r="294" spans="1:26" x14ac:dyDescent="0.25">
      <c r="A294" s="46">
        <v>36</v>
      </c>
      <c r="B294" s="47" t="s">
        <v>229</v>
      </c>
      <c r="C294" s="47">
        <v>4</v>
      </c>
      <c r="D294" s="30" t="s">
        <v>9</v>
      </c>
      <c r="E294" s="30" t="s">
        <v>798</v>
      </c>
      <c r="F294" s="30" t="str">
        <f xml:space="preserve"> "equipmentModel" &amp; E294 &amp; COUNTIF($E$2:E294,E294)</f>
        <v>equipmentModelRing31</v>
      </c>
      <c r="G294" s="30" t="str">
        <f>"equipmentType" &amp; Tablo1[[#This Row],[TypeEng]]&amp;".Id"</f>
        <v>equipmentTypeRing.Id</v>
      </c>
      <c r="H294" s="30" t="s">
        <v>764</v>
      </c>
      <c r="I294" s="84" t="str">
        <f>"equipmentBrand"&amp;Tablo1[[#This Row],[Brand]]&amp;".Id"</f>
        <v>equipmentBrandZINSER.Id</v>
      </c>
      <c r="J294" s="84" t="s">
        <v>746</v>
      </c>
      <c r="K294" s="84" t="s">
        <v>748</v>
      </c>
      <c r="L294" s="84" t="str">
        <f>TRIM(_xlfn.CONCAT(Tablo1[[#This Row],[Brand]]," ~ ",Tablo1[[#This Row],[Model]]))</f>
        <v>ZINSER ~ RM350</v>
      </c>
      <c r="M294" s="84" t="str">
        <f>IF(COUNTIF($L$2:L294,L294)=1,COUNTIF($L$2:L294,L294),"0")</f>
        <v>0</v>
      </c>
      <c r="N294" s="31">
        <f>Tablo1[[#This Row],[Uniq]]+N293</f>
        <v>85</v>
      </c>
      <c r="O294" s="31" t="str">
        <f>"Model" &amp;Tablo1[[#This Row],[ModelNo]]</f>
        <v>Model85</v>
      </c>
      <c r="P294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94" s="30" t="s">
        <v>240</v>
      </c>
      <c r="R294" s="84">
        <v>1997</v>
      </c>
      <c r="S294" s="85" t="s">
        <v>281</v>
      </c>
      <c r="T294" s="85"/>
      <c r="U294" s="85">
        <v>1</v>
      </c>
      <c r="V294" s="86" t="s">
        <v>671</v>
      </c>
      <c r="W29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Location="R109", SerialNumber ="96/11/3998",TransformerNumber ="1", Year = 1997,Description="912 İĞ Ø45 70mm KOPS Ø19*210", Active=true},</v>
      </c>
      <c r="X294" s="1"/>
      <c r="Y294" s="1"/>
      <c r="Z294" s="1"/>
    </row>
    <row r="295" spans="1:26" x14ac:dyDescent="0.25">
      <c r="A295" s="46">
        <v>37</v>
      </c>
      <c r="B295" s="47" t="s">
        <v>229</v>
      </c>
      <c r="C295" s="47">
        <v>4</v>
      </c>
      <c r="D295" s="30" t="s">
        <v>9</v>
      </c>
      <c r="E295" s="30" t="s">
        <v>798</v>
      </c>
      <c r="F295" s="30" t="str">
        <f xml:space="preserve"> "equipmentModel" &amp; E295 &amp; COUNTIF($E$2:E295,E295)</f>
        <v>equipmentModelRing32</v>
      </c>
      <c r="G295" s="30" t="str">
        <f>"equipmentType" &amp; Tablo1[[#This Row],[TypeEng]]&amp;".Id"</f>
        <v>equipmentTypeRing.Id</v>
      </c>
      <c r="H295" s="30" t="s">
        <v>764</v>
      </c>
      <c r="I295" s="84" t="str">
        <f>"equipmentBrand"&amp;Tablo1[[#This Row],[Brand]]&amp;".Id"</f>
        <v>equipmentBrandZINSER.Id</v>
      </c>
      <c r="J295" s="84" t="s">
        <v>746</v>
      </c>
      <c r="K295" s="84" t="s">
        <v>748</v>
      </c>
      <c r="L295" s="84" t="str">
        <f>TRIM(_xlfn.CONCAT(Tablo1[[#This Row],[Brand]]," ~ ",Tablo1[[#This Row],[Model]]))</f>
        <v>ZINSER ~ RM350</v>
      </c>
      <c r="M295" s="84" t="str">
        <f>IF(COUNTIF($L$2:L295,L295)=1,COUNTIF($L$2:L295,L295),"0")</f>
        <v>0</v>
      </c>
      <c r="N295" s="31">
        <f>Tablo1[[#This Row],[Uniq]]+N294</f>
        <v>85</v>
      </c>
      <c r="O295" s="31" t="str">
        <f>"Model" &amp;Tablo1[[#This Row],[ModelNo]]</f>
        <v>Model85</v>
      </c>
      <c r="P295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95" s="30" t="s">
        <v>279</v>
      </c>
      <c r="R295" s="84">
        <v>1997</v>
      </c>
      <c r="S295" s="85" t="s">
        <v>282</v>
      </c>
      <c r="T295" s="85"/>
      <c r="U295" s="85">
        <v>1</v>
      </c>
      <c r="V295" s="86" t="s">
        <v>671</v>
      </c>
      <c r="W295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Location="R110", SerialNumber ="96/11/3993",TransformerNumber ="1", Year = 1997,Description="912 İĞ Ø45 70mm KOPS Ø19*210", Active=true},</v>
      </c>
      <c r="X295" s="1"/>
      <c r="Y295" s="1"/>
      <c r="Z295" s="1"/>
    </row>
    <row r="296" spans="1:26" x14ac:dyDescent="0.25">
      <c r="A296" s="46">
        <v>38</v>
      </c>
      <c r="B296" s="47" t="s">
        <v>229</v>
      </c>
      <c r="C296" s="47">
        <v>4</v>
      </c>
      <c r="D296" s="30" t="s">
        <v>9</v>
      </c>
      <c r="E296" s="30" t="s">
        <v>798</v>
      </c>
      <c r="F296" s="30" t="str">
        <f xml:space="preserve"> "equipmentModel" &amp; E296 &amp; COUNTIF($E$2:E296,E296)</f>
        <v>equipmentModelRing33</v>
      </c>
      <c r="G296" s="30" t="str">
        <f>"equipmentType" &amp; Tablo1[[#This Row],[TypeEng]]&amp;".Id"</f>
        <v>equipmentTypeRing.Id</v>
      </c>
      <c r="H296" s="30" t="s">
        <v>764</v>
      </c>
      <c r="I296" s="84" t="str">
        <f>"equipmentBrand"&amp;Tablo1[[#This Row],[Brand]]&amp;".Id"</f>
        <v>equipmentBrandZINSER.Id</v>
      </c>
      <c r="J296" s="84" t="s">
        <v>746</v>
      </c>
      <c r="K296" s="84" t="s">
        <v>748</v>
      </c>
      <c r="L296" s="84" t="str">
        <f>TRIM(_xlfn.CONCAT(Tablo1[[#This Row],[Brand]]," ~ ",Tablo1[[#This Row],[Model]]))</f>
        <v>ZINSER ~ RM350</v>
      </c>
      <c r="M296" s="84" t="str">
        <f>IF(COUNTIF($L$2:L296,L296)=1,COUNTIF($L$2:L296,L296),"0")</f>
        <v>0</v>
      </c>
      <c r="N296" s="31">
        <f>Tablo1[[#This Row],[Uniq]]+N295</f>
        <v>85</v>
      </c>
      <c r="O296" s="31" t="str">
        <f>"Model" &amp;Tablo1[[#This Row],[ModelNo]]</f>
        <v>Model85</v>
      </c>
      <c r="P296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96" s="30" t="s">
        <v>280</v>
      </c>
      <c r="R296" s="84">
        <v>2002</v>
      </c>
      <c r="S296" s="85" t="s">
        <v>600</v>
      </c>
      <c r="T296" s="85"/>
      <c r="U296" s="85">
        <v>1</v>
      </c>
      <c r="V296" s="86" t="s">
        <v>671</v>
      </c>
      <c r="W296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Location="R111", SerialNumber ="112 96/12/3982",TransformerNumber ="1", Year = 2002,Description="912 İĞ Ø45 70mm KOPS Ø19*210", Active=true},</v>
      </c>
      <c r="X296" s="1"/>
      <c r="Y296" s="1"/>
      <c r="Z296" s="1"/>
    </row>
    <row r="297" spans="1:26" x14ac:dyDescent="0.25">
      <c r="A297" s="46">
        <v>40</v>
      </c>
      <c r="B297" s="47" t="s">
        <v>229</v>
      </c>
      <c r="C297" s="47">
        <v>4</v>
      </c>
      <c r="D297" s="30" t="s">
        <v>9</v>
      </c>
      <c r="E297" s="30" t="s">
        <v>798</v>
      </c>
      <c r="F297" s="30" t="str">
        <f xml:space="preserve"> "equipmentModel" &amp; E297 &amp; COUNTIF($E$2:E297,E297)</f>
        <v>equipmentModelRing34</v>
      </c>
      <c r="G297" s="30" t="str">
        <f>"equipmentType" &amp; Tablo1[[#This Row],[TypeEng]]&amp;".Id"</f>
        <v>equipmentTypeRing.Id</v>
      </c>
      <c r="H297" s="30" t="s">
        <v>764</v>
      </c>
      <c r="I297" s="84" t="str">
        <f>"equipmentBrand"&amp;Tablo1[[#This Row],[Brand]]&amp;".Id"</f>
        <v>equipmentBrandZINSER.Id</v>
      </c>
      <c r="J297" s="84" t="s">
        <v>746</v>
      </c>
      <c r="K297" s="84" t="s">
        <v>748</v>
      </c>
      <c r="L297" s="84" t="str">
        <f>TRIM(_xlfn.CONCAT(Tablo1[[#This Row],[Brand]]," ~ ",Tablo1[[#This Row],[Model]]))</f>
        <v>ZINSER ~ RM350</v>
      </c>
      <c r="M297" s="84" t="str">
        <f>IF(COUNTIF($L$2:L297,L297)=1,COUNTIF($L$2:L297,L297),"0")</f>
        <v>0</v>
      </c>
      <c r="N297" s="31">
        <f>Tablo1[[#This Row],[Uniq]]+N296</f>
        <v>85</v>
      </c>
      <c r="O297" s="31" t="str">
        <f>"Model" &amp;Tablo1[[#This Row],[ModelNo]]</f>
        <v>Model85</v>
      </c>
      <c r="P297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97" s="30" t="s">
        <v>306</v>
      </c>
      <c r="R297" s="84">
        <v>2002</v>
      </c>
      <c r="S297" s="85" t="s">
        <v>602</v>
      </c>
      <c r="T297" s="85"/>
      <c r="U297" s="85">
        <v>1</v>
      </c>
      <c r="V297" s="86" t="s">
        <v>671</v>
      </c>
      <c r="W297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Location="R113", SerialNumber ="111 96/12/3982",TransformerNumber ="1", Year = 2002,Description="912 İĞ Ø45 70mm KOPS Ø19*210", Active=true},</v>
      </c>
      <c r="X297" s="1"/>
      <c r="Y297" s="1"/>
      <c r="Z297" s="1"/>
    </row>
    <row r="298" spans="1:26" x14ac:dyDescent="0.25">
      <c r="A298" s="46">
        <v>41</v>
      </c>
      <c r="B298" s="47" t="s">
        <v>229</v>
      </c>
      <c r="C298" s="47">
        <v>4</v>
      </c>
      <c r="D298" s="30" t="s">
        <v>9</v>
      </c>
      <c r="E298" s="30" t="s">
        <v>798</v>
      </c>
      <c r="F298" s="30" t="str">
        <f xml:space="preserve"> "equipmentModel" &amp; E298 &amp; COUNTIF($E$2:E298,E298)</f>
        <v>equipmentModelRing35</v>
      </c>
      <c r="G298" s="30" t="str">
        <f>"equipmentType" &amp; Tablo1[[#This Row],[TypeEng]]&amp;".Id"</f>
        <v>equipmentTypeRing.Id</v>
      </c>
      <c r="H298" s="30" t="s">
        <v>764</v>
      </c>
      <c r="I298" s="84" t="str">
        <f>"equipmentBrand"&amp;Tablo1[[#This Row],[Brand]]&amp;".Id"</f>
        <v>equipmentBrandZINSER.Id</v>
      </c>
      <c r="J298" s="84" t="s">
        <v>746</v>
      </c>
      <c r="K298" s="84" t="s">
        <v>748</v>
      </c>
      <c r="L298" s="84" t="str">
        <f>TRIM(_xlfn.CONCAT(Tablo1[[#This Row],[Brand]]," ~ ",Tablo1[[#This Row],[Model]]))</f>
        <v>ZINSER ~ RM350</v>
      </c>
      <c r="M298" s="84" t="str">
        <f>IF(COUNTIF($L$2:L298,L298)=1,COUNTIF($L$2:L298,L298),"0")</f>
        <v>0</v>
      </c>
      <c r="N298" s="31">
        <f>Tablo1[[#This Row],[Uniq]]+N297</f>
        <v>85</v>
      </c>
      <c r="O298" s="31" t="str">
        <f>"Model" &amp;Tablo1[[#This Row],[ModelNo]]</f>
        <v>Model85</v>
      </c>
      <c r="P298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98" s="30" t="s">
        <v>307</v>
      </c>
      <c r="R298" s="84">
        <v>2002</v>
      </c>
      <c r="S298" s="85" t="s">
        <v>603</v>
      </c>
      <c r="T298" s="85"/>
      <c r="U298" s="85">
        <v>1</v>
      </c>
      <c r="V298" s="86" t="s">
        <v>671</v>
      </c>
      <c r="W298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Location="R114", SerialNumber ="113 96/12/3982",TransformerNumber ="1", Year = 2002,Description="912 İĞ Ø45 70mm KOPS Ø19*210", Active=true},</v>
      </c>
      <c r="X298" s="1"/>
      <c r="Y298" s="1"/>
      <c r="Z298" s="1"/>
    </row>
    <row r="299" spans="1:26" x14ac:dyDescent="0.25">
      <c r="A299" s="46">
        <v>42</v>
      </c>
      <c r="B299" s="47" t="s">
        <v>229</v>
      </c>
      <c r="C299" s="47">
        <v>4</v>
      </c>
      <c r="D299" s="30" t="s">
        <v>9</v>
      </c>
      <c r="E299" s="30" t="s">
        <v>798</v>
      </c>
      <c r="F299" s="30" t="str">
        <f xml:space="preserve"> "equipmentModel" &amp; E299 &amp; COUNTIF($E$2:E299,E299)</f>
        <v>equipmentModelRing36</v>
      </c>
      <c r="G299" s="30" t="str">
        <f>"equipmentType" &amp; Tablo1[[#This Row],[TypeEng]]&amp;".Id"</f>
        <v>equipmentTypeRing.Id</v>
      </c>
      <c r="H299" s="30" t="s">
        <v>764</v>
      </c>
      <c r="I299" s="84" t="str">
        <f>"equipmentBrand"&amp;Tablo1[[#This Row],[Brand]]&amp;".Id"</f>
        <v>equipmentBrandZINSER.Id</v>
      </c>
      <c r="J299" s="84" t="s">
        <v>746</v>
      </c>
      <c r="K299" s="84" t="s">
        <v>748</v>
      </c>
      <c r="L299" s="84" t="str">
        <f>TRIM(_xlfn.CONCAT(Tablo1[[#This Row],[Brand]]," ~ ",Tablo1[[#This Row],[Model]]))</f>
        <v>ZINSER ~ RM350</v>
      </c>
      <c r="M299" s="84" t="str">
        <f>IF(COUNTIF($L$2:L299,L299)=1,COUNTIF($L$2:L299,L299),"0")</f>
        <v>0</v>
      </c>
      <c r="N299" s="31">
        <f>Tablo1[[#This Row],[Uniq]]+N298</f>
        <v>85</v>
      </c>
      <c r="O299" s="31" t="str">
        <f>"Model" &amp;Tablo1[[#This Row],[ModelNo]]</f>
        <v>Model85</v>
      </c>
      <c r="P299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Model85 = new EquipmentModel{Id = Guid.NewGuid(), EquipmentBrandId = equipmentBrandZINSER.Id, Name = "RM350", EquipmentTypeId = equipmentTypeRing.Id};</v>
      </c>
      <c r="Q299" s="30" t="s">
        <v>308</v>
      </c>
      <c r="R299" s="84">
        <v>2002</v>
      </c>
      <c r="S299" s="85" t="s">
        <v>604</v>
      </c>
      <c r="T299" s="85"/>
      <c r="U299" s="85">
        <v>1</v>
      </c>
      <c r="V299" s="86" t="s">
        <v>671</v>
      </c>
      <c r="W299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Model85.Id, Location="R115", SerialNumber ="114 96/12/3982",TransformerNumber ="1", Year = 2002,Description="912 İĞ Ø45 70mm KOPS Ø19*210", Active=true},</v>
      </c>
      <c r="X299" s="1"/>
      <c r="Y299" s="1"/>
      <c r="Z299" s="1"/>
    </row>
    <row r="300" spans="1:26" x14ac:dyDescent="0.25">
      <c r="A300" s="46">
        <v>28</v>
      </c>
      <c r="B300" s="47" t="s">
        <v>229</v>
      </c>
      <c r="C300" s="47">
        <v>4</v>
      </c>
      <c r="D300" s="84" t="s">
        <v>9</v>
      </c>
      <c r="E300" s="84" t="s">
        <v>798</v>
      </c>
      <c r="F300" s="84" t="str">
        <f xml:space="preserve"> "equipmentModel" &amp; E300 &amp; COUNTIF($E$2:E300,E300)</f>
        <v>equipmentModelRing37</v>
      </c>
      <c r="G300" s="84" t="str">
        <f>"equipmentType" &amp; Tablo1[[#This Row],[TypeEng]]&amp;".Id"</f>
        <v>equipmentTypeRing.Id</v>
      </c>
      <c r="H300" s="84" t="s">
        <v>764</v>
      </c>
      <c r="I300" s="84" t="str">
        <f>"equipmentBrand"&amp;Tablo1[[#This Row],[Brand]]&amp;".Id"</f>
        <v>equipmentBrandZINSER.Id</v>
      </c>
      <c r="J300" s="84" t="s">
        <v>751</v>
      </c>
      <c r="K300" s="84" t="s">
        <v>752</v>
      </c>
      <c r="L300" s="84" t="str">
        <f>TRIM(_xlfn.CONCAT(Tablo1[[#This Row],[Brand]]," ~ ",Tablo1[[#This Row],[Model]]))</f>
        <v>ZINSER ~ ZI72XL</v>
      </c>
      <c r="M300" s="84">
        <f>IF(COUNTIF($L$2:L300,L300)=1,COUNTIF($L$2:L300,L300),"0")</f>
        <v>1</v>
      </c>
      <c r="N300" s="31">
        <f>Tablo1[[#This Row],[Uniq]]+N299</f>
        <v>86</v>
      </c>
      <c r="O300" s="31" t="str">
        <f>"Model" &amp;Tablo1[[#This Row],[ModelNo]]</f>
        <v>Model86</v>
      </c>
      <c r="P300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Model86 = new EquipmentModel{Id = Guid.NewGuid(), EquipmentBrandId = equipmentBrandZINSER.Id, Name = "ZI72XL", EquipmentTypeId = equipmentTypeRing.Id};</v>
      </c>
      <c r="Q300" s="84" t="s">
        <v>474</v>
      </c>
      <c r="R300" s="84">
        <v>2022</v>
      </c>
      <c r="S300" s="85" t="s">
        <v>522</v>
      </c>
      <c r="T300" s="85"/>
      <c r="U300" s="85">
        <v>1</v>
      </c>
      <c r="V300" s="86" t="s">
        <v>671</v>
      </c>
      <c r="W300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Model86.Id, Location="R101", SerialNumber ="2770002123 - 712000090",TransformerNumber ="1", Year = 2022,Description="912 İĞ Ø40 68,75mm", Active=true},</v>
      </c>
      <c r="X300" s="1"/>
      <c r="Y300" s="1"/>
      <c r="Z300" s="1"/>
    </row>
    <row r="301" spans="1:26" x14ac:dyDescent="0.25">
      <c r="A301" s="46">
        <v>29</v>
      </c>
      <c r="B301" s="47" t="s">
        <v>229</v>
      </c>
      <c r="C301" s="47">
        <v>4</v>
      </c>
      <c r="D301" s="84" t="s">
        <v>9</v>
      </c>
      <c r="E301" s="84" t="s">
        <v>798</v>
      </c>
      <c r="F301" s="84" t="str">
        <f xml:space="preserve"> "equipmentModel" &amp; E301 &amp; COUNTIF($E$2:E301,E301)</f>
        <v>equipmentModelRing38</v>
      </c>
      <c r="G301" s="84" t="str">
        <f>"equipmentType" &amp; Tablo1[[#This Row],[TypeEng]]&amp;".Id"</f>
        <v>equipmentTypeRing.Id</v>
      </c>
      <c r="H301" s="84" t="s">
        <v>764</v>
      </c>
      <c r="I301" s="84" t="str">
        <f>"equipmentBrand"&amp;Tablo1[[#This Row],[Brand]]&amp;".Id"</f>
        <v>equipmentBrandZINSER.Id</v>
      </c>
      <c r="J301" s="84" t="s">
        <v>751</v>
      </c>
      <c r="K301" s="84" t="s">
        <v>752</v>
      </c>
      <c r="L301" s="84" t="str">
        <f>TRIM(_xlfn.CONCAT(Tablo1[[#This Row],[Brand]]," ~ ",Tablo1[[#This Row],[Model]]))</f>
        <v>ZINSER ~ ZI72XL</v>
      </c>
      <c r="M301" s="84" t="str">
        <f>IF(COUNTIF($L$2:L301,L301)=1,COUNTIF($L$2:L301,L301),"0")</f>
        <v>0</v>
      </c>
      <c r="N301" s="31">
        <f>Tablo1[[#This Row],[Uniq]]+N300</f>
        <v>86</v>
      </c>
      <c r="O301" s="31" t="str">
        <f>"Model" &amp;Tablo1[[#This Row],[ModelNo]]</f>
        <v>Model86</v>
      </c>
      <c r="P301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Model86 = new EquipmentModel{Id = Guid.NewGuid(), EquipmentBrandId = equipmentBrandZINSER.Id, Name = "ZI72XL", EquipmentTypeId = equipmentTypeRing.Id};</v>
      </c>
      <c r="Q301" s="84" t="s">
        <v>475</v>
      </c>
      <c r="R301" s="84">
        <v>2022</v>
      </c>
      <c r="S301" s="85" t="s">
        <v>523</v>
      </c>
      <c r="T301" s="85"/>
      <c r="U301" s="85">
        <v>1</v>
      </c>
      <c r="V301" s="86" t="s">
        <v>671</v>
      </c>
      <c r="W301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Model86.Id, Location="R102", SerialNumber ="2770002124 - 712000091",TransformerNumber ="1", Year = 2022,Description="912 İĞ Ø40 68,75mm", Active=true},</v>
      </c>
      <c r="X301" s="1"/>
      <c r="Y301" s="1"/>
      <c r="Z301" s="1"/>
    </row>
    <row r="302" spans="1:26" x14ac:dyDescent="0.25">
      <c r="A302" s="46">
        <v>30</v>
      </c>
      <c r="B302" s="47" t="s">
        <v>229</v>
      </c>
      <c r="C302" s="47">
        <v>4</v>
      </c>
      <c r="D302" s="84" t="s">
        <v>9</v>
      </c>
      <c r="E302" s="84" t="s">
        <v>798</v>
      </c>
      <c r="F302" s="84" t="str">
        <f xml:space="preserve"> "equipmentModel" &amp; E302 &amp; COUNTIF($E$2:E302,E302)</f>
        <v>equipmentModelRing39</v>
      </c>
      <c r="G302" s="84" t="str">
        <f>"equipmentType" &amp; Tablo1[[#This Row],[TypeEng]]&amp;".Id"</f>
        <v>equipmentTypeRing.Id</v>
      </c>
      <c r="H302" s="84" t="s">
        <v>764</v>
      </c>
      <c r="I302" s="84" t="str">
        <f>"equipmentBrand"&amp;Tablo1[[#This Row],[Brand]]&amp;".Id"</f>
        <v>equipmentBrandZINSER.Id</v>
      </c>
      <c r="J302" s="84" t="s">
        <v>751</v>
      </c>
      <c r="K302" s="84" t="s">
        <v>752</v>
      </c>
      <c r="L302" s="84" t="str">
        <f>TRIM(_xlfn.CONCAT(Tablo1[[#This Row],[Brand]]," ~ ",Tablo1[[#This Row],[Model]]))</f>
        <v>ZINSER ~ ZI72XL</v>
      </c>
      <c r="M302" s="84" t="str">
        <f>IF(COUNTIF($L$2:L302,L302)=1,COUNTIF($L$2:L302,L302),"0")</f>
        <v>0</v>
      </c>
      <c r="N302" s="31">
        <f>Tablo1[[#This Row],[Uniq]]+N301</f>
        <v>86</v>
      </c>
      <c r="O302" s="31" t="str">
        <f>"Model" &amp;Tablo1[[#This Row],[ModelNo]]</f>
        <v>Model86</v>
      </c>
      <c r="P302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Model86 = new EquipmentModel{Id = Guid.NewGuid(), EquipmentBrandId = equipmentBrandZINSER.Id, Name = "ZI72XL", EquipmentTypeId = equipmentTypeRing.Id};</v>
      </c>
      <c r="Q302" s="84" t="s">
        <v>476</v>
      </c>
      <c r="R302" s="84">
        <v>2022</v>
      </c>
      <c r="S302" s="85" t="s">
        <v>524</v>
      </c>
      <c r="T302" s="85"/>
      <c r="U302" s="85">
        <v>1</v>
      </c>
      <c r="V302" s="86" t="s">
        <v>671</v>
      </c>
      <c r="W302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Model86.Id, Location="R103", SerialNumber ="2770002125 - 712000092",TransformerNumber ="1", Year = 2022,Description="912 İĞ Ø40 68,75mm", Active=true},</v>
      </c>
      <c r="X302" s="1"/>
      <c r="Y302" s="1"/>
      <c r="Z302" s="1"/>
    </row>
    <row r="303" spans="1:26" x14ac:dyDescent="0.25">
      <c r="A303" s="46">
        <v>31</v>
      </c>
      <c r="B303" s="47" t="s">
        <v>229</v>
      </c>
      <c r="C303" s="47">
        <v>4</v>
      </c>
      <c r="D303" s="84" t="s">
        <v>9</v>
      </c>
      <c r="E303" s="84" t="s">
        <v>798</v>
      </c>
      <c r="F303" s="84" t="str">
        <f xml:space="preserve"> "equipmentModel" &amp; E303 &amp; COUNTIF($E$2:E303,E303)</f>
        <v>equipmentModelRing40</v>
      </c>
      <c r="G303" s="84" t="str">
        <f>"equipmentType" &amp; Tablo1[[#This Row],[TypeEng]]&amp;".Id"</f>
        <v>equipmentTypeRing.Id</v>
      </c>
      <c r="H303" s="84" t="s">
        <v>764</v>
      </c>
      <c r="I303" s="84" t="str">
        <f>"equipmentBrand"&amp;Tablo1[[#This Row],[Brand]]&amp;".Id"</f>
        <v>equipmentBrandZINSER.Id</v>
      </c>
      <c r="J303" s="84" t="s">
        <v>751</v>
      </c>
      <c r="K303" s="84" t="s">
        <v>752</v>
      </c>
      <c r="L303" s="84" t="str">
        <f>TRIM(_xlfn.CONCAT(Tablo1[[#This Row],[Brand]]," ~ ",Tablo1[[#This Row],[Model]]))</f>
        <v>ZINSER ~ ZI72XL</v>
      </c>
      <c r="M303" s="84" t="str">
        <f>IF(COUNTIF($L$2:L303,L303)=1,COUNTIF($L$2:L303,L303),"0")</f>
        <v>0</v>
      </c>
      <c r="N303" s="31">
        <f>Tablo1[[#This Row],[Uniq]]+N302</f>
        <v>86</v>
      </c>
      <c r="O303" s="31" t="str">
        <f>"Model" &amp;Tablo1[[#This Row],[ModelNo]]</f>
        <v>Model86</v>
      </c>
      <c r="P303" s="84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Model86 = new EquipmentModel{Id = Guid.NewGuid(), EquipmentBrandId = equipmentBrandZINSER.Id, Name = "ZI72XL", EquipmentTypeId = equipmentTypeRing.Id};</v>
      </c>
      <c r="Q303" s="84" t="s">
        <v>477</v>
      </c>
      <c r="R303" s="84">
        <v>2022</v>
      </c>
      <c r="S303" s="85" t="s">
        <v>525</v>
      </c>
      <c r="T303" s="85"/>
      <c r="U303" s="85">
        <v>1</v>
      </c>
      <c r="V303" s="86" t="s">
        <v>671</v>
      </c>
      <c r="W303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Model86.Id, Location="R104", SerialNumber ="2770002126 - 712000093",TransformerNumber ="1", Year = 2022,Description="912 İĞ Ø40 68,75mm", Active=true},</v>
      </c>
      <c r="X303" s="1"/>
      <c r="Y303" s="1"/>
      <c r="Z303" s="1"/>
    </row>
    <row r="304" spans="1:26" ht="15.75" customHeight="1" x14ac:dyDescent="0.25">
      <c r="A304" s="104">
        <v>32</v>
      </c>
      <c r="B304" s="105" t="s">
        <v>229</v>
      </c>
      <c r="C304" s="105">
        <v>4</v>
      </c>
      <c r="D304" s="106" t="s">
        <v>9</v>
      </c>
      <c r="E304" s="106" t="s">
        <v>798</v>
      </c>
      <c r="F304" s="106" t="str">
        <f xml:space="preserve"> "equipmentModel" &amp; E304 &amp; COUNTIF($E$2:E304,E304)</f>
        <v>equipmentModelRing41</v>
      </c>
      <c r="G304" s="106" t="str">
        <f>"equipmentType" &amp; Tablo1[[#This Row],[TypeEng]]&amp;".Id"</f>
        <v>equipmentTypeRing.Id</v>
      </c>
      <c r="H304" s="106" t="s">
        <v>764</v>
      </c>
      <c r="I304" s="106" t="str">
        <f>"equipmentBrand"&amp;Tablo1[[#This Row],[Brand]]&amp;".Id"</f>
        <v>equipmentBrandZINSER.Id</v>
      </c>
      <c r="J304" s="106" t="s">
        <v>751</v>
      </c>
      <c r="K304" s="106" t="s">
        <v>752</v>
      </c>
      <c r="L304" s="106" t="str">
        <f>TRIM(_xlfn.CONCAT(Tablo1[[#This Row],[Brand]]," ~ ",Tablo1[[#This Row],[Model]]))</f>
        <v>ZINSER ~ ZI72XL</v>
      </c>
      <c r="M304" s="106" t="str">
        <f>IF(COUNTIF($L$2:L304,L304)=1,COUNTIF($L$2:L304,L304),"0")</f>
        <v>0</v>
      </c>
      <c r="N304" s="31">
        <f>Tablo1[[#This Row],[Uniq]]+N303</f>
        <v>86</v>
      </c>
      <c r="O304" s="109" t="str">
        <f>"Model" &amp;Tablo1[[#This Row],[ModelNo]]</f>
        <v>Model86</v>
      </c>
      <c r="P304" s="106" t="str">
        <f>"var " &amp; Tablo1[[#This Row],[ModelKod]]&amp;" = new EquipmentModel{Id = Guid.NewGuid(), " &amp; "EquipmentBrandId" &amp; " = " &amp;Tablo1[[#This Row],[Sütun3]]&amp;", " &amp;"Name" &amp; " = """ &amp;Tablo1[[#This Row],[Model]]&amp;""", "   &amp;"EquipmentTypeId" &amp; " = " &amp;Tablo1[[#This Row],[Sütun2]]&amp;"};"</f>
        <v>var Model86 = new EquipmentModel{Id = Guid.NewGuid(), EquipmentBrandId = equipmentBrandZINSER.Id, Name = "ZI72XL", EquipmentTypeId = equipmentTypeRing.Id};</v>
      </c>
      <c r="Q304" s="106" t="s">
        <v>478</v>
      </c>
      <c r="R304" s="106">
        <v>2022</v>
      </c>
      <c r="S304" s="107" t="s">
        <v>521</v>
      </c>
      <c r="T304" s="107"/>
      <c r="U304" s="107">
        <v>1</v>
      </c>
      <c r="V304" s="108" t="s">
        <v>671</v>
      </c>
      <c r="W304" s="110" t="str">
        <f>"new Equipment { Id = Guid.NewGuid(), EquipmentModelId = "&amp;Tablo1[[#This Row],[ModelKod]]&amp;".Id, Location="""&amp;Tablo1[[#This Row],[Adress]]&amp;""", SerialNumber ="""&amp;Tablo1[[#This Row],[SerialNumber]]&amp;""",TransformerNumber ="""&amp;Tablo1[[#This Row],[Transformator]]&amp;""", Year = "&amp;Tablo1[[#This Row],[Year]]&amp;",Description="""&amp;Tablo1[[#This Row],[EquipmentDescription]]&amp;""", Active="&amp;Tablo1[[#This Row],[Active]]&amp;"},"</f>
        <v>new Equipment { Id = Guid.NewGuid(), EquipmentModelId = Model86.Id, Location="R105", SerialNumber ="2770002127 - 712000094",TransformerNumber ="1", Year = 2022,Description="912 İĞ Ø40 68,75mm", Active=true},</v>
      </c>
      <c r="X304" s="1"/>
      <c r="Y304" s="1"/>
      <c r="Z304" s="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8AA7-C8D3-4F01-9DD6-E161B147E655}">
  <dimension ref="A1:D303"/>
  <sheetViews>
    <sheetView topLeftCell="A257" zoomScaleNormal="100" workbookViewId="0">
      <selection activeCell="A291" sqref="A291"/>
    </sheetView>
  </sheetViews>
  <sheetFormatPr defaultRowHeight="12.75" x14ac:dyDescent="0.2"/>
  <cols>
    <col min="1" max="1" width="35.85546875" bestFit="1" customWidth="1"/>
    <col min="3" max="3" width="35.85546875" bestFit="1" customWidth="1"/>
  </cols>
  <sheetData>
    <row r="1" spans="1:4" x14ac:dyDescent="0.2">
      <c r="A1" t="s">
        <v>818</v>
      </c>
    </row>
    <row r="2" spans="1:4" x14ac:dyDescent="0.2">
      <c r="A2" t="s">
        <v>818</v>
      </c>
      <c r="C2" t="s">
        <v>818</v>
      </c>
      <c r="D2" t="str">
        <f>"var "&amp;C2&amp;" = new EquipmentBrand {Id = Guid.NewGuid(), Name =}"</f>
        <v>var equipmentBrandMARZOLI = new EquipmentBrand {Id = Guid.NewGuid(), Name =}</v>
      </c>
    </row>
    <row r="3" spans="1:4" x14ac:dyDescent="0.2">
      <c r="A3" t="s">
        <v>818</v>
      </c>
      <c r="C3" t="s">
        <v>819</v>
      </c>
      <c r="D3" t="str">
        <f t="shared" ref="D3:D23" si="0">"var "&amp;C3&amp;" = new EquipmentBrand {Id = Guid.NewGuid(), Name =}"</f>
        <v>var equipmentBrandRIETER = new EquipmentBrand {Id = Guid.NewGuid(), Name =}</v>
      </c>
    </row>
    <row r="4" spans="1:4" x14ac:dyDescent="0.2">
      <c r="A4" t="s">
        <v>818</v>
      </c>
      <c r="C4" t="s">
        <v>820</v>
      </c>
      <c r="D4" t="str">
        <f t="shared" si="0"/>
        <v>var equipmentBrandSCHLAFHORST = new EquipmentBrand {Id = Guid.NewGuid(), Name =}</v>
      </c>
    </row>
    <row r="5" spans="1:4" x14ac:dyDescent="0.2">
      <c r="A5" t="s">
        <v>819</v>
      </c>
      <c r="C5" t="s">
        <v>822</v>
      </c>
      <c r="D5" t="str">
        <f t="shared" si="0"/>
        <v>var equipmentBrandTRÜTZSCHLER = new EquipmentBrand {Id = Guid.NewGuid(), Name =}</v>
      </c>
    </row>
    <row r="6" spans="1:4" x14ac:dyDescent="0.2">
      <c r="A6" t="s">
        <v>819</v>
      </c>
      <c r="C6" t="s">
        <v>823</v>
      </c>
      <c r="D6" t="str">
        <f t="shared" si="0"/>
        <v>var equipmentBrandOMV = new EquipmentBrand {Id = Guid.NewGuid(), Name =}</v>
      </c>
    </row>
    <row r="7" spans="1:4" x14ac:dyDescent="0.2">
      <c r="A7" t="s">
        <v>819</v>
      </c>
      <c r="C7" t="s">
        <v>824</v>
      </c>
      <c r="D7" t="str">
        <f t="shared" si="0"/>
        <v>var equipmentBrandHAMEL = new EquipmentBrand {Id = Guid.NewGuid(), Name =}</v>
      </c>
    </row>
    <row r="8" spans="1:4" x14ac:dyDescent="0.2">
      <c r="A8" t="s">
        <v>819</v>
      </c>
      <c r="C8" t="s">
        <v>825</v>
      </c>
      <c r="D8" t="str">
        <f t="shared" si="0"/>
        <v>var equipmentBrandVOLKMANN = new EquipmentBrand {Id = Guid.NewGuid(), Name =}</v>
      </c>
    </row>
    <row r="9" spans="1:4" x14ac:dyDescent="0.2">
      <c r="A9" t="s">
        <v>819</v>
      </c>
      <c r="C9" t="s">
        <v>826</v>
      </c>
      <c r="D9" t="str">
        <f t="shared" si="0"/>
        <v>var equipmentBrandZINSER = new EquipmentBrand {Id = Guid.NewGuid(), Name =}</v>
      </c>
    </row>
    <row r="10" spans="1:4" x14ac:dyDescent="0.2">
      <c r="A10" t="s">
        <v>819</v>
      </c>
      <c r="C10" t="s">
        <v>827</v>
      </c>
      <c r="D10" t="str">
        <f t="shared" si="0"/>
        <v>var equipmentBrandWELKER = new EquipmentBrand {Id = Guid.NewGuid(), Name =}</v>
      </c>
    </row>
    <row r="11" spans="1:4" x14ac:dyDescent="0.2">
      <c r="A11" t="s">
        <v>819</v>
      </c>
      <c r="C11" t="s">
        <v>828</v>
      </c>
      <c r="D11" t="str">
        <f t="shared" si="0"/>
        <v>var equipmentBrandFADIS = new EquipmentBrand {Id = Guid.NewGuid(), Name =}</v>
      </c>
    </row>
    <row r="12" spans="1:4" x14ac:dyDescent="0.2">
      <c r="A12" t="s">
        <v>820</v>
      </c>
      <c r="C12" t="s">
        <v>829</v>
      </c>
      <c r="D12" t="str">
        <f t="shared" si="0"/>
        <v>var equipmentBrandSSM = new EquipmentBrand {Id = Guid.NewGuid(), Name =}</v>
      </c>
    </row>
    <row r="13" spans="1:4" x14ac:dyDescent="0.2">
      <c r="A13" t="s">
        <v>820</v>
      </c>
      <c r="C13" t="s">
        <v>830</v>
      </c>
      <c r="D13" t="str">
        <f t="shared" si="0"/>
        <v>var equipmentBrandATLAS COPCO = new EquipmentBrand {Id = Guid.NewGuid(), Name =}</v>
      </c>
    </row>
    <row r="14" spans="1:4" x14ac:dyDescent="0.2">
      <c r="A14" t="s">
        <v>818</v>
      </c>
      <c r="C14" t="s">
        <v>831</v>
      </c>
      <c r="D14" t="str">
        <f t="shared" si="0"/>
        <v>var equipmentBrandDALGAKIRAN = new EquipmentBrand {Id = Guid.NewGuid(), Name =}</v>
      </c>
    </row>
    <row r="15" spans="1:4" x14ac:dyDescent="0.2">
      <c r="A15" t="s">
        <v>818</v>
      </c>
      <c r="C15" t="s">
        <v>832</v>
      </c>
      <c r="D15" t="str">
        <f t="shared" si="0"/>
        <v>var equipmentBrandBALKAN = new EquipmentBrand {Id = Guid.NewGuid(), Name =}</v>
      </c>
    </row>
    <row r="16" spans="1:4" x14ac:dyDescent="0.2">
      <c r="A16" t="s">
        <v>818</v>
      </c>
      <c r="C16" t="s">
        <v>833</v>
      </c>
      <c r="D16" t="str">
        <f t="shared" si="0"/>
        <v>var equipmentBrandOBEM = new EquipmentBrand {Id = Guid.NewGuid(), Name =}</v>
      </c>
    </row>
    <row r="17" spans="1:4" x14ac:dyDescent="0.2">
      <c r="A17" t="s">
        <v>819</v>
      </c>
      <c r="C17" t="s">
        <v>834</v>
      </c>
      <c r="D17" t="str">
        <f t="shared" si="0"/>
        <v>var equipmentBrandPROSES MEKATRONİK = new EquipmentBrand {Id = Guid.NewGuid(), Name =}</v>
      </c>
    </row>
    <row r="18" spans="1:4" x14ac:dyDescent="0.2">
      <c r="A18" t="s">
        <v>819</v>
      </c>
      <c r="C18" t="s">
        <v>835</v>
      </c>
      <c r="D18" t="str">
        <f t="shared" si="0"/>
        <v>var equipmentBrandMIKROPOR = new EquipmentBrand {Id = Guid.NewGuid(), Name =}</v>
      </c>
    </row>
    <row r="19" spans="1:4" x14ac:dyDescent="0.2">
      <c r="A19" t="s">
        <v>821</v>
      </c>
      <c r="C19" t="s">
        <v>836</v>
      </c>
      <c r="D19" t="str">
        <f t="shared" si="0"/>
        <v>var equipmentBrandLOPTEKS = new EquipmentBrand {Id = Guid.NewGuid(), Name =}</v>
      </c>
    </row>
    <row r="20" spans="1:4" x14ac:dyDescent="0.2">
      <c r="A20" t="s">
        <v>820</v>
      </c>
      <c r="C20" t="s">
        <v>837</v>
      </c>
      <c r="D20" t="str">
        <f t="shared" si="0"/>
        <v>var equipmentBrandSAİT İZMİT = new EquipmentBrand {Id = Guid.NewGuid(), Name =}</v>
      </c>
    </row>
    <row r="21" spans="1:4" x14ac:dyDescent="0.2">
      <c r="A21" t="s">
        <v>820</v>
      </c>
      <c r="C21" t="s">
        <v>838</v>
      </c>
      <c r="D21" t="str">
        <f t="shared" si="0"/>
        <v>var equipmentBrandINTI PACKING SYSTEM = new EquipmentBrand {Id = Guid.NewGuid(), Name =}</v>
      </c>
    </row>
    <row r="22" spans="1:4" x14ac:dyDescent="0.2">
      <c r="A22" t="s">
        <v>820</v>
      </c>
      <c r="C22" t="s">
        <v>839</v>
      </c>
      <c r="D22" t="str">
        <f t="shared" si="0"/>
        <v>var equipmentBrandTEXTIMA = new EquipmentBrand {Id = Guid.NewGuid(), Name =}</v>
      </c>
    </row>
    <row r="23" spans="1:4" x14ac:dyDescent="0.2">
      <c r="A23" t="s">
        <v>820</v>
      </c>
      <c r="C23" t="s">
        <v>840</v>
      </c>
      <c r="D23" t="str">
        <f t="shared" si="0"/>
        <v>var equipmentBrandKAVURLAR = new EquipmentBrand {Id = Guid.NewGuid(), Name =}</v>
      </c>
    </row>
    <row r="24" spans="1:4" x14ac:dyDescent="0.2">
      <c r="A24" t="s">
        <v>820</v>
      </c>
    </row>
    <row r="25" spans="1:4" x14ac:dyDescent="0.2">
      <c r="A25" t="s">
        <v>820</v>
      </c>
    </row>
    <row r="26" spans="1:4" x14ac:dyDescent="0.2">
      <c r="A26" t="s">
        <v>820</v>
      </c>
    </row>
    <row r="27" spans="1:4" x14ac:dyDescent="0.2">
      <c r="A27" t="s">
        <v>820</v>
      </c>
    </row>
    <row r="28" spans="1:4" x14ac:dyDescent="0.2">
      <c r="A28" t="s">
        <v>820</v>
      </c>
    </row>
    <row r="29" spans="1:4" x14ac:dyDescent="0.2">
      <c r="A29" t="s">
        <v>820</v>
      </c>
    </row>
    <row r="30" spans="1:4" x14ac:dyDescent="0.2">
      <c r="A30" t="s">
        <v>820</v>
      </c>
    </row>
    <row r="31" spans="1:4" x14ac:dyDescent="0.2">
      <c r="A31" t="s">
        <v>820</v>
      </c>
    </row>
    <row r="32" spans="1:4" x14ac:dyDescent="0.2">
      <c r="A32" t="s">
        <v>820</v>
      </c>
    </row>
    <row r="33" spans="1:1" x14ac:dyDescent="0.2">
      <c r="A33" t="s">
        <v>820</v>
      </c>
    </row>
    <row r="34" spans="1:1" x14ac:dyDescent="0.2">
      <c r="A34" t="s">
        <v>820</v>
      </c>
    </row>
    <row r="35" spans="1:1" x14ac:dyDescent="0.2">
      <c r="A35" t="s">
        <v>820</v>
      </c>
    </row>
    <row r="36" spans="1:1" x14ac:dyDescent="0.2">
      <c r="A36" t="s">
        <v>820</v>
      </c>
    </row>
    <row r="37" spans="1:1" x14ac:dyDescent="0.2">
      <c r="A37" t="s">
        <v>820</v>
      </c>
    </row>
    <row r="38" spans="1:1" x14ac:dyDescent="0.2">
      <c r="A38" t="s">
        <v>820</v>
      </c>
    </row>
    <row r="39" spans="1:1" x14ac:dyDescent="0.2">
      <c r="A39" t="s">
        <v>820</v>
      </c>
    </row>
    <row r="40" spans="1:1" x14ac:dyDescent="0.2">
      <c r="A40" t="s">
        <v>820</v>
      </c>
    </row>
    <row r="41" spans="1:1" x14ac:dyDescent="0.2">
      <c r="A41" t="s">
        <v>820</v>
      </c>
    </row>
    <row r="42" spans="1:1" x14ac:dyDescent="0.2">
      <c r="A42" t="s">
        <v>820</v>
      </c>
    </row>
    <row r="43" spans="1:1" x14ac:dyDescent="0.2">
      <c r="A43" t="s">
        <v>820</v>
      </c>
    </row>
    <row r="44" spans="1:1" x14ac:dyDescent="0.2">
      <c r="A44" t="s">
        <v>820</v>
      </c>
    </row>
    <row r="45" spans="1:1" x14ac:dyDescent="0.2">
      <c r="A45" t="s">
        <v>820</v>
      </c>
    </row>
    <row r="46" spans="1:1" x14ac:dyDescent="0.2">
      <c r="A46" t="s">
        <v>820</v>
      </c>
    </row>
    <row r="47" spans="1:1" x14ac:dyDescent="0.2">
      <c r="A47" t="s">
        <v>820</v>
      </c>
    </row>
    <row r="48" spans="1:1" x14ac:dyDescent="0.2">
      <c r="A48" t="s">
        <v>820</v>
      </c>
    </row>
    <row r="49" spans="1:1" x14ac:dyDescent="0.2">
      <c r="A49" t="s">
        <v>820</v>
      </c>
    </row>
    <row r="50" spans="1:1" x14ac:dyDescent="0.2">
      <c r="A50" t="s">
        <v>820</v>
      </c>
    </row>
    <row r="51" spans="1:1" x14ac:dyDescent="0.2">
      <c r="A51" t="s">
        <v>820</v>
      </c>
    </row>
    <row r="52" spans="1:1" x14ac:dyDescent="0.2">
      <c r="A52" t="s">
        <v>820</v>
      </c>
    </row>
    <row r="53" spans="1:1" x14ac:dyDescent="0.2">
      <c r="A53" t="s">
        <v>820</v>
      </c>
    </row>
    <row r="54" spans="1:1" x14ac:dyDescent="0.2">
      <c r="A54" t="s">
        <v>820</v>
      </c>
    </row>
    <row r="55" spans="1:1" x14ac:dyDescent="0.2">
      <c r="A55" t="s">
        <v>820</v>
      </c>
    </row>
    <row r="56" spans="1:1" x14ac:dyDescent="0.2">
      <c r="A56" t="s">
        <v>820</v>
      </c>
    </row>
    <row r="57" spans="1:1" x14ac:dyDescent="0.2">
      <c r="A57" t="s">
        <v>822</v>
      </c>
    </row>
    <row r="58" spans="1:1" x14ac:dyDescent="0.2">
      <c r="A58" t="s">
        <v>822</v>
      </c>
    </row>
    <row r="59" spans="1:1" x14ac:dyDescent="0.2">
      <c r="A59" t="s">
        <v>822</v>
      </c>
    </row>
    <row r="60" spans="1:1" x14ac:dyDescent="0.2">
      <c r="A60" t="s">
        <v>822</v>
      </c>
    </row>
    <row r="61" spans="1:1" x14ac:dyDescent="0.2">
      <c r="A61" t="s">
        <v>822</v>
      </c>
    </row>
    <row r="62" spans="1:1" x14ac:dyDescent="0.2">
      <c r="A62" t="s">
        <v>822</v>
      </c>
    </row>
    <row r="63" spans="1:1" x14ac:dyDescent="0.2">
      <c r="A63" t="s">
        <v>823</v>
      </c>
    </row>
    <row r="64" spans="1:1" x14ac:dyDescent="0.2">
      <c r="A64" t="s">
        <v>823</v>
      </c>
    </row>
    <row r="65" spans="1:1" x14ac:dyDescent="0.2">
      <c r="A65" t="s">
        <v>823</v>
      </c>
    </row>
    <row r="66" spans="1:1" x14ac:dyDescent="0.2">
      <c r="A66" t="s">
        <v>823</v>
      </c>
    </row>
    <row r="67" spans="1:1" x14ac:dyDescent="0.2">
      <c r="A67" t="s">
        <v>823</v>
      </c>
    </row>
    <row r="68" spans="1:1" x14ac:dyDescent="0.2">
      <c r="A68" t="s">
        <v>823</v>
      </c>
    </row>
    <row r="69" spans="1:1" x14ac:dyDescent="0.2">
      <c r="A69" t="s">
        <v>823</v>
      </c>
    </row>
    <row r="70" spans="1:1" x14ac:dyDescent="0.2">
      <c r="A70" t="s">
        <v>823</v>
      </c>
    </row>
    <row r="71" spans="1:1" x14ac:dyDescent="0.2">
      <c r="A71" t="s">
        <v>823</v>
      </c>
    </row>
    <row r="72" spans="1:1" x14ac:dyDescent="0.2">
      <c r="A72" t="s">
        <v>823</v>
      </c>
    </row>
    <row r="73" spans="1:1" x14ac:dyDescent="0.2">
      <c r="A73" t="s">
        <v>823</v>
      </c>
    </row>
    <row r="74" spans="1:1" x14ac:dyDescent="0.2">
      <c r="A74" t="s">
        <v>823</v>
      </c>
    </row>
    <row r="75" spans="1:1" x14ac:dyDescent="0.2">
      <c r="A75" t="s">
        <v>823</v>
      </c>
    </row>
    <row r="76" spans="1:1" x14ac:dyDescent="0.2">
      <c r="A76" t="s">
        <v>823</v>
      </c>
    </row>
    <row r="77" spans="1:1" x14ac:dyDescent="0.2">
      <c r="A77" t="s">
        <v>823</v>
      </c>
    </row>
    <row r="78" spans="1:1" x14ac:dyDescent="0.2">
      <c r="A78" t="s">
        <v>823</v>
      </c>
    </row>
    <row r="79" spans="1:1" x14ac:dyDescent="0.2">
      <c r="A79" t="s">
        <v>823</v>
      </c>
    </row>
    <row r="80" spans="1:1" x14ac:dyDescent="0.2">
      <c r="A80" t="s">
        <v>823</v>
      </c>
    </row>
    <row r="81" spans="1:1" x14ac:dyDescent="0.2">
      <c r="A81" t="s">
        <v>823</v>
      </c>
    </row>
    <row r="82" spans="1:1" x14ac:dyDescent="0.2">
      <c r="A82" t="s">
        <v>823</v>
      </c>
    </row>
    <row r="83" spans="1:1" x14ac:dyDescent="0.2">
      <c r="A83" t="s">
        <v>823</v>
      </c>
    </row>
    <row r="84" spans="1:1" x14ac:dyDescent="0.2">
      <c r="A84" t="s">
        <v>823</v>
      </c>
    </row>
    <row r="85" spans="1:1" x14ac:dyDescent="0.2">
      <c r="A85" t="s">
        <v>823</v>
      </c>
    </row>
    <row r="86" spans="1:1" x14ac:dyDescent="0.2">
      <c r="A86" t="s">
        <v>823</v>
      </c>
    </row>
    <row r="87" spans="1:1" x14ac:dyDescent="0.2">
      <c r="A87" t="s">
        <v>823</v>
      </c>
    </row>
    <row r="88" spans="1:1" x14ac:dyDescent="0.2">
      <c r="A88" t="s">
        <v>823</v>
      </c>
    </row>
    <row r="89" spans="1:1" x14ac:dyDescent="0.2">
      <c r="A89" t="s">
        <v>823</v>
      </c>
    </row>
    <row r="90" spans="1:1" x14ac:dyDescent="0.2">
      <c r="A90" t="s">
        <v>824</v>
      </c>
    </row>
    <row r="91" spans="1:1" x14ac:dyDescent="0.2">
      <c r="A91" t="s">
        <v>824</v>
      </c>
    </row>
    <row r="92" spans="1:1" x14ac:dyDescent="0.2">
      <c r="A92" t="s">
        <v>824</v>
      </c>
    </row>
    <row r="93" spans="1:1" x14ac:dyDescent="0.2">
      <c r="A93" t="s">
        <v>824</v>
      </c>
    </row>
    <row r="94" spans="1:1" x14ac:dyDescent="0.2">
      <c r="A94" t="s">
        <v>824</v>
      </c>
    </row>
    <row r="95" spans="1:1" x14ac:dyDescent="0.2">
      <c r="A95" t="s">
        <v>824</v>
      </c>
    </row>
    <row r="96" spans="1:1" x14ac:dyDescent="0.2">
      <c r="A96" t="s">
        <v>824</v>
      </c>
    </row>
    <row r="97" spans="1:1" x14ac:dyDescent="0.2">
      <c r="A97" t="s">
        <v>825</v>
      </c>
    </row>
    <row r="98" spans="1:1" x14ac:dyDescent="0.2">
      <c r="A98" t="s">
        <v>825</v>
      </c>
    </row>
    <row r="99" spans="1:1" x14ac:dyDescent="0.2">
      <c r="A99" t="s">
        <v>825</v>
      </c>
    </row>
    <row r="100" spans="1:1" x14ac:dyDescent="0.2">
      <c r="A100" t="s">
        <v>825</v>
      </c>
    </row>
    <row r="101" spans="1:1" x14ac:dyDescent="0.2">
      <c r="A101" t="s">
        <v>825</v>
      </c>
    </row>
    <row r="102" spans="1:1" x14ac:dyDescent="0.2">
      <c r="A102" t="s">
        <v>825</v>
      </c>
    </row>
    <row r="103" spans="1:1" x14ac:dyDescent="0.2">
      <c r="A103" t="s">
        <v>825</v>
      </c>
    </row>
    <row r="104" spans="1:1" x14ac:dyDescent="0.2">
      <c r="A104" t="s">
        <v>825</v>
      </c>
    </row>
    <row r="105" spans="1:1" x14ac:dyDescent="0.2">
      <c r="A105" t="s">
        <v>825</v>
      </c>
    </row>
    <row r="106" spans="1:1" x14ac:dyDescent="0.2">
      <c r="A106" t="s">
        <v>825</v>
      </c>
    </row>
    <row r="107" spans="1:1" x14ac:dyDescent="0.2">
      <c r="A107" t="s">
        <v>825</v>
      </c>
    </row>
    <row r="108" spans="1:1" x14ac:dyDescent="0.2">
      <c r="A108" t="s">
        <v>825</v>
      </c>
    </row>
    <row r="109" spans="1:1" x14ac:dyDescent="0.2">
      <c r="A109" t="s">
        <v>825</v>
      </c>
    </row>
    <row r="110" spans="1:1" x14ac:dyDescent="0.2">
      <c r="A110" t="s">
        <v>825</v>
      </c>
    </row>
    <row r="111" spans="1:1" x14ac:dyDescent="0.2">
      <c r="A111" t="s">
        <v>825</v>
      </c>
    </row>
    <row r="112" spans="1:1" x14ac:dyDescent="0.2">
      <c r="A112" t="s">
        <v>825</v>
      </c>
    </row>
    <row r="113" spans="1:1" x14ac:dyDescent="0.2">
      <c r="A113" t="s">
        <v>825</v>
      </c>
    </row>
    <row r="114" spans="1:1" x14ac:dyDescent="0.2">
      <c r="A114" t="s">
        <v>825</v>
      </c>
    </row>
    <row r="115" spans="1:1" x14ac:dyDescent="0.2">
      <c r="A115" t="s">
        <v>825</v>
      </c>
    </row>
    <row r="116" spans="1:1" x14ac:dyDescent="0.2">
      <c r="A116" t="s">
        <v>825</v>
      </c>
    </row>
    <row r="117" spans="1:1" x14ac:dyDescent="0.2">
      <c r="A117" t="s">
        <v>825</v>
      </c>
    </row>
    <row r="118" spans="1:1" x14ac:dyDescent="0.2">
      <c r="A118" t="s">
        <v>819</v>
      </c>
    </row>
    <row r="119" spans="1:1" x14ac:dyDescent="0.2">
      <c r="A119" t="s">
        <v>819</v>
      </c>
    </row>
    <row r="120" spans="1:1" x14ac:dyDescent="0.2">
      <c r="A120" t="s">
        <v>819</v>
      </c>
    </row>
    <row r="121" spans="1:1" x14ac:dyDescent="0.2">
      <c r="A121" t="s">
        <v>819</v>
      </c>
    </row>
    <row r="122" spans="1:1" x14ac:dyDescent="0.2">
      <c r="A122" t="s">
        <v>819</v>
      </c>
    </row>
    <row r="123" spans="1:1" x14ac:dyDescent="0.2">
      <c r="A123" t="s">
        <v>819</v>
      </c>
    </row>
    <row r="124" spans="1:1" x14ac:dyDescent="0.2">
      <c r="A124" t="s">
        <v>819</v>
      </c>
    </row>
    <row r="125" spans="1:1" x14ac:dyDescent="0.2">
      <c r="A125" t="s">
        <v>819</v>
      </c>
    </row>
    <row r="126" spans="1:1" x14ac:dyDescent="0.2">
      <c r="A126" t="s">
        <v>819</v>
      </c>
    </row>
    <row r="127" spans="1:1" x14ac:dyDescent="0.2">
      <c r="A127" t="s">
        <v>819</v>
      </c>
    </row>
    <row r="128" spans="1:1" x14ac:dyDescent="0.2">
      <c r="A128" t="s">
        <v>819</v>
      </c>
    </row>
    <row r="129" spans="1:1" x14ac:dyDescent="0.2">
      <c r="A129" t="s">
        <v>819</v>
      </c>
    </row>
    <row r="130" spans="1:1" x14ac:dyDescent="0.2">
      <c r="A130" t="s">
        <v>819</v>
      </c>
    </row>
    <row r="131" spans="1:1" x14ac:dyDescent="0.2">
      <c r="A131" t="s">
        <v>819</v>
      </c>
    </row>
    <row r="132" spans="1:1" x14ac:dyDescent="0.2">
      <c r="A132" t="s">
        <v>819</v>
      </c>
    </row>
    <row r="133" spans="1:1" x14ac:dyDescent="0.2">
      <c r="A133" t="s">
        <v>819</v>
      </c>
    </row>
    <row r="134" spans="1:1" x14ac:dyDescent="0.2">
      <c r="A134" t="s">
        <v>819</v>
      </c>
    </row>
    <row r="135" spans="1:1" x14ac:dyDescent="0.2">
      <c r="A135" t="s">
        <v>819</v>
      </c>
    </row>
    <row r="136" spans="1:1" x14ac:dyDescent="0.2">
      <c r="A136" t="s">
        <v>819</v>
      </c>
    </row>
    <row r="137" spans="1:1" x14ac:dyDescent="0.2">
      <c r="A137" t="s">
        <v>819</v>
      </c>
    </row>
    <row r="138" spans="1:1" x14ac:dyDescent="0.2">
      <c r="A138" t="s">
        <v>819</v>
      </c>
    </row>
    <row r="139" spans="1:1" x14ac:dyDescent="0.2">
      <c r="A139" t="s">
        <v>819</v>
      </c>
    </row>
    <row r="140" spans="1:1" x14ac:dyDescent="0.2">
      <c r="A140" t="s">
        <v>819</v>
      </c>
    </row>
    <row r="141" spans="1:1" x14ac:dyDescent="0.2">
      <c r="A141" t="s">
        <v>826</v>
      </c>
    </row>
    <row r="142" spans="1:1" x14ac:dyDescent="0.2">
      <c r="A142" t="s">
        <v>826</v>
      </c>
    </row>
    <row r="143" spans="1:1" x14ac:dyDescent="0.2">
      <c r="A143" t="s">
        <v>826</v>
      </c>
    </row>
    <row r="144" spans="1:1" x14ac:dyDescent="0.2">
      <c r="A144" t="s">
        <v>826</v>
      </c>
    </row>
    <row r="145" spans="1:1" x14ac:dyDescent="0.2">
      <c r="A145" t="s">
        <v>826</v>
      </c>
    </row>
    <row r="146" spans="1:1" x14ac:dyDescent="0.2">
      <c r="A146" t="s">
        <v>826</v>
      </c>
    </row>
    <row r="147" spans="1:1" x14ac:dyDescent="0.2">
      <c r="A147" t="s">
        <v>826</v>
      </c>
    </row>
    <row r="148" spans="1:1" x14ac:dyDescent="0.2">
      <c r="A148" t="s">
        <v>826</v>
      </c>
    </row>
    <row r="149" spans="1:1" x14ac:dyDescent="0.2">
      <c r="A149" t="s">
        <v>826</v>
      </c>
    </row>
    <row r="150" spans="1:1" x14ac:dyDescent="0.2">
      <c r="A150" t="s">
        <v>826</v>
      </c>
    </row>
    <row r="151" spans="1:1" x14ac:dyDescent="0.2">
      <c r="A151" t="s">
        <v>827</v>
      </c>
    </row>
    <row r="152" spans="1:1" x14ac:dyDescent="0.2">
      <c r="A152" t="s">
        <v>827</v>
      </c>
    </row>
    <row r="153" spans="1:1" x14ac:dyDescent="0.2">
      <c r="A153" t="s">
        <v>822</v>
      </c>
    </row>
    <row r="154" spans="1:1" x14ac:dyDescent="0.2">
      <c r="A154" t="s">
        <v>822</v>
      </c>
    </row>
    <row r="155" spans="1:1" x14ac:dyDescent="0.2">
      <c r="A155" t="s">
        <v>828</v>
      </c>
    </row>
    <row r="156" spans="1:1" x14ac:dyDescent="0.2">
      <c r="A156" t="s">
        <v>828</v>
      </c>
    </row>
    <row r="157" spans="1:1" x14ac:dyDescent="0.2">
      <c r="A157" t="s">
        <v>828</v>
      </c>
    </row>
    <row r="158" spans="1:1" x14ac:dyDescent="0.2">
      <c r="A158" t="s">
        <v>824</v>
      </c>
    </row>
    <row r="159" spans="1:1" x14ac:dyDescent="0.2">
      <c r="A159" t="s">
        <v>829</v>
      </c>
    </row>
    <row r="160" spans="1:1" x14ac:dyDescent="0.2">
      <c r="A160" t="s">
        <v>829</v>
      </c>
    </row>
    <row r="161" spans="1:1" x14ac:dyDescent="0.2">
      <c r="A161" t="s">
        <v>830</v>
      </c>
    </row>
    <row r="162" spans="1:1" x14ac:dyDescent="0.2">
      <c r="A162" t="s">
        <v>831</v>
      </c>
    </row>
    <row r="163" spans="1:1" x14ac:dyDescent="0.2">
      <c r="A163" t="s">
        <v>831</v>
      </c>
    </row>
    <row r="164" spans="1:1" x14ac:dyDescent="0.2">
      <c r="A164" t="s">
        <v>831</v>
      </c>
    </row>
    <row r="165" spans="1:1" x14ac:dyDescent="0.2">
      <c r="A165" t="s">
        <v>832</v>
      </c>
    </row>
    <row r="166" spans="1:1" x14ac:dyDescent="0.2">
      <c r="A166" t="s">
        <v>832</v>
      </c>
    </row>
    <row r="167" spans="1:1" x14ac:dyDescent="0.2">
      <c r="A167" t="s">
        <v>832</v>
      </c>
    </row>
    <row r="168" spans="1:1" x14ac:dyDescent="0.2">
      <c r="A168" t="s">
        <v>818</v>
      </c>
    </row>
    <row r="169" spans="1:1" x14ac:dyDescent="0.2">
      <c r="A169" t="s">
        <v>819</v>
      </c>
    </row>
    <row r="170" spans="1:1" x14ac:dyDescent="0.2">
      <c r="A170" t="s">
        <v>819</v>
      </c>
    </row>
    <row r="171" spans="1:1" x14ac:dyDescent="0.2">
      <c r="A171" t="s">
        <v>819</v>
      </c>
    </row>
    <row r="172" spans="1:1" x14ac:dyDescent="0.2">
      <c r="A172" t="s">
        <v>822</v>
      </c>
    </row>
    <row r="173" spans="1:1" x14ac:dyDescent="0.2">
      <c r="A173" t="s">
        <v>822</v>
      </c>
    </row>
    <row r="174" spans="1:1" x14ac:dyDescent="0.2">
      <c r="A174" t="s">
        <v>822</v>
      </c>
    </row>
    <row r="175" spans="1:1" x14ac:dyDescent="0.2">
      <c r="A175" t="s">
        <v>833</v>
      </c>
    </row>
    <row r="176" spans="1:1" x14ac:dyDescent="0.2">
      <c r="A176" t="s">
        <v>834</v>
      </c>
    </row>
    <row r="177" spans="1:1" x14ac:dyDescent="0.2">
      <c r="A177" t="s">
        <v>835</v>
      </c>
    </row>
    <row r="178" spans="1:1" x14ac:dyDescent="0.2">
      <c r="A178" t="s">
        <v>835</v>
      </c>
    </row>
    <row r="179" spans="1:1" x14ac:dyDescent="0.2">
      <c r="A179" t="s">
        <v>836</v>
      </c>
    </row>
    <row r="180" spans="1:1" x14ac:dyDescent="0.2">
      <c r="A180" t="s">
        <v>822</v>
      </c>
    </row>
    <row r="181" spans="1:1" x14ac:dyDescent="0.2">
      <c r="A181" t="s">
        <v>822</v>
      </c>
    </row>
    <row r="182" spans="1:1" x14ac:dyDescent="0.2">
      <c r="A182" t="s">
        <v>837</v>
      </c>
    </row>
    <row r="183" spans="1:1" x14ac:dyDescent="0.2">
      <c r="A183" t="s">
        <v>822</v>
      </c>
    </row>
    <row r="184" spans="1:1" x14ac:dyDescent="0.2">
      <c r="A184" t="s">
        <v>822</v>
      </c>
    </row>
    <row r="185" spans="1:1" x14ac:dyDescent="0.2">
      <c r="A185" t="s">
        <v>819</v>
      </c>
    </row>
    <row r="186" spans="1:1" x14ac:dyDescent="0.2">
      <c r="A186" t="s">
        <v>820</v>
      </c>
    </row>
    <row r="187" spans="1:1" x14ac:dyDescent="0.2">
      <c r="A187" t="s">
        <v>820</v>
      </c>
    </row>
    <row r="188" spans="1:1" x14ac:dyDescent="0.2">
      <c r="A188" t="s">
        <v>820</v>
      </c>
    </row>
    <row r="189" spans="1:1" x14ac:dyDescent="0.2">
      <c r="A189" t="s">
        <v>838</v>
      </c>
    </row>
    <row r="190" spans="1:1" x14ac:dyDescent="0.2">
      <c r="A190" t="s">
        <v>819</v>
      </c>
    </row>
    <row r="191" spans="1:1" x14ac:dyDescent="0.2">
      <c r="A191" t="s">
        <v>819</v>
      </c>
    </row>
    <row r="192" spans="1:1" x14ac:dyDescent="0.2">
      <c r="A192" t="s">
        <v>819</v>
      </c>
    </row>
    <row r="193" spans="1:1" x14ac:dyDescent="0.2">
      <c r="A193" t="s">
        <v>819</v>
      </c>
    </row>
    <row r="194" spans="1:1" x14ac:dyDescent="0.2">
      <c r="A194" t="s">
        <v>819</v>
      </c>
    </row>
    <row r="195" spans="1:1" x14ac:dyDescent="0.2">
      <c r="A195" t="s">
        <v>819</v>
      </c>
    </row>
    <row r="196" spans="1:1" x14ac:dyDescent="0.2">
      <c r="A196" t="s">
        <v>819</v>
      </c>
    </row>
    <row r="197" spans="1:1" x14ac:dyDescent="0.2">
      <c r="A197" t="s">
        <v>819</v>
      </c>
    </row>
    <row r="198" spans="1:1" x14ac:dyDescent="0.2">
      <c r="A198" t="s">
        <v>819</v>
      </c>
    </row>
    <row r="199" spans="1:1" x14ac:dyDescent="0.2">
      <c r="A199" t="s">
        <v>819</v>
      </c>
    </row>
    <row r="200" spans="1:1" x14ac:dyDescent="0.2">
      <c r="A200" t="s">
        <v>819</v>
      </c>
    </row>
    <row r="201" spans="1:1" x14ac:dyDescent="0.2">
      <c r="A201" t="s">
        <v>819</v>
      </c>
    </row>
    <row r="202" spans="1:1" x14ac:dyDescent="0.2">
      <c r="A202" t="s">
        <v>819</v>
      </c>
    </row>
    <row r="203" spans="1:1" x14ac:dyDescent="0.2">
      <c r="A203" t="s">
        <v>819</v>
      </c>
    </row>
    <row r="204" spans="1:1" x14ac:dyDescent="0.2">
      <c r="A204" t="s">
        <v>819</v>
      </c>
    </row>
    <row r="205" spans="1:1" x14ac:dyDescent="0.2">
      <c r="A205" t="s">
        <v>819</v>
      </c>
    </row>
    <row r="206" spans="1:1" x14ac:dyDescent="0.2">
      <c r="A206" t="s">
        <v>819</v>
      </c>
    </row>
    <row r="207" spans="1:1" x14ac:dyDescent="0.2">
      <c r="A207" t="s">
        <v>819</v>
      </c>
    </row>
    <row r="208" spans="1:1" x14ac:dyDescent="0.2">
      <c r="A208" t="s">
        <v>819</v>
      </c>
    </row>
    <row r="209" spans="1:1" x14ac:dyDescent="0.2">
      <c r="A209" t="s">
        <v>826</v>
      </c>
    </row>
    <row r="210" spans="1:1" x14ac:dyDescent="0.2">
      <c r="A210" t="s">
        <v>826</v>
      </c>
    </row>
    <row r="211" spans="1:1" x14ac:dyDescent="0.2">
      <c r="A211" t="s">
        <v>826</v>
      </c>
    </row>
    <row r="212" spans="1:1" x14ac:dyDescent="0.2">
      <c r="A212" t="s">
        <v>826</v>
      </c>
    </row>
    <row r="213" spans="1:1" x14ac:dyDescent="0.2">
      <c r="A213" t="s">
        <v>826</v>
      </c>
    </row>
    <row r="214" spans="1:1" x14ac:dyDescent="0.2">
      <c r="A214" t="s">
        <v>826</v>
      </c>
    </row>
    <row r="215" spans="1:1" x14ac:dyDescent="0.2">
      <c r="A215" t="s">
        <v>826</v>
      </c>
    </row>
    <row r="216" spans="1:1" x14ac:dyDescent="0.2">
      <c r="A216" t="s">
        <v>826</v>
      </c>
    </row>
    <row r="217" spans="1:1" x14ac:dyDescent="0.2">
      <c r="A217" t="s">
        <v>826</v>
      </c>
    </row>
    <row r="218" spans="1:1" x14ac:dyDescent="0.2">
      <c r="A218" t="s">
        <v>826</v>
      </c>
    </row>
    <row r="219" spans="1:1" x14ac:dyDescent="0.2">
      <c r="A219" t="s">
        <v>826</v>
      </c>
    </row>
    <row r="220" spans="1:1" x14ac:dyDescent="0.2">
      <c r="A220" t="s">
        <v>826</v>
      </c>
    </row>
    <row r="221" spans="1:1" x14ac:dyDescent="0.2">
      <c r="A221" t="s">
        <v>826</v>
      </c>
    </row>
    <row r="222" spans="1:1" x14ac:dyDescent="0.2">
      <c r="A222" t="s">
        <v>826</v>
      </c>
    </row>
    <row r="223" spans="1:1" x14ac:dyDescent="0.2">
      <c r="A223" t="s">
        <v>826</v>
      </c>
    </row>
    <row r="224" spans="1:1" x14ac:dyDescent="0.2">
      <c r="A224" t="s">
        <v>826</v>
      </c>
    </row>
    <row r="225" spans="1:1" x14ac:dyDescent="0.2">
      <c r="A225" t="s">
        <v>826</v>
      </c>
    </row>
    <row r="226" spans="1:1" x14ac:dyDescent="0.2">
      <c r="A226" t="s">
        <v>826</v>
      </c>
    </row>
    <row r="227" spans="1:1" x14ac:dyDescent="0.2">
      <c r="A227" t="s">
        <v>826</v>
      </c>
    </row>
    <row r="228" spans="1:1" x14ac:dyDescent="0.2">
      <c r="A228" t="s">
        <v>826</v>
      </c>
    </row>
    <row r="229" spans="1:1" x14ac:dyDescent="0.2">
      <c r="A229" t="s">
        <v>826</v>
      </c>
    </row>
    <row r="230" spans="1:1" x14ac:dyDescent="0.2">
      <c r="A230" t="s">
        <v>826</v>
      </c>
    </row>
    <row r="231" spans="1:1" x14ac:dyDescent="0.2">
      <c r="A231" t="s">
        <v>826</v>
      </c>
    </row>
    <row r="232" spans="1:1" x14ac:dyDescent="0.2">
      <c r="A232" t="s">
        <v>826</v>
      </c>
    </row>
    <row r="233" spans="1:1" x14ac:dyDescent="0.2">
      <c r="A233" t="s">
        <v>826</v>
      </c>
    </row>
    <row r="234" spans="1:1" x14ac:dyDescent="0.2">
      <c r="A234" t="s">
        <v>826</v>
      </c>
    </row>
    <row r="235" spans="1:1" x14ac:dyDescent="0.2">
      <c r="A235" t="s">
        <v>826</v>
      </c>
    </row>
    <row r="236" spans="1:1" x14ac:dyDescent="0.2">
      <c r="A236" t="s">
        <v>826</v>
      </c>
    </row>
    <row r="237" spans="1:1" x14ac:dyDescent="0.2">
      <c r="A237" t="s">
        <v>818</v>
      </c>
    </row>
    <row r="238" spans="1:1" x14ac:dyDescent="0.2">
      <c r="A238" t="s">
        <v>818</v>
      </c>
    </row>
    <row r="239" spans="1:1" x14ac:dyDescent="0.2">
      <c r="A239" t="s">
        <v>818</v>
      </c>
    </row>
    <row r="240" spans="1:1" x14ac:dyDescent="0.2">
      <c r="A240" t="s">
        <v>818</v>
      </c>
    </row>
    <row r="241" spans="1:1" x14ac:dyDescent="0.2">
      <c r="A241" t="s">
        <v>818</v>
      </c>
    </row>
    <row r="242" spans="1:1" x14ac:dyDescent="0.2">
      <c r="A242" t="s">
        <v>818</v>
      </c>
    </row>
    <row r="243" spans="1:1" x14ac:dyDescent="0.2">
      <c r="A243" t="s">
        <v>818</v>
      </c>
    </row>
    <row r="244" spans="1:1" x14ac:dyDescent="0.2">
      <c r="A244" t="s">
        <v>819</v>
      </c>
    </row>
    <row r="245" spans="1:1" x14ac:dyDescent="0.2">
      <c r="A245" t="s">
        <v>819</v>
      </c>
    </row>
    <row r="246" spans="1:1" x14ac:dyDescent="0.2">
      <c r="A246" t="s">
        <v>819</v>
      </c>
    </row>
    <row r="247" spans="1:1" x14ac:dyDescent="0.2">
      <c r="A247" t="s">
        <v>819</v>
      </c>
    </row>
    <row r="248" spans="1:1" x14ac:dyDescent="0.2">
      <c r="A248" t="s">
        <v>819</v>
      </c>
    </row>
    <row r="249" spans="1:1" x14ac:dyDescent="0.2">
      <c r="A249" t="s">
        <v>819</v>
      </c>
    </row>
    <row r="250" spans="1:1" x14ac:dyDescent="0.2">
      <c r="A250" t="s">
        <v>819</v>
      </c>
    </row>
    <row r="251" spans="1:1" x14ac:dyDescent="0.2">
      <c r="A251" t="s">
        <v>819</v>
      </c>
    </row>
    <row r="252" spans="1:1" x14ac:dyDescent="0.2">
      <c r="A252" t="s">
        <v>819</v>
      </c>
    </row>
    <row r="253" spans="1:1" x14ac:dyDescent="0.2">
      <c r="A253" t="s">
        <v>819</v>
      </c>
    </row>
    <row r="254" spans="1:1" x14ac:dyDescent="0.2">
      <c r="A254" t="s">
        <v>822</v>
      </c>
    </row>
    <row r="255" spans="1:1" x14ac:dyDescent="0.2">
      <c r="A255" t="s">
        <v>822</v>
      </c>
    </row>
    <row r="256" spans="1:1" x14ac:dyDescent="0.2">
      <c r="A256" t="s">
        <v>822</v>
      </c>
    </row>
    <row r="257" spans="1:1" x14ac:dyDescent="0.2">
      <c r="A257" t="s">
        <v>822</v>
      </c>
    </row>
    <row r="258" spans="1:1" x14ac:dyDescent="0.2">
      <c r="A258" t="s">
        <v>822</v>
      </c>
    </row>
    <row r="259" spans="1:1" x14ac:dyDescent="0.2">
      <c r="A259" t="s">
        <v>822</v>
      </c>
    </row>
    <row r="260" spans="1:1" x14ac:dyDescent="0.2">
      <c r="A260" t="s">
        <v>822</v>
      </c>
    </row>
    <row r="261" spans="1:1" x14ac:dyDescent="0.2">
      <c r="A261" t="s">
        <v>822</v>
      </c>
    </row>
    <row r="262" spans="1:1" x14ac:dyDescent="0.2">
      <c r="A262" t="s">
        <v>822</v>
      </c>
    </row>
    <row r="263" spans="1:1" x14ac:dyDescent="0.2">
      <c r="A263" t="s">
        <v>822</v>
      </c>
    </row>
    <row r="264" spans="1:1" x14ac:dyDescent="0.2">
      <c r="A264" t="s">
        <v>822</v>
      </c>
    </row>
    <row r="265" spans="1:1" x14ac:dyDescent="0.2">
      <c r="A265" t="s">
        <v>822</v>
      </c>
    </row>
    <row r="266" spans="1:1" x14ac:dyDescent="0.2">
      <c r="A266" t="s">
        <v>822</v>
      </c>
    </row>
    <row r="267" spans="1:1" x14ac:dyDescent="0.2">
      <c r="A267" t="s">
        <v>822</v>
      </c>
    </row>
    <row r="268" spans="1:1" x14ac:dyDescent="0.2">
      <c r="A268" t="s">
        <v>822</v>
      </c>
    </row>
    <row r="269" spans="1:1" x14ac:dyDescent="0.2">
      <c r="A269" t="s">
        <v>822</v>
      </c>
    </row>
    <row r="270" spans="1:1" x14ac:dyDescent="0.2">
      <c r="A270" t="s">
        <v>822</v>
      </c>
    </row>
    <row r="271" spans="1:1" x14ac:dyDescent="0.2">
      <c r="A271" t="s">
        <v>822</v>
      </c>
    </row>
    <row r="272" spans="1:1" x14ac:dyDescent="0.2">
      <c r="A272" t="s">
        <v>822</v>
      </c>
    </row>
    <row r="273" spans="1:1" x14ac:dyDescent="0.2">
      <c r="A273" t="s">
        <v>822</v>
      </c>
    </row>
    <row r="274" spans="1:1" x14ac:dyDescent="0.2">
      <c r="A274" t="s">
        <v>822</v>
      </c>
    </row>
    <row r="275" spans="1:1" x14ac:dyDescent="0.2">
      <c r="A275" t="s">
        <v>822</v>
      </c>
    </row>
    <row r="276" spans="1:1" x14ac:dyDescent="0.2">
      <c r="A276" t="s">
        <v>822</v>
      </c>
    </row>
    <row r="277" spans="1:1" x14ac:dyDescent="0.2">
      <c r="A277" t="s">
        <v>822</v>
      </c>
    </row>
    <row r="278" spans="1:1" x14ac:dyDescent="0.2">
      <c r="A278" t="s">
        <v>822</v>
      </c>
    </row>
    <row r="279" spans="1:1" x14ac:dyDescent="0.2">
      <c r="A279" t="s">
        <v>822</v>
      </c>
    </row>
    <row r="280" spans="1:1" x14ac:dyDescent="0.2">
      <c r="A280" t="s">
        <v>822</v>
      </c>
    </row>
    <row r="281" spans="1:1" x14ac:dyDescent="0.2">
      <c r="A281" t="s">
        <v>822</v>
      </c>
    </row>
    <row r="282" spans="1:1" x14ac:dyDescent="0.2">
      <c r="A282" t="s">
        <v>822</v>
      </c>
    </row>
    <row r="283" spans="1:1" x14ac:dyDescent="0.2">
      <c r="A283" t="s">
        <v>839</v>
      </c>
    </row>
    <row r="284" spans="1:1" x14ac:dyDescent="0.2">
      <c r="A284" t="s">
        <v>822</v>
      </c>
    </row>
    <row r="285" spans="1:1" x14ac:dyDescent="0.2">
      <c r="A285" t="s">
        <v>840</v>
      </c>
    </row>
    <row r="286" spans="1:1" x14ac:dyDescent="0.2">
      <c r="A286" t="s">
        <v>822</v>
      </c>
    </row>
    <row r="287" spans="1:1" x14ac:dyDescent="0.2">
      <c r="A287" t="s">
        <v>819</v>
      </c>
    </row>
    <row r="288" spans="1:1" x14ac:dyDescent="0.2">
      <c r="A288" t="s">
        <v>819</v>
      </c>
    </row>
    <row r="289" spans="1:1" x14ac:dyDescent="0.2">
      <c r="A289" t="s">
        <v>819</v>
      </c>
    </row>
    <row r="290" spans="1:1" x14ac:dyDescent="0.2">
      <c r="A290" t="s">
        <v>819</v>
      </c>
    </row>
    <row r="291" spans="1:1" x14ac:dyDescent="0.2">
      <c r="A291" t="s">
        <v>819</v>
      </c>
    </row>
    <row r="292" spans="1:1" x14ac:dyDescent="0.2">
      <c r="A292" t="s">
        <v>818</v>
      </c>
    </row>
    <row r="293" spans="1:1" x14ac:dyDescent="0.2">
      <c r="A293" t="s">
        <v>819</v>
      </c>
    </row>
    <row r="294" spans="1:1" x14ac:dyDescent="0.2">
      <c r="A294" t="s">
        <v>819</v>
      </c>
    </row>
    <row r="295" spans="1:1" x14ac:dyDescent="0.2">
      <c r="A295" t="s">
        <v>819</v>
      </c>
    </row>
    <row r="296" spans="1:1" x14ac:dyDescent="0.2">
      <c r="A296" t="s">
        <v>819</v>
      </c>
    </row>
    <row r="297" spans="1:1" x14ac:dyDescent="0.2">
      <c r="A297" t="s">
        <v>819</v>
      </c>
    </row>
    <row r="298" spans="1:1" x14ac:dyDescent="0.2">
      <c r="A298" t="s">
        <v>819</v>
      </c>
    </row>
    <row r="299" spans="1:1" x14ac:dyDescent="0.2">
      <c r="A299" t="s">
        <v>819</v>
      </c>
    </row>
    <row r="300" spans="1:1" x14ac:dyDescent="0.2">
      <c r="A300" t="s">
        <v>819</v>
      </c>
    </row>
    <row r="301" spans="1:1" x14ac:dyDescent="0.2">
      <c r="A301" t="s">
        <v>819</v>
      </c>
    </row>
    <row r="302" spans="1:1" x14ac:dyDescent="0.2">
      <c r="A302" t="s">
        <v>819</v>
      </c>
    </row>
    <row r="303" spans="1:1" x14ac:dyDescent="0.2">
      <c r="A303" t="s">
        <v>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A882-0147-4C10-A644-4DD6BF45FAF3}">
  <dimension ref="A1:B36"/>
  <sheetViews>
    <sheetView workbookViewId="0">
      <selection activeCell="B1" sqref="B1:B36"/>
    </sheetView>
  </sheetViews>
  <sheetFormatPr defaultRowHeight="12.75" x14ac:dyDescent="0.2"/>
  <cols>
    <col min="2" max="2" width="26.5703125" bestFit="1" customWidth="1"/>
    <col min="5" max="5" width="32.42578125" customWidth="1"/>
  </cols>
  <sheetData>
    <row r="1" spans="1:2" x14ac:dyDescent="0.2">
      <c r="A1" t="s">
        <v>777</v>
      </c>
      <c r="B1" t="str">
        <f xml:space="preserve"> "equipmentType" &amp; A1</f>
        <v>equipmentTypeAcici</v>
      </c>
    </row>
    <row r="2" spans="1:2" x14ac:dyDescent="0.2">
      <c r="A2" t="s">
        <v>778</v>
      </c>
      <c r="B2" t="str">
        <f t="shared" ref="B2:B36" si="0" xml:space="preserve"> "equipmentType" &amp; A2</f>
        <v>equipmentTypeAktarma</v>
      </c>
    </row>
    <row r="3" spans="1:2" x14ac:dyDescent="0.2">
      <c r="A3" t="s">
        <v>779</v>
      </c>
      <c r="B3" t="str">
        <f t="shared" si="0"/>
        <v>equipmentTypeBalyaAcici</v>
      </c>
    </row>
    <row r="4" spans="1:2" x14ac:dyDescent="0.2">
      <c r="A4" t="s">
        <v>780</v>
      </c>
      <c r="B4" t="str">
        <f t="shared" si="0"/>
        <v>equipmentTypeBobin</v>
      </c>
    </row>
    <row r="5" spans="1:2" x14ac:dyDescent="0.2">
      <c r="A5" t="s">
        <v>781</v>
      </c>
      <c r="B5" t="str">
        <f t="shared" si="0"/>
        <v>equipmentTypeBowa</v>
      </c>
    </row>
    <row r="6" spans="1:2" x14ac:dyDescent="0.2">
      <c r="A6" t="s">
        <v>782</v>
      </c>
      <c r="B6" t="str">
        <f t="shared" si="0"/>
        <v>equipmentTypeBuharlama</v>
      </c>
    </row>
    <row r="7" spans="1:2" x14ac:dyDescent="0.2">
      <c r="A7" t="s">
        <v>783</v>
      </c>
      <c r="B7" t="str">
        <f t="shared" si="0"/>
        <v>equipmentTypeBukum</v>
      </c>
    </row>
    <row r="8" spans="1:2" x14ac:dyDescent="0.2">
      <c r="A8" t="s">
        <v>784</v>
      </c>
      <c r="B8" t="str">
        <f t="shared" si="0"/>
        <v>equipmentTypeCer</v>
      </c>
    </row>
    <row r="9" spans="1:2" x14ac:dyDescent="0.2">
      <c r="A9" t="s">
        <v>785</v>
      </c>
      <c r="B9" t="str">
        <f t="shared" si="0"/>
        <v>equipmentTypeFitil</v>
      </c>
    </row>
    <row r="10" spans="1:2" x14ac:dyDescent="0.2">
      <c r="A10" t="s">
        <v>786</v>
      </c>
      <c r="B10" t="str">
        <f t="shared" si="0"/>
        <v>equipmentTypeFitilSiyirma</v>
      </c>
    </row>
    <row r="11" spans="1:2" x14ac:dyDescent="0.2">
      <c r="A11" t="s">
        <v>787</v>
      </c>
      <c r="B11" t="str">
        <f t="shared" si="0"/>
        <v>equipmentTypeFm</v>
      </c>
    </row>
    <row r="12" spans="1:2" x14ac:dyDescent="0.2">
      <c r="A12" t="s">
        <v>808</v>
      </c>
      <c r="B12" t="str">
        <f t="shared" si="0"/>
        <v>equipmentTypeFmAcici</v>
      </c>
    </row>
    <row r="13" spans="1:2" x14ac:dyDescent="0.2">
      <c r="A13" t="s">
        <v>788</v>
      </c>
      <c r="B13" t="str">
        <f t="shared" si="0"/>
        <v>equipmentTypeKatlama</v>
      </c>
    </row>
    <row r="14" spans="1:2" x14ac:dyDescent="0.2">
      <c r="A14" t="s">
        <v>809</v>
      </c>
      <c r="B14" t="str">
        <f t="shared" si="0"/>
        <v>equipmentTypeKompresor</v>
      </c>
    </row>
    <row r="15" spans="1:2" x14ac:dyDescent="0.2">
      <c r="A15" t="s">
        <v>789</v>
      </c>
      <c r="B15" t="str">
        <f t="shared" si="0"/>
        <v>equipmentTypeKondanser</v>
      </c>
    </row>
    <row r="16" spans="1:2" x14ac:dyDescent="0.2">
      <c r="A16" t="s">
        <v>790</v>
      </c>
      <c r="B16" t="str">
        <f t="shared" si="0"/>
        <v>equipmentTypeKondusyon</v>
      </c>
    </row>
    <row r="17" spans="1:2" x14ac:dyDescent="0.2">
      <c r="A17" t="s">
        <v>810</v>
      </c>
      <c r="B17" t="str">
        <f t="shared" si="0"/>
        <v>equipmentTypeKurutucu</v>
      </c>
    </row>
    <row r="18" spans="1:2" x14ac:dyDescent="0.2">
      <c r="A18" t="s">
        <v>791</v>
      </c>
      <c r="B18" t="str">
        <f t="shared" si="0"/>
        <v>equipmentTypeLopteks</v>
      </c>
    </row>
    <row r="19" spans="1:2" x14ac:dyDescent="0.2">
      <c r="A19" t="s">
        <v>811</v>
      </c>
      <c r="B19" t="str">
        <f t="shared" si="0"/>
        <v>equipmentTypeLvsa</v>
      </c>
    </row>
    <row r="20" spans="1:2" x14ac:dyDescent="0.2">
      <c r="A20" t="s">
        <v>792</v>
      </c>
      <c r="B20" t="str">
        <f t="shared" si="0"/>
        <v>equipmentTypeMixPress</v>
      </c>
    </row>
    <row r="21" spans="1:2" x14ac:dyDescent="0.2">
      <c r="A21" t="s">
        <v>793</v>
      </c>
      <c r="B21" t="str">
        <f t="shared" si="0"/>
        <v>equipmentTypeMikser</v>
      </c>
    </row>
    <row r="22" spans="1:2" x14ac:dyDescent="0.2">
      <c r="A22" t="s">
        <v>794</v>
      </c>
      <c r="B22" t="str">
        <f t="shared" si="0"/>
        <v>equipmentTypeNumuneRing</v>
      </c>
    </row>
    <row r="23" spans="1:2" x14ac:dyDescent="0.2">
      <c r="A23" t="s">
        <v>795</v>
      </c>
      <c r="B23" t="str">
        <f t="shared" si="0"/>
        <v>equipmentTypeOpenend</v>
      </c>
    </row>
    <row r="24" spans="1:2" x14ac:dyDescent="0.2">
      <c r="A24" t="s">
        <v>796</v>
      </c>
      <c r="B24" t="str">
        <f t="shared" si="0"/>
        <v>equipmentTypePamukPress</v>
      </c>
    </row>
    <row r="25" spans="1:2" x14ac:dyDescent="0.2">
      <c r="A25" t="s">
        <v>797</v>
      </c>
      <c r="B25" t="str">
        <f t="shared" si="0"/>
        <v>equipmentTypePenye</v>
      </c>
    </row>
    <row r="26" spans="1:2" x14ac:dyDescent="0.2">
      <c r="A26" t="s">
        <v>798</v>
      </c>
      <c r="B26" t="str">
        <f t="shared" si="0"/>
        <v>equipmentTypeRing</v>
      </c>
    </row>
    <row r="27" spans="1:2" x14ac:dyDescent="0.2">
      <c r="A27" t="s">
        <v>799</v>
      </c>
      <c r="B27" t="str">
        <f t="shared" si="0"/>
        <v>equipmentTypeTarak</v>
      </c>
    </row>
    <row r="28" spans="1:2" x14ac:dyDescent="0.2">
      <c r="A28" t="s">
        <v>800</v>
      </c>
      <c r="B28" t="str">
        <f t="shared" si="0"/>
        <v>equipmentTypeTelefAcici</v>
      </c>
    </row>
    <row r="29" spans="1:2" x14ac:dyDescent="0.2">
      <c r="A29" t="s">
        <v>801</v>
      </c>
      <c r="B29" t="str">
        <f t="shared" si="0"/>
        <v>equipmentTypeTelefPress</v>
      </c>
    </row>
    <row r="30" spans="1:2" x14ac:dyDescent="0.2">
      <c r="A30" t="s">
        <v>812</v>
      </c>
      <c r="B30" t="str">
        <f t="shared" si="0"/>
        <v>equipmentTypeTfv1Acici</v>
      </c>
    </row>
    <row r="31" spans="1:2" x14ac:dyDescent="0.2">
      <c r="A31" t="s">
        <v>802</v>
      </c>
      <c r="B31" t="str">
        <f t="shared" si="0"/>
        <v>equipmentTypeUniclean</v>
      </c>
    </row>
    <row r="32" spans="1:2" x14ac:dyDescent="0.2">
      <c r="A32" t="s">
        <v>803</v>
      </c>
      <c r="B32" t="str">
        <f t="shared" si="0"/>
        <v>equipmentTypeUnimix</v>
      </c>
    </row>
    <row r="33" spans="1:2" x14ac:dyDescent="0.2">
      <c r="A33" t="s">
        <v>804</v>
      </c>
      <c r="B33" t="str">
        <f t="shared" si="0"/>
        <v>equipmentTypeUnistore</v>
      </c>
    </row>
    <row r="34" spans="1:2" x14ac:dyDescent="0.2">
      <c r="A34" t="s">
        <v>805</v>
      </c>
      <c r="B34" t="str">
        <f t="shared" si="0"/>
        <v>equipmentTypeUniflex</v>
      </c>
    </row>
    <row r="35" spans="1:2" x14ac:dyDescent="0.2">
      <c r="A35" t="s">
        <v>806</v>
      </c>
      <c r="B35" t="str">
        <f t="shared" si="0"/>
        <v>equipmentTypeUniflap</v>
      </c>
    </row>
    <row r="36" spans="1:2" x14ac:dyDescent="0.2">
      <c r="A36" t="s">
        <v>813</v>
      </c>
      <c r="B36" t="str">
        <f t="shared" si="0"/>
        <v>equipmentTypeVfAcici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20140408</vt:lpstr>
      <vt:lpstr>Brand</vt:lpstr>
      <vt:lpstr>EquipmentType</vt:lpstr>
      <vt:lpstr>Brand!Ayıkla</vt:lpstr>
    </vt:vector>
  </TitlesOfParts>
  <Company>ABALIOGLU TESKTIL SAN. AS.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BEKIRINCEKARA</dc:creator>
  <cp:lastModifiedBy>Mansur</cp:lastModifiedBy>
  <cp:lastPrinted>2010-05-12T08:20:56Z</cp:lastPrinted>
  <dcterms:created xsi:type="dcterms:W3CDTF">2002-01-15T09:38:39Z</dcterms:created>
  <dcterms:modified xsi:type="dcterms:W3CDTF">2023-03-15T13:32:19Z</dcterms:modified>
</cp:coreProperties>
</file>