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M29" i="1"/>
  <c r="M28" i="1"/>
  <c r="M27" i="1"/>
  <c r="M26" i="1"/>
  <c r="M25" i="1"/>
  <c r="L9" i="1"/>
  <c r="L8" i="1"/>
  <c r="L7" i="1"/>
  <c r="H16" i="1"/>
  <c r="K9" i="1"/>
  <c r="K8" i="1"/>
  <c r="K7" i="1"/>
  <c r="H21" i="1"/>
  <c r="F21" i="1"/>
  <c r="F16" i="1"/>
</calcChain>
</file>

<file path=xl/sharedStrings.xml><?xml version="1.0" encoding="utf-8"?>
<sst xmlns="http://schemas.openxmlformats.org/spreadsheetml/2006/main" count="17" uniqueCount="17">
  <si>
    <t>Интервалы значений признака-фактора</t>
  </si>
  <si>
    <t>Среднее</t>
  </si>
  <si>
    <t>Дисперсия</t>
  </si>
  <si>
    <t>Корень</t>
  </si>
  <si>
    <t>Число ед., вх. в инт.</t>
  </si>
  <si>
    <t>Уд. вес ед., вх. в инт., %</t>
  </si>
  <si>
    <t>Количество</t>
  </si>
  <si>
    <t>Уд. вес ед., вх. в инт., при норм. расп., %</t>
  </si>
  <si>
    <t>Интервалы</t>
  </si>
  <si>
    <r>
      <t xml:space="preserve">Число вариант, поп. в </t>
    </r>
    <r>
      <rPr>
        <i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-ый инт.</t>
    </r>
  </si>
  <si>
    <r>
      <t xml:space="preserve">Сумма результ. фактора </t>
    </r>
    <r>
      <rPr>
        <i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 ого инт.</t>
    </r>
  </si>
  <si>
    <t>Сред. вел. результ. фактора в гр.</t>
  </si>
  <si>
    <t>x1-x4</t>
  </si>
  <si>
    <t>x5-x7</t>
  </si>
  <si>
    <t>x8-x11</t>
  </si>
  <si>
    <t>x12-x14</t>
  </si>
  <si>
    <t>x15-x18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</si>
</sst>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8" xfId="0" applyNumberFormat="1" applyBorder="1"/>
    <xf numFmtId="10" fontId="0" fillId="0" borderId="9" xfId="0" applyNumberFormat="1" applyBorder="1"/>
    <xf numFmtId="10" fontId="3" fillId="0" borderId="8" xfId="0" applyNumberFormat="1" applyFont="1" applyBorder="1"/>
    <xf numFmtId="10" fontId="3" fillId="0" borderId="9" xfId="0" applyNumberFormat="1" applyFont="1" applyBorder="1"/>
    <xf numFmtId="0" fontId="3" fillId="0" borderId="2" xfId="0" applyFont="1" applyBorder="1"/>
    <xf numFmtId="0" fontId="3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Корреляционное поле</c:v>
          </c:tx>
          <c:spPr>
            <a:ln w="28575">
              <a:noFill/>
            </a:ln>
          </c:spPr>
          <c:xVal>
            <c:numRef>
              <c:f>Лист1!$A$1:$A$18</c:f>
              <c:numCache>
                <c:formatCode>General</c:formatCode>
                <c:ptCount val="18"/>
                <c:pt idx="0">
                  <c:v>48</c:v>
                </c:pt>
                <c:pt idx="1">
                  <c:v>52</c:v>
                </c:pt>
                <c:pt idx="2">
                  <c:v>51</c:v>
                </c:pt>
                <c:pt idx="3">
                  <c:v>47</c:v>
                </c:pt>
                <c:pt idx="4">
                  <c:v>49</c:v>
                </c:pt>
                <c:pt idx="5">
                  <c:v>54</c:v>
                </c:pt>
                <c:pt idx="6">
                  <c:v>46</c:v>
                </c:pt>
                <c:pt idx="7">
                  <c:v>49</c:v>
                </c:pt>
                <c:pt idx="8">
                  <c:v>50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52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52</c:v>
                </c:pt>
                <c:pt idx="17">
                  <c:v>45</c:v>
                </c:pt>
              </c:numCache>
            </c:numRef>
          </c:xVal>
          <c:yVal>
            <c:numRef>
              <c:f>Лист1!$B$1:$B$18</c:f>
              <c:numCache>
                <c:formatCode>General</c:formatCode>
                <c:ptCount val="18"/>
                <c:pt idx="0">
                  <c:v>34</c:v>
                </c:pt>
                <c:pt idx="1">
                  <c:v>24</c:v>
                </c:pt>
                <c:pt idx="2">
                  <c:v>36</c:v>
                </c:pt>
                <c:pt idx="3">
                  <c:v>33</c:v>
                </c:pt>
                <c:pt idx="4">
                  <c:v>23</c:v>
                </c:pt>
                <c:pt idx="5">
                  <c:v>24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24</c:v>
                </c:pt>
                <c:pt idx="13">
                  <c:v>36</c:v>
                </c:pt>
                <c:pt idx="14">
                  <c:v>33</c:v>
                </c:pt>
                <c:pt idx="15">
                  <c:v>27</c:v>
                </c:pt>
                <c:pt idx="16">
                  <c:v>27</c:v>
                </c:pt>
                <c:pt idx="17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94464"/>
        <c:axId val="282292736"/>
      </c:scatterChart>
      <c:valAx>
        <c:axId val="282294464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82292736"/>
        <c:crosses val="autoZero"/>
        <c:crossBetween val="midCat"/>
      </c:valAx>
      <c:valAx>
        <c:axId val="282292736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6</xdr:row>
          <xdr:rowOff>200025</xdr:rowOff>
        </xdr:from>
        <xdr:to>
          <xdr:col>9</xdr:col>
          <xdr:colOff>533400</xdr:colOff>
          <xdr:row>7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104775</xdr:colOff>
          <xdr:row>7</xdr:row>
          <xdr:rowOff>200025</xdr:rowOff>
        </xdr:from>
        <xdr:to>
          <xdr:col>9</xdr:col>
          <xdr:colOff>542925</xdr:colOff>
          <xdr:row>8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247650</xdr:colOff>
          <xdr:row>6</xdr:row>
          <xdr:rowOff>9525</xdr:rowOff>
        </xdr:from>
        <xdr:to>
          <xdr:col>9</xdr:col>
          <xdr:colOff>504825</xdr:colOff>
          <xdr:row>6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571500</xdr:colOff>
      <xdr:row>5</xdr:row>
      <xdr:rowOff>152400</xdr:rowOff>
    </xdr:from>
    <xdr:to>
      <xdr:col>16</xdr:col>
      <xdr:colOff>266700</xdr:colOff>
      <xdr:row>18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Q29" sqref="Q29"/>
    </sheetView>
  </sheetViews>
  <sheetFormatPr defaultRowHeight="15" x14ac:dyDescent="0.25"/>
  <cols>
    <col min="6" max="6" width="7" customWidth="1"/>
    <col min="7" max="7" width="5.7109375" customWidth="1"/>
    <col min="8" max="8" width="6.140625" customWidth="1"/>
    <col min="9" max="10" width="9.140625" customWidth="1"/>
    <col min="11" max="11" width="19.140625" customWidth="1"/>
    <col min="12" max="12" width="30.7109375" customWidth="1"/>
    <col min="13" max="13" width="38.5703125" customWidth="1"/>
    <col min="14" max="14" width="31.85546875" customWidth="1"/>
    <col min="15" max="15" width="7.7109375" customWidth="1"/>
    <col min="16" max="16" width="33.5703125" customWidth="1"/>
    <col min="17" max="17" width="13.7109375" customWidth="1"/>
  </cols>
  <sheetData>
    <row r="1" spans="1:13" ht="16.5" thickBot="1" x14ac:dyDescent="0.3">
      <c r="A1" s="1">
        <v>48</v>
      </c>
      <c r="B1" s="1">
        <v>34</v>
      </c>
    </row>
    <row r="2" spans="1:13" ht="16.5" thickBot="1" x14ac:dyDescent="0.3">
      <c r="A2" s="1">
        <v>52</v>
      </c>
      <c r="B2" s="1">
        <v>24</v>
      </c>
    </row>
    <row r="3" spans="1:13" ht="16.5" thickBot="1" x14ac:dyDescent="0.3">
      <c r="A3" s="1">
        <v>51</v>
      </c>
      <c r="B3" s="1">
        <v>36</v>
      </c>
    </row>
    <row r="4" spans="1:13" ht="16.5" thickBot="1" x14ac:dyDescent="0.3">
      <c r="A4" s="1">
        <v>47</v>
      </c>
      <c r="B4" s="1">
        <v>33</v>
      </c>
    </row>
    <row r="5" spans="1:13" ht="16.5" thickBot="1" x14ac:dyDescent="0.3">
      <c r="A5" s="1">
        <v>49</v>
      </c>
      <c r="B5" s="1">
        <v>23</v>
      </c>
    </row>
    <row r="6" spans="1:13" ht="16.5" thickBot="1" x14ac:dyDescent="0.3">
      <c r="A6" s="1">
        <v>54</v>
      </c>
      <c r="B6" s="1">
        <v>24</v>
      </c>
      <c r="F6" s="15" t="s">
        <v>0</v>
      </c>
      <c r="G6" s="16"/>
      <c r="H6" s="16"/>
      <c r="I6" s="16"/>
      <c r="J6" s="17"/>
      <c r="K6" s="14" t="s">
        <v>4</v>
      </c>
      <c r="L6" s="14" t="s">
        <v>5</v>
      </c>
      <c r="M6" s="14" t="s">
        <v>7</v>
      </c>
    </row>
    <row r="7" spans="1:13" ht="16.5" thickBot="1" x14ac:dyDescent="0.3">
      <c r="A7" s="1">
        <v>46</v>
      </c>
      <c r="B7" s="1">
        <v>35</v>
      </c>
      <c r="F7" s="2"/>
      <c r="G7" s="3"/>
      <c r="H7" s="3"/>
      <c r="I7" s="3"/>
      <c r="J7" s="4"/>
      <c r="K7" s="8">
        <f>COUNTIFS(A1:A18, "&gt;" &amp;(F16-H21), A1:A18, "&lt;" &amp;(F16+H21))</f>
        <v>11</v>
      </c>
      <c r="L7" s="10">
        <f>K7/H16</f>
        <v>0.61111111111111116</v>
      </c>
      <c r="M7" s="12">
        <v>0.68300000000000005</v>
      </c>
    </row>
    <row r="8" spans="1:13" ht="16.5" thickBot="1" x14ac:dyDescent="0.3">
      <c r="A8" s="1">
        <v>49</v>
      </c>
      <c r="B8" s="1">
        <v>30</v>
      </c>
      <c r="F8" s="2"/>
      <c r="G8" s="3"/>
      <c r="H8" s="3"/>
      <c r="I8" s="3"/>
      <c r="J8" s="4"/>
      <c r="K8" s="8">
        <f>COUNTIFS(A1:A18, "&gt;" &amp;(F16-2*H21), A1:A18, "&lt;" &amp;(F16+2*H21))</f>
        <v>18</v>
      </c>
      <c r="L8" s="10">
        <f>K8/H16</f>
        <v>1</v>
      </c>
      <c r="M8" s="12">
        <v>0.95399999999999996</v>
      </c>
    </row>
    <row r="9" spans="1:13" ht="16.5" thickBot="1" x14ac:dyDescent="0.3">
      <c r="A9" s="1">
        <v>50</v>
      </c>
      <c r="B9" s="1">
        <v>30</v>
      </c>
      <c r="F9" s="5"/>
      <c r="G9" s="6"/>
      <c r="H9" s="6"/>
      <c r="I9" s="6"/>
      <c r="J9" s="7"/>
      <c r="K9" s="9">
        <f>COUNTIFS(A1:A18, "&gt;" &amp;(F16-2*H21), A1:A18, "&lt;" &amp;(F16+2*H21))</f>
        <v>18</v>
      </c>
      <c r="L9" s="11">
        <f>K9/H16</f>
        <v>1</v>
      </c>
      <c r="M9" s="13">
        <v>0.997</v>
      </c>
    </row>
    <row r="10" spans="1:13" ht="16.5" thickBot="1" x14ac:dyDescent="0.3">
      <c r="A10" s="1">
        <v>46</v>
      </c>
      <c r="B10" s="1">
        <v>33</v>
      </c>
    </row>
    <row r="11" spans="1:13" ht="16.5" thickBot="1" x14ac:dyDescent="0.3">
      <c r="A11" s="1">
        <v>47</v>
      </c>
      <c r="B11" s="1">
        <v>32</v>
      </c>
    </row>
    <row r="12" spans="1:13" ht="16.5" thickBot="1" x14ac:dyDescent="0.3">
      <c r="A12" s="1">
        <v>47</v>
      </c>
      <c r="B12" s="1">
        <v>31</v>
      </c>
    </row>
    <row r="13" spans="1:13" ht="16.5" thickBot="1" x14ac:dyDescent="0.3">
      <c r="A13" s="1">
        <v>52</v>
      </c>
      <c r="B13" s="1">
        <v>24</v>
      </c>
    </row>
    <row r="14" spans="1:13" ht="16.5" thickBot="1" x14ac:dyDescent="0.3">
      <c r="A14" s="1">
        <v>44</v>
      </c>
      <c r="B14" s="1">
        <v>36</v>
      </c>
    </row>
    <row r="15" spans="1:13" ht="16.5" thickBot="1" x14ac:dyDescent="0.3">
      <c r="A15" s="1">
        <v>48</v>
      </c>
      <c r="B15" s="1">
        <v>33</v>
      </c>
      <c r="F15" t="s">
        <v>1</v>
      </c>
      <c r="H15" t="s">
        <v>6</v>
      </c>
    </row>
    <row r="16" spans="1:13" ht="16.5" thickBot="1" x14ac:dyDescent="0.3">
      <c r="A16" s="1">
        <v>52</v>
      </c>
      <c r="B16" s="1">
        <v>27</v>
      </c>
      <c r="F16">
        <f>AVERAGE(A1:A18)</f>
        <v>48.833333333333336</v>
      </c>
      <c r="H16">
        <f>COUNT(A1:A18)</f>
        <v>18</v>
      </c>
    </row>
    <row r="17" spans="1:14" ht="16.5" thickBot="1" x14ac:dyDescent="0.3">
      <c r="A17" s="1">
        <v>52</v>
      </c>
      <c r="B17" s="1">
        <v>27</v>
      </c>
    </row>
    <row r="18" spans="1:14" ht="16.5" thickBot="1" x14ac:dyDescent="0.3">
      <c r="A18" s="1">
        <v>45</v>
      </c>
      <c r="B18" s="1">
        <v>34</v>
      </c>
    </row>
    <row r="20" spans="1:14" x14ac:dyDescent="0.25">
      <c r="F20" t="s">
        <v>2</v>
      </c>
      <c r="H20" t="s">
        <v>3</v>
      </c>
    </row>
    <row r="21" spans="1:14" x14ac:dyDescent="0.25">
      <c r="F21">
        <f>_xlfn.VAR.S(A1:A18)</f>
        <v>8.1470588235294112</v>
      </c>
      <c r="H21">
        <f>SQRT(F21)</f>
        <v>2.8543053136497876</v>
      </c>
    </row>
    <row r="24" spans="1:14" x14ac:dyDescent="0.25">
      <c r="K24" s="19" t="s">
        <v>8</v>
      </c>
      <c r="L24" s="19" t="s">
        <v>9</v>
      </c>
      <c r="M24" s="19" t="s">
        <v>10</v>
      </c>
      <c r="N24" s="18" t="s">
        <v>11</v>
      </c>
    </row>
    <row r="25" spans="1:14" x14ac:dyDescent="0.25">
      <c r="K25" s="20" t="s">
        <v>12</v>
      </c>
      <c r="L25" s="8">
        <v>4</v>
      </c>
      <c r="M25" s="8">
        <f>SUM(B1:B4)</f>
        <v>127</v>
      </c>
      <c r="N25" s="4">
        <f>AVERAGE(B1:B4)</f>
        <v>31.75</v>
      </c>
    </row>
    <row r="26" spans="1:14" x14ac:dyDescent="0.25">
      <c r="K26" s="20" t="s">
        <v>13</v>
      </c>
      <c r="L26" s="8">
        <v>3</v>
      </c>
      <c r="M26" s="8">
        <f>SUM(B5:B7)</f>
        <v>82</v>
      </c>
      <c r="N26" s="4">
        <f>AVERAGE(B5:B7)</f>
        <v>27.333333333333332</v>
      </c>
    </row>
    <row r="27" spans="1:14" x14ac:dyDescent="0.25">
      <c r="K27" s="20" t="s">
        <v>14</v>
      </c>
      <c r="L27" s="8">
        <v>4</v>
      </c>
      <c r="M27" s="8">
        <f>SUM(B8:B11)</f>
        <v>125</v>
      </c>
      <c r="N27" s="4">
        <f>AVERAGE(B8:B11)</f>
        <v>31.25</v>
      </c>
    </row>
    <row r="28" spans="1:14" x14ac:dyDescent="0.25">
      <c r="K28" s="20" t="s">
        <v>15</v>
      </c>
      <c r="L28" s="8">
        <v>3</v>
      </c>
      <c r="M28" s="8">
        <f>SUM(B12:B14)</f>
        <v>91</v>
      </c>
      <c r="N28" s="4">
        <f>AVERAGE(B12:B14)</f>
        <v>30.333333333333332</v>
      </c>
    </row>
    <row r="29" spans="1:14" x14ac:dyDescent="0.25">
      <c r="K29" s="21" t="s">
        <v>16</v>
      </c>
      <c r="L29" s="9">
        <v>4</v>
      </c>
      <c r="M29" s="9">
        <f>SUM(B15:B18)</f>
        <v>121</v>
      </c>
      <c r="N29" s="7">
        <f>AVERAGE(B15:B18)</f>
        <v>30.25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8</xdr:col>
                <xdr:colOff>95250</xdr:colOff>
                <xdr:row>6</xdr:row>
                <xdr:rowOff>200025</xdr:rowOff>
              </from>
              <to>
                <xdr:col>9</xdr:col>
                <xdr:colOff>533400</xdr:colOff>
                <xdr:row>7</xdr:row>
                <xdr:rowOff>171450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8</xdr:col>
                <xdr:colOff>104775</xdr:colOff>
                <xdr:row>7</xdr:row>
                <xdr:rowOff>200025</xdr:rowOff>
              </from>
              <to>
                <xdr:col>9</xdr:col>
                <xdr:colOff>542925</xdr:colOff>
                <xdr:row>8</xdr:row>
                <xdr:rowOff>171450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8</xdr:col>
                <xdr:colOff>247650</xdr:colOff>
                <xdr:row>6</xdr:row>
                <xdr:rowOff>9525</xdr:rowOff>
              </from>
              <to>
                <xdr:col>9</xdr:col>
                <xdr:colOff>504825</xdr:colOff>
                <xdr:row>6</xdr:row>
                <xdr:rowOff>190500</xdr:rowOff>
              </to>
            </anchor>
          </objectPr>
        </oleObject>
      </mc:Choice>
      <mc:Fallback>
        <oleObject progId="Equation.3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Дзмітрый Быліновіч</dc:creator>
  <cp:lastModifiedBy>Дзмітрый Быліновіч</cp:lastModifiedBy>
  <dcterms:created xsi:type="dcterms:W3CDTF">2015-10-25T10:28:29Z</dcterms:created>
  <dcterms:modified xsi:type="dcterms:W3CDTF">2015-10-25T11:15:03Z</dcterms:modified>
</cp:coreProperties>
</file>