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charts/chartEx4.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charts/chartEx5.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charts/chartEx6.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tables/table9.xml" ContentType="application/vnd.openxmlformats-officedocument.spreadsheetml.tab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10.xml" ContentType="application/vnd.openxmlformats-officedocument.spreadsheetml.tab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tables/table11.xml" ContentType="application/vnd.openxmlformats-officedocument.spreadsheetml.tab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tables/table13.xml" ContentType="application/vnd.openxmlformats-officedocument.spreadsheetml.tab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tables/table14.xml" ContentType="application/vnd.openxmlformats-officedocument.spreadsheetml.tab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tables/table15.xml" ContentType="application/vnd.openxmlformats-officedocument.spreadsheetml.tab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5.xml" ContentType="application/vnd.openxmlformats-officedocument.drawing+xml"/>
  <Override PartName="/xl/tables/table16.xml" ContentType="application/vnd.openxmlformats-officedocument.spreadsheetml.tab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6.xml" ContentType="application/vnd.openxmlformats-officedocument.drawing+xml"/>
  <Override PartName="/xl/tables/table17.xml" ContentType="application/vnd.openxmlformats-officedocument.spreadsheetml.tab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17.xml" ContentType="application/vnd.openxmlformats-officedocument.drawing+xml"/>
  <Override PartName="/xl/tables/table18.xml" ContentType="application/vnd.openxmlformats-officedocument.spreadsheetml.table+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18.xml" ContentType="application/vnd.openxmlformats-officedocument.drawing+xml"/>
  <Override PartName="/xl/tables/table19.xml" ContentType="application/vnd.openxmlformats-officedocument.spreadsheetml.tab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9.xml" ContentType="application/vnd.openxmlformats-officedocument.drawing+xml"/>
  <Override PartName="/xl/tables/table20.xml" ContentType="application/vnd.openxmlformats-officedocument.spreadsheetml.table+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5.xml" ContentType="application/vnd.openxmlformats-officedocument.spreadsheetml.pivotTable+xml"/>
  <Override PartName="/xl/drawings/drawing20.xml" ContentType="application/vnd.openxmlformats-officedocument.drawing+xml"/>
  <Override PartName="/xl/tables/table21.xml" ContentType="application/vnd.openxmlformats-officedocument.spreadsheetml.tab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6.xml" ContentType="application/vnd.openxmlformats-officedocument.spreadsheetml.pivotTable+xml"/>
  <Override PartName="/xl/drawings/drawing21.xml" ContentType="application/vnd.openxmlformats-officedocument.drawing+xml"/>
  <Override PartName="/xl/tables/table22.xml" ContentType="application/vnd.openxmlformats-officedocument.spreadsheetml.tab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7.xml" ContentType="application/vnd.openxmlformats-officedocument.spreadsheetml.pivotTable+xml"/>
  <Override PartName="/xl/drawings/drawing22.xml" ContentType="application/vnd.openxmlformats-officedocument.drawing+xml"/>
  <Override PartName="/xl/tables/table23.xml" ContentType="application/vnd.openxmlformats-officedocument.spreadsheetml.table+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8.xml" ContentType="application/vnd.openxmlformats-officedocument.spreadsheetml.pivotTable+xml"/>
  <Override PartName="/xl/drawings/drawing23.xml" ContentType="application/vnd.openxmlformats-officedocument.drawing+xml"/>
  <Override PartName="/xl/tables/table24.xml" ContentType="application/vnd.openxmlformats-officedocument.spreadsheetml.tab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9.xml" ContentType="application/vnd.openxmlformats-officedocument.spreadsheetml.pivotTable+xml"/>
  <Override PartName="/xl/drawings/drawing24.xml" ContentType="application/vnd.openxmlformats-officedocument.drawing+xml"/>
  <Override PartName="/xl/tables/table25.xml" ContentType="application/vnd.openxmlformats-officedocument.spreadsheetml.table+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20.xml" ContentType="application/vnd.openxmlformats-officedocument.spreadsheetml.pivotTable+xml"/>
  <Override PartName="/xl/drawings/drawing25.xml" ContentType="application/vnd.openxmlformats-officedocument.drawing+xml"/>
  <Override PartName="/xl/tables/table26.xml" ContentType="application/vnd.openxmlformats-officedocument.spreadsheetml.table+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1.xml" ContentType="application/vnd.openxmlformats-officedocument.spreadsheetml.pivotTable+xml"/>
  <Override PartName="/xl/drawings/drawing26.xml" ContentType="application/vnd.openxmlformats-officedocument.drawing+xml"/>
  <Override PartName="/xl/tables/table27.xml" ContentType="application/vnd.openxmlformats-officedocument.spreadsheetml.table+xml"/>
  <Override PartName="/xl/charts/chart21.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22.xml" ContentType="application/vnd.openxmlformats-officedocument.spreadsheetml.pivotTable+xml"/>
  <Override PartName="/xl/drawings/drawing27.xml" ContentType="application/vnd.openxmlformats-officedocument.drawing+xml"/>
  <Override PartName="/xl/tables/table28.xml" ContentType="application/vnd.openxmlformats-officedocument.spreadsheetml.table+xml"/>
  <Override PartName="/xl/charts/chart22.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haas\cqse\research\manual-testing\paper\study\survey\answers\"/>
    </mc:Choice>
  </mc:AlternateContent>
  <xr:revisionPtr revIDLastSave="0" documentId="13_ncr:1_{99891021-4077-4399-A151-47697906771F}" xr6:coauthVersionLast="46" xr6:coauthVersionMax="46" xr10:uidLastSave="{00000000-0000-0000-0000-000000000000}"/>
  <bookViews>
    <workbookView xWindow="10290" yWindow="-21720" windowWidth="38640" windowHeight="21240" tabRatio="729" xr2:uid="{F7C247AE-64CC-4A65-8589-1BDED39149C5}"/>
  </bookViews>
  <sheets>
    <sheet name="Label Question-Mapping" sheetId="32" r:id="rId1"/>
    <sheet name="T101" sheetId="2" r:id="rId2"/>
    <sheet name="T102" sheetId="4" r:id="rId3"/>
    <sheet name="T103" sheetId="5" r:id="rId4"/>
    <sheet name="T104" sheetId="7" r:id="rId5"/>
    <sheet name="T105" sheetId="8" r:id="rId6"/>
    <sheet name="T106" sheetId="9" r:id="rId7"/>
    <sheet name="T107" sheetId="10" r:id="rId8"/>
    <sheet name="T108" sheetId="11" r:id="rId9"/>
    <sheet name="T109" sheetId="12" r:id="rId10"/>
    <sheet name="T110" sheetId="13" r:id="rId11"/>
    <sheet name="T111" sheetId="14" r:id="rId12"/>
    <sheet name="T114" sheetId="15" r:id="rId13"/>
    <sheet name="T115" sheetId="16" r:id="rId14"/>
    <sheet name="T116" sheetId="17" r:id="rId15"/>
    <sheet name="T118" sheetId="18" r:id="rId16"/>
    <sheet name="T120" sheetId="19" r:id="rId17"/>
    <sheet name="T121" sheetId="20" r:id="rId18"/>
    <sheet name="T124" sheetId="21" r:id="rId19"/>
    <sheet name="T125" sheetId="22" r:id="rId20"/>
    <sheet name="T126" sheetId="23" r:id="rId21"/>
    <sheet name="T127" sheetId="24" r:id="rId22"/>
    <sheet name="T128" sheetId="25" r:id="rId23"/>
    <sheet name="A101" sheetId="26" r:id="rId24"/>
    <sheet name="A102" sheetId="27" r:id="rId25"/>
    <sheet name="A104" sheetId="28" r:id="rId26"/>
    <sheet name="A106" sheetId="29" r:id="rId27"/>
    <sheet name="A107" sheetId="30" r:id="rId28"/>
  </sheets>
  <definedNames>
    <definedName name="_xlchart.v1.0" hidden="1">'T102'!$C$2:$C$39</definedName>
    <definedName name="_xlchart.v1.1" hidden="1">'T103'!$C$2:$C$39</definedName>
    <definedName name="_xlchart.v1.10" hidden="1">'T107'!$C$2:$C$39</definedName>
    <definedName name="_xlchart.v1.2" hidden="1">'T104'!$C$2:$C$39</definedName>
    <definedName name="_xlchart.v1.3" hidden="1">'T105'!$C$1</definedName>
    <definedName name="_xlchart.v1.4" hidden="1">'T105'!$C$2:$C$39</definedName>
    <definedName name="_xlchart.v1.5" hidden="1">'T105'!$D$1</definedName>
    <definedName name="_xlchart.v1.6" hidden="1">'T105'!$D$2:$D$39</definedName>
    <definedName name="_xlchart.v1.7" hidden="1">'T106'!$C$1</definedName>
    <definedName name="_xlchart.v1.8" hidden="1">'T106'!$C$2:$C$39</definedName>
    <definedName name="_xlchart.v1.9" hidden="1">'T107'!$C$1</definedName>
  </definedNames>
  <calcPr calcId="181029"/>
  <pivotCaches>
    <pivotCache cacheId="0" r:id="rId29"/>
    <pivotCache cacheId="1" r:id="rId30"/>
    <pivotCache cacheId="2" r:id="rId31"/>
    <pivotCache cacheId="3" r:id="rId32"/>
    <pivotCache cacheId="4" r:id="rId33"/>
    <pivotCache cacheId="5" r:id="rId34"/>
    <pivotCache cacheId="6" r:id="rId35"/>
    <pivotCache cacheId="7" r:id="rId36"/>
    <pivotCache cacheId="8" r:id="rId37"/>
    <pivotCache cacheId="9" r:id="rId38"/>
    <pivotCache cacheId="10" r:id="rId39"/>
    <pivotCache cacheId="11" r:id="rId40"/>
    <pivotCache cacheId="12" r:id="rId41"/>
    <pivotCache cacheId="13" r:id="rId42"/>
    <pivotCache cacheId="14" r:id="rId43"/>
    <pivotCache cacheId="15" r:id="rId44"/>
    <pivotCache cacheId="16" r:id="rId45"/>
    <pivotCache cacheId="17" r:id="rId46"/>
    <pivotCache cacheId="18" r:id="rId47"/>
    <pivotCache cacheId="19" r:id="rId48"/>
    <pivotCache cacheId="20" r:id="rId49"/>
    <pivotCache cacheId="21" r:id="rId5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6" l="1"/>
  <c r="F3" i="26"/>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E2" i="26"/>
  <c r="E3" i="26"/>
  <c r="E4" i="26"/>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D2" i="26"/>
  <c r="D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C2" i="26"/>
  <c r="C3" i="26"/>
  <c r="C4"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D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38" i="10"/>
  <c r="C36" i="10"/>
  <c r="C34" i="10"/>
  <c r="C29" i="10"/>
  <c r="C21" i="10"/>
  <c r="C20" i="10"/>
  <c r="C15" i="10"/>
  <c r="C13" i="10"/>
  <c r="C12" i="10"/>
  <c r="C11" i="10"/>
  <c r="C9" i="10"/>
  <c r="C8" i="10"/>
  <c r="C6" i="10"/>
  <c r="C4" i="10"/>
  <c r="C2" i="10"/>
  <c r="C3" i="10"/>
  <c r="C23" i="9"/>
  <c r="C11" i="9"/>
  <c r="C3" i="9"/>
  <c r="C21" i="8"/>
  <c r="C18" i="8"/>
  <c r="C17" i="8"/>
  <c r="C16" i="8"/>
  <c r="C14" i="8"/>
  <c r="C4" i="8"/>
  <c r="C2" i="8"/>
  <c r="C33" i="7"/>
  <c r="I6" i="8"/>
  <c r="H7" i="8"/>
  <c r="H5" i="9"/>
  <c r="H6" i="9"/>
  <c r="H5" i="7"/>
  <c r="I5" i="8"/>
  <c r="H4" i="8"/>
  <c r="H4" i="9"/>
  <c r="H4" i="5"/>
  <c r="H2" i="8"/>
  <c r="H7" i="9"/>
  <c r="H6" i="8"/>
  <c r="H3" i="7"/>
  <c r="H2" i="10"/>
  <c r="H2" i="9"/>
  <c r="H5" i="10"/>
  <c r="H3" i="5"/>
  <c r="H6" i="10"/>
  <c r="H5" i="5"/>
  <c r="H4" i="7"/>
  <c r="H3" i="10"/>
  <c r="I4" i="8"/>
  <c r="H6" i="5"/>
  <c r="H3" i="8"/>
  <c r="I2" i="8"/>
  <c r="H3" i="9"/>
  <c r="H7" i="10"/>
  <c r="I7" i="8"/>
  <c r="H2" i="7"/>
  <c r="H7" i="5"/>
  <c r="I3" i="8"/>
  <c r="H5" i="8"/>
  <c r="H2" i="5"/>
  <c r="H7" i="7"/>
  <c r="H4" i="10"/>
  <c r="H6" i="7"/>
  <c r="C18" i="4" l="1"/>
  <c r="C5" i="4"/>
  <c r="H4" i="4"/>
  <c r="H5" i="4"/>
  <c r="H6" i="4"/>
  <c r="H3" i="4"/>
  <c r="H7" i="4"/>
  <c r="H2" i="4"/>
</calcChain>
</file>

<file path=xl/sharedStrings.xml><?xml version="1.0" encoding="utf-8"?>
<sst xmlns="http://schemas.openxmlformats.org/spreadsheetml/2006/main" count="1453" uniqueCount="1136">
  <si>
    <t>T101_01</t>
  </si>
  <si>
    <t>Regressionstest, Funktionstest, Integrationstest, User-Acceptance-Test</t>
  </si>
  <si>
    <t xml:space="preserve">Nutzerakzeptanztests, Smoke Tests,  Exploratives Testing, Robustheitstests </t>
  </si>
  <si>
    <t>Abnahmetests, Regressionstests, Laufzeittests, Smoketests</t>
  </si>
  <si>
    <t>Laufzeittests, Funktionstests (Regressionstests), Smoketests</t>
  </si>
  <si>
    <t>Funktionstests (Regressionstests), Smoketests, exploratives Testen, Performanztest, Systemtest, Nachtest der behobenen Fehler (aus der Produktion und Test)</t>
  </si>
  <si>
    <t>Regressionstests</t>
  </si>
  <si>
    <t>Regressionstests, Smoke Tests</t>
  </si>
  <si>
    <t>Funktionstests (Regressionstests)</t>
  </si>
  <si>
    <t>Our software is usually manually tested during the pre-release phase. During this phase our software is deployed to a staging machine and we do adhoc tests. This is only usually done for large releases. Smaller releases its mainly verification, so no thorough testing is conducted.</t>
  </si>
  <si>
    <t xml:space="preserve">Regressionstests, Nutzerakzeptanztests,Smoke Tests, Exploratives Testing  </t>
  </si>
  <si>
    <t>We've performed manual Smoke, QA, UAT, Performance and Regression testing manually.</t>
  </si>
  <si>
    <t>- Integrationstest</t>
  </si>
  <si>
    <t>smoke tests, regression tests, UAT, System Tests</t>
  </si>
  <si>
    <t>Exploratives, UAT, Smoke</t>
  </si>
  <si>
    <t>Regressionstests 
Nutzerakzeptanztests
Smoke Tests</t>
  </si>
  <si>
    <t>- Some unit tests
- System verification tests
- System validation tests
- customer acceptance tests
- Regression test sessions</t>
  </si>
  <si>
    <t xml:space="preserve">Regression Tests (manual part)
Fault Reproduction/Correction (having faults the testcatalog is enhanced with steps for reproduction used to verify fault correction)
Smoke-Tests (quick overview of funktionality, correct system behavior).
Redundancy Tests
Explorative Testing is not foreseen. Faults detected by users which are reproducible and have a major impact will be added to the test catalog.
Robustness Tests are automized. </t>
  </si>
  <si>
    <t>Regressionstests
Nutzerakzeptanztests
Smoke Tests
Integrationstests
GUI-Tests
Entwicklertests</t>
  </si>
  <si>
    <t>Funktionaler Test,
Abnahmetest</t>
  </si>
  <si>
    <t>fachliche Tests zu neuen Funktionalitäten</t>
  </si>
  <si>
    <t>- Regressionstests (teilweise)
- Exploratives Testing (alle)
- Performanztests (teilweise)
- Interoperabilitätstests (Interaktion mit anderen Wirksystemen)</t>
  </si>
  <si>
    <t xml:space="preserve">- Nutzerakzeptanztests bei der Implementierung neuer Features
- Exploratives Testen bei der Implementierung neuer Features
- Robustheitstests bei der Implementierung neuer Features
- Regressionstests der Basis-Funktionalitäten alle 10 Wochen
</t>
  </si>
  <si>
    <t xml:space="preserve">- Entwicklungsbegleitende Tests (explorativ) zur Unterstützung der Entwicklung und teilweise um mit Anfordereren den aktuellen Stand und evtl. Änderungen zu besprechen
- Alpha Test des Anforderers (nach der Entwicklung des Features)
- Beta Test des Anforderers (als Abnahme vor Release des Features)
- Teile des Smoke und Regressionstests die nicht automatisiert sind und die manuell ausgeführt werden um ein Gefühl für die Qualität des Testobjektes zu bekommen
- …
</t>
  </si>
  <si>
    <t>Regressionstests (Requirement based)
Performance tests (Requirement based)
Robustheits tests (Requirement based)
Exploratives Testen 
Defect (Bug) Tests</t>
  </si>
  <si>
    <t>-Regressionstests 
-Nutzerakzeptanztests
-Smoke Tests
-Exploratives Testing
als Teil eine Penetration Tests, während im Hintergrund Sniffer wie WireShark mitprotokollieren, wird das SUT manuell "bedient"</t>
  </si>
  <si>
    <t>Interne Abnahmetests für neue Features.
Fehlernachtests.</t>
  </si>
  <si>
    <t>Funktionstests (Regressionstests)
Abnahmetest
Smoke Tests
Exploratives Testing
Laufzeitmessungen</t>
  </si>
  <si>
    <t>Automatisierte Release- und Regressionstests (28 Testfälle, auf Q-System), manuelle Nutzerakzeptanztests, Automatisierte Smoke Tests (immer die gleichen Testszenarien, 42 Stück, in jedem Release, auf F-System)</t>
  </si>
  <si>
    <t>Tests performed by System Test:
Regression Tests
Smoke Tests
Functional Tests
Exploratory Tests
Robustness test - if time permits
Performance Tests
Tests performed by Dev:
Unit Test
Integration Test
Tests performed by UAT:
User Acceptance Test
Exploratory Test</t>
  </si>
  <si>
    <t xml:space="preserve">LMR is using all examples you listed except unfortunately user acceptance tests. In Claims there is no capacity to run acceptance tests. The Users test right after rollout. Only our experiences Product Manager ist testing.
Additionally: we process some Excel features for Key Figure or Interface Data Comparison. For those issues we had automative test cases in former times displaying us with an traffic light just important issues. Now we have to run all regression tests manually because the environment basis of test automation is outdated. Its boaring to run the same test cases over all environments three times as minimum before rollout!
</t>
  </si>
  <si>
    <t>Funktionstests der Entwickler sowie UAT durch den Fachbereich werden manuell ausgeführt</t>
  </si>
  <si>
    <t>Primarily Functional testing is performed based on new change requests or bug fixes deployed in latest version of application.
Regression and Smoke testing are performed manually for smaller applications (less complex) where project budget is constrained but automated Regression testing is performed on bigger applications/projects</t>
  </si>
  <si>
    <t>Regressionstests
Nutzerakzeptanztests
Smoke Tests</t>
  </si>
  <si>
    <t>Regressionstests, Smoke Tests, Exploratives Testen, Robustheit; später Performance, User Acceptance</t>
  </si>
  <si>
    <t>im wessentlichen alle oben genannten, wir haben lediglich Unit Tests automatisiert und Datenabgleiche während der Ladeprozesse (Audit Trail)</t>
  </si>
  <si>
    <t xml:space="preserve">Bei uns werden in der Regel alle der o.g. Tests manuell durchgeführt. </t>
  </si>
  <si>
    <t>System Testing
Integration testing</t>
  </si>
  <si>
    <t>- Regressionstests
- Produktvalidierung
- Clinical Use Tests (Nutzerakzeptanztest)
- Exploratives Testen als Ergänzung zur Testautomatisierung
- Erfahrungsbasiertes Testen durch Experten
- Smoke Tests
- Usability Tests
- Summative UI Evaluation
- Defect Re-Test
- Claim Evidence Tests (für Medical Device Regulation)</t>
  </si>
  <si>
    <t/>
  </si>
  <si>
    <t>CASE</t>
  </si>
  <si>
    <t>Smoke Tests</t>
  </si>
  <si>
    <t>Sum of Smoke Tests</t>
  </si>
  <si>
    <t>For those issues we had automative test cases in former times displaying us with an traffic light just important issues. Now we have to run all regression tests manually because the environment basis of test automation is outdated. Its boaring to run the same test cases over all environments three times as minimum before rollout!</t>
  </si>
  <si>
    <t>T102_01</t>
  </si>
  <si>
    <t>450</t>
  </si>
  <si>
    <t>&gt;100 test specs</t>
  </si>
  <si>
    <t>nicht zutreffend</t>
  </si>
  <si>
    <t xml:space="preserve"> 500 for one part of the system, 200 for another   and 200 for a third and 100 for a fourth. (3000 for acceptance not executed periodically)</t>
  </si>
  <si>
    <t>20.000</t>
  </si>
  <si>
    <t>600</t>
  </si>
  <si>
    <t>31 Testfälle im Rahmen von Regressionstests + ein Testfall für jedes neue Feature (nicht wiederholt ausgeführt)</t>
  </si>
  <si>
    <t>Je nach Produkte unterschiedlich. Ca. 500 TCs bei den „größeren“ Produkten</t>
  </si>
  <si>
    <t>895 in einem durchschnittlichen Release die regelmäßig ausgeführt werden</t>
  </si>
  <si>
    <t>nicht zutreffend - kein professionelles Testvorgehen</t>
  </si>
  <si>
    <t>336</t>
  </si>
  <si>
    <t>511 aus 27 Testsuites (?)</t>
  </si>
  <si>
    <t>ca. 360 Tests</t>
  </si>
  <si>
    <t xml:space="preserve">Hauptrelease: 207 Testfälle, Smoketest: 22 Testfälle </t>
  </si>
  <si>
    <t>1020</t>
  </si>
  <si>
    <t>aktuell 708 Testfälle</t>
  </si>
  <si>
    <t>284</t>
  </si>
  <si>
    <t>169</t>
  </si>
  <si>
    <t>We have no structured manual test suite, there are no test cases written for manual testing from an internal point of view. We do have a validation pack which customers receive and on each potentially breaking deployment they must run through approximately 52 acceptance tests to validate the software.</t>
  </si>
  <si>
    <t>70 + Nutzerakzeptanztests</t>
  </si>
  <si>
    <t>It depends on the Release and the Functionalities not automated, which have to be run manually. We usually have few hundred test cases for manual execution.</t>
  </si>
  <si>
    <t>1600</t>
  </si>
  <si>
    <t>ca 15 dokumentierte Testläufe pro Release, wobei das viel zu wenig ist. Da der Aufbau als auch die Aufzeichnung der Testergebnisse viel Zeit kostet, wird manches auch einfach schnell durchgetestet und nur Bugs an DEV entsprechend gemeldet.</t>
  </si>
  <si>
    <t>Not applicable</t>
  </si>
  <si>
    <t>ca. 380</t>
  </si>
  <si>
    <t>Pro Release und Projekt ca. 500</t>
  </si>
  <si>
    <t>4 or 5</t>
  </si>
  <si>
    <t>N/A</t>
  </si>
  <si>
    <t>4500 (konfigurierte Testfälle)</t>
  </si>
  <si>
    <t>200</t>
  </si>
  <si>
    <t>Data</t>
  </si>
  <si>
    <t>kein professionelles Testvorgehen</t>
  </si>
  <si>
    <t>wobei das viel zu wenig ist. Da der Aufbau als auch die Aufzeichnung der Testergebnisse viel Zeit kostet  wird manches auch einfach schnell durchgetestet und nur Bugs an DEV entsprechend gemeldet.</t>
  </si>
  <si>
    <t>T103_01</t>
  </si>
  <si>
    <t>1</t>
  </si>
  <si>
    <t xml:space="preserve">~50 developer </t>
  </si>
  <si>
    <t>ca. 3</t>
  </si>
  <si>
    <t>20</t>
  </si>
  <si>
    <t xml:space="preserve">es gibt keine "reinen" Tester, getestet wird von Entwicklern und Fachabteilungen </t>
  </si>
  <si>
    <t>60</t>
  </si>
  <si>
    <t>6</t>
  </si>
  <si>
    <t>1-3</t>
  </si>
  <si>
    <t>35</t>
  </si>
  <si>
    <t>Unterschiedlich je nach Projekt, zwischen 1 bis 5 Tester</t>
  </si>
  <si>
    <t>12</t>
  </si>
  <si>
    <t>bezogen auf was ? Frage ist uns nicht klar.</t>
  </si>
  <si>
    <t>kein ausgewiesener Test - vielleicht 10% des Entwicklungsaufwands fliessen in Testaufwände durch verschieden Personen</t>
  </si>
  <si>
    <t>2</t>
  </si>
  <si>
    <t>2 Haupttester und 16 Tester, die aus dem Projekt und Support Bereich kommen.</t>
  </si>
  <si>
    <t>14</t>
  </si>
  <si>
    <t>8</t>
  </si>
  <si>
    <t xml:space="preserve">1 VZ, 10 Mit-Tester aus Projektbereich mit sehr unterschiedlicher Beteiligung von wenigen Stunden bis zu 4 PT </t>
  </si>
  <si>
    <t>1 VZ, 3 TZ während QS-Phase</t>
  </si>
  <si>
    <t>This usually comprises only the product development team (4-6). When there is a big release this may/will also include QA (1-2) and customer success (1-2).</t>
  </si>
  <si>
    <t>5</t>
  </si>
  <si>
    <t>11</t>
  </si>
  <si>
    <t>Zwei</t>
  </si>
  <si>
    <t>ca. 80</t>
  </si>
  <si>
    <t>Currently 1. Normally 1 tester per 3-4 developers is workable for maintenance-mode. New development project: 1 tester/2 devs</t>
  </si>
  <si>
    <t>ca. 12</t>
  </si>
  <si>
    <t>0,5 FTE</t>
  </si>
  <si>
    <t>Varies</t>
  </si>
  <si>
    <t>keine Full Time, jeder hilft etwas beim Testen aus</t>
  </si>
  <si>
    <t>Personenzahl ist vom Projekt abhängig; 1-5</t>
  </si>
  <si>
    <t>Keine definierten Tester*innen, wird von Entwicklern oder Product Ownern "mit" erledigt.</t>
  </si>
  <si>
    <t>I have multiple projects, my team sizes range from 2 to 9 testers.</t>
  </si>
  <si>
    <t>80</t>
  </si>
  <si>
    <t>T104_01</t>
  </si>
  <si>
    <t>4</t>
  </si>
  <si>
    <t>typically 1 release per year (UT, VER, VAL, CAT)</t>
  </si>
  <si>
    <t>3-6</t>
  </si>
  <si>
    <t>about three per year and subsystem. Corona slows down the number of testcycles to 70%.</t>
  </si>
  <si>
    <t>entsprechend den Releasezyklen (2 Hauptreleases + monatliche Hotfixes), Tests für Hauptreleases sind umfangreicher (~6 Wo), Hotfixes (2 Wo)</t>
  </si>
  <si>
    <t>ca. 8-10</t>
  </si>
  <si>
    <t>Unterschiedlich je nach Projekt, zwischen 4 woechigen Releases und 2 Releases pro Jahr, jeweils + Service Packs</t>
  </si>
  <si>
    <t>30</t>
  </si>
  <si>
    <t>Aktuell 2-3 (automatisierte Tests laufen wöchentlich)</t>
  </si>
  <si>
    <t>3-4 komplette Testzyklen, sonst nur was neu entwickelt /gefixt wurde</t>
  </si>
  <si>
    <t>3</t>
  </si>
  <si>
    <t>Ein Major Release und 2 Service Pack Release. Vor Major Release werden Laufzeit-, Funktions-, Smoketest ausgeführt. Vor Service Pack Release wird Smoketest ausgeführt.</t>
  </si>
  <si>
    <t xml:space="preserve">1x Funktionstest zum Hauptrelease 2x Smoketest zu den SP </t>
  </si>
  <si>
    <t xml:space="preserve">Einer: Funktionstests erfolgen nur im Haupt-Release, einmal pro Jahr </t>
  </si>
  <si>
    <t xml:space="preserve">We claim to be an agile company, so it's difficult to give a number of times this process happens. </t>
  </si>
  <si>
    <t xml:space="preserve">6 Bimontly, and maybe 3 offcycles. </t>
  </si>
  <si>
    <t>2-4</t>
  </si>
  <si>
    <t>Pro Release 3 Zyklen bei ca. 10 Releases im Jahr</t>
  </si>
  <si>
    <t>Minor Release alle 14 Tage, Major Release 3-4 pro Jahr</t>
  </si>
  <si>
    <t>Depends on maturity of project. 1 mature project ( &gt; 5 years) is twice a year and another (&lt; 5yrs) is once a month</t>
  </si>
  <si>
    <t xml:space="preserve">max. 1 </t>
  </si>
  <si>
    <t>ongoing, da noch nicht produktiv.</t>
  </si>
  <si>
    <t>individuelle Tests für einzelne Funktionen im Rahmen der sehr häufigen Releases (ca. 1-2 wöchentlich); zusätzlich beim Full Load aus Partnersystem (etwa 3-4 mal im Jahr)</t>
  </si>
  <si>
    <t>Keine definierten.</t>
  </si>
  <si>
    <t>25</t>
  </si>
  <si>
    <t>Typically 12 (one per month) per project.</t>
  </si>
  <si>
    <t>10</t>
  </si>
  <si>
    <t>40</t>
  </si>
  <si>
    <t>T105_01</t>
  </si>
  <si>
    <t>Regressionstest - 450
Smoke Test - 20</t>
  </si>
  <si>
    <t>estimation: &lt; 50%</t>
  </si>
  <si>
    <t>Funktionstest (20)
Integrationstest (50)
User-Acceptance-Test (100)'
Regressionstest (&lt;10)</t>
  </si>
  <si>
    <t>500 for the first subsystem major release, 100 for a minor release.
200 for the second subsystem in a major release, 40 for a minor release
200 for the third subsystem in a major release, 40 for a minor release
100 for the fourth, 30 for a minor release.</t>
  </si>
  <si>
    <t>einge hundert bei Hauptrelease
&lt;100 bei Hotfix</t>
  </si>
  <si>
    <t>400</t>
  </si>
  <si>
    <t>Abhängig von den CRs und Fehlerbehebungen, Serviceleistungen. Pro Zyklus andere Anzahl</t>
  </si>
  <si>
    <t>In jedem 10-Wochen-Zyklus werden alle 31 Regression-Testfälle durchgeführt. Pro Zyklus werden mehrere Testfälle im Rahmen von Implementierung eines neuen Features ausgeführt. Diese Zahl ist variabel.</t>
  </si>
  <si>
    <t>Immer alle bei normalen Major Release, bei Service Packs nur Bug Fixes + Smoke Tests + exploratives Testen + ausgewählte TCs</t>
  </si>
  <si>
    <t>Major Release 3000 unterteilt in 5-8 Iterationen
Retests inklusive die je nach Änderungen in den Iterationen zusätzlich geplant werden</t>
  </si>
  <si>
    <t>Major Release ca. 3500
Minor Release ca. 250 + 2000 automatisierte Tests</t>
  </si>
  <si>
    <t>Tausende Unit-Tests (nightly)
je nach Entwicklungsfortschritt pro Iteration ca. 50 (einmalig, keine Regression)
Die wichtigsten Kern-Features als Regressionstest vielleicht 200, nicht genau beschriebene Testfälle</t>
  </si>
  <si>
    <t>Für kleines Release Phase: 2 (Abnahmetest des neue Features + Smoketests) 
Für großes Release Phase: 45 (Abnahmetest des neue Features + Entwicklungstest + Funktionale Test + Laufzeittest + Smoketest)</t>
  </si>
  <si>
    <t xml:space="preserve">431 Testfälle für den Funktionstest, 80 Testfälle für den Smoketest </t>
  </si>
  <si>
    <t>2x30, 1x360</t>
  </si>
  <si>
    <t xml:space="preserve">Hauptrelease: bis zu 207 in Abhängigkeit der neu entwickelten Funktionalitäten. Testfälle an denen wir codetechnisch „nicht vorbeigekommen sind“ können außen vor gelassen werden.
Smoketest: 22 </t>
  </si>
  <si>
    <t>alle 1020 Testfälle</t>
  </si>
  <si>
    <t>ca. 370</t>
  </si>
  <si>
    <t xml:space="preserve">Ein Mal im Jahr: 20 Entwickler, 165 Regressionstests, 4 Laufzeittests.
Nach dem großen Regressionstest folgt noch ein abschließender Smoke Test mit ca. 20 Testfällen.
Zwei Mal im Jahr: reduzierter (Smoke) Test. </t>
  </si>
  <si>
    <t>169 (gesamte Suite)</t>
  </si>
  <si>
    <t xml:space="preserve">As previously mentioned our internal manual testing is quite adhoc, we have no written down test cases to be run. From a customers point of view they have 52 validation tests which they are notified to re-run depending on what is released.
</t>
  </si>
  <si>
    <t>Bei Major Releases mehr manuelle Tests, weil dort mehr mehr entwickelt wird und entsprechend mehr getestet werden muss.</t>
  </si>
  <si>
    <t>Yes, we have Risk Based Regression test cases run for every Release. Most of them are automated, and those that cannot or not automated are run manually. Approximately 50 test cases.</t>
  </si>
  <si>
    <t xml:space="preserve">Zwisschen 250 und 600. Der Testumfang wird nicht nur durch die "Größe" des Releases bestimmt, sondern vor allem auch durch den Funktionsumfang (wie viele Teile der Applikation mit welcher Businesskritikalität wurden verändert, wieviele tiefgehenden Basisfunktionalitäten wurden angepaßt und wie viele Funktionalitäten wurden neu implementiert.
</t>
  </si>
  <si>
    <t>Das hängt vom Release ab: neue UI oder Hana Releases führen zu mehr Testfällen, das weiß man aber vorher nicht. Die eigenen Themen varieren: Dort wo geändert wird, wird getestet plus deren Auswirkungen in Folgeprozessen. Bekommen wir neue Lieferungen der SAP, weil wir z.B. einen Fehler über diesen Weg ausbauen können, müssen wir alles testen. Es hat noch nicht ein Release gegeben, wo einfach alles funktioniert hat. Da ist viel Erfahrung dabei. Speicherbereichsübergänge UI - Backend sind nachwievor die kritischste Stelle.</t>
  </si>
  <si>
    <t>Minor Release i.d.R. mit max. 15 Test Cases, Major Releases bis max. 70 Test Cases (1 TC = 1 neue Funktion)</t>
  </si>
  <si>
    <t xml:space="preserve">On mature project with 2 releases per year, automated regression testing is performed after all manual functional tests have completed successfully. About 100 automated regression test scripts used and around 25 manual one off test cases for CRs and bug fixes.
Other less mature project has no automated regression test scripts (budget constraints). Around 5-10 manual one off test cases for CRs and bug fixes performed per month.
</t>
  </si>
  <si>
    <t>nein bei Smoke Tests ca 200</t>
  </si>
  <si>
    <t>noch nicht abschätzbar</t>
  </si>
  <si>
    <t>sehr unterschiedlich, beim Full Load (automatisiert ca. 150)</t>
  </si>
  <si>
    <t xml:space="preserve">Nur Projekt Siplace Pro (3 Personen)
Integrationstest: ca. 500 neue Testfälle (manuell)
Regressionstests: 350 Testfälle (teil automatisiert)
</t>
  </si>
  <si>
    <t>Abhängig von der Größe des Systems werden individuelle Testfälle aufgebaut, eine allgemeine Aussage lässt sich nicht treffen.</t>
  </si>
  <si>
    <t>0n an average of 200-250</t>
  </si>
  <si>
    <t>My test cycles vary, I can have as few as 100 and as many at 800 test cases per cycle.</t>
  </si>
  <si>
    <t>Major Release: Alle
Regressions und Re-Test: Ca. 40%
Minor Release: Ca. 500</t>
  </si>
  <si>
    <t>T106_01</t>
  </si>
  <si>
    <t>5 Minuten</t>
  </si>
  <si>
    <t>unit test: 1-2 days per unit</t>
  </si>
  <si>
    <t>15 min</t>
  </si>
  <si>
    <t>15 min (executed by an expert including documentation)</t>
  </si>
  <si>
    <t>20 min</t>
  </si>
  <si>
    <t>unterschiedlich nach Komplexität. Von 1 Minute bis 1 Stunde ist alles dabei.</t>
  </si>
  <si>
    <t>10 Minuten</t>
  </si>
  <si>
    <t>3 Stunden</t>
  </si>
  <si>
    <t>15 bis 30 min incl. Vor- und Nachbereitung, Dokumentation, evtl. Bug anlegen, etc. (davon ca. 50% reine Testsausfuehrung)</t>
  </si>
  <si>
    <t>60 Minuten</t>
  </si>
  <si>
    <t>ca. 10 Minuten</t>
  </si>
  <si>
    <t>3 Minuten</t>
  </si>
  <si>
    <t>ca. 1 Stunde pro TF</t>
  </si>
  <si>
    <t>Unterschiedlich - von ein paar Minuten bis zu ein paar Stunden. Im Schnitt rechnen wir mit einem Testfall pro Stunde</t>
  </si>
  <si>
    <t>Sehr unterschiedlich: von 5 Min bis zu 1 Stunde; 1 Stunde wird als Maximum angesehen</t>
  </si>
  <si>
    <t>Dauer eines Tests ist zwischen 10 Minuten und einem halben Tag. Je nach Komplexität der Datenvorbereitung.</t>
  </si>
  <si>
    <t>Stark unterschiedlich</t>
  </si>
  <si>
    <t>That I am unsure of, I haven't run the validation pack the customers receive. Internally with our adhoc tests could be anywhere from 1 day assigned, to 1 hr with a group of people.</t>
  </si>
  <si>
    <t>Depends on the functionality, mostly 15 minutes.</t>
  </si>
  <si>
    <t>keine Ahnung</t>
  </si>
  <si>
    <t>Zwischen 20 Minuten (einfache Datenkonstellation) bis 2 Stunden mit Detailabgleich</t>
  </si>
  <si>
    <t>If a bug fix and replicatable, then less than an hour. Change requests depend on complexity of business rules:  1 - 24 hours</t>
  </si>
  <si>
    <t>max 1-5 min</t>
  </si>
  <si>
    <t>von 3 Min. bis zu 4h</t>
  </si>
  <si>
    <t>sehr unterschiedlich</t>
  </si>
  <si>
    <t>30 Minuten</t>
  </si>
  <si>
    <t>15-20 minutes</t>
  </si>
  <si>
    <t>45 minutes</t>
  </si>
  <si>
    <t>T107_01</t>
  </si>
  <si>
    <t>3 Tage</t>
  </si>
  <si>
    <t>unit tests: several weeks
V&amp;V: several months</t>
  </si>
  <si>
    <t>Funktionstest (3-5 Tage)
Integrationstest (5-10 Tage)
User-Acceptance-Test (mind. 10 Tage)
Regressionstest (1-2 Tage)</t>
  </si>
  <si>
    <t>100 tests in 3 days per person. In most cases the tests are handled within a week.</t>
  </si>
  <si>
    <t>Hauptrelease 6 Wo
Hotfix 2 Wo</t>
  </si>
  <si>
    <t xml:space="preserve">unterschiedlich je nach Komplexität und Testern. Für regulären Hotfix 1 Woche, für Freigabetests 6 Wochen, MWL-Tests 2 Wochen. </t>
  </si>
  <si>
    <t>10 Minuten * 600 = 6000 MInuten</t>
  </si>
  <si>
    <t xml:space="preserve">Unterschiedlich je nach Projekt, zwischen 1 Tag bis 4 Wochen </t>
  </si>
  <si>
    <t>Major Release 180000 Minuten 124 Mann Tage verteilt auf die iterationen</t>
  </si>
  <si>
    <t>Major Release 6 Wochen
Minor Release 2 Wochen</t>
  </si>
  <si>
    <t>5-10 Stunden</t>
  </si>
  <si>
    <t>Wir benutzen Testlink, die Testergebnisse zu dokumentieren. Es gibt ein Feld, wo der Tester selber eintragen kann, wie lange er braucht, einen Test auszuführen. Es wird aber nicht benutzt. Wir haben nur einen Termin, bis wann wir testen müssen und jeder versucht, den Termin einzuhalten.</t>
  </si>
  <si>
    <t>ca. 400 Personenstunden</t>
  </si>
  <si>
    <t xml:space="preserve">dazu haben wir keine konkreten Messungen. Es wird solange getestet bis alle Tests erfolgreich durchgeführt wurden. Wir rechnen grob im Schnitt mit 8 Testfällen pro Person, bei 8 Testfällen pro Tag. Da aber oftmals andere Punkte dazwischen kommen (dringende Projekttätigkeiten, Anrufe, Fehler, usw) kann es dauern bis der Tester mit seinen Testfällen durch ist. </t>
  </si>
  <si>
    <t>Bruttozeit: ca. 6 Wochen, inkl. Fehler Behebungen und Nachtests
Nettozeit: geschätzt ca. 30 PT</t>
  </si>
  <si>
    <t>Der jährliche Test dauert ca. 3 Monate. Die reduzierten Tests 3-5 Tage.</t>
  </si>
  <si>
    <t>Unsure.</t>
  </si>
  <si>
    <t>Ca. 4 von 6 Wochen pro Releasephase werden manuelle Tests ausgeführt, 3 der Tester zu ca. 50%-75% der Zeit, die anderen 2 Tester machen in der Regel nur manuelle Tests</t>
  </si>
  <si>
    <t xml:space="preserve">Depends on the number of test cases in that suite. </t>
  </si>
  <si>
    <t>unbekannt</t>
  </si>
  <si>
    <t xml:space="preserve">Regressiontest ca. 2 Tage (1 Tag wenn wir keine Performance Verschlechterung mitgeliefert bzw. durch andere auf dem System stattfindenen Aktivitäten haben. </t>
  </si>
  <si>
    <t>unterschiedlich und abhängig von der Größe</t>
  </si>
  <si>
    <t>Major release(mature project twice per year): 
  - Automated Regression test cases executed repeatedly for different offices (rules) ~ 5 -7 days (including resolving issues found)
  - Manual Functional test cases: 3 - 4 weeks QA/Dev life cycle
Minor release of less mature project once a month: 
  - Manual Functional and Regression test cases executed about 30 hours</t>
  </si>
  <si>
    <t>1/2 - 1 Tag</t>
  </si>
  <si>
    <t>Full Load (automatisiert ca. 1 Stunde)
kleine Releases sehr unterschiedlich</t>
  </si>
  <si>
    <t>Integrationstest: 3 Monate
Regressionstest: 6 Wochen</t>
  </si>
  <si>
    <t>Nicht bestimmbar</t>
  </si>
  <si>
    <t>10 - 12 days</t>
  </si>
  <si>
    <t>75 hours for smaller releases (2 weeks) 
600 hours for larger releases (3weeks)</t>
  </si>
  <si>
    <t>Major Release: Ca. 8 Wochen
Minor Release: Ca. 1 - 2 Wochen (inhaltsabhängig)</t>
  </si>
  <si>
    <t>120</t>
  </si>
  <si>
    <t xml:space="preserve">Für kleine Release Phase 
- Abnahmetest des neue Features: 2 Monaten, getrackt durch Testspezifikationen 
- Smoketest: 2 Tage, getrackt durch Testlink, 31 Testfälle 
Für großes Release Phase: 
- Abnahmetest des neue Features: 2 Monaten, getrackt durch Testspezifikationen 
- Entwicklungstest 4 Woche, getrackt durch Testlink, 91 Testfälle 
- Funktionale Test: 7 Woche, getrackt durch Testlink, 210 Testfälle 
- Laufzeittest: 1 Woche, getrackt durch Testlink, 9 Testfälle 
- Smoketest: 2 Tage, getrackt durch Testlink, 31 Testfälle </t>
  </si>
  <si>
    <t>T108_01</t>
  </si>
  <si>
    <t>keine Erfassung</t>
  </si>
  <si>
    <t>no</t>
  </si>
  <si>
    <t>nein</t>
  </si>
  <si>
    <t>Yes. HPQC manually.</t>
  </si>
  <si>
    <t>überhaupt nicht</t>
  </si>
  <si>
    <t>Nein</t>
  </si>
  <si>
    <t>Teilweise wird diese erfasst. Entweder manuell oder automatisch mit Hilfe der Testausführungs-Funktion des TFS.</t>
  </si>
  <si>
    <t>Wir dokumentieren eine „Richtzeit“ im TestCase</t>
  </si>
  <si>
    <t>Per tool start und end zeit wird erfasst</t>
  </si>
  <si>
    <t>wir nicht erfasst</t>
  </si>
  <si>
    <t xml:space="preserve">nein, nur gefühlt auffällige Ausreisser werden analysiert </t>
  </si>
  <si>
    <t>Getrackt durch Testspezifikationen (Abnahmetests) und Testlink (andere Tests)</t>
  </si>
  <si>
    <t>Testlink (wird nicht genutzt)</t>
  </si>
  <si>
    <t>wird nicht getrackt</t>
  </si>
  <si>
    <t xml:space="preserve">Nur auf freiwilliger Basis. Der Tester kann die Ausführungszeit am Testfall vermerken. </t>
  </si>
  <si>
    <t>Erfassung in der Zeiterfassung. Dauer der Ausführung wird ansonsten nicht getrackt. Zeitschätzung im Vorfeld beruht auf Erfahrung</t>
  </si>
  <si>
    <t xml:space="preserve">Wir tracken das nicht mehr aktiv, hatten wir mal versucht, aber das müssten die Tester manuell eingeben. Wir versuchen beim Durchführen sehr langlaufende Tests zu identifizieren, die wir dann umschreiben und anpassen.
</t>
  </si>
  <si>
    <t>Dies ist möglich, wird selten gemacht, kaum kontrolliert und daher auch nicht ausgewertet.</t>
  </si>
  <si>
    <t>Not that I am aware of.</t>
  </si>
  <si>
    <t>Ja, in Azure DevOps wird die Ausführungsdauer festgehalten</t>
  </si>
  <si>
    <t>Automated test cases have the execution time recorded. For the manual testcases, we just go with the estimated plugged in the ticket.</t>
  </si>
  <si>
    <t>Bei den automatisierten Testfälle wurde Dauer und Performance ausgegeben. Bei den manuellen stehen die Durchlaufzeiten imTestresultreport. Allerdings kann es sein, dass die Tests wg. anderer Aktivitäten unterbrochen werden müssen. Aussagekräftig sind diese nicht, sobald ein Tester mehr als Testen zu tun hat.</t>
  </si>
  <si>
    <t>No</t>
  </si>
  <si>
    <t>Nein, da sehr kurz</t>
  </si>
  <si>
    <t>gar nicht</t>
  </si>
  <si>
    <t xml:space="preserve">Yes, and it varies.   Many factors are taken into consideration to determine the time to execute a test case </t>
  </si>
  <si>
    <t xml:space="preserve">Test Results are stored in Azure DevOps and this automatically records execution time by calculating from the time step 1 results are entered until the last step results are entered.  </t>
  </si>
  <si>
    <t>Ja, Microsoft Test Manager (TFS)</t>
  </si>
  <si>
    <t>T109_01</t>
  </si>
  <si>
    <t>Beim Regressionstest werden alle Testfälle ausgeführt.</t>
  </si>
  <si>
    <t xml:space="preserve">no
UT: based on amount of changes or upfront planned execution per doc plan
</t>
  </si>
  <si>
    <t>Nein, Testfälle werden auf Basis der Erfahrung der IT-Berater selektiert</t>
  </si>
  <si>
    <t>There are specific tests for corrections. These are taken into the testcalalog but the importance may decrease. 
(e.g. color fax)</t>
  </si>
  <si>
    <t>manuelle Selektion und Priorisierung der Testfälle</t>
  </si>
  <si>
    <t xml:space="preserve">Ja, da die Testfälle meist neu angelegt werden. Jeder Tester selektiert die Fälle,die er testen will. </t>
  </si>
  <si>
    <t>Ja, bisher schon. Falls Freigabe jedoch zeitlich nicht eingehalten werden kann, werden minor-Prio Testfälle nicht durchgeführt. 
Priorität erfolgt bei der Testspezifikation durch Tester und Entwickler.</t>
  </si>
  <si>
    <t>Regressionstests werden nur am Zyklus-Ende ausgeführt. Tests im Rahmen einer neuen Feature-Entwicklung werden bei Bedarf ausgeführt</t>
  </si>
  <si>
    <t>Es werden alle TCs ausgefuehrt, falls nicht mit Team und Teamlead anders definiert</t>
  </si>
  <si>
    <t>Nein, nach druchführungsstatus, Defect, Entwicklungstand und Imapctanalysen selectiert und nach divesen Gründen priorisiert, Zulassungsthemen, Hazard themen, Tool und Environment verfügbarkeit.</t>
  </si>
  <si>
    <t>Nein. Testfälle werden zwischen Testmanagement und Releasemanagement abgestimmt.</t>
  </si>
  <si>
    <t xml:space="preserve">Nach einer Abnahme wird einen manuellen Testfall erstellt, falls dafür keinen automatischen Test geschrieben werden kann. Er wird dann in den Testplan hinzugefügt und beim Funktionstest getestet. Alle Tests sind gleich wichtig, wir haben keine Priorisierung. </t>
  </si>
  <si>
    <t xml:space="preserve">Alle TF werden durchgeführt. </t>
  </si>
  <si>
    <t>Regressionstest: Testfälle an denen wir codetechnisch „nicht vorbeigekommen sind“ können außen vor gelassen werden.
Smoketest: alle Testfälle</t>
  </si>
  <si>
    <t xml:space="preserve">Es handelt sich schon nur um die Regressionstests. Daher werden im Wesentlichen alle ausgeführt 
</t>
  </si>
  <si>
    <t xml:space="preserve">Initial werden die Tests der letzten Ausführung selektiert. Dann erfolgen – je nach Schwerpunkt der Weiterentwicklung im Release - noch Anpassungen. Es werden also Testfälle ausgetauscht. Ziel ist es, nicht mehr als 400 auszuwählen.
</t>
  </si>
  <si>
    <t>Eigentlich werden im jährlichen Test alle Testfälle durchgeführt, die nicht veraltet sind. Diese Selektion wird jedes Jahr durchgeführt.</t>
  </si>
  <si>
    <t>Keine Priorisierung.
Selektierung nach Fachlichkeit.</t>
  </si>
  <si>
    <t xml:space="preserve">As previously mentioned we have no test cases written for internal use, so there is no prioritisation of tests within a test plan, neither exist. From a customer point of view as previously mentioned, they MUST run the 52 validation tests (which are appropriate to them) when notified otherwise our software is potentially not valid for their use.
</t>
  </si>
  <si>
    <t>Von den spezifizierten Nutzerakzeptanztests werden diejenigen ausgeführt die vom Fachbereich hoch genug priorisiert wurden. Tests werden aber nicht mehrfach ausgeführt.</t>
  </si>
  <si>
    <t xml:space="preserve">Same test cases are not executed in every test phase. With the exception of RBT regression, that covers end to end functionality and is prioritized. 
Sometimes the non-regression suite testcases are rerun during the regression week. We pull these testcases if the functionality had many defects earlier during the first pass testing. </t>
  </si>
  <si>
    <t xml:space="preserve">Auswahl nach a) Bedeutung des Testfalles (1-3) 
b) Applikationsteil (neu, keine Funktionsänderungen, leichte Anpassungen, grundlegend überarbeitet etc.)
Ein zusätzliches Kriterium ist auch die Fehlerhäufigkeit in der Vergangenheit sowie die Kritikalität eines Applikationsteiles. 
Testfälle sind mit Applikationsteilen verknüpft.
</t>
  </si>
  <si>
    <t>Die Testfälle werden nach Erfahrung/Änderung ausgeführt. Alle werden nur ausgeführt, wenn es Probleme bei der ausgewählten gibt. Dann wird mehr getestet. D.h. es gibt eine Auswahl an Regressiontest: und je nach Änderung der Software werden die betroffenen Randthemen mit ausgewählt zum Test.</t>
  </si>
  <si>
    <t>ja, eine Test Suite pro Release</t>
  </si>
  <si>
    <t>Only regression test suite is executed every time. Custom Functional test cases based on CRs and bug fixes are performed once and specifically for that release.</t>
  </si>
  <si>
    <t>Nein, teilweise nur die Haupt Transaktionen</t>
  </si>
  <si>
    <t>Sie würden gem. Regression, Scope und Kritikalität ermittelt und durchgeführt werden.</t>
  </si>
  <si>
    <t xml:space="preserve">Each Sprint is different, so each test plan, case and scenario is unique based on that Sprint. </t>
  </si>
  <si>
    <t>Integrationstest: Ja, da neu erstellt
sonst durch Attribute im Regressionstest basierend auf Erfahrung</t>
  </si>
  <si>
    <t>In Abstimmung mit Kunden und nach Einschätzung des Product Owners.</t>
  </si>
  <si>
    <t>If there is a major change entire test suite is executed or based on changes made on the modules partial test suite is executed</t>
  </si>
  <si>
    <t>Yes</t>
  </si>
  <si>
    <t>Prinzipiell ja, ansonsten Anforderungsbasiert (requirement-driven)
Regression: Defect + Änderungsbasiert</t>
  </si>
  <si>
    <t>ja</t>
  </si>
  <si>
    <t>T110_01</t>
  </si>
  <si>
    <t>Einer führt alle Test aus.</t>
  </si>
  <si>
    <t xml:space="preserve">UT: component responsible
</t>
  </si>
  <si>
    <t>Nach Verantwortungsbereich</t>
  </si>
  <si>
    <t>areas of responsibility. There are experts for different functions. (The subsystem developed on our own is tested to a large amount by development.)</t>
  </si>
  <si>
    <t>Tests werden den Themenverantwortlichen zugewiesen</t>
  </si>
  <si>
    <t>Test-Leads</t>
  </si>
  <si>
    <t>Jeder Tester weist sich die Testfälle selbst zu.</t>
  </si>
  <si>
    <t>Zufällig durch Testprojektleiter</t>
  </si>
  <si>
    <t>Es gibt verschiedene Teams, die für ihre jeweiligen Komponenten und deren Weiterentwicklung und Tests zuständig sind. Die Tester des jeweiligen Teams haben das dafür benötigte Expertenwissen.</t>
  </si>
  <si>
    <t>teilweise einzelne Tester, teilweise Verantwortungsbereiche, fuer einzelne TCs wird Expertenwissen benoetigt</t>
  </si>
  <si>
    <t>Sehr oft testet der Autor seine eigenen Tests, in manchen Bereichen gibt es fachspezifische zuteilungen</t>
  </si>
  <si>
    <t>Anhand von Verantwortungsbereichen UND Expertenwissen.</t>
  </si>
  <si>
    <t>Kleines Team, jeder hat seine Schwerpunkte und testet "seinen" Bereich / Funktionalität</t>
  </si>
  <si>
    <t>Nach Expertenwissen und Zeitkapazität der Tester</t>
  </si>
  <si>
    <t xml:space="preserve">Ich glaube Erfahrung und Expertenwissen. Die initiale Zuweisung habe ich noch nicht gemacht. Ich weise jemandem Tests zu, wenn er mich darum bittet, da er die Kenntnisse dafür hat. </t>
  </si>
  <si>
    <t xml:space="preserve">Nach Kenntnissen und Erfahrung </t>
  </si>
  <si>
    <t>Meist nach Erfahrung, Interesse und „Können“, in Abstimmung mit dem Testteam</t>
  </si>
  <si>
    <t xml:space="preserve">Nach Erfahrung Jeder übernimmt Aufgaben nach seinen Fähigkeiten Die Spezialfälle werden von der Testkoordinatorin bewusst verteilt. 
</t>
  </si>
  <si>
    <t>Zuerst Erfahrung: was hat der Tester im letzten Release getestet.
Präferenzen der Tester: falls sich jemand in ein anderes Thema einarbeiten möchte.
Verfügbarkeit: Wer hat wie viel Zeit zum Testen.</t>
  </si>
  <si>
    <t>Nach Kenntnisdomänen, aber möglichst auch mal im Wechsel, wenn die zur Verfügung stehenden Testressourcen das zulassen.</t>
  </si>
  <si>
    <t xml:space="preserve">In Spezialfällen bzw. mangelndem fachlichen Wissen Unterstützung durch weitere Entwickler.
Allgemein: Alle Tests bei dem einen Tester.
</t>
  </si>
  <si>
    <t xml:space="preserve">We have no official role of testers, and no test cases. QA people usually interact separately to development and may only take part in creating a validation pack, and performing adhoc tests to inform developers in the creation of said validation pack.
</t>
  </si>
  <si>
    <t>Fachbereiche sind auf Tester aufgeteilt, Tester und Entwickler arbeiten fachspezifisch in Subteams zusammen
Bei Fachbereichen, in denen sich alle Tester auskennen: Kapazität der Tester entscheidet (wer Zeit hat, bekommt den Test zugewiesen)</t>
  </si>
  <si>
    <t xml:space="preserve">Testers are assigned tickets based on their capacity for that time frame. Some tickets can have more testcases, but we make sure they are align with the capacity. </t>
  </si>
  <si>
    <t>Nein, ich bin alleine für alles: PM; RE, Test, Support... Keine Vertretung.</t>
  </si>
  <si>
    <t>Test Cases werden über Microsoft Dev Ops (VSTS) einem Tester zugewiesen (Test Case Assignee = Tester/Experte)</t>
  </si>
  <si>
    <t xml:space="preserve">Test cases are assigned based on availablity and knowledge of application.  Testers are trained to have good knowledge of subject matter and can refer to Business Analyst for further clarification. </t>
  </si>
  <si>
    <t>Sind bereits zugoerdnet, teilweise Expertenwissen wenn was nicht funktioneirt</t>
  </si>
  <si>
    <t>nicht relevant</t>
  </si>
  <si>
    <t>Based on experience</t>
  </si>
  <si>
    <t>nach Expertenwissen/Verantwortungsbereiche</t>
  </si>
  <si>
    <t>Im Team durch Absprache.</t>
  </si>
  <si>
    <t xml:space="preserve">Testfälle werden in der Regel dem jeweiligen Entwickler mit aufgegeben oder der Product Owner übernimmt sie für das Gesamtsystem/-produkt. </t>
  </si>
  <si>
    <t>Areas of responsibility and time availability of the tester.</t>
  </si>
  <si>
    <t>Based on a tester's knowledge and the test case functionality</t>
  </si>
  <si>
    <t>Nach Expertenwissen und Verantwortungsbereichen (Cardio, Neuro, ...);
Load-balancing zwischen verschiedenen Systemtestabteilungen weltweit</t>
  </si>
  <si>
    <t>Verantwortungsbereiche</t>
  </si>
  <si>
    <t>T111_01</t>
  </si>
  <si>
    <t>Browser</t>
  </si>
  <si>
    <t xml:space="preserve">GUI, special tools and simulators
</t>
  </si>
  <si>
    <t>SAP GUI</t>
  </si>
  <si>
    <t xml:space="preserve">GUI,
Browser,
Communication Service Provider s Networks
HW (FAX, Telefon, smartphone, mobiles, notebooks, ..)
</t>
  </si>
  <si>
    <t>GUI</t>
  </si>
  <si>
    <t>Nightly Build</t>
  </si>
  <si>
    <t>In meinem Team vor allem GUI in der Desktop-Anwendung und des Browsers</t>
  </si>
  <si>
    <t>je nach Projekt, Webanwendungen im Browser, klassische Anwendungen als Instalaltion oder vom Share in VMs</t>
  </si>
  <si>
    <t xml:space="preserve">GUI, Browser, andere Tools, HW, Externe Systeme,... </t>
  </si>
  <si>
    <t>GUI, Browser, Tosca, Loadrunner</t>
  </si>
  <si>
    <t>GUI
UnitTest Framework
PowerShell Scripts
DB-DatenValidierung mittels UnitTestframework tsqlt</t>
  </si>
  <si>
    <t xml:space="preserve">Manuelle Tests: via GUI
Automatisierte Tests: Raronex
</t>
  </si>
  <si>
    <t xml:space="preserve">Schnittstellen:
- Häufig Ausführung per SOAP UI, Job o.ä.
Ansonsten starten per GUI
Bei den Drucken: Erstellung mittels GUI
Beim Mitarbeiterportal: per Browser
</t>
  </si>
  <si>
    <t xml:space="preserve">Hauptsächlich GUI. Einige Schnittstellen-lastige Tests benötigen z.B. SoapUI oder aber eigenen Testclient.
</t>
  </si>
  <si>
    <t xml:space="preserve">We manually test our software via the browser, and sometimes at the API level using cURL and tools like postman, but this is rare. 
</t>
  </si>
  <si>
    <t xml:space="preserve">We typically do GUI testing. We also run some backend testing depending on the testing need.
Browsers - Chrome and IE mostly
Tools - SQL developer, Postman(Quoting Partners testing), Ranorex(automation). </t>
  </si>
  <si>
    <t>Browser, Tools innerhalb der SAP (eclipse) oder SQVI(Datenselectionen)/ SE16 soweit sie ausreichen. Wenn eine Datenprüfung komplexer wird, wird mit Excel(welche Daten sind überhaupt testrelevant) oder aber CDS Views gearbeitet.</t>
  </si>
  <si>
    <t>GUI und SAP Tabellen</t>
  </si>
  <si>
    <t>Desktop application GUIs built with Microsoft tools - Visual Basic, PowerBuilder, etc. 
Web-based GUIs using ASPX, JavaScript, etc</t>
  </si>
  <si>
    <t>--</t>
  </si>
  <si>
    <t>teilweise Testautomatisierung</t>
  </si>
  <si>
    <t>GUI, Browser, Excel</t>
  </si>
  <si>
    <t>GUI, Datenbanktools, Monitore (e.g. Nachrichtenverkehr)</t>
  </si>
  <si>
    <t>Web browser</t>
  </si>
  <si>
    <t xml:space="preserve">Human Machine Interface (Bedienkonsole, Fußschalter,...), GUI
</t>
  </si>
  <si>
    <t>GUI, Browser</t>
  </si>
  <si>
    <t>T114_01</t>
  </si>
  <si>
    <t>Testdaten verändern sich. Also muss man erneut die Daten suchen, bei denen die gewünschten fachlichen Effekte passieren. Testdaten werden nicht erstellt.</t>
  </si>
  <si>
    <t>UT: 
- Setup of target machine
- compilation of test unit with coverage
- execution according to spec
- creation and archiving of test report</t>
  </si>
  <si>
    <t>Testdaten einspielen</t>
  </si>
  <si>
    <t>There are common steps for groups of tests - GUI-Tests will require a user to login, password check,  - others require having the network running - others require having the tree of handled objects being filled.</t>
  </si>
  <si>
    <t>nur in Ausnahmefällen</t>
  </si>
  <si>
    <t xml:space="preserve">Nein. </t>
  </si>
  <si>
    <t>das SUT muss installiert sein</t>
  </si>
  <si>
    <t>Installation/Bereitstellung des Test-systems/SUTs, Login, ggf Testdaten generieren/einspielen, Test verschiedener UI-Sprachen, Tests in allen unterstützten Browsern, Tests in Bezug auf Auftreten von Fehlern in Log-Files oder der Developer Konsole des Browsers</t>
  </si>
  <si>
    <t xml:space="preserve">Generell nein, Gruppen von Tests ja </t>
  </si>
  <si>
    <t>Nein.</t>
  </si>
  <si>
    <t>Nein: Testdaten generieren wir nächtlich frisch
ebenso
Setup serverseitig durch CICD, 
Clientseitig nur bei Bedarf</t>
  </si>
  <si>
    <t>Programm öffnen, Login, Daten in getestetem Programm laden</t>
  </si>
  <si>
    <t>Unterschiedlich. In jedem Testfall stehen Vorbedingungen, was man erst erledigen muss, damit man den Test ausführen kann. Z.B. Konfigurationsparameter setzen oder Lizenzrecht aktivieren, damit man eine bestimmte Funktion in einem Programm sieht.</t>
  </si>
  <si>
    <t>Shell starten, zu testendes Programm starten, evtl. Daten vorbereiten.</t>
  </si>
  <si>
    <t>Ist abhängig von den Tests und den Testdaten. Meist muß man sich vorher an der Datenbank und dem Schema anmelden. GGf. müssen die Daten für den Test noch vorbereitet werden.</t>
  </si>
  <si>
    <t>Login</t>
  </si>
  <si>
    <t>Grundsätzlich immer: Login IVU Shell und Start des Programms. Je nach Testfall können noch weitere Schritte im Sinn von Vorbedingungen notwendig sein. Diese sind dann aber in den Vorbedingungen beschrieben.</t>
  </si>
  <si>
    <t xml:space="preserve">Setup steht zur Verfügung. Login dauert ca. 1 Minute. Datenvorbereitung je nach Testfall. 
Für komplexe wiederholte Testfälle mit hohen Kosten zur Datenvorbereitung werden Testdaten im Vorfeld vorbereitet und dann für den Test dupliziert.
</t>
  </si>
  <si>
    <t>Login auf der Umgebung.
In fast allen Fällen „Starten des IVU.plan Software“.</t>
  </si>
  <si>
    <t xml:space="preserve">Due to our lack of test cases, I can only state what is the minimum that happens for an adhoc test. 
User Login
Administrator sets up appropriate permissions for testing on users (depending on test being run)
</t>
  </si>
  <si>
    <t>Login auf System Under Test</t>
  </si>
  <si>
    <t>Yes, depending on the testcase. Tester will get the pre-conditions documented in the ticket.</t>
  </si>
  <si>
    <t xml:space="preserve">Login
</t>
  </si>
  <si>
    <t>grundsätzlich nicht, es gibt aber Kategorien von Tests, für die wiederkehrende Tätigkeiten mit Shared Steps abgebildet werden</t>
  </si>
  <si>
    <t xml:space="preserve">No, not per test case.  Normally this is done once per test area. Test data may get refreshed once a year. </t>
  </si>
  <si>
    <t>Ja, Login Test-Umgebung, sonst Transaktionen wie im normalen Business</t>
  </si>
  <si>
    <t>Projektdatensatz suchen und öffnen</t>
  </si>
  <si>
    <t>ja, aber das dokumentieren wir nicht</t>
  </si>
  <si>
    <t>Testdaten erzeugen.</t>
  </si>
  <si>
    <t>Nicht definiert</t>
  </si>
  <si>
    <t>Ja, z.B. Anlagenbereitstellung/-konfiguration, Patientenregistrierung, Scan-Protokoll auswählen, ...</t>
  </si>
  <si>
    <t>T115_01</t>
  </si>
  <si>
    <t>UT: during test execution
V&amp;V: via bug tracking system (defect management)</t>
  </si>
  <si>
    <t>Email</t>
  </si>
  <si>
    <t>Own development is informed by mail. 
As for outside development a JIRA (fault catalog) is used to track the process for correction.</t>
  </si>
  <si>
    <t>Fehlertickets</t>
  </si>
  <si>
    <t>Fehlerticketerstellkng</t>
  </si>
  <si>
    <t xml:space="preserve">Der Testfall wird auf "nicht ok" gesetzt. Rücksprache mit den Entwicklern. </t>
  </si>
  <si>
    <t>JIRA-Tickets</t>
  </si>
  <si>
    <t xml:space="preserve">- Im Regelfall per manuell erstelltem Bug/Issue Item, das ihnen vom Tester übergeben wird
</t>
  </si>
  <si>
    <t>Die Ergebnisse warden auf den Projektseiten angezeigt, Bugs warden angelegt, Teammeetings, etc.
Der Test ist bestandteil des Entwicklungsprozesses. Die Entwickler haben ein Interesse an den Ergebnissen</t>
  </si>
  <si>
    <t>Haupsächlich Defects
Teilweise durch Daily standups</t>
  </si>
  <si>
    <t>JIRA-Ticket, Bugs</t>
  </si>
  <si>
    <t>Bugtracking im Azure DevOps oder inoffiziell durch Zuruf ("Hast Du das eingebaut - soll das so funktionieren?")</t>
  </si>
  <si>
    <t>Für jeden Fehlschlag wird ein Bug-Ticket in ITRAC System angelegt. 
Und das Ticket wird direkt einem Entwickler zugewiesen.</t>
  </si>
  <si>
    <t>Im Testlink wird der Test als fehlgeschlagen markiert. Dann erstellt man ein Ticket in iTrac (unser Bug tracking Tool). Der fehlgeschlagene Test wird mit dem Ticket verlinkt.</t>
  </si>
  <si>
    <t>Fehlerticket in ITRAC erstellen, Entwickler nutzen gleiches System</t>
  </si>
  <si>
    <t xml:space="preserve">Fehler werden in unser Ticketsystem eingegeben und sind mit dem Testfall verlinkt 
direkte Kommunikation der Testergebnisse an Entwickler in Meetings/Standups </t>
  </si>
  <si>
    <t>Reporting bei Issue-Tracker (itrac), Fehlertickets werden mit Testfällen verlinkt.</t>
  </si>
  <si>
    <t>Testfall wird auf „fehlgeschlagen“ gesetzt. Ticket wird im BT erfasst und mit dem Testfall verlinkt.</t>
  </si>
  <si>
    <t>Testfall schlägt in Testlink fehl; Es wird ein Ticket in iTrac aufgenommen; Die Ticketnummer wird in Testlink hinterlegt; Der Testfall wird am Ticket in iTrac hinterlegt. In der Referenzierung gibt es manchmal individuell Lücken.</t>
  </si>
  <si>
    <t>Tickets (ITrac), ist abgebildet in der Testsoftware.</t>
  </si>
  <si>
    <t xml:space="preserve">Normally all failures within adhoc tests should be reported in our ticketing system (Asana). But "bug bashes" may use a more informal method such as Google Docs/Spreadsheets
</t>
  </si>
  <si>
    <t>Requirements Engineer und Developer erstellen Fehlerbericht per Mail, dass Test fehlgeschlagen ist. Dann erfolgt Analyse und ggf. wird ein Bug-Ticket erstellt.
Wenn Entwickler feststellt, dass weitere Änderungen notwendig sind, reopened der Entwickler und related das Bug-Ticket</t>
  </si>
  <si>
    <t>They will get a new defect(bug) for any issues we find.</t>
  </si>
  <si>
    <t>Bugs, Kontakt persönlch/telefonisch/elektronisch, Yammerposts</t>
  </si>
  <si>
    <t>Direkt über Teams bzw. im Daily Call (Je nach Dringlichkeit/Schwierigkeitsstufe), bei einfachen Dingen gibt es eine Korrektur und weiter geht der Test und bei komplexen Dingen einen Call, in dem das Problem vorbereitet und zu einer Entscheidung gebracht wird - entsprechend der dokumentierten Entscheidung  wird weiter gearbeitet. Z.B.: Conditional sign off, wenn ein Bug im kommenden Release behoben wird.</t>
  </si>
  <si>
    <t>Aus dem Test wird direkt ein Bug angelegt oder per Mail</t>
  </si>
  <si>
    <t>Email and through tools like VSTS</t>
  </si>
  <si>
    <t>Feedback vom Tester</t>
  </si>
  <si>
    <t>Bei einem noch offenen PBI wird ein Bug-Task angelegt. Sollte ein Fehler außerhalb der aktuell zu bearbeitenden PBIs auftreten wird ein "normaler" Bug angelegt.</t>
  </si>
  <si>
    <t>meist mündliche kommunikation oder per Email</t>
  </si>
  <si>
    <t>via Bug (TFS Fehlerdatenbank)</t>
  </si>
  <si>
    <t>Über den PO, i.d.R. als neue Story/neuen Issue formuliert.</t>
  </si>
  <si>
    <t>Bug/Defect raised and assigned to developer</t>
  </si>
  <si>
    <t>Defects are written in Azure DevOpss and assigned to the develop to fix.</t>
  </si>
  <si>
    <t>Defect Reports oder direkt durch Tester</t>
  </si>
  <si>
    <t>bugs</t>
  </si>
  <si>
    <t>T116_01</t>
  </si>
  <si>
    <t>UT: Immediately after fault correction
V&amp;V: Next test run after fault correction</t>
  </si>
  <si>
    <t>Nach Fehlerkorrektur</t>
  </si>
  <si>
    <t>on supply of a correction after this has been installed on integration system. Retested on training system and on productive system.</t>
  </si>
  <si>
    <t>nach Fehlerkorrektur (üblicherweise nach der nächsten Auslieferung)</t>
  </si>
  <si>
    <t>Nach jedem Deployment unter Berücksichtigung der Prio</t>
  </si>
  <si>
    <t>I.d.R. mit der Behebung im nächsten Hotfix.</t>
  </si>
  <si>
    <t>manuell nur ind er nächsten Testphase</t>
  </si>
  <si>
    <t>Jedes Bug/Issue-Item bedarf einer erneuten Testung nach der Fehlerkorrektur</t>
  </si>
  <si>
    <t>direct nach der Korrektur</t>
  </si>
  <si>
    <t>in der nächsten Testphase wenn Bug gelöst</t>
  </si>
  <si>
    <t>abgeschlossenes Fehler-Ticket</t>
  </si>
  <si>
    <t>Direkt nach Korrektur, bei schweren Fehlern auch immer wieder als Regressionstest</t>
  </si>
  <si>
    <t>Die gleichen Operation nochmals durchführen, die vorher zu dem Fehlschlag führte.</t>
  </si>
  <si>
    <t>Direkt nach Fehlerkorrektur</t>
  </si>
  <si>
    <t xml:space="preserve">Möglichst bald nach Behebung des Fehlers. 
</t>
  </si>
  <si>
    <t>Wenn das Ticket behoben ist, muß der Test bzw. der Fehler nachgetestet werden. Es wäre wünschenswert, wenn der Nachtest zeitnah erfolgt. Aber das ist abhängig von jeweiligen Testphase und Verfügbarkeit der "Tester" (Vollzeittester vs.Tester aus dem Projektbereich)</t>
  </si>
  <si>
    <t>Ja, Test erfolgt so lange, bis er erfolgreich ist. Getestet wird, nach Änderungen an der Code Basis bzw. wenn diese gebaut und über die CI in die Testumgebung gebracht worden sind.</t>
  </si>
  <si>
    <t xml:space="preserve">Fehlgeschlagener Testfall wird nach Fehlerbehebung erneut getestet, aber nicht alle Testfälle nochmal. Falls nach einer Fehlerbehebung ein breiterer Nachtest als notwendig erachtet wird, muss der Entwickler das kommunizieren.
</t>
  </si>
  <si>
    <t>So früh wie die Kapazität das zulässt, nachdem der Code korrigiert vorliegt.</t>
  </si>
  <si>
    <t>Ja, sobald das Ticket auf „bearbeitet“ gesetzt wurde</t>
  </si>
  <si>
    <t xml:space="preserve">A re-run of a bug bash will happen usually when all reported issues are resolved, but may happen on each individual fix.
</t>
  </si>
  <si>
    <t>After the issue is fixed and deployed back to test.</t>
  </si>
  <si>
    <t>sobald die Info von DEV zur Korrektur vorliegt, wenn es ein Prio 1 Thema ist. Jede Korrektur wird getestet.</t>
  </si>
  <si>
    <t>abhängig vom Bug, direkt oder im nächsten Testzyklus, alternativ in einem späteren Release</t>
  </si>
  <si>
    <t>Immediately after fault correction</t>
  </si>
  <si>
    <t>Direkt nach Fehlerkorrektur, wenn möglich ohne Zeitverzögerung</t>
  </si>
  <si>
    <t>sobald der Fix in der separaten Testumgebung deployed wurde wird nachgetestet.</t>
  </si>
  <si>
    <t>nach der Fehlerkorrektur</t>
  </si>
  <si>
    <t xml:space="preserve">#1 In der nächsten Testphase (= am Sprintende)
#2 Direkt nach Fehlerkorrektur, bei schwerwiegenden Fehlern (System funktioniert nicht mehr) </t>
  </si>
  <si>
    <t>Immediately after fault correction,</t>
  </si>
  <si>
    <t>When the defect is fixed and turned back over to testing, could be the same test cycle or it could be later test cycle.</t>
  </si>
  <si>
    <t>Sobald Defect gelöst, in der nächste Testphase</t>
  </si>
  <si>
    <t>nach erneutem Deployment</t>
  </si>
  <si>
    <t>T118</t>
  </si>
  <si>
    <t>T120_01</t>
  </si>
  <si>
    <t>Entwickler probieren ihre Sofwareänderungen aus.
Der Regressionstest wir durch eine andere Firma ausgeführt.</t>
  </si>
  <si>
    <t xml:space="preserve">UT: developers test themselves
V&amp;V: separate test organization
</t>
  </si>
  <si>
    <t>1. Stufe: Entwickler testen
2. Stufe: Berater testen
3. Stufe: Basis/Fachbereiche testen</t>
  </si>
  <si>
    <t>Entwickler testen selbst
Abnahmetests durch Fachabteilung (keine spreziell geschulten Tester)</t>
  </si>
  <si>
    <t>Entwickler testen und dann testen wir im Anforderungs- und Testmanagement</t>
  </si>
  <si>
    <t>Test und Entwicklung geschehen in unterschiedlichen Abteilungen (dies gilt aber nur für manuelle Tests, automatische Tests sind in beiden Abteilungen)</t>
  </si>
  <si>
    <t>Test und Entwicklung arbeiten im gleichen Team</t>
  </si>
  <si>
    <t>Test und Entwicklung arbeiten im gleichen Team (die Entwickler muessen sich aber natuerlich die von ihnen entwickelten "Dinge" vorher ansehen)
teilweise werden Tests an die Anforderer adressiert bei neuen Feature</t>
  </si>
  <si>
    <t>Test und Entwicklung geschehen in unterschiedlichen Firmen</t>
  </si>
  <si>
    <t>Test und Entwicklung sind unterschiedliche Teams.</t>
  </si>
  <si>
    <t xml:space="preserve"> Entwickler testen selbst</t>
  </si>
  <si>
    <t>Test und Entwicklung arbeiten im gleichen Team (Ausnahme: bei Regressionstest/Smoketest werden Mitarbeiter aus Projekt/Support eingebunden).</t>
  </si>
  <si>
    <t xml:space="preserve">Entwickler testen im Entwicklertest auch selbst
Es gibt pro Entwicklungsteam 1 Vollzeittester.
Vollzeittester und Entwickler sind im gleichen Team.
Es gibt aber auch viele Personen aus den Projekten, die am Test teilnehmen. Die kommen alle aus unterschiedlichen Teams mit unterschiedlicher Lust am testen.  </t>
  </si>
  <si>
    <t xml:space="preserve">- Entwickler testen einen Teil im Rahmen der Entwicklertests selbst
- Test und Entwicklung arbeiten im gleichen Team
- Tests werden unterstützt durch Projekt Mitarbeitert
</t>
  </si>
  <si>
    <t>Vor dem eigentichen breiten Test gibt es eine Phase, in der die Entwickler stark modifizierte Programme selbst anhand von Entwicklertestfällen testen, um die grundsätzliche Funktionalität in den modifizierten Bereichen sicherzustellen.
Tester und Entwicklung arbeiten im gleichen Team und testen Entwicklungen schon während und möglichst Abschlussnah nach.</t>
  </si>
  <si>
    <t>Developers are doing the development + testing. There are no designated testers.</t>
  </si>
  <si>
    <t>Entwickler, Tester, Requirements Engineer, Support ist alles von der gleichen Firma.
Entwickler und Tester arbeiten in unterschiedlichen Teams.</t>
  </si>
  <si>
    <t>Test and Development work in the same team.</t>
  </si>
  <si>
    <t xml:space="preserve"> Test und Entwicklung arbeiten im gleichen Team</t>
  </si>
  <si>
    <t>Test und Entwicklung sind in unterschiedlichen Unternehmen, aber im gleichen Team. DEV/Test muss verstehen um was es geht. Zuviel Abstand ist kontraproduktiv, zuviel Nähe auch ("wohlwollendes Testen"). Gegenseitige Unterstützung: Wenn DEV landunter hat, mach ich auch einen Unit Test. Dafür macht DEV eine Auswertung, die ich für RE benötige. Vertrauen, sich aufeinander verlassen können, ist wichtig, um Doppelarbeit zu vermeiden.</t>
  </si>
  <si>
    <t>Entwickler machen Funktionstest (ohne Test Case), Enduser macht UAT auf eigener Test Maschine (mit Test Case), rein technische Themen können auch vom Entwickler getestet werden bzw. sind mit dem Solution Archtitect abzustimmen, sonst wird alles vom Business getestet</t>
  </si>
  <si>
    <t>Test and development work in the same team</t>
  </si>
  <si>
    <t>Test u. Entwickler im unterschiedlichen Team</t>
  </si>
  <si>
    <t>Entwickler testen mittels Unit Test in der Dev-Umgebung. Tester testet danach in separater Testumgebung. Abnahme des PBIs erfolgt durch PO und somit kleinem "Abnahmetest".</t>
  </si>
  <si>
    <t>Entwickler testen selbst, Fachbereich testet zusätzlich nach Bedarf</t>
  </si>
  <si>
    <t>Entwickler (Unit-Test)
Test und Entwicklung arbeiten im gleichen Team</t>
  </si>
  <si>
    <t>#1 Entwickler testen selbst
#2 PO testet (ggf. gemeinsam mit Kunden)
#3 Kunden testen selbst</t>
  </si>
  <si>
    <t xml:space="preserve">Development tests in their development environment, they promote to the test system and conduct a smoke test.   System testing is conducted a test environment.  </t>
  </si>
  <si>
    <t>- Test Center für Systemtest (Verification &amp; Validation)
- Agile Entwicklungsteams testen auf den unteren Teststufen</t>
  </si>
  <si>
    <t>Scrum</t>
  </si>
  <si>
    <t>T121_03</t>
  </si>
  <si>
    <t>Die Weiterentwicklung der Software wird von einem Dienstleister erledigt, Der Betrieb und die Fehleranalyse und Fehlerreparatur von einem anderen Dienstleister. Der Auftraggeber beherbergt auch den Fachbereich.
Die Dienstleister haben über die Zeit bereits mehrfach gewechselt.</t>
  </si>
  <si>
    <t>communication between development and test team mainly via documents</t>
  </si>
  <si>
    <t xml:space="preserve">sprachliche Differenzen, Entwicklungssystem ungleich Testsystem, Zeitmangel im Fachbereich </t>
  </si>
  <si>
    <t>Timeframe for corrections is long.
Access to development only via additional enterprise.
Everything has to be done French, Italian and German (by law). And in many cases English towards developent has to be used.
(2 languages and English is minimum requirement for employees)</t>
  </si>
  <si>
    <t>Fachbereich hat zu wenig Zeit um zu testen</t>
  </si>
  <si>
    <t>Sprachbarriere, wenn man mit offshore/ Indien arbeitet</t>
  </si>
  <si>
    <t>Fachbereich hat wenig Zeit zum testen. Immer wieder derselbe Zyklus, Testfallvorbereitung und Erstellung, Tests, Fehlernachbeharbeitung und von vorne. Spezifikation manchmal in schlechtem Deutsch.</t>
  </si>
  <si>
    <t xml:space="preserve">Aktuell Umstellung von Wasserfallmodel auf agil, Shift Left. </t>
  </si>
  <si>
    <t>- In manchen Teams: Entwicklung / Test / Spezifikation durch Kollegen unterschiedlicher Muttersprachen
- Generell keine Zeit um alle wichtigen Funktionalitäten im Rahmen von manuellen Regessions-Tests auszuführen
- Wenig Zeit für fachliche Weiterbildung der Tester neben den alltäglichen Testing-Aufgaben</t>
  </si>
  <si>
    <t>Test und Entwicklung sind teilweise in unterschiedlichen Zeitzonen
Unternehmenssprache ist Englisch (gilt fuer Dokumentationen, die meisten Meetings,...)
es ist Domainwissen erforderlich</t>
  </si>
  <si>
    <t xml:space="preserve">Test  hat zu wenig Zeit um zu testen (sind die letzten) Termin für die Freigabe steht
Requirements werden vernachlässigt
Imapactanalyse optimierbar
Abhängigkeiten Funktionen nicht immer einfach zu erkennen
Sehr komplexes System
</t>
  </si>
  <si>
    <t xml:space="preserve">-Fachbereich hat zu wenig Zeit um zu testen
-Koordination der zu testenden Anwendungen bei unterschiedlichen Releasezyklen </t>
  </si>
  <si>
    <t>kein professioneller Test-Skill im Team, wird bisher als nicht nötig betrachtet</t>
  </si>
  <si>
    <t>Zu wenig Testkapazitäten im Team. Mittestende aus Projekt/Support haben dafür zu wenig Zeit aufgrund ihrer normalen Tätigkeiten.</t>
  </si>
  <si>
    <t>Fachbereich hat zu wenig Zeit um zu testen, es kommen immer wieder "dringendere"  Dinge  dazwischen
Nicht jeder aus dem Fachbereich testet gerne
Oftmals wird die zugesicherte Testkapazität nicht eingehalten und man muß wieder neu verteilen</t>
  </si>
  <si>
    <t>Fachbereich hat zu wenig Zeit um zu testen, weshalb der Testbereich überhaupt gegründet wurde.
Die fachliche Expertise der Kundenbetreuer ist aber unverzichtbar, um die kundenrelevanten Szenarien zu erfassen</t>
  </si>
  <si>
    <t>- Testing knowledge is extremely limited to automated test and knowledge about the best ways to get return on for these tests so lots of maintenance is required
- Test environments do not match production environment enough meaning its possible that tests are passing but failing in production.
- We dont know enough about the system to do good testing (Legacy software)</t>
  </si>
  <si>
    <t>Entwicklung und Test finden in unterschiedlichen Ländern mit 1 Stunde Zeitverschiebung statt. Sprache (Requirements, Dev, Test, Documentation) ist Englisch. Das ist aber alles kein Problem.</t>
  </si>
  <si>
    <t>I don't see any organizational challenges.</t>
  </si>
  <si>
    <t>Test und Entwicklung in unterschiedlichen Zeitzonen, Fachbereich hat zu wenig Zeit um zu testen, sehr späte Anforderungen</t>
  </si>
  <si>
    <t>Zeitzonen: ich passe mich an DEV und Business an. Bin derzeit flexibel, keine Betreuungsverpflichtung. Hatte das aber früher und bin da sicher aus eigener Erfahrung toleranter als andere. Unterschiedliche Sprachen: Das Sprachniveau auf Englisch ist reduziert, mit allem für und wider. Das ist immer nur schwierig, wenn Muttersprachler oder indische Kollegen mit indischem Akzent(hat sich deutlich verbessert)  dabei sind. Ist Englisch für alle Fremdsprache, funktioniert das gut.</t>
  </si>
  <si>
    <t>unterschiedliche Zeitzonen, kaum Zeit um zu testen, daher viele Verschiebungen von eigentlich fertigen Entwicklungen, zum Teil kein Zugriff bzw. kein KnowHow mit dem Testtool, daher oftmals Testen per Mail</t>
  </si>
  <si>
    <t>None as long as test and development on same team, company and timezone. When not, too many problems to discuss here.</t>
  </si>
  <si>
    <t>Keine organisationsbedingten Herausforderungen bekannt</t>
  </si>
  <si>
    <t>keine</t>
  </si>
  <si>
    <t>strukturiertes Vorgehen beim Testen  - test zeitraum ist selten wirklich geplant, passiert eher adHoc</t>
  </si>
  <si>
    <t>unterschiedliche Zeitzone
Softwareabhängigkeiten von unterschiedlichen Softwareprodukten</t>
  </si>
  <si>
    <t>#1 Fachbereich hat zu wenig Zeit um zu testen
#2 Entwicklern stehen keine validen Testdaten zur Verfügung</t>
  </si>
  <si>
    <t>Test team and development team are in different time zones</t>
  </si>
  <si>
    <t>- Sowohl Entwicklung als auch Test verteilt über unterschiedliche Zeitzonen
- Anlagenverfügbarkeit
- Reguliertes Umfeld (Medizintechnik)
- Vielzahl an Konfigurationen/Produktlinien
- Kommunikation zwischen den Fachabteilungen</t>
  </si>
  <si>
    <t>Testspezifikationen rechtzeitig zu erstellen</t>
  </si>
  <si>
    <t>T124_01</t>
  </si>
  <si>
    <t>Mehrfachtests</t>
  </si>
  <si>
    <t>Fällt nicht immer auf da, tests nicht unbedingt mehrfach ausgeführt und verglichen werden</t>
  </si>
  <si>
    <t>Zeitreise, weil Datumsabhängig</t>
  </si>
  <si>
    <t>Es wird hinterfragt ob die fachlichen Anforderungen korrekt verstanden wurden und dann wegdiskutiert</t>
  </si>
  <si>
    <t>selten. Ursache ist oftmals, dass der genaue Weg zur Fehlersituation nicht mehr reproduzierbar ist (die Testbeschreibungen sind oft allgemein gehalten).</t>
  </si>
  <si>
    <t>Kommt bei .net so gut wie nie vor. Meist stellt sich die Differenz als nicht wahrgenommener Unterschied im Vorgehen oder in den Daten dar. Die Tests sind absichtlich ungenau im Vorgehen beschrieben, um unterschiedliche Vorgehensweisen abzudecken, die das gleiche Ergebnis produzieren sollen. Unterschiede / Fehler durch Parallelität von Tests sind leider weniger häufig als beim Kunden. Sind vom Teststandpunkt aber nur zu schmal beschriebene Testumstände.</t>
  </si>
  <si>
    <t xml:space="preserve">From a customer point of view with the validation pack, all tests given to them MUST pass that are appropriate for features they have paid for (i.e. they dont run tests for features they haven't paid for). Any failure MUST be reported as this means our software fails the validation pack and they MAY BE forced to stop using our software until resolved. </t>
  </si>
  <si>
    <t>Werden nur verwendet, wo ein nicht detrministisches Ergebnis auch keinerlei Problem darstellt.</t>
  </si>
  <si>
    <t>Excel und Dateianhänge dokumentieren das unterschiedliche Ergebnis bzw. den Weg wie das Ergebnis verifiziert werden kann.</t>
  </si>
  <si>
    <t>Expertentests, keine erwarteten Testergebnisse dokumentiert</t>
  </si>
  <si>
    <t>Wiederholt</t>
  </si>
  <si>
    <t>T125_01</t>
  </si>
  <si>
    <t>Es existiert keine Testautomatisierung</t>
  </si>
  <si>
    <t>Manual sessions by users with deep domain knowledge is beneficial.
Missing test automation and large amount of existing manual test specs force manual testing.</t>
  </si>
  <si>
    <t xml:space="preserve">Keine Software für automatisierte Tests vorhanden. </t>
  </si>
  <si>
    <t xml:space="preserve">- some tests are requireing support from "communication service providers".
- Komlexity of the surrounding/Networks. Calls starting 4G changing to 3G on one side and then terminated by caller is not easy to be simulated by us. Faults in the network behavior can not be simulated. (They can, but the test needs real results of the network behavior.) It would require automatic establishment of such calls. For simple cases this is automated.
- The frequency of changes is high. So, what was Fixnet some years ago was enhanced by mobile  3G, 4G, 5G. Including communication via mail, whatapp, google, ... VoWiFi, ...
Smartphones support all these communication, but the usage is not automized. (Not in the moment.)
</t>
  </si>
  <si>
    <t>flexibler bei Änderungen
Technologie unterstützt automatisierte Tests nur bedingt 
automatisierte Tests erfordern hohen Wartungsaufwand</t>
  </si>
  <si>
    <t>Durch einen workaround kann man den einen oder anderen Schritt anpassen und ein positives Testergebnis erzielen.</t>
  </si>
  <si>
    <t xml:space="preserve">Nah an der Realität, Fallspezifisch, Aktualität. 
Wir testen neue Funktionalitäten ausschließlich manuell. So fallen auch ggf. andere Fehler und Querschläger auf. </t>
  </si>
  <si>
    <t>Wissen von erfahrenen Testern, links und rechts mitzuschauen, dies kann ein Automat nicht (exploratives Testen). 
Interaktion mit anderen Testsystemen. Es werden mit der Software Smartcards für ca. 10 andere Software(Hardwaresysteme geschrieben. Die Interaktion mit diesen Systemen kann besser manuell durchgeführt werden.</t>
  </si>
  <si>
    <t>Bei der Implementierung eines neuen Features ist das manuelle Testen der UI sehr kosten-effizient. Der Tester kann hier mit seinen Augen und dem Gefühl beim Bedienen der Software etc. sehr schnell eine Einschätzung vornehmen, ob das Feature den Anforderungen entspricht. Besonders kleinere/unwichtigere Features lohnen sich nicht unbedingt auf End-to-End Ebene automatisiert getestet zu werden. Auch Tests, die in absehbarer Zukunft nur einmal durchgeführt werden müssen (und manuell durchgeführt werden können), müssen nicht automatisiert werden. Vor allem der Zeit-/Kostenaufwand für Automatisierung ist hier der ausschlaggebende Faktor. Weitere Faktoren neben Zeit für die Erstellung des automatischen Tests sind: Finden/Erstellen eines geeigneten Testing-Frameworks, Kosten für Testing-Frameworks, Zeit für die Testausführung (speziell bei UI-Tests) bis man ein Ergebnis hat, zeitlicher Aufwand für die Wartung der Testsysteme und Testing-Frameworks, fast unmögliche automatische Testung der Nutzer-Akzeptanz der UI</t>
  </si>
  <si>
    <t xml:space="preserve">- Frühe Tests: Entwicklungsbegleitendes Testen nutzen wir um ein Gefühl für das neue Feature zu geben, um im frühen Stadium als Tester schon Rückmeldung an die Entwicklung zu geben und teilweise auch um erste Testfälle für die Automatisierung oder den späteren manuellen Abnahmetest zu erzeugen.
- Letzte Sicherheit: neben den automatisierten Tests findet der manuelle Tester ganz nebenbei Dinge, die der automatisierte Test nicht findet
- Gefühl für das Testobjekt bekommen: Als Quality Gate haben wir einen manuellen Smoke Test begleiten zu den automatisierten Tests etabliert um ein Gefühl für das Testobjekt zu erhalten bevor ein möglicher Release Kandidat die Entwicklungsabteilung verlässt.
</t>
  </si>
  <si>
    <t>Gerade dann wenn Software noch in der Entwicklung ist d.h. Funktionalitäten kommen hinzu oder werden verändert kann oft eine kleine Änderung in der Software under Test den Autotest zum Abbruch bzw. zu unerwartende Ergebnisse führen.
Da er meist von Timings und UI Elementen abhängig (position oder ID) sind. Oder einfache unerwartete Modale (Fehler) Meldungen (die weggecklickt werden könnten blockieren dann einen den Test.
Generell sind:
- Grafische Auswertungen  oder Steuerungen 
- Test in denen mehreren Systeme agieren müssen
- Dynamische Oberflächen (ID der Objecte werden erst zur Laufzeit definiert)
sind auf jedem fall aufwändig zu als Auto test zu implementieren im Gegesatz zu Manuelle Test in denen der Tester viele dieser Fälle kein problem darstellt</t>
  </si>
  <si>
    <t>Im Rahmen einer Softwareänderung ist der Aufwand zu groß die Testautomatisierung an die wöchentlichen Änderungen anzupassen (passiert in der Regel nach dem Produktionsgang).</t>
  </si>
  <si>
    <t xml:space="preserve">Der Automatisierungsaufwand ist zu hoch, die von uns eingesetzten UI-Controls werden nicht gut von Testautomatisierungswerkzeugen erkannt und sind sehr komplex
</t>
  </si>
  <si>
    <t>Vorteil: Durch leicht unterschiedliche Abläufe testet man im Lauf der Zeit leicht unterschiedliche Wege.
Zwänge: 
- Regressionstests, Smoketests: GUI-Tests technisch bedingt teilweise schwer automatisierbar. 
- Performanztests: Noch keine Zeit für Umsetzung.</t>
  </si>
  <si>
    <t>für die GUI haben wir keine automatischen Tests, keine ausreichende Abdeckung mit automatischen Tests, Usability-Test, exploratives Testen</t>
  </si>
  <si>
    <t>fachliche komplexes Thema, Anforderungen sind nicht immer klar
Haupsächlich Testen über die grafische Oberfläche notwendig und sehr viele verschiedene Ansichten</t>
  </si>
  <si>
    <t xml:space="preserve">Vorteile:
- Es kann flexibler auf Fehlerzustände reagiert werden.
- Auch Fehlerzustände, die nicht erwartet / automatisch geprüft werden können, werden erkannt.
Warum manuell:
- Fehlende Ansprechbarkeit der GUI über Anwendungsfälle statt Buttons
- Änderung der GUI
- Änderung / Verbesserung  des Verhaltens bewirkt hohen Aufwand bei Modifikation der autom. Tests
</t>
  </si>
  <si>
    <t>Automated tests are really good for doing the same thing over and over. It helps prevent regressions. Manual testing allows you to go slightly off and try new things (exploratory testing). This can help uncover issues that an automated test suite would not find and is closer to how a user would use your application. 
Manual testing of course can lead to automated tests.</t>
  </si>
  <si>
    <t>Nutzerakzeptanztest wird von Reqiurements Engineer, Entwicklung und Test gemeinsam auf Basis der Anforderung definiert, Abdeckung leichter durch manuelle Tests abzudecken. Änderungen sind sehr speziell, generische automatisierte Tests wären hier nicht hilfreich.</t>
  </si>
  <si>
    <t xml:space="preserve">I prefer automated tests to manual tests. However, one of the main challenge we face with automation is the initial setup, which is time consuming to create data tables. Automation pays off in the long run, as we can execute the automated tests several times. </t>
  </si>
  <si>
    <t>Manuelle Tests können grober/freier beschrieben sein ("gültiger Wert" statt "17") und damit je nach ausführendem Tester mit unterschiedlichen Werten innerhalb der Äquivalenzklasse ausgeführt werden ohne dies ausdrücklich zu spezifizieren.
Automatisierung (vor allem inklusive des Wartungsaufwandes) amortisiert sich nicht in jedem Fall.</t>
  </si>
  <si>
    <t>Individuelle Funktion auf Basis eines geforderten Changes muss vom User getestet und anschließend abgenommen werden, eine Automatisierung macht hier meines Erachtens keinen Sinn.
Diese würde ich eher in wiederkehrenden Tasks sehen.</t>
  </si>
  <si>
    <t xml:space="preserve">Manual testing is tester-driven as opposed to automated testing which is more developer focused - different skill sets.
Advantages of manual testing are: 
  - New development/project: More flexibility as requirements evolve. Better adaptability to changes in business rules or UI. 
  - Maintenance mode: Easier to handle new Change Requests (CR) or bug fixes based on unique combination of actions and data. Ability to write custom test cases related to CRs and bugs as one-off.
</t>
  </si>
  <si>
    <t>Vorteil: Test-Pläne, Vorgehensweise, erwartete Ergebnisse sind vorhanden
Faktoren: Zu individuell, hoher Aufwand f. autom. Tests, User wissen was sie testen sollen</t>
  </si>
  <si>
    <t>Derzeit noch keine Testautomatisierung im Einsatz, wird aber kommen.
Im Moment können über manuelle Tests mehr Varianten abgedeckt werden.</t>
  </si>
  <si>
    <t>When preforming manual testing you're able to take into consideration a 'users perspective' with regards to providing a 'user friendly' and 'user efficient' systems.  Does the system flow in a manner that will enhance users performance?   To answer this question, you need to perform manual testing, and be in the 'mind' of a user.  'User error' is one aspect that forces manually testing, there a many scenario's that can be created around this one area.</t>
  </si>
  <si>
    <t xml:space="preserve">Probleme, warum wir nicht automatisiert testen - fehlendes Strukturiertes Vorgehen beim Testen insgesamt, wenig wiederkehrende Tests </t>
  </si>
  <si>
    <t>Vorteil:
- Es kann auf Dinge (z.B. Grafik, Layout,...) geachtet werden die bei einem automatisierten Test nicht geprüft werden können.
- Geringer Aufwand, da Automatisierung einen hohen Änderungs- und Pflegeaufwand hat.
Faktoren:
 - Die Automatisierung muss erst erstellt werden, bzw. programmiert werden. Bei neuen Funktionen ist es nicht möglich das innnerhalb der Zeit bis zur Freigabe zu tun. 
 - Es läßt sich nicht alles simulieren.
- Maschinensteuerungssoftware muss mit einer realen MAschine getestet werden.</t>
  </si>
  <si>
    <t xml:space="preserve">Der Vorteil ist, dass das Vorgehen bei manuellen Tests bekannt und erprobt ist, während aktuell die Automatisierung der Tests nur eingeschränkt möglich ist. Dazu wäre ein Prozesswechsel notwendig, den wir bisher noch nicht vollzogen haben.  </t>
  </si>
  <si>
    <t>Not every scenario's can be automated since we prefer Manual over automation</t>
  </si>
  <si>
    <t xml:space="preserve">Manual testing allows you to visually see everything in the app, so with one test you are not only testing functionality, you are verifying the UI with such things as drop down options, field layout, etc.  The testing my team does in mainly a one time deal, so it is not beneficial to spend time and money writing automation scripts.  </t>
  </si>
  <si>
    <t>Faktoren:
- Akzeptanztest (im klinischen Umfeld) nur manuell durchführbar
- Test auf Systemebene erfolgt durch HMI, durch häufige Änderungen im UI und Benutzung von Systemkomponenten (Injektoren, Liegen, Beatmungsgeräten, ...) aufwändig zu automatisieren; Zeitersparnis durch manuellen Test
- Usability Test erfordert Beteiligung "realer" Nutzer
- Exploratory Testing; Experience-based Testing
- Beurteilung der Bildqualität
- Defect Bewertungen
- Fehlende Informationen in der Test Basis</t>
  </si>
  <si>
    <t>Geschwindigkeit</t>
  </si>
  <si>
    <t>In LMR for those "excel" issues we had automative test cases in former times displaying us with an traffic light just important issues. Now we have to run all regression tests manually because the environment basis of test automation is outdated. Its boaring to run the same test cases over all environments three times as minimum before rollout! I can't see any advantage to process again and again the same stuff. If I don't any update of the software doesn't work any longer. We don't use "just own devoloped" Software but also libraries which sometimes do not what they should. 
The issue is: automated Testcases need to be adjusted all the time. 
To me the best thing would be: create or derive test automation steps within the code. Where Code is going to be changed, test automation steps are adjusted accordingly. Anytime in Future? Maybe...
The more software or plattform you combine within an automated business process the difficult it is to test the reality... Local Software may do what it should but interface doesn't work... Business Process stops... 
For Requirements: I don't accept any Requirement which I do not understand or haven't the experience or knowledge to run the tests to get a sign off.</t>
  </si>
  <si>
    <t>T126_01</t>
  </si>
  <si>
    <t>Planned execution according to test plan</t>
  </si>
  <si>
    <t>Geplante TEstphae, Codeänderung für Produktivsystem</t>
  </si>
  <si>
    <t>firmly planned test phases.
Availability of test-System. (there is an Environment for Productive use, one for Integration and one for training, but due to lack of resources the integration may be used for training sometimes). 
Sofware updates (server patches), udates of surroundig equipment, updates on communication service provider side have to be planned.</t>
  </si>
  <si>
    <t>Deployment auf Testumgebung / Freigabe zum Test</t>
  </si>
  <si>
    <t>Fest geplante Tests durch Release und Hotfix im Wechsel, Serviceleistungen. Alles wird im fest geplanten Rhythmus und zu Terminen geliefert, installiert und dann getestet (ist insofern flexibel, da die Termine in Absprache festgelegt werden).</t>
  </si>
  <si>
    <t>nur fest geplante Testphasen, Exploratives Testen von neuen Features führe ich jedoch auch schon während der Entwcklung durch nach Abschluss eines Feature-Tickets.</t>
  </si>
  <si>
    <t>- Ende des 10-Wochen-Zyklus triggert die Ausführung der Regressions-Tests
- Jedes neue GUI Feature hat eine fest eingeplante Test-Phase</t>
  </si>
  <si>
    <t>- geplante Testphasen fuer Major Release
- Deployments (min 1x tagl.) 
- Explorative / Entwicklungsbegleitende Tests warden durch die Entwickler getriggert: Feature ist fertig...</t>
  </si>
  <si>
    <t xml:space="preserve">geänerte Requirements
Geänderte SW
Defects </t>
  </si>
  <si>
    <t xml:space="preserve">Fest geplante Testphasen, abgeschlossenes Feature-Ticket, Deployment auf Testumgebung
</t>
  </si>
  <si>
    <t>Regressionstest bei Fest geplanten Testphasen vor Release, 
Funktionstest der Inkremente bei Iterationsende oder zuvor abgeschlossenes Feature-Ticket
Smoketest bei Deployment auf Testumgebung</t>
  </si>
  <si>
    <t>Fest geplante Testphasen, abgeschlossenes Feature-Ticket</t>
  </si>
  <si>
    <t xml:space="preserve">das reicht von fest geplanten Testphasen über abgeschlossene Anforderungstickets, Abschluß von Fehlertickets, Fertigstellung kleinerer testbaren Einheiten, alles in Absprache mit den Entwicklern </t>
  </si>
  <si>
    <t>- abgeschlossenes Feature-Ticket
- geplante Testphasen, die aber auch verschoben werden können</t>
  </si>
  <si>
    <t>Fest geplante Testphasen.
Ein abgeschlossenes Feature-Ticket produziert einen Auszug der Tests zur Abnahme als neuen Testfall.</t>
  </si>
  <si>
    <t>A developer SHOULD test their feature on the staging environment once deployed.</t>
  </si>
  <si>
    <t>Wenn der Entwickler seine Änderungen auf das Testsystem transportiert hat (Änderungen abgeschlossen sind).</t>
  </si>
  <si>
    <t>Deployment of ticket to the test environment.</t>
  </si>
  <si>
    <t>Regressionstestphasen, Featuretests innerhalb von Sprints</t>
  </si>
  <si>
    <t>DEV meldet neues Feature ist fertig zum Testen,
AO meldet System ist bereitgestellt mit Release zum Regressiontest
Testphasen planen, hilft nicht. Unser Business kommt gerne in letzter Minute mit Änderungen... Mit allen Konsequenzen...</t>
  </si>
  <si>
    <t>geplante Testphasen in Verbindung mit auf dem Testsystem zur Verfügung stehenden Entwicklungen</t>
  </si>
  <si>
    <t>Once feature ticket is completed, deployed to test environment and tester is available.</t>
  </si>
  <si>
    <t xml:space="preserve"> Deployment auf Testumgebung fertig</t>
  </si>
  <si>
    <t>fertig entwickeltes PBI und deployment in der separaten Testumgebung</t>
  </si>
  <si>
    <t>abgeschlossenes Backlog item, Full Load Datum vorgegeben von Partnersystem</t>
  </si>
  <si>
    <t>Status der User-Story (Concept =&gt; Ready =&gt; Committed =&gt; Test =&gt; Done)</t>
  </si>
  <si>
    <t>Abgeschlossenes Feature-Ticket</t>
  </si>
  <si>
    <t>completed feature ticket, deployment to test environment</t>
  </si>
  <si>
    <t>When the code and ticket have both been turned over to the testing team.</t>
  </si>
  <si>
    <t xml:space="preserve">Fest geplante Testphasen, Defects, Änderungen
</t>
  </si>
  <si>
    <t>Release Zyklen</t>
  </si>
  <si>
    <t>T127_01</t>
  </si>
  <si>
    <t>yes: changes need to be validated after implementation
and no: execution of formal test cases not necessary for validation</t>
  </si>
  <si>
    <t xml:space="preserve">change requests are defined different here. It is not to be found in the requirements. The vendors insist on additional payment for the support of the requested changes. These are not handed as faults.
They are tested with a conformance test. They need enhancement of the testcatalog.
</t>
  </si>
  <si>
    <t>Nein, bei uns gesetzliche Anforderungen, Qualitätsverbesserungen.</t>
  </si>
  <si>
    <t xml:space="preserve">Ja </t>
  </si>
  <si>
    <t>Ja</t>
  </si>
  <si>
    <t>selbstverstaendlich</t>
  </si>
  <si>
    <t>Frage ist nicht klar. Natürlich muss jede Änderung erfolgreich getestet werden, bevor sie nach Produktion geht.</t>
  </si>
  <si>
    <t>manuelle Durchführung, aber keine hart beschriebene Kriterien zur Erfüllung</t>
  </si>
  <si>
    <t>Ja (Abnahmetest, Fehlernachtest).</t>
  </si>
  <si>
    <t xml:space="preserve">Das kommt immer drauf an. Manchmal kommt der Kunde auch noch nach Abnahme mit einem Problem an. Die Einstufung ob "Fehler" oder Gap bzw. doch neue Anforderung ist dabei nicht immer einfach. </t>
  </si>
  <si>
    <t>Ja. Es gibt keine Auslieferung ohne ein getestetes Ticket.</t>
  </si>
  <si>
    <t>Demonstration of the bug fixed is enough. This is usually manually demonstrating it on the environment in question (deployed to production).</t>
  </si>
  <si>
    <t>Nach erfolgreicher Testausführung und Signoff vom Fachbereich kann die Änderung ausgerollt werden. (Also: ja)</t>
  </si>
  <si>
    <t>Yes.</t>
  </si>
  <si>
    <t xml:space="preserve">meist, aber nicht immer </t>
  </si>
  <si>
    <t>Eine erfolgreiche Testausführung wird dokumentiert. Ohne diese gibt es keine Abnahme durch Business und keinen Transport auf die Produktion. Akzeptanzkriterien werden von IT formuliert. Das geht, wenn die Erfahrung groß genug ist.</t>
  </si>
  <si>
    <t>erfolgreicher Test ist ein Muss vor dem RollOut</t>
  </si>
  <si>
    <t>Mostly yes. Sometimes not all test steps pass (either out of scope of test or known issue and ignored) but acceptance criteria is fulfilled and considered successful.</t>
  </si>
  <si>
    <t>wir haben (noch) keine CRs.</t>
  </si>
  <si>
    <t>Nicht zwingend, individuelle Absprache.</t>
  </si>
  <si>
    <t>yes</t>
  </si>
  <si>
    <t>Durch reguliertes Umfeld müssen Issues zwingend getestet/validiert werden</t>
  </si>
  <si>
    <t>T128_01</t>
  </si>
  <si>
    <t>System under Test interagiert mit anderen Anwendungen / Systemen
Es muss auf unterschiedlicher Hardware getestet werden.</t>
  </si>
  <si>
    <t xml:space="preserve">UT: no isolated testing of the unit under test
V&amp;V: huge amount of different hardware combinations
</t>
  </si>
  <si>
    <t xml:space="preserve">Q-System entpsricht nicht der Produktivumgebung. Es kann trotz ausführlichen Tests zu Problemen bei Livesetzung der Entwicklung kommen. </t>
  </si>
  <si>
    <t xml:space="preserve">Changing features/components/interfaces on Communication Service Providers side. 
Different providers.
Suppliers testequipment.
(several testers)
</t>
  </si>
  <si>
    <t xml:space="preserve">Technologie ist z.T. veraltet
</t>
  </si>
  <si>
    <t>Verschiedene Testumgebungen;
Arbeiten mit dem Kundenlaptop</t>
  </si>
  <si>
    <t>- System under Test interagiert mit anderen Anwendungen / Systemen
- Mehrere Tester auf dem gleichen Testsystem
- Netzwerkbasierte Umgebung (Auslastung, Latenzen für Datenbankabfragen)</t>
  </si>
  <si>
    <t>- Remote Testumgebungen
- teilweise manuelle Wartung der Test-Umgebung</t>
  </si>
  <si>
    <t xml:space="preserve">Leider alle Ihrer Beispiele :-) 
- System under Test interagiert mit anderen Anwendungen / Systemen
- Hardware-in-the-Loop Tests
- Remote Testumgebungen
- Mehrere Tester auf dem gleichen Testsystem
</t>
  </si>
  <si>
    <t xml:space="preserve">- System under Test interagiert mit anderen Anwendungen / Systemen
- Mehrere Tester auf dem gleichen Testsystem
- </t>
  </si>
  <si>
    <t>Komplexe verteilte Systeme. Eine größere Herausforderung sind Zeitreisetests.</t>
  </si>
  <si>
    <t>System under Test interagiert mit anderen Anwendungen / Systemen</t>
  </si>
  <si>
    <t>- Remote Testumgebung
- Testumgebung nicht isoliert</t>
  </si>
  <si>
    <t>- Keine isolierte Testumgebung</t>
  </si>
  <si>
    <t>- Im Allgemeinen keine isolierte Testumgebung</t>
  </si>
  <si>
    <t>- Keine isolierte Testumgebung
- Remote Testumgebungen
- Mehrere Tester auf dem gleichen Testsystem</t>
  </si>
  <si>
    <t xml:space="preserve">- Keine isolierte Testumgebung
- Remote Testumgebung
- Mehrere Tester auf der gleichen Testumgebung beeinflussen sich nciht nur technisch, auch fachlich
</t>
  </si>
  <si>
    <t>- Wechsel zwischen lokaler und remote Testumgebung
- Keine isolierte Testumgebung: Auftretende Quereffekte sind erwünscht, werden aber nicht systematisch verfolgt.</t>
  </si>
  <si>
    <t>- Remote Testumgebungen</t>
  </si>
  <si>
    <t xml:space="preserve">- Our test environment is remote. It's deployed within AWS.
- Pur test environment is not isolated (by default). Merges of code to the master branch will be deployed and potentially deployed during any manual testing being undertaken (only process prevents this). We can create feature staging environments which can be used to isolate a feature BUT the main testing must still happen on the master branch.
</t>
  </si>
  <si>
    <t>Remote Testumgebungen
Mehrere Tester auf dem gleichen Testsystem
Mehrere Schnittstellen zum Testsystem (XDI, SAP Fiori, EDWH)</t>
  </si>
  <si>
    <t xml:space="preserve">Sometimes the remote machines are slow for offshore when running automation tests. </t>
  </si>
  <si>
    <t xml:space="preserve">Mehrere Teilprojekte auf einem Testsystem.
Mehrere Tester auf einem Testsystem.
Täglich wechselende Softwarestände.
Mehrere Schnittstellen zu Fremdsystemen.
</t>
  </si>
  <si>
    <t>Schnittstellen sind häufig nicht auf allen Testumgebungen verfügbar, mehrere Tester auf dem gleichen System: da ist die Frage, was man benötigt: Resourcen (d.h. läuft evtl. parallel eine Migration, die die Performance runterzieht) oder benötige ich einen Paralleltest: In dem Fall gibt es eine Teams Session und alle clicken zeitgleich auf "1-2-3". DIverse Endgeräte: PC/Tablet/mobile Darstellung. Neue unbekannte Umgebungen. Viel Ausbildung gibt's derzeit nicht. Wenn man eine neue Technologie bekommt, muss man forschen...</t>
  </si>
  <si>
    <t>"System under test interacts with other applications / systems" - this is the biggest challenge. Complexity of architecture and enormity of data constrains test areas when trying to reproduce errors or test new functionality.</t>
  </si>
  <si>
    <t>keine Herausforderungen bekannt</t>
  </si>
  <si>
    <t>Entwicklung und Betreibung in der Cloud vs. Security-Anforderungen bei höchster Datensicherheit</t>
  </si>
  <si>
    <t>mehrere Tester auf gleichem System
wenig struktuierte Testplanung</t>
  </si>
  <si>
    <t>- System under Test interagiert mit anderen Anwendungen / Systemen</t>
  </si>
  <si>
    <t>#1 System under Test interagiert mit anderen Anwendungen / Systemen
#2 Testgeräte (Betriebssysteme, Verfügbarkeit etc.)</t>
  </si>
  <si>
    <t>Remote/3rd party applications</t>
  </si>
  <si>
    <t xml:space="preserve">Systems integration testing (RIS, PACS, ...)
System integration testing (Komponenten anderer Business Lines, verschiedene Subsysteme, ...)
Remote Testumgebungen
Historischer Technologiemix im Produkt
</t>
  </si>
  <si>
    <t>Integrationstest mehrerer Komponenten</t>
  </si>
  <si>
    <t>A101</t>
  </si>
  <si>
    <t>A102_01</t>
  </si>
  <si>
    <t>The automation will increase but not be completed. It will take years.</t>
  </si>
  <si>
    <t>unbekannt.</t>
  </si>
  <si>
    <t>Ca in den nächsten 2 Jahren</t>
  </si>
  <si>
    <t>da wir fortlaufend entwickeln, warden wir auch fortlaufen weitere Tests automatisieren</t>
  </si>
  <si>
    <t>kein Abschluss der Automatisierung geplant. Es ist ein stetiger Prozess.</t>
  </si>
  <si>
    <t xml:space="preserve">solange das Produkt produktiv im Einsatz ist wird man die Testaufwände optimieren - das kann Automatisierung bedeuten, muss aber nicht sein
</t>
  </si>
  <si>
    <t xml:space="preserve">Die Grenze des technisch Automatisierbaren dürfte in 2-3 Jahren erreicht sein. </t>
  </si>
  <si>
    <t>unbekannt, eher 2-3 Jahre</t>
  </si>
  <si>
    <t>nie</t>
  </si>
  <si>
    <t>Kein Zeitplan</t>
  </si>
  <si>
    <t xml:space="preserve">We have a road map and are working towards it. Functionalities that can be automated will be automated eventually. </t>
  </si>
  <si>
    <t>Weder das Projekt, noch der Test, noch die Automatisierung sind jemals abgeschlossen.</t>
  </si>
  <si>
    <t>unbekannt. Hoffentlich nächstes Jahr</t>
  </si>
  <si>
    <t>Ist ein kontinuierlicher Prozess</t>
  </si>
  <si>
    <t>Unknow</t>
  </si>
  <si>
    <t>offen</t>
  </si>
  <si>
    <t>A104_01</t>
  </si>
  <si>
    <t>budget and time</t>
  </si>
  <si>
    <t>Zeit zum Aufbau, Individualiserte Testanforderungen</t>
  </si>
  <si>
    <t xml:space="preserve">the incredible number of interfaces, which keep changing all the time with increasing frequency. 
Tests which require being in a foreign network can´t to be automated. 
</t>
  </si>
  <si>
    <t>veraltete Technologie</t>
  </si>
  <si>
    <t>Fehlendes Know-How. Immer wieder wird es thematisiert, aber nicht vorangetrieben. Viele Wichtigmacher, die sich dann aber im Endeffekt nicht drum kümmern.</t>
  </si>
  <si>
    <t>- Bei GUI Tests im Browser z.B. die Limitierung des Selenium-Webdrivers auf Browser-Elemente, kein Zugriff auf das File-System
- Kosten für Testing-Framworks
- Zeitlicher Aufwand für die Erstellung/Wartung selbst geschriebener Testing-Frameworks
- Nicht genug Programmier-Kenntnisse der Tester um ohne Hilfe der Entwickler Tests schreiben zu können</t>
  </si>
  <si>
    <t>Ein manuelles Testen auch wenn es nur ein "bisschen" exploratives Testen ist, gibt mir als Tester die noetige Sicherheit. Ich sehe als manueller Tester Dinge die der automatiseirte Test nicht sieht und ich kann kreativ sein in meinen Versuchen das Testobjekt zu Fall zu bringen. Teilweise ergeben sich hieraus auch weitere TestCases oder auch wichtiges Input fuer das Risiko Management... Hier ist die Aufzaehlung bestimmt nicht abschliessend :-)... Ich denke manuelles Testsen wird nicht ueberfluessig werden.</t>
  </si>
  <si>
    <t xml:space="preserve">1) Veränderungen in der SW 
2) Kosten für neue Autotests (min Schnitt ca. 6 facher Aufwand gegenüber eines Manuellen Test) </t>
  </si>
  <si>
    <t>Die Änderungen an den Anwendungen, neue Features, Systeme, Technik
Verhindern: An manchen Stellen ist ein fachlicher Abnahmetest gewünscht</t>
  </si>
  <si>
    <t>UI-Automatisierung ist ein eigener Skill, häufig will sich keiner darum kümmern, was dazu führt dass Automatisierungscode verkümmert
Schwer vorhersehbar, wieviel Aufwand Automatisierung verursacht. Manchmal geht es gut, häufig klappt aber eine Kleinigkeit nur mit extremen Aufwand und macht es deshalb schwer planbar. Management ist dann häufig vom Ergebnis (Fortschritt der Automatisierung / Testabdeckung) enttäuscht.</t>
  </si>
  <si>
    <t>Zeitmangel durch dringendere Aufgaben. 
Bei einem Teil der Regressionstests: technische Probleme bei der Erkennung der Oberflächenelemente.</t>
  </si>
  <si>
    <t>Fehlende Zeit, um sich "am Stück" in das Tehma einzuarbeiten, Konzeptionell zu überlegen und zu starten</t>
  </si>
  <si>
    <t>Zeit, Testumgebungen.</t>
  </si>
  <si>
    <t>Legacy system with unsupported out of date software
People not knowing enough about automated tests and understanding how best to get ROI</t>
  </si>
  <si>
    <t>Performance-Probleme von UFT (Test-Ausführungstool), sporadisch.</t>
  </si>
  <si>
    <t>20 Jahre alter Code, verschiedenste GUIs, falsche Erwartungen, fehlendes Kostenverständnis</t>
  </si>
  <si>
    <t xml:space="preserve">Die Änderung der Entwicklungsumgebung für die Testautomatisierung. Ein Projekt zahlt nicht doppelt: Testautomatisierung umgesetzt im bestehenden System, Ranorex Umstieg wird nicht finanziert. Nicht nötig, findet keine Fehler... (was aber daran liegt, dass RE, DEV und TEST zuwenig zusammenarbeiten durften)... oder nachwievor zuviel beauftragt wird und die Aufträge halt dann wie bei Microsoft/SAP vom User getestet werden... Aber wir entwicklen keine Standardsoftware bzw. auch Standardsoftware wird ja immer noch an MunichRe Bedarf angepasst... </t>
  </si>
  <si>
    <t>jeder Change benötigt eigenen Test Case zu Audit Zwecken</t>
  </si>
  <si>
    <t>Project budget and schedule constraints. Allocation of test resources. 
Automation requires hybrid developer and tester skill set.</t>
  </si>
  <si>
    <t>CRs sind teilweise klein, Testaufwand gering, Testumfang sehr individuell</t>
  </si>
  <si>
    <t>Priorisierung anderer zu automatisierender Themen</t>
  </si>
  <si>
    <t>meist wenig wiederkehrende Tests</t>
  </si>
  <si>
    <t>Häufige Änderungen an der GUI. Keine eindeutige Zuweisung von Eingabefeldern (IDs) in der Software.
Zu wenig Personal</t>
  </si>
  <si>
    <t>#1 Rückschläge in der Vergangenheit
#2 Fehlende Bereitschaft zur Investition
#3 Aufbau von Testdaten in den SAP-Systemen und Produktionssystemen
#4 Unterschiedliche Systeme und Arbeitsweisen</t>
  </si>
  <si>
    <t xml:space="preserve">Conflicts on packages and Application version </t>
  </si>
  <si>
    <t>My team  rarely repeats the same tests.</t>
  </si>
  <si>
    <t>- Komplexes medizinisches System mit umfangreicher Hardware, enthält mehrere Software Systeme
- Reguliertes Umfeld
- Tests erfolgen durch HMI
- Expertenwissen für Akzeptanztests notwendig (MTA, Radiologe, …)
- Testbarkeit des Systems</t>
  </si>
  <si>
    <t>A106_01</t>
  </si>
  <si>
    <t>5 persons are working on it.</t>
  </si>
  <si>
    <t>in Entwicklungsabteilung ca. 1 Tag / Wo, in Fachabteilung keine Automatisierungen</t>
  </si>
  <si>
    <t>gar keine, seit Jahren in Planung</t>
  </si>
  <si>
    <t>10 Tage / Monat</t>
  </si>
  <si>
    <t>In meinem Team ca. 1 Tag pro Monat</t>
  </si>
  <si>
    <t>es gibt Fulltime Entwickler, Testautomatisierungen werden als Task in den Projekten eingeplant</t>
  </si>
  <si>
    <t>Full-Time-Equivalent (1 Person)</t>
  </si>
  <si>
    <t>kaum - vielleicht ein tag pro Monat, um Features unter der Oberfläche testbar zu machen</t>
  </si>
  <si>
    <t>ein Tag pro Monat (erst seit Kurzem)</t>
  </si>
  <si>
    <t>0</t>
  </si>
  <si>
    <t xml:space="preserve">noch keine </t>
  </si>
  <si>
    <t>halber Tag pro Monat. Ideenphase.</t>
  </si>
  <si>
    <t>ca. 3-5 Tage pro Monat</t>
  </si>
  <si>
    <t>We have an automation team working on it. They are shared with other projects as well.</t>
  </si>
  <si>
    <t>für derzeit bekannte und konkrete Anlässe etwa 10 Tage bis Ende Oktober</t>
  </si>
  <si>
    <t>noch gar nichts; für den späteren Aufwand noch nichts bekannt</t>
  </si>
  <si>
    <t>Eine Person in Vollzeit; soll aufgestockt werden.</t>
  </si>
  <si>
    <t xml:space="preserve">Keiner </t>
  </si>
  <si>
    <t>Approx. three days per month</t>
  </si>
  <si>
    <t>3 tage / woche</t>
  </si>
  <si>
    <t>A107_01</t>
  </si>
  <si>
    <t>higher automation
risk based approach</t>
  </si>
  <si>
    <t>niedrigere manuelle Testaufwände</t>
  </si>
  <si>
    <t xml:space="preserve">Monitoring of equipment performing automated tests periodically.
Include testequipment from suppliers (handled by our colleagues). </t>
  </si>
  <si>
    <t>niedrigere manuelle Testaufwände, zielgerichteteres Testen bei gleichem Aufwand</t>
  </si>
  <si>
    <t>Mehr Richtung Automatisierung; Verlagerung der Test komplett nach GER</t>
  </si>
  <si>
    <t>Mehr Automatisierung für Regressive Tests</t>
  </si>
  <si>
    <t>Shift Left der bisherigen autoamtishen Testfälle der nachgelagerten QS nach DEV
Testumgebung für automatische Interoperabilität zu anderen Systemen</t>
  </si>
  <si>
    <t>Es sollen mehr automatisierte Tests der Basisfunktionalitäten im Rahmen von Regressionstests erstellt werden</t>
  </si>
  <si>
    <t>Requirement basierte Tests für die Regressionstests und neue Funktionen, Explorative Manuelle Test für die Veränderungen</t>
  </si>
  <si>
    <t>Im Normalfall niedrigere manuelle Testaufwände.  Hier arbeiten wir seit Jahren daran, die manuellen Aufwände zu reduzieren.</t>
  </si>
  <si>
    <t>bessere Unit-Testabdeckung
mehr Tests unter der Oberfläche (auf Ebene Controler)</t>
  </si>
  <si>
    <t>Mehr Automatisierung (Smoketests, Performanztests, kleiner Teil der Regressionstests).</t>
  </si>
  <si>
    <t>Wir versuchen auch in Zukunft weiterhin möglichst viele automatische Tests zu entwickeln.. 
Automatische Test, die die GUI mit testen wären notwendig, um hier die manuellen Testaufwände zu reduzieren, damit man die frei gewordenen Kapazitäten woanders einsetzen kann.</t>
  </si>
  <si>
    <t>- effektiverer Einsatz der Unterstützung aus dem Projektbereich
- weniger Personen, die aber dafür mehr Zeit und Priorität für die Testausführung erhalten</t>
  </si>
  <si>
    <t>gleiche oder eher höhere manuelle Testaufwände bei gleichzeitigem Ausbau der automatischen Tests.</t>
  </si>
  <si>
    <t>Manual testing is not a big thing at this company. There is no process to develop this within the team. Process at the moment is more aimed at getting our automated tests correct and running fast.</t>
  </si>
  <si>
    <t>Durch weniger Entwicklung (Maintenance-Mode) weniger Tests und dadurch weniger Testaufwände. Genaueres Testing durch Test Impact Analyse, eventuell weniger Aufwand für Testausführung und Testfallspezifikation.</t>
  </si>
  <si>
    <t xml:space="preserve">Lower manual effort. Any test that can be automated will need to be automated. </t>
  </si>
  <si>
    <t>niedrigere Kosten vermutlich wie immer und überall.</t>
  </si>
  <si>
    <t>Weniger manuelle Testaufwände wäre prima!!! Aber ich sehe das nicht. Testen ist irgendwie out. Alle erzählen heutzutage, dass ein Bug halt einfach behoben wird, wenn er auf der Produktion auftaucht. So einfach ist das aber nicht, wenn man im Systemverbund unterwegs ist und z.B. in einem Nebenbuch die KPMG oder E&amp;Y Nachweise haben möchte...</t>
  </si>
  <si>
    <t>mehr Automatisierung bei ähnlichen Tests, Vereinfachung (z.B. Vorfomulierte Test Cases) um Zeit für Tests im Business zu sparen</t>
  </si>
  <si>
    <t>With maturity, lower manual test effort is ideal. Less mature projects may require more targeted testing with the same effort</t>
  </si>
  <si>
    <t>Tests funktionieren gut, keine Weiterentwicklung erforderlich. CRs sind teilweise klein, Testaufwand gering, Testumfang individuell</t>
  </si>
  <si>
    <t>wenn überhaupt gleich hohe Testaufwände. Regressionstest sollen automatisiert werden.</t>
  </si>
  <si>
    <t xml:space="preserve"> zielgerichteteres Testen bei gleichem Aufwand
mehr struktuiriertes vorgehen/planung</t>
  </si>
  <si>
    <t>Zunahme der Automatisierung.
Mehr Tests in gleicher Zeit</t>
  </si>
  <si>
    <t>Niedrigere manuelle Testaufwände
Bessere Definition der manuellen Testaufwände 
Zeitgerechte Bereitstellung der Testdaten
Bessere Organisation (e.g. frühzeitig abgestimmte Termine) der Kunden-/Abnahmetests</t>
  </si>
  <si>
    <t>More targeted testing with the same effort</t>
  </si>
  <si>
    <t>no change</t>
  </si>
  <si>
    <t xml:space="preserve">Schärfung der einzelnen Teststufen, klare Definition der Zielsetzung
Mehr Fokus auf Usability, weg von rein funktionaler/normativer Ausrichtung
Gezielte Auswahl der Testfälle
</t>
  </si>
  <si>
    <t>mehr Testkapazität pro Team, vielleicht 1zu1</t>
  </si>
  <si>
    <t>Quote</t>
  </si>
  <si>
    <t>MIN</t>
  </si>
  <si>
    <t>MEAN</t>
  </si>
  <si>
    <t>MEDIAN</t>
  </si>
  <si>
    <t>MAX</t>
  </si>
  <si>
    <t>LEN</t>
  </si>
  <si>
    <t>STD</t>
  </si>
  <si>
    <t>T102_01[Data]</t>
  </si>
  <si>
    <t>T103_01[Data]</t>
  </si>
  <si>
    <t xml:space="preserve"> Tests für Hauptreleases sind umfangreicher</t>
  </si>
  <si>
    <t>T104_01[Data]</t>
  </si>
  <si>
    <t>500 test cases for a major release, 100 for a minor release</t>
  </si>
  <si>
    <t>Major</t>
  </si>
  <si>
    <t>Minor</t>
  </si>
  <si>
    <t>T105_01[Major]</t>
  </si>
  <si>
    <t>T105_01[Minor]</t>
  </si>
  <si>
    <t>Data (avg)</t>
  </si>
  <si>
    <t>T106_01[Data (avg)]</t>
  </si>
  <si>
    <t>T107_01[Data]</t>
  </si>
  <si>
    <t>Regression Tests</t>
  </si>
  <si>
    <t>User Acceptance Tests</t>
  </si>
  <si>
    <t>ExploratoryTesting</t>
  </si>
  <si>
    <t>Performance Tests</t>
  </si>
  <si>
    <t>Robustness Tests</t>
  </si>
  <si>
    <t>Interoperability Test / Integration Test</t>
  </si>
  <si>
    <t>Sum of Regression Tests</t>
  </si>
  <si>
    <t>Sum of User Acceptance Tests</t>
  </si>
  <si>
    <t>Sum of ExploratoryTesting</t>
  </si>
  <si>
    <t>Sum of Performance Tests</t>
  </si>
  <si>
    <t>Sum of Robustness Tests</t>
  </si>
  <si>
    <t>Sum of Interoperability Test / Integration Test</t>
  </si>
  <si>
    <t>Manual</t>
  </si>
  <si>
    <t>Automated</t>
  </si>
  <si>
    <t>HPQC</t>
  </si>
  <si>
    <t>Azure DevOps</t>
  </si>
  <si>
    <t>Nur auf freiwilliger Basis</t>
  </si>
  <si>
    <t>hatten wir mal versucht, aber das müssten die Tester manuell eingeben</t>
  </si>
  <si>
    <t>Allerdings kann es sein, dass die Tests wg. anderer Aktivitäten unterbrochen werden müssen. Aussagekräftig sind diese nicht, sobald ein Tester mehr als Testen zu tun hat.</t>
  </si>
  <si>
    <t>Sum of No</t>
  </si>
  <si>
    <t>Sum of Manual</t>
  </si>
  <si>
    <t>Sum of Automated</t>
  </si>
  <si>
    <t>Change-based</t>
  </si>
  <si>
    <t>Requirements-based</t>
  </si>
  <si>
    <t>Experience-based</t>
  </si>
  <si>
    <t>Feature criticality</t>
  </si>
  <si>
    <t>Time-contraint-based</t>
  </si>
  <si>
    <t>History-based</t>
  </si>
  <si>
    <t>Entire Suite</t>
  </si>
  <si>
    <t>Selection</t>
  </si>
  <si>
    <t>Ja, da die Testfälle meist neu angelegt werden.</t>
  </si>
  <si>
    <t xml:space="preserve">Nach einer Abnahme wird einen manuellen Testfall erstellt, falls dafür keinen automatischen Test geschrieben werden kann. </t>
  </si>
  <si>
    <t>From a customer point of view as previously mentioned, they MUST run the 52 validation tests (which are appropriate to them) when notified otherwise our software is potentially not valid for their use.</t>
  </si>
  <si>
    <t>Sum of Entire Suite</t>
  </si>
  <si>
    <t>Sum of Selection</t>
  </si>
  <si>
    <t>Sum of Change-based</t>
  </si>
  <si>
    <t>Sum of Requirements-based</t>
  </si>
  <si>
    <t>Sum of Experience-based</t>
  </si>
  <si>
    <t>Sum of Feature criticality</t>
  </si>
  <si>
    <t>Sum of Time-contraint-based</t>
  </si>
  <si>
    <t>Sum of History-based</t>
  </si>
  <si>
    <t>Expert Knowledge</t>
  </si>
  <si>
    <t>Area of responsibility</t>
  </si>
  <si>
    <t>Self-Assignment</t>
  </si>
  <si>
    <t>Random</t>
  </si>
  <si>
    <t>Time Capacity</t>
  </si>
  <si>
    <t>Preferences</t>
  </si>
  <si>
    <t>Alternating</t>
  </si>
  <si>
    <t>Lead-Assignment</t>
  </si>
  <si>
    <t>No assignment</t>
  </si>
  <si>
    <t>Sum of Expert Knowledge</t>
  </si>
  <si>
    <t>Sum of Area of responsibility</t>
  </si>
  <si>
    <t>Sum of Lead-Assignment</t>
  </si>
  <si>
    <t>Sum of Self-Assignment</t>
  </si>
  <si>
    <t>Sum of Random</t>
  </si>
  <si>
    <t>Sum of Time Capacity</t>
  </si>
  <si>
    <t>Sum of Preferences</t>
  </si>
  <si>
    <t>Sum of Alternating</t>
  </si>
  <si>
    <t>Sum of No assignment</t>
  </si>
  <si>
    <t>Simulators</t>
  </si>
  <si>
    <t>Hardware</t>
  </si>
  <si>
    <t>External Systems</t>
  </si>
  <si>
    <t>Tosca</t>
  </si>
  <si>
    <t>Loadrunner</t>
  </si>
  <si>
    <t>Scripts</t>
  </si>
  <si>
    <t>SoapUI</t>
  </si>
  <si>
    <t>Postman</t>
  </si>
  <si>
    <t>curl</t>
  </si>
  <si>
    <t>Excel</t>
  </si>
  <si>
    <t>DB Tools</t>
  </si>
  <si>
    <t>Interface Monitoring</t>
  </si>
  <si>
    <t>Sum of GUI</t>
  </si>
  <si>
    <t>Sum of Browser</t>
  </si>
  <si>
    <t>Sum of Simulators</t>
  </si>
  <si>
    <t>Sum of Hardware</t>
  </si>
  <si>
    <t>Sum of External Systems</t>
  </si>
  <si>
    <t>Sum of Tosca</t>
  </si>
  <si>
    <t>Sum of Loadrunner</t>
  </si>
  <si>
    <t>Sum of Scripts</t>
  </si>
  <si>
    <t>Sum of SoapUI</t>
  </si>
  <si>
    <t>Sum of Postman</t>
  </si>
  <si>
    <t>Sum of curl</t>
  </si>
  <si>
    <t>Sum of Excel</t>
  </si>
  <si>
    <t>Count of DB Tools</t>
  </si>
  <si>
    <t>Sum of Interface Monitoring</t>
  </si>
  <si>
    <t>Setup SUT</t>
  </si>
  <si>
    <t>Create/Load test data</t>
  </si>
  <si>
    <t>Creation of test report</t>
  </si>
  <si>
    <t>Test multiple browser</t>
  </si>
  <si>
    <t>Log check</t>
  </si>
  <si>
    <t>Test multiple languages</t>
  </si>
  <si>
    <t>None</t>
  </si>
  <si>
    <t>Setup of target machine</t>
  </si>
  <si>
    <t>Sum of Setup SUT</t>
  </si>
  <si>
    <t>Sum of Create/Load test data</t>
  </si>
  <si>
    <t>Sum of Login</t>
  </si>
  <si>
    <t>Sum of Creation of test report</t>
  </si>
  <si>
    <t>Sum of Test multiple browser</t>
  </si>
  <si>
    <t>Sum of Log check</t>
  </si>
  <si>
    <t>Sum of Test multiple languages</t>
  </si>
  <si>
    <t>Sum of None</t>
  </si>
  <si>
    <t>Ticket Management System</t>
  </si>
  <si>
    <t>Mail/Chat</t>
  </si>
  <si>
    <t>Stand up Meetings</t>
  </si>
  <si>
    <t>Direct Analog Communication</t>
  </si>
  <si>
    <t>Informal Documentation</t>
  </si>
  <si>
    <t>Call</t>
  </si>
  <si>
    <t>Directly after fix</t>
  </si>
  <si>
    <t>Next test phase</t>
  </si>
  <si>
    <t>No re-testing</t>
  </si>
  <si>
    <t>Weiß nicht</t>
  </si>
  <si>
    <t>Sum of Ja</t>
  </si>
  <si>
    <t>Sum of Nein</t>
  </si>
  <si>
    <t>Sum of Weiß nicht</t>
  </si>
  <si>
    <t>Developers test</t>
  </si>
  <si>
    <t>Testers are part of dev team</t>
  </si>
  <si>
    <t>Dedicated testing/V&amp;V team</t>
  </si>
  <si>
    <t>External Testers (different organization)</t>
  </si>
  <si>
    <t>Test and dev in different time zones</t>
  </si>
  <si>
    <t>Dev/test/spec in different languages</t>
  </si>
  <si>
    <t>lack of time in specialty department</t>
  </si>
  <si>
    <t>lack of time for (tester) training</t>
  </si>
  <si>
    <t>lack of time in testing</t>
  </si>
  <si>
    <t>long time-to-fix (result)</t>
  </si>
  <si>
    <t>Coordination of testing activities/efforts across different products' release cycles</t>
  </si>
  <si>
    <t>Resource (w.r.t. expertise) availability (e.g., domain knowledge, missing testing skills)</t>
  </si>
  <si>
    <t>Different providers/organizations</t>
  </si>
  <si>
    <t>Varying service providers over time</t>
  </si>
  <si>
    <t>Communication/documentation challenges (e.g., only indirect communication through documents, bad language)</t>
  </si>
  <si>
    <t>Transforming development processes (e.g., waterfall to agile)</t>
  </si>
  <si>
    <t>Re-run tests</t>
  </si>
  <si>
    <t>Do nothing</t>
  </si>
  <si>
    <t>High flexibility</t>
  </si>
  <si>
    <t>"Intelligent test oracle"</t>
  </si>
  <si>
    <t>Necessarily real worl data/user input</t>
  </si>
  <si>
    <t>Cost-Efficiency</t>
  </si>
  <si>
    <t>Missing test automation Infra</t>
  </si>
  <si>
    <t>Deep domain knowledge required to define expected behavior (oracle)</t>
  </si>
  <si>
    <t>"Real-world" data required</t>
  </si>
  <si>
    <t>Domain complexity drives automation complexity</t>
  </si>
  <si>
    <t>Technological challenges</t>
  </si>
  <si>
    <t>Planned test phases/plans</t>
  </si>
  <si>
    <t>Finished feature ticket</t>
  </si>
  <si>
    <t>Deployment to test environment</t>
  </si>
  <si>
    <t>Code change in production</t>
  </si>
  <si>
    <t>Test environment update</t>
  </si>
  <si>
    <t>SUT interacts with other systems / applications</t>
  </si>
  <si>
    <t>HIL Tests</t>
  </si>
  <si>
    <t>Legacy technology</t>
  </si>
  <si>
    <t>Network Latency</t>
  </si>
  <si>
    <t>Limited amount of test environments</t>
  </si>
  <si>
    <t>Interference with other test environments</t>
  </si>
  <si>
    <t>Ja, alle</t>
  </si>
  <si>
    <t>Ja, manche</t>
  </si>
  <si>
    <t>Sum of Ja, alle</t>
  </si>
  <si>
    <t>Sum of Ja, manche</t>
  </si>
  <si>
    <t>Unknown / no schedule</t>
  </si>
  <si>
    <t>(1-3) years</t>
  </si>
  <si>
    <t>Budget</t>
  </si>
  <si>
    <t>Time</t>
  </si>
  <si>
    <t>Interfaces to external systems</t>
  </si>
  <si>
    <t>Legacy technolgy</t>
  </si>
  <si>
    <t>Know-how</t>
  </si>
  <si>
    <t>Technology limitations</t>
  </si>
  <si>
    <t>Fear costs of automation infrastructure</t>
  </si>
  <si>
    <t>Difficult to estimate cost/effort up front</t>
  </si>
  <si>
    <t>Der Testfall wird am Ticket in iTrac hinterlegt. In der Referenzierung gibt es manchmal individuell Lücken.</t>
  </si>
  <si>
    <t>Sum of Ticket Management System</t>
  </si>
  <si>
    <t>Sum of Mail/Chat</t>
  </si>
  <si>
    <t>Sum of Stand up Meetings</t>
  </si>
  <si>
    <t>Sum of Direct Analog Communication</t>
  </si>
  <si>
    <t>Sum of Informal Documentation</t>
  </si>
  <si>
    <t>Sum of Call</t>
  </si>
  <si>
    <t>Sum of Directly after fix</t>
  </si>
  <si>
    <t>Sum of Next test phase</t>
  </si>
  <si>
    <t>Count of No re-testing</t>
  </si>
  <si>
    <t xml:space="preserve">Es gibt aber auch viele Personen aus den Projekten, die am Test teilnehmen. Die kommen alle aus unterschiedlichen Teams mit unterschiedlicher Lust am testen.  </t>
  </si>
  <si>
    <t>Specialist department/Customer</t>
  </si>
  <si>
    <t>Sum of Developers test</t>
  </si>
  <si>
    <t>Sum of Testers are part of dev team</t>
  </si>
  <si>
    <t>Sum of Dedicated testing/V&amp;V team</t>
  </si>
  <si>
    <t>Sum of Specialist department/Customer</t>
  </si>
  <si>
    <t>Sum of External Testers (different organization)</t>
  </si>
  <si>
    <t>Test  hat zu wenig Zeit um zu testen (sind die letzten) Termin für die Freigabe steht</t>
  </si>
  <si>
    <t>Test environments do not match production environment enough meaning its possible that tests are passing but failing in production.</t>
  </si>
  <si>
    <t>Testing environment restricted or different from production</t>
  </si>
  <si>
    <t>Reguliertes Umfeld (Medizintechnik)</t>
  </si>
  <si>
    <t>Sum of Test and dev in different time zones</t>
  </si>
  <si>
    <t>Sum of Dev/test/spec in different languages</t>
  </si>
  <si>
    <t>Sum of lack of time in specialty department</t>
  </si>
  <si>
    <t>Sum of lack of time for (tester) training</t>
  </si>
  <si>
    <t>Sum of lack of time in testing</t>
  </si>
  <si>
    <t>Sum of Coordination of testing activities/efforts across different products' release cycles</t>
  </si>
  <si>
    <t>Sum of long time-to-fix (result)</t>
  </si>
  <si>
    <t>Sum of Resource (w.r.t. expertise) availability (e.g., domain knowledge, missing testing skills)</t>
  </si>
  <si>
    <t>Sum of Different providers/organizations</t>
  </si>
  <si>
    <t>Sum of Testing environment restricted or different from production</t>
  </si>
  <si>
    <t>Sum of Varying service providers over time</t>
  </si>
  <si>
    <t>Sum of Communication/documentation challenges (e.g., only indirect communication through documents, bad language)</t>
  </si>
  <si>
    <t>Sum of Transforming development processes (e.g., waterfall to agile)</t>
  </si>
  <si>
    <t>Sum of Rapid deployment cycle (from T128)</t>
  </si>
  <si>
    <t>Sum of Rapid change management</t>
  </si>
  <si>
    <t>"wegdiskutiert"</t>
  </si>
  <si>
    <r>
      <t xml:space="preserve">"Meist stellt sich die Differenz als nicht wahrgenommener Unterschied im Vorgehen oder in den Daten dar. Die Tests sind absichtlich ungenau im Vorgehen beschrieben, um unterschiedliche Vorgehensweisen abzudecken, die das gleiche Ergebnis produzieren </t>
    </r>
    <r>
      <rPr>
        <i/>
        <sz val="11"/>
        <color theme="1"/>
        <rFont val="Calibri"/>
        <family val="2"/>
        <scheme val="minor"/>
      </rPr>
      <t>sollen."</t>
    </r>
  </si>
  <si>
    <t>Sum of Re-run tests</t>
  </si>
  <si>
    <t>Sum of Do nothing</t>
  </si>
  <si>
    <t>High maintenance efforts for test automation (high change frequency)</t>
  </si>
  <si>
    <t xml:space="preserve">Nah an der Realität, Fallspezifisch, Aktualität. </t>
  </si>
  <si>
    <t>Als Quality Gate haben wir einen manuellen Smoke Test begleiten zu den automatisierten Tests etabliert um ein Gefühl für das Testobjekt zu erhalten bevor ein möglicher Release Kandidat die Entwicklungsabteilung verlässt.</t>
  </si>
  <si>
    <t>Broader scope of test (unconscious test oracles, explorative, intended underspecification)</t>
  </si>
  <si>
    <t>High Setup costs (time investment)</t>
  </si>
  <si>
    <t>fachliche komplexes Thema, Anforderungen sind nicht immer klar</t>
  </si>
  <si>
    <t>we had automative test cases in former times displaying us with an traffic light just important issues. Now we have to run all regression tests manually because the environment basis of test automation is outdated. Its boaring to run the same test cases over all environments three times as minimum before rollout!</t>
  </si>
  <si>
    <t>Easy / no technical skill set required</t>
  </si>
  <si>
    <t>fehlendes Strukturiertes Vorgehen beim Testen insgesamt,</t>
  </si>
  <si>
    <t>Akzeptanztest (im klinischen Umfeld) nur manuell durchführbar</t>
  </si>
  <si>
    <t>Sum of High flexibility</t>
  </si>
  <si>
    <t>Sum of "Intelligent test oracle"</t>
  </si>
  <si>
    <t>Sum of Necessarily real worl data/user input</t>
  </si>
  <si>
    <t>Sum of Broader scope of test (unconscious test oracles, explorative, intended underspecification)</t>
  </si>
  <si>
    <t>Sum of Cost-Efficiency</t>
  </si>
  <si>
    <t>Sum of Easy / no technical skill set required</t>
  </si>
  <si>
    <t>Sum of Missing test automation Infra</t>
  </si>
  <si>
    <t>Sum of Deep domain knowledge required to define expected behavior (oracle)</t>
  </si>
  <si>
    <t>Sum of "Real-world" data required</t>
  </si>
  <si>
    <t>Sum of Domain complexity drives automation complexity</t>
  </si>
  <si>
    <t>Sum of High maintenance efforts for test automation (high change frequency)</t>
  </si>
  <si>
    <t>Sum of Technological challenges</t>
  </si>
  <si>
    <t>Sum of High Setup costs (time investment)</t>
  </si>
  <si>
    <t>Large amount of existing manual test specs force manual testing.</t>
  </si>
  <si>
    <t>Several test environments (maintenance, effort)</t>
  </si>
  <si>
    <t>Expected system behavior depends on time (“Zeitreisetests”)</t>
  </si>
  <si>
    <t>Side effects from unisolated test environment are expected but effects not systematically investigated</t>
  </si>
  <si>
    <t>benötige ich einen Paralleltest: In dem Fall gibt es eine Teams Session und alle clicken zeitgleich auf "1-2-3"</t>
  </si>
  <si>
    <t>Remote Test Environments (e.g. Security)</t>
  </si>
  <si>
    <t>Different hardware combinations</t>
  </si>
  <si>
    <t>Testaufwände optimieren - das kann Automatisierung bedeuten, muss aber nicht sein</t>
  </si>
  <si>
    <t>Change Frequency</t>
  </si>
  <si>
    <t>(Business) Requirements</t>
  </si>
  <si>
    <t>at least 1 FTE</t>
  </si>
  <si>
    <t>at least 1 person &gt;= 1d/w</t>
  </si>
  <si>
    <t>at least 1 person &gt;= 1d/m</t>
  </si>
  <si>
    <t>higher manual test effort</t>
  </si>
  <si>
    <t>lower manual test effort</t>
  </si>
  <si>
    <t>more targeted testing with the same effort</t>
  </si>
  <si>
    <t>higher degree of automation</t>
  </si>
  <si>
    <t>selection strategy (e.g., risk-based approach)</t>
  </si>
  <si>
    <t>Change of responsibility</t>
  </si>
  <si>
    <t>Shift Left der bisherigen autoamtishen Testfälle der nachgelagerten QS nach DEV</t>
  </si>
  <si>
    <t>Testen ist irgendwie out. Alle erzählen heutzutage, dass ein Bug halt einfach behoben wird, wenn er auf der Produktion auftaucht.</t>
  </si>
  <si>
    <t>Sum of Planned test phases/plans</t>
  </si>
  <si>
    <t>Sum of Finished feature ticket</t>
  </si>
  <si>
    <t>Sum of Deployment to test environment</t>
  </si>
  <si>
    <t>Sum of Test environment update</t>
  </si>
  <si>
    <t>Sum of Code change in production</t>
  </si>
  <si>
    <t>Sum of Yes</t>
  </si>
  <si>
    <t>Sum of SUT interacts with other systems / applications</t>
  </si>
  <si>
    <t>Sum of HIL Tests</t>
  </si>
  <si>
    <t>Sum of Remote Test Environments (e.g. Security)</t>
  </si>
  <si>
    <t>Sum of Different hardware combinations</t>
  </si>
  <si>
    <t>Sum of Legacy technology</t>
  </si>
  <si>
    <t>Sum of Several test environments (maintenance, effort)</t>
  </si>
  <si>
    <t>Sum of Network Latency</t>
  </si>
  <si>
    <t>Row Labels</t>
  </si>
  <si>
    <t>(blank)</t>
  </si>
  <si>
    <t>Grand Total</t>
  </si>
  <si>
    <t>Sum of Interference with other test environments</t>
  </si>
  <si>
    <t>Sum of Unknown / no schedule</t>
  </si>
  <si>
    <t>Sum of (1-3) years</t>
  </si>
  <si>
    <t>Sum of Budget</t>
  </si>
  <si>
    <t>Sum of Time</t>
  </si>
  <si>
    <t>Sum of (Business) Requirements</t>
  </si>
  <si>
    <t>Sum of Interfaces to external systems</t>
  </si>
  <si>
    <t>Sum of Legacy technolgy</t>
  </si>
  <si>
    <t>Sum of Know-how</t>
  </si>
  <si>
    <t>Sum of Technology limitations</t>
  </si>
  <si>
    <t>Sum of Fear costs of automation infrastructure</t>
  </si>
  <si>
    <t>Sum of Difficult to estimate cost/effort up front</t>
  </si>
  <si>
    <t>Sum of Change Frequency</t>
  </si>
  <si>
    <t>Sum of at least 1 FTE</t>
  </si>
  <si>
    <t>Sum of at least 1 person &gt;= 1d/w</t>
  </si>
  <si>
    <t>Sum of at least 1 person &gt;= 1d/m</t>
  </si>
  <si>
    <t>Sum of higher manual test effort</t>
  </si>
  <si>
    <t>Sum of lower manual test effort</t>
  </si>
  <si>
    <t>Sum of more targeted testing with the same effort</t>
  </si>
  <si>
    <t>Sum of higher degree of automation</t>
  </si>
  <si>
    <t>Sum of selection strategy (e.g., risk-based approach)</t>
  </si>
  <si>
    <t>Sum of Change of responsibility</t>
  </si>
  <si>
    <t>Sum of no change</t>
  </si>
  <si>
    <t>Prioritization</t>
  </si>
  <si>
    <t>Sum of Prioritization</t>
  </si>
  <si>
    <t>T125</t>
  </si>
  <si>
    <t>What advantages do you see in manual compared to automated software tests?</t>
  </si>
  <si>
    <t>What factors force you to test manually?</t>
  </si>
  <si>
    <t>A104</t>
  </si>
  <si>
    <t>What conditions and obstacles make test automation difficult or impossible?</t>
  </si>
  <si>
    <t>T101</t>
  </si>
  <si>
    <t>Which test activities are performed manually?</t>
  </si>
  <si>
    <t>T102</t>
  </si>
  <si>
    <t>How large is the manual test suite overall?</t>
  </si>
  <si>
    <t>T103</t>
  </si>
  <si>
    <t>How many testers are there in your project?</t>
  </si>
  <si>
    <t>T104</t>
  </si>
  <si>
    <t>How many test cycles take place per year?</t>
  </si>
  <si>
    <t>T105</t>
  </si>
  <si>
    <t>How many test cases are executed per cycle?</t>
  </si>
  <si>
    <t>T106</t>
  </si>
  <si>
    <t>How long does it take on average to run a test case?</t>
  </si>
  <si>
    <t>T107</t>
  </si>
  <si>
    <t>How long does it take to execute the entire test suite?</t>
  </si>
  <si>
    <t>T126</t>
  </si>
  <si>
    <t>Which events trigger the execution of a test case?</t>
  </si>
  <si>
    <t>T127</t>
  </si>
  <si>
    <t>Is a successful test execution an acceptance criterion for change requests?</t>
  </si>
  <si>
    <t>T115</t>
  </si>
  <si>
    <t>How do developers find out about test failures?</t>
  </si>
  <si>
    <t>T116</t>
  </si>
  <si>
    <t>When is a failed test case retested?</t>
  </si>
  <si>
    <t>T109</t>
  </si>
  <si>
    <t>Is the entire test suite executed in every test phase?</t>
  </si>
  <si>
    <t>If not, how are test cases selected and prioritized for a test plan?</t>
  </si>
  <si>
    <t>T110</t>
  </si>
  <si>
    <t>How are test cases assigned to individual testers?</t>
  </si>
  <si>
    <t>T111</t>
  </si>
  <si>
    <t>Which interfaces are used to test the system under test technically?</t>
  </si>
  <si>
    <t>T128</t>
  </si>
  <si>
    <t>Which technology-related challenges exist?</t>
  </si>
  <si>
    <t>T120</t>
  </si>
  <si>
    <t>How is the System Under Test organizationally tested?</t>
  </si>
  <si>
    <t>T121</t>
  </si>
  <si>
    <t>What organizational challenges are there?</t>
  </si>
  <si>
    <t>Are there flaky manual test cases?</t>
  </si>
  <si>
    <t>T124</t>
  </si>
  <si>
    <t>How do you deal with flaky tests?</t>
  </si>
  <si>
    <t>A107</t>
  </si>
  <si>
    <t>How should your testing process develop in the coming years?</t>
  </si>
  <si>
    <t>Are there considerations or specific plans to carry out tests more automatically?</t>
  </si>
  <si>
    <t>A102</t>
  </si>
  <si>
    <t>By when should the automation be completed?</t>
  </si>
  <si>
    <t>A106</t>
  </si>
  <si>
    <t>How much time is currently invested in the automation of manual test cases?</t>
  </si>
  <si>
    <t>T114</t>
  </si>
  <si>
    <t>Which steps need to be taken for each test case?</t>
  </si>
  <si>
    <t>T108</t>
  </si>
  <si>
    <t>Is the execution time recorded for each test case?</t>
  </si>
  <si>
    <t>Question Label</t>
  </si>
  <si>
    <t>Survey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</si>
</sst>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right style="thick">
        <color auto="1"/>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quotePrefix="1" applyNumberFormat="1" applyAlignment="1">
      <alignment wrapText="1"/>
    </xf>
    <xf numFmtId="0" fontId="0" fillId="0" borderId="0" xfId="0" applyBorder="1" applyAlignment="1">
      <alignment wrapText="1"/>
    </xf>
    <xf numFmtId="0" fontId="0" fillId="0" borderId="1" xfId="0" applyBorder="1" applyAlignment="1">
      <alignment wrapText="1"/>
    </xf>
    <xf numFmtId="0" fontId="0" fillId="0" borderId="1" xfId="0" applyNumberFormat="1" applyBorder="1" applyAlignment="1">
      <alignment wrapText="1"/>
    </xf>
    <xf numFmtId="0" fontId="0" fillId="0" borderId="0" xfId="0" pivotButton="1"/>
    <xf numFmtId="0" fontId="0" fillId="0" borderId="0" xfId="0" applyAlignment="1">
      <alignment horizontal="left"/>
    </xf>
    <xf numFmtId="0" fontId="0" fillId="0" borderId="0" xfId="0" applyNumberFormat="1" applyFill="1" applyAlignment="1">
      <alignment wrapText="1"/>
    </xf>
  </cellXfs>
  <cellStyles count="1">
    <cellStyle name="Normal" xfId="0" builtinId="0"/>
  </cellStyles>
  <dxfs count="267">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border diagonalUp="0" diagonalDown="0">
        <left/>
        <right style="thick">
          <color auto="1"/>
        </right>
        <top/>
        <bottom/>
        <vertical/>
        <horizontal/>
      </border>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1.xml"/><Relationship Id="rId21" Type="http://schemas.openxmlformats.org/officeDocument/2006/relationships/worksheet" Target="worksheets/sheet21.xml"/><Relationship Id="rId34" Type="http://schemas.openxmlformats.org/officeDocument/2006/relationships/pivotCacheDefinition" Target="pivotCache/pivotCacheDefinition6.xml"/><Relationship Id="rId42" Type="http://schemas.openxmlformats.org/officeDocument/2006/relationships/pivotCacheDefinition" Target="pivotCache/pivotCacheDefinition14.xml"/><Relationship Id="rId47" Type="http://schemas.openxmlformats.org/officeDocument/2006/relationships/pivotCacheDefinition" Target="pivotCache/pivotCacheDefinition19.xml"/><Relationship Id="rId50" Type="http://schemas.openxmlformats.org/officeDocument/2006/relationships/pivotCacheDefinition" Target="pivotCache/pivotCacheDefinition22.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4.xml"/><Relationship Id="rId37" Type="http://schemas.openxmlformats.org/officeDocument/2006/relationships/pivotCacheDefinition" Target="pivotCache/pivotCacheDefinition9.xml"/><Relationship Id="rId40" Type="http://schemas.openxmlformats.org/officeDocument/2006/relationships/pivotCacheDefinition" Target="pivotCache/pivotCacheDefinition12.xml"/><Relationship Id="rId45" Type="http://schemas.openxmlformats.org/officeDocument/2006/relationships/pivotCacheDefinition" Target="pivotCache/pivotCacheDefinition17.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3.xml"/><Relationship Id="rId44" Type="http://schemas.openxmlformats.org/officeDocument/2006/relationships/pivotCacheDefinition" Target="pivotCache/pivotCacheDefinition16.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pivotCacheDefinition" Target="pivotCache/pivotCacheDefinition7.xml"/><Relationship Id="rId43" Type="http://schemas.openxmlformats.org/officeDocument/2006/relationships/pivotCacheDefinition" Target="pivotCache/pivotCacheDefinition15.xml"/><Relationship Id="rId48" Type="http://schemas.openxmlformats.org/officeDocument/2006/relationships/pivotCacheDefinition" Target="pivotCache/pivotCacheDefinition20.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5.xml"/><Relationship Id="rId38" Type="http://schemas.openxmlformats.org/officeDocument/2006/relationships/pivotCacheDefinition" Target="pivotCache/pivotCacheDefinition10.xml"/><Relationship Id="rId46" Type="http://schemas.openxmlformats.org/officeDocument/2006/relationships/pivotCacheDefinition" Target="pivotCache/pivotCacheDefinition18.xml"/><Relationship Id="rId20" Type="http://schemas.openxmlformats.org/officeDocument/2006/relationships/worksheet" Target="worksheets/sheet20.xml"/><Relationship Id="rId41" Type="http://schemas.openxmlformats.org/officeDocument/2006/relationships/pivotCacheDefinition" Target="pivotCache/pivotCacheDefinition13.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8.xml"/><Relationship Id="rId49" Type="http://schemas.openxmlformats.org/officeDocument/2006/relationships/pivotCacheDefinition" Target="pivotCache/pivotCacheDefinition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[answers_anonymized.xlsx]T101!PivotTable1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'T101'!$N$1</c:f>
              <c:strCache>
                <c:ptCount val="1"/>
                <c:pt idx="0">
                  <c:v>Sum of Regression Tests</c:v>
                </c:pt>
              </c:strCache>
            </c:strRef>
          </c:tx>
          <c:spPr>
            <a:solidFill>
              <a:schemeClr val="accent1"/>
            </a:solidFill>
            <a:ln>
              <a:noFill/>
            </a:ln>
            <a:effectLst/>
          </c:spPr>
          <c:invertIfNegative val="0"/>
          <c:cat>
            <c:strRef>
              <c:f>'T101'!$N$2</c:f>
              <c:strCache>
                <c:ptCount val="1"/>
                <c:pt idx="0">
                  <c:v>Total</c:v>
                </c:pt>
              </c:strCache>
            </c:strRef>
          </c:cat>
          <c:val>
            <c:numRef>
              <c:f>'T101'!$N$2</c:f>
              <c:numCache>
                <c:formatCode>General</c:formatCode>
                <c:ptCount val="1"/>
                <c:pt idx="0">
                  <c:v>31</c:v>
                </c:pt>
              </c:numCache>
            </c:numRef>
          </c:val>
          <c:extLst>
            <c:ext xmlns:c16="http://schemas.microsoft.com/office/drawing/2014/chart" uri="{C3380CC4-5D6E-409C-BE32-E72D297353CC}">
              <c16:uniqueId val="{00000000-A5BA-4EFA-8D04-7B88BDC0D55F}"/>
            </c:ext>
          </c:extLst>
        </c:ser>
        <c:ser>
          <c:idx val="1"/>
          <c:order val="1"/>
          <c:tx>
            <c:strRef>
              <c:f>'T101'!$O$1</c:f>
              <c:strCache>
                <c:ptCount val="1"/>
                <c:pt idx="0">
                  <c:v>Sum of User Acceptance Tests</c:v>
                </c:pt>
              </c:strCache>
            </c:strRef>
          </c:tx>
          <c:spPr>
            <a:solidFill>
              <a:schemeClr val="accent2"/>
            </a:solidFill>
            <a:ln>
              <a:noFill/>
            </a:ln>
            <a:effectLst/>
          </c:spPr>
          <c:invertIfNegative val="0"/>
          <c:cat>
            <c:strRef>
              <c:f>'T101'!$N$2</c:f>
              <c:strCache>
                <c:ptCount val="1"/>
                <c:pt idx="0">
                  <c:v>Total</c:v>
                </c:pt>
              </c:strCache>
            </c:strRef>
          </c:cat>
          <c:val>
            <c:numRef>
              <c:f>'T101'!$O$2</c:f>
              <c:numCache>
                <c:formatCode>General</c:formatCode>
                <c:ptCount val="1"/>
                <c:pt idx="0">
                  <c:v>25</c:v>
                </c:pt>
              </c:numCache>
            </c:numRef>
          </c:val>
          <c:extLst>
            <c:ext xmlns:c16="http://schemas.microsoft.com/office/drawing/2014/chart" uri="{C3380CC4-5D6E-409C-BE32-E72D297353CC}">
              <c16:uniqueId val="{00000001-4BB2-4915-A662-2B00A47E9756}"/>
            </c:ext>
          </c:extLst>
        </c:ser>
        <c:ser>
          <c:idx val="2"/>
          <c:order val="2"/>
          <c:tx>
            <c:strRef>
              <c:f>'T101'!$P$1</c:f>
              <c:strCache>
                <c:ptCount val="1"/>
                <c:pt idx="0">
                  <c:v>Sum of Smoke Tests</c:v>
                </c:pt>
              </c:strCache>
            </c:strRef>
          </c:tx>
          <c:spPr>
            <a:solidFill>
              <a:schemeClr val="accent3"/>
            </a:solidFill>
            <a:ln>
              <a:noFill/>
            </a:ln>
            <a:effectLst/>
          </c:spPr>
          <c:invertIfNegative val="0"/>
          <c:cat>
            <c:strRef>
              <c:f>'T101'!$N$2</c:f>
              <c:strCache>
                <c:ptCount val="1"/>
                <c:pt idx="0">
                  <c:v>Total</c:v>
                </c:pt>
              </c:strCache>
            </c:strRef>
          </c:cat>
          <c:val>
            <c:numRef>
              <c:f>'T101'!$P$2</c:f>
              <c:numCache>
                <c:formatCode>General</c:formatCode>
                <c:ptCount val="1"/>
                <c:pt idx="0">
                  <c:v>22</c:v>
                </c:pt>
              </c:numCache>
            </c:numRef>
          </c:val>
          <c:extLst>
            <c:ext xmlns:c16="http://schemas.microsoft.com/office/drawing/2014/chart" uri="{C3380CC4-5D6E-409C-BE32-E72D297353CC}">
              <c16:uniqueId val="{00000002-4BB2-4915-A662-2B00A47E9756}"/>
            </c:ext>
          </c:extLst>
        </c:ser>
        <c:ser>
          <c:idx val="3"/>
          <c:order val="3"/>
          <c:tx>
            <c:strRef>
              <c:f>'T101'!$Q$1</c:f>
              <c:strCache>
                <c:ptCount val="1"/>
                <c:pt idx="0">
                  <c:v>Sum of ExploratoryTesting</c:v>
                </c:pt>
              </c:strCache>
            </c:strRef>
          </c:tx>
          <c:spPr>
            <a:solidFill>
              <a:schemeClr val="accent4"/>
            </a:solidFill>
            <a:ln>
              <a:noFill/>
            </a:ln>
            <a:effectLst/>
          </c:spPr>
          <c:invertIfNegative val="0"/>
          <c:cat>
            <c:strRef>
              <c:f>'T101'!$N$2</c:f>
              <c:strCache>
                <c:ptCount val="1"/>
                <c:pt idx="0">
                  <c:v>Total</c:v>
                </c:pt>
              </c:strCache>
            </c:strRef>
          </c:cat>
          <c:val>
            <c:numRef>
              <c:f>'T101'!$Q$2</c:f>
              <c:numCache>
                <c:formatCode>General</c:formatCode>
                <c:ptCount val="1"/>
                <c:pt idx="0">
                  <c:v>18</c:v>
                </c:pt>
              </c:numCache>
            </c:numRef>
          </c:val>
          <c:extLst>
            <c:ext xmlns:c16="http://schemas.microsoft.com/office/drawing/2014/chart" uri="{C3380CC4-5D6E-409C-BE32-E72D297353CC}">
              <c16:uniqueId val="{00000003-4BB2-4915-A662-2B00A47E9756}"/>
            </c:ext>
          </c:extLst>
        </c:ser>
        <c:ser>
          <c:idx val="4"/>
          <c:order val="4"/>
          <c:tx>
            <c:strRef>
              <c:f>'T101'!$R$1</c:f>
              <c:strCache>
                <c:ptCount val="1"/>
                <c:pt idx="0">
                  <c:v>Sum of Performance Tests</c:v>
                </c:pt>
              </c:strCache>
            </c:strRef>
          </c:tx>
          <c:spPr>
            <a:solidFill>
              <a:schemeClr val="accent5"/>
            </a:solidFill>
            <a:ln>
              <a:noFill/>
            </a:ln>
            <a:effectLst/>
          </c:spPr>
          <c:invertIfNegative val="0"/>
          <c:cat>
            <c:strRef>
              <c:f>'T101'!$N$2</c:f>
              <c:strCache>
                <c:ptCount val="1"/>
                <c:pt idx="0">
                  <c:v>Total</c:v>
                </c:pt>
              </c:strCache>
            </c:strRef>
          </c:cat>
          <c:val>
            <c:numRef>
              <c:f>'T101'!$R$2</c:f>
              <c:numCache>
                <c:formatCode>General</c:formatCode>
                <c:ptCount val="1"/>
                <c:pt idx="0">
                  <c:v>12</c:v>
                </c:pt>
              </c:numCache>
            </c:numRef>
          </c:val>
          <c:extLst>
            <c:ext xmlns:c16="http://schemas.microsoft.com/office/drawing/2014/chart" uri="{C3380CC4-5D6E-409C-BE32-E72D297353CC}">
              <c16:uniqueId val="{00000004-4BB2-4915-A662-2B00A47E9756}"/>
            </c:ext>
          </c:extLst>
        </c:ser>
        <c:ser>
          <c:idx val="5"/>
          <c:order val="5"/>
          <c:tx>
            <c:strRef>
              <c:f>'T101'!$S$1</c:f>
              <c:strCache>
                <c:ptCount val="1"/>
                <c:pt idx="0">
                  <c:v>Sum of Robustness Tests</c:v>
                </c:pt>
              </c:strCache>
            </c:strRef>
          </c:tx>
          <c:spPr>
            <a:solidFill>
              <a:schemeClr val="accent6"/>
            </a:solidFill>
            <a:ln>
              <a:noFill/>
            </a:ln>
            <a:effectLst/>
          </c:spPr>
          <c:invertIfNegative val="0"/>
          <c:cat>
            <c:strRef>
              <c:f>'T101'!$N$2</c:f>
              <c:strCache>
                <c:ptCount val="1"/>
                <c:pt idx="0">
                  <c:v>Total</c:v>
                </c:pt>
              </c:strCache>
            </c:strRef>
          </c:cat>
          <c:val>
            <c:numRef>
              <c:f>'T101'!$S$2</c:f>
              <c:numCache>
                <c:formatCode>General</c:formatCode>
                <c:ptCount val="1"/>
                <c:pt idx="0">
                  <c:v>9</c:v>
                </c:pt>
              </c:numCache>
            </c:numRef>
          </c:val>
          <c:extLst>
            <c:ext xmlns:c16="http://schemas.microsoft.com/office/drawing/2014/chart" uri="{C3380CC4-5D6E-409C-BE32-E72D297353CC}">
              <c16:uniqueId val="{00000005-4BB2-4915-A662-2B00A47E9756}"/>
            </c:ext>
          </c:extLst>
        </c:ser>
        <c:ser>
          <c:idx val="6"/>
          <c:order val="6"/>
          <c:tx>
            <c:strRef>
              <c:f>'T101'!$T$1</c:f>
              <c:strCache>
                <c:ptCount val="1"/>
                <c:pt idx="0">
                  <c:v>Sum of Interoperability Test / Integration Test</c:v>
                </c:pt>
              </c:strCache>
            </c:strRef>
          </c:tx>
          <c:spPr>
            <a:solidFill>
              <a:schemeClr val="accent1">
                <a:lumMod val="60000"/>
              </a:schemeClr>
            </a:solidFill>
            <a:ln>
              <a:noFill/>
            </a:ln>
            <a:effectLst/>
          </c:spPr>
          <c:invertIfNegative val="0"/>
          <c:cat>
            <c:strRef>
              <c:f>'T101'!$N$2</c:f>
              <c:strCache>
                <c:ptCount val="1"/>
                <c:pt idx="0">
                  <c:v>Total</c:v>
                </c:pt>
              </c:strCache>
            </c:strRef>
          </c:cat>
          <c:val>
            <c:numRef>
              <c:f>'T101'!$T$2</c:f>
              <c:numCache>
                <c:formatCode>General</c:formatCode>
                <c:ptCount val="1"/>
                <c:pt idx="0">
                  <c:v>6</c:v>
                </c:pt>
              </c:numCache>
            </c:numRef>
          </c:val>
          <c:extLst>
            <c:ext xmlns:c16="http://schemas.microsoft.com/office/drawing/2014/chart" uri="{C3380CC4-5D6E-409C-BE32-E72D297353CC}">
              <c16:uniqueId val="{00000006-4BB2-4915-A662-2B00A47E9756}"/>
            </c:ext>
          </c:extLst>
        </c:ser>
        <c:dLbls>
          <c:showLegendKey val="0"/>
          <c:showVal val="0"/>
          <c:showCatName val="0"/>
          <c:showSerName val="0"/>
          <c:showPercent val="0"/>
          <c:showBubbleSize val="0"/>
        </c:dLbls>
        <c:gapWidth val="219"/>
        <c:overlap val="-27"/>
        <c:axId val="1459999087"/>
        <c:axId val="171832256"/>
      </c:barChart>
      <c:catAx>
        <c:axId val="145999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1832256"/>
        <c:crosses val="autoZero"/>
        <c:auto val="1"/>
        <c:lblAlgn val="ctr"/>
        <c:lblOffset val="100"/>
        <c:noMultiLvlLbl val="0"/>
      </c:catAx>
      <c:valAx>
        <c:axId val="1718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59999087"/>
        <c:crosses val="autoZero"/>
        <c:crossBetween val="between"/>
      </c:valAx>
      <c:spPr>
        <a:noFill/>
        <a:ln>
          <a:noFill/>
        </a:ln>
        <a:effectLst/>
      </c:spPr>
    </c:plotArea>
    <c:legend>
      <c:legendPos val="r"/>
      <c:layout>
        <c:manualLayout>
          <c:xMode val="edge"/>
          <c:yMode val="edge"/>
          <c:x val="0.71375196173931865"/>
          <c:y val="0.1490583444503662"/>
          <c:w val="0.27336144032253701"/>
          <c:h val="0.77498760619547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[answers_anonymized.xlsx]T118!PivotTable21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'T118'!$G$1</c:f>
              <c:strCache>
                <c:ptCount val="1"/>
                <c:pt idx="0">
                  <c:v>Sum of Ja</c:v>
                </c:pt>
              </c:strCache>
            </c:strRef>
          </c:tx>
          <c:spPr>
            <a:solidFill>
              <a:schemeClr val="accent1"/>
            </a:solidFill>
            <a:ln>
              <a:noFill/>
            </a:ln>
            <a:effectLst/>
          </c:spPr>
          <c:invertIfNegative val="0"/>
          <c:cat>
            <c:strRef>
              <c:f>'T118'!$G$2</c:f>
              <c:strCache>
                <c:ptCount val="1"/>
                <c:pt idx="0">
                  <c:v>Total</c:v>
                </c:pt>
              </c:strCache>
            </c:strRef>
          </c:cat>
          <c:val>
            <c:numRef>
              <c:f>'T118'!$G$2</c:f>
              <c:numCache>
                <c:formatCode>General</c:formatCode>
                <c:ptCount val="1"/>
                <c:pt idx="0">
                  <c:v>11</c:v>
                </c:pt>
              </c:numCache>
            </c:numRef>
          </c:val>
          <c:extLst>
            <c:ext xmlns:c16="http://schemas.microsoft.com/office/drawing/2014/chart" uri="{C3380CC4-5D6E-409C-BE32-E72D297353CC}">
              <c16:uniqueId val="{00000000-E07A-4E3C-ACC4-9DCC7B6F3FE6}"/>
            </c:ext>
          </c:extLst>
        </c:ser>
        <c:ser>
          <c:idx val="1"/>
          <c:order val="1"/>
          <c:tx>
            <c:strRef>
              <c:f>'T118'!$H$1</c:f>
              <c:strCache>
                <c:ptCount val="1"/>
                <c:pt idx="0">
                  <c:v>Sum of Nein</c:v>
                </c:pt>
              </c:strCache>
            </c:strRef>
          </c:tx>
          <c:spPr>
            <a:solidFill>
              <a:schemeClr val="accent2"/>
            </a:solidFill>
            <a:ln>
              <a:noFill/>
            </a:ln>
            <a:effectLst/>
          </c:spPr>
          <c:invertIfNegative val="0"/>
          <c:cat>
            <c:strRef>
              <c:f>'T118'!$G$2</c:f>
              <c:strCache>
                <c:ptCount val="1"/>
                <c:pt idx="0">
                  <c:v>Total</c:v>
                </c:pt>
              </c:strCache>
            </c:strRef>
          </c:cat>
          <c:val>
            <c:numRef>
              <c:f>'T118'!$H$2</c:f>
              <c:numCache>
                <c:formatCode>General</c:formatCode>
                <c:ptCount val="1"/>
                <c:pt idx="0">
                  <c:v>20</c:v>
                </c:pt>
              </c:numCache>
            </c:numRef>
          </c:val>
          <c:extLst>
            <c:ext xmlns:c16="http://schemas.microsoft.com/office/drawing/2014/chart" uri="{C3380CC4-5D6E-409C-BE32-E72D297353CC}">
              <c16:uniqueId val="{00000001-E07A-4E3C-ACC4-9DCC7B6F3FE6}"/>
            </c:ext>
          </c:extLst>
        </c:ser>
        <c:ser>
          <c:idx val="2"/>
          <c:order val="2"/>
          <c:tx>
            <c:strRef>
              <c:f>'T118'!$I$1</c:f>
              <c:strCache>
                <c:ptCount val="1"/>
                <c:pt idx="0">
                  <c:v>Sum of Weiß nicht</c:v>
                </c:pt>
              </c:strCache>
            </c:strRef>
          </c:tx>
          <c:spPr>
            <a:solidFill>
              <a:schemeClr val="accent3"/>
            </a:solidFill>
            <a:ln>
              <a:noFill/>
            </a:ln>
            <a:effectLst/>
          </c:spPr>
          <c:invertIfNegative val="0"/>
          <c:cat>
            <c:strRef>
              <c:f>'T118'!$G$2</c:f>
              <c:strCache>
                <c:ptCount val="1"/>
                <c:pt idx="0">
                  <c:v>Total</c:v>
                </c:pt>
              </c:strCache>
            </c:strRef>
          </c:cat>
          <c:val>
            <c:numRef>
              <c:f>'T118'!$I$2</c:f>
              <c:numCache>
                <c:formatCode>General</c:formatCode>
                <c:ptCount val="1"/>
                <c:pt idx="0">
                  <c:v>5</c:v>
                </c:pt>
              </c:numCache>
            </c:numRef>
          </c:val>
          <c:extLst>
            <c:ext xmlns:c16="http://schemas.microsoft.com/office/drawing/2014/chart" uri="{C3380CC4-5D6E-409C-BE32-E72D297353CC}">
              <c16:uniqueId val="{00000002-E07A-4E3C-ACC4-9DCC7B6F3FE6}"/>
            </c:ext>
          </c:extLst>
        </c:ser>
        <c:dLbls>
          <c:showLegendKey val="0"/>
          <c:showVal val="0"/>
          <c:showCatName val="0"/>
          <c:showSerName val="0"/>
          <c:showPercent val="0"/>
          <c:showBubbleSize val="0"/>
        </c:dLbls>
        <c:gapWidth val="219"/>
        <c:overlap val="-27"/>
        <c:axId val="1601352591"/>
        <c:axId val="1492059999"/>
      </c:barChart>
      <c:catAx>
        <c:axId val="160135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2059999"/>
        <c:crosses val="autoZero"/>
        <c:auto val="1"/>
        <c:lblAlgn val="ctr"/>
        <c:lblOffset val="100"/>
        <c:noMultiLvlLbl val="0"/>
      </c:catAx>
      <c:valAx>
        <c:axId val="149205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013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[answers_anonymized.xlsx]T120!PivotTable3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'T120'!$J$1</c:f>
              <c:strCache>
                <c:ptCount val="1"/>
                <c:pt idx="0">
                  <c:v>Sum of Developers test</c:v>
                </c:pt>
              </c:strCache>
            </c:strRef>
          </c:tx>
          <c:spPr>
            <a:solidFill>
              <a:schemeClr val="accent1"/>
            </a:solidFill>
            <a:ln>
              <a:noFill/>
            </a:ln>
            <a:effectLst/>
          </c:spPr>
          <c:invertIfNegative val="0"/>
          <c:cat>
            <c:strRef>
              <c:f>'T120'!$J$2</c:f>
              <c:strCache>
                <c:ptCount val="1"/>
                <c:pt idx="0">
                  <c:v>Total</c:v>
                </c:pt>
              </c:strCache>
            </c:strRef>
          </c:cat>
          <c:val>
            <c:numRef>
              <c:f>'T120'!$J$2</c:f>
              <c:numCache>
                <c:formatCode>General</c:formatCode>
                <c:ptCount val="1"/>
                <c:pt idx="0">
                  <c:v>14</c:v>
                </c:pt>
              </c:numCache>
            </c:numRef>
          </c:val>
          <c:extLst>
            <c:ext xmlns:c16="http://schemas.microsoft.com/office/drawing/2014/chart" uri="{C3380CC4-5D6E-409C-BE32-E72D297353CC}">
              <c16:uniqueId val="{00000000-93C4-42E2-A3C1-C056B693F6C9}"/>
            </c:ext>
          </c:extLst>
        </c:ser>
        <c:ser>
          <c:idx val="1"/>
          <c:order val="1"/>
          <c:tx>
            <c:strRef>
              <c:f>'T120'!$K$1</c:f>
              <c:strCache>
                <c:ptCount val="1"/>
                <c:pt idx="0">
                  <c:v>Sum of Testers are part of dev team</c:v>
                </c:pt>
              </c:strCache>
            </c:strRef>
          </c:tx>
          <c:spPr>
            <a:solidFill>
              <a:schemeClr val="accent2"/>
            </a:solidFill>
            <a:ln>
              <a:noFill/>
            </a:ln>
            <a:effectLst/>
          </c:spPr>
          <c:invertIfNegative val="0"/>
          <c:cat>
            <c:strRef>
              <c:f>'T120'!$J$2</c:f>
              <c:strCache>
                <c:ptCount val="1"/>
                <c:pt idx="0">
                  <c:v>Total</c:v>
                </c:pt>
              </c:strCache>
            </c:strRef>
          </c:cat>
          <c:val>
            <c:numRef>
              <c:f>'T120'!$K$2</c:f>
              <c:numCache>
                <c:formatCode>General</c:formatCode>
                <c:ptCount val="1"/>
                <c:pt idx="0">
                  <c:v>12</c:v>
                </c:pt>
              </c:numCache>
            </c:numRef>
          </c:val>
          <c:extLst>
            <c:ext xmlns:c16="http://schemas.microsoft.com/office/drawing/2014/chart" uri="{C3380CC4-5D6E-409C-BE32-E72D297353CC}">
              <c16:uniqueId val="{00000001-93C4-42E2-A3C1-C056B693F6C9}"/>
            </c:ext>
          </c:extLst>
        </c:ser>
        <c:ser>
          <c:idx val="2"/>
          <c:order val="2"/>
          <c:tx>
            <c:strRef>
              <c:f>'T120'!$L$1</c:f>
              <c:strCache>
                <c:ptCount val="1"/>
                <c:pt idx="0">
                  <c:v>Sum of Dedicated testing/V&amp;V team</c:v>
                </c:pt>
              </c:strCache>
            </c:strRef>
          </c:tx>
          <c:spPr>
            <a:solidFill>
              <a:schemeClr val="accent3"/>
            </a:solidFill>
            <a:ln>
              <a:noFill/>
            </a:ln>
            <a:effectLst/>
          </c:spPr>
          <c:invertIfNegative val="0"/>
          <c:cat>
            <c:strRef>
              <c:f>'T120'!$J$2</c:f>
              <c:strCache>
                <c:ptCount val="1"/>
                <c:pt idx="0">
                  <c:v>Total</c:v>
                </c:pt>
              </c:strCache>
            </c:strRef>
          </c:cat>
          <c:val>
            <c:numRef>
              <c:f>'T120'!$L$2</c:f>
              <c:numCache>
                <c:formatCode>General</c:formatCode>
                <c:ptCount val="1"/>
                <c:pt idx="0">
                  <c:v>7</c:v>
                </c:pt>
              </c:numCache>
            </c:numRef>
          </c:val>
          <c:extLst>
            <c:ext xmlns:c16="http://schemas.microsoft.com/office/drawing/2014/chart" uri="{C3380CC4-5D6E-409C-BE32-E72D297353CC}">
              <c16:uniqueId val="{00000002-93C4-42E2-A3C1-C056B693F6C9}"/>
            </c:ext>
          </c:extLst>
        </c:ser>
        <c:ser>
          <c:idx val="3"/>
          <c:order val="3"/>
          <c:tx>
            <c:strRef>
              <c:f>'T120'!$M$1</c:f>
              <c:strCache>
                <c:ptCount val="1"/>
                <c:pt idx="0">
                  <c:v>Sum of Specialist department/Customer</c:v>
                </c:pt>
              </c:strCache>
            </c:strRef>
          </c:tx>
          <c:spPr>
            <a:solidFill>
              <a:schemeClr val="accent4"/>
            </a:solidFill>
            <a:ln>
              <a:noFill/>
            </a:ln>
            <a:effectLst/>
          </c:spPr>
          <c:invertIfNegative val="0"/>
          <c:cat>
            <c:strRef>
              <c:f>'T120'!$J$2</c:f>
              <c:strCache>
                <c:ptCount val="1"/>
                <c:pt idx="0">
                  <c:v>Total</c:v>
                </c:pt>
              </c:strCache>
            </c:strRef>
          </c:cat>
          <c:val>
            <c:numRef>
              <c:f>'T120'!$M$2</c:f>
              <c:numCache>
                <c:formatCode>General</c:formatCode>
                <c:ptCount val="1"/>
                <c:pt idx="0">
                  <c:v>7</c:v>
                </c:pt>
              </c:numCache>
            </c:numRef>
          </c:val>
          <c:extLst>
            <c:ext xmlns:c16="http://schemas.microsoft.com/office/drawing/2014/chart" uri="{C3380CC4-5D6E-409C-BE32-E72D297353CC}">
              <c16:uniqueId val="{00000003-93C4-42E2-A3C1-C056B693F6C9}"/>
            </c:ext>
          </c:extLst>
        </c:ser>
        <c:ser>
          <c:idx val="4"/>
          <c:order val="4"/>
          <c:tx>
            <c:strRef>
              <c:f>'T120'!$N$1</c:f>
              <c:strCache>
                <c:ptCount val="1"/>
                <c:pt idx="0">
                  <c:v>Sum of External Testers (different organization)</c:v>
                </c:pt>
              </c:strCache>
            </c:strRef>
          </c:tx>
          <c:spPr>
            <a:solidFill>
              <a:schemeClr val="accent5"/>
            </a:solidFill>
            <a:ln>
              <a:noFill/>
            </a:ln>
            <a:effectLst/>
          </c:spPr>
          <c:invertIfNegative val="0"/>
          <c:cat>
            <c:strRef>
              <c:f>'T120'!$J$2</c:f>
              <c:strCache>
                <c:ptCount val="1"/>
                <c:pt idx="0">
                  <c:v>Total</c:v>
                </c:pt>
              </c:strCache>
            </c:strRef>
          </c:cat>
          <c:val>
            <c:numRef>
              <c:f>'T120'!$N$2</c:f>
              <c:numCache>
                <c:formatCode>General</c:formatCode>
                <c:ptCount val="1"/>
                <c:pt idx="0">
                  <c:v>4</c:v>
                </c:pt>
              </c:numCache>
            </c:numRef>
          </c:val>
          <c:extLst>
            <c:ext xmlns:c16="http://schemas.microsoft.com/office/drawing/2014/chart" uri="{C3380CC4-5D6E-409C-BE32-E72D297353CC}">
              <c16:uniqueId val="{00000004-93C4-42E2-A3C1-C056B693F6C9}"/>
            </c:ext>
          </c:extLst>
        </c:ser>
        <c:dLbls>
          <c:showLegendKey val="0"/>
          <c:showVal val="0"/>
          <c:showCatName val="0"/>
          <c:showSerName val="0"/>
          <c:showPercent val="0"/>
          <c:showBubbleSize val="0"/>
        </c:dLbls>
        <c:gapWidth val="219"/>
        <c:overlap val="-27"/>
        <c:axId val="798095392"/>
        <c:axId val="1786015968"/>
      </c:barChart>
      <c:catAx>
        <c:axId val="79809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6015968"/>
        <c:crosses val="autoZero"/>
        <c:auto val="1"/>
        <c:lblAlgn val="ctr"/>
        <c:lblOffset val="100"/>
        <c:noMultiLvlLbl val="0"/>
      </c:catAx>
      <c:valAx>
        <c:axId val="178601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809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'T121'!$R$1</c:f>
              <c:strCache>
                <c:ptCount val="1"/>
                <c:pt idx="0">
                  <c:v>Sum of Test and dev in different time zones</c:v>
                </c:pt>
              </c:strCache>
            </c:strRef>
          </c:tx>
          <c:spPr>
            <a:solidFill>
              <a:schemeClr val="accent1"/>
            </a:solidFill>
            <a:ln>
              <a:noFill/>
            </a:ln>
            <a:effectLst/>
          </c:spPr>
          <c:invertIfNegative val="0"/>
          <c:cat>
            <c:strRef>
              <c:f>'T121'!$R$2</c:f>
              <c:strCache>
                <c:ptCount val="1"/>
                <c:pt idx="0">
                  <c:v>Total</c:v>
                </c:pt>
              </c:strCache>
            </c:strRef>
          </c:cat>
          <c:val>
            <c:numRef>
              <c:f>'T121'!$R$2</c:f>
              <c:numCache>
                <c:formatCode>General</c:formatCode>
                <c:ptCount val="1"/>
                <c:pt idx="0">
                  <c:v>6</c:v>
                </c:pt>
              </c:numCache>
            </c:numRef>
          </c:val>
          <c:extLst>
            <c:ext xmlns:c16="http://schemas.microsoft.com/office/drawing/2014/chart" uri="{C3380CC4-5D6E-409C-BE32-E72D297353CC}">
              <c16:uniqueId val="{00000000-A393-45EA-8741-B94FC7531B95}"/>
            </c:ext>
          </c:extLst>
        </c:ser>
        <c:ser>
          <c:idx val="1"/>
          <c:order val="1"/>
          <c:tx>
            <c:strRef>
              <c:f>'T121'!$S$1</c:f>
              <c:strCache>
                <c:ptCount val="1"/>
                <c:pt idx="0">
                  <c:v>Sum of Dev/test/spec in different languages</c:v>
                </c:pt>
              </c:strCache>
            </c:strRef>
          </c:tx>
          <c:spPr>
            <a:solidFill>
              <a:schemeClr val="accent2"/>
            </a:solidFill>
            <a:ln>
              <a:noFill/>
            </a:ln>
            <a:effectLst/>
          </c:spPr>
          <c:invertIfNegative val="0"/>
          <c:cat>
            <c:strRef>
              <c:f>'T121'!$R$2</c:f>
              <c:strCache>
                <c:ptCount val="1"/>
                <c:pt idx="0">
                  <c:v>Total</c:v>
                </c:pt>
              </c:strCache>
            </c:strRef>
          </c:cat>
          <c:val>
            <c:numRef>
              <c:f>'T121'!$S$2</c:f>
              <c:numCache>
                <c:formatCode>General</c:formatCode>
                <c:ptCount val="1"/>
                <c:pt idx="0">
                  <c:v>2</c:v>
                </c:pt>
              </c:numCache>
            </c:numRef>
          </c:val>
          <c:extLst>
            <c:ext xmlns:c16="http://schemas.microsoft.com/office/drawing/2014/chart" uri="{C3380CC4-5D6E-409C-BE32-E72D297353CC}">
              <c16:uniqueId val="{00000001-A393-45EA-8741-B94FC7531B95}"/>
            </c:ext>
          </c:extLst>
        </c:ser>
        <c:ser>
          <c:idx val="2"/>
          <c:order val="2"/>
          <c:tx>
            <c:strRef>
              <c:f>'T121'!$T$1</c:f>
              <c:strCache>
                <c:ptCount val="1"/>
                <c:pt idx="0">
                  <c:v>Sum of lack of time in specialty department</c:v>
                </c:pt>
              </c:strCache>
            </c:strRef>
          </c:tx>
          <c:spPr>
            <a:solidFill>
              <a:schemeClr val="accent3"/>
            </a:solidFill>
            <a:ln>
              <a:noFill/>
            </a:ln>
            <a:effectLst/>
          </c:spPr>
          <c:invertIfNegative val="0"/>
          <c:cat>
            <c:strRef>
              <c:f>'T121'!$R$2</c:f>
              <c:strCache>
                <c:ptCount val="1"/>
                <c:pt idx="0">
                  <c:v>Total</c:v>
                </c:pt>
              </c:strCache>
            </c:strRef>
          </c:cat>
          <c:val>
            <c:numRef>
              <c:f>'T121'!$T$2</c:f>
              <c:numCache>
                <c:formatCode>General</c:formatCode>
                <c:ptCount val="1"/>
                <c:pt idx="0">
                  <c:v>10</c:v>
                </c:pt>
              </c:numCache>
            </c:numRef>
          </c:val>
          <c:extLst>
            <c:ext xmlns:c16="http://schemas.microsoft.com/office/drawing/2014/chart" uri="{C3380CC4-5D6E-409C-BE32-E72D297353CC}">
              <c16:uniqueId val="{00000002-A393-45EA-8741-B94FC7531B95}"/>
            </c:ext>
          </c:extLst>
        </c:ser>
        <c:ser>
          <c:idx val="3"/>
          <c:order val="3"/>
          <c:tx>
            <c:strRef>
              <c:f>'T121'!$U$1</c:f>
              <c:strCache>
                <c:ptCount val="1"/>
                <c:pt idx="0">
                  <c:v>Sum of lack of time for (tester) training</c:v>
                </c:pt>
              </c:strCache>
            </c:strRef>
          </c:tx>
          <c:spPr>
            <a:solidFill>
              <a:schemeClr val="accent4"/>
            </a:solidFill>
            <a:ln>
              <a:noFill/>
            </a:ln>
            <a:effectLst/>
          </c:spPr>
          <c:invertIfNegative val="0"/>
          <c:cat>
            <c:strRef>
              <c:f>'T121'!$R$2</c:f>
              <c:strCache>
                <c:ptCount val="1"/>
                <c:pt idx="0">
                  <c:v>Total</c:v>
                </c:pt>
              </c:strCache>
            </c:strRef>
          </c:cat>
          <c:val>
            <c:numRef>
              <c:f>'T121'!$U$2</c:f>
              <c:numCache>
                <c:formatCode>General</c:formatCode>
                <c:ptCount val="1"/>
                <c:pt idx="0">
                  <c:v>1</c:v>
                </c:pt>
              </c:numCache>
            </c:numRef>
          </c:val>
          <c:extLst>
            <c:ext xmlns:c16="http://schemas.microsoft.com/office/drawing/2014/chart" uri="{C3380CC4-5D6E-409C-BE32-E72D297353CC}">
              <c16:uniqueId val="{00000003-A393-45EA-8741-B94FC7531B95}"/>
            </c:ext>
          </c:extLst>
        </c:ser>
        <c:ser>
          <c:idx val="4"/>
          <c:order val="4"/>
          <c:tx>
            <c:strRef>
              <c:f>'T121'!$V$1</c:f>
              <c:strCache>
                <c:ptCount val="1"/>
                <c:pt idx="0">
                  <c:v>Sum of lack of time in testing</c:v>
                </c:pt>
              </c:strCache>
            </c:strRef>
          </c:tx>
          <c:spPr>
            <a:solidFill>
              <a:schemeClr val="accent5"/>
            </a:solidFill>
            <a:ln>
              <a:noFill/>
            </a:ln>
            <a:effectLst/>
          </c:spPr>
          <c:invertIfNegative val="0"/>
          <c:cat>
            <c:strRef>
              <c:f>'T121'!$R$2</c:f>
              <c:strCache>
                <c:ptCount val="1"/>
                <c:pt idx="0">
                  <c:v>Total</c:v>
                </c:pt>
              </c:strCache>
            </c:strRef>
          </c:cat>
          <c:val>
            <c:numRef>
              <c:f>'T121'!$V$2</c:f>
              <c:numCache>
                <c:formatCode>General</c:formatCode>
                <c:ptCount val="1"/>
                <c:pt idx="0">
                  <c:v>3</c:v>
                </c:pt>
              </c:numCache>
            </c:numRef>
          </c:val>
          <c:extLst>
            <c:ext xmlns:c16="http://schemas.microsoft.com/office/drawing/2014/chart" uri="{C3380CC4-5D6E-409C-BE32-E72D297353CC}">
              <c16:uniqueId val="{00000004-A393-45EA-8741-B94FC7531B95}"/>
            </c:ext>
          </c:extLst>
        </c:ser>
        <c:ser>
          <c:idx val="5"/>
          <c:order val="5"/>
          <c:tx>
            <c:strRef>
              <c:f>'T121'!$W$1</c:f>
              <c:strCache>
                <c:ptCount val="1"/>
                <c:pt idx="0">
                  <c:v>Sum of Coordination of testing activities/efforts across different products' release cycles</c:v>
                </c:pt>
              </c:strCache>
            </c:strRef>
          </c:tx>
          <c:spPr>
            <a:solidFill>
              <a:schemeClr val="accent6"/>
            </a:solidFill>
            <a:ln>
              <a:noFill/>
            </a:ln>
            <a:effectLst/>
          </c:spPr>
          <c:invertIfNegative val="0"/>
          <c:cat>
            <c:strRef>
              <c:f>'T121'!$R$2</c:f>
              <c:strCache>
                <c:ptCount val="1"/>
                <c:pt idx="0">
                  <c:v>Total</c:v>
                </c:pt>
              </c:strCache>
            </c:strRef>
          </c:cat>
          <c:val>
            <c:numRef>
              <c:f>'T121'!$W$2</c:f>
              <c:numCache>
                <c:formatCode>General</c:formatCode>
                <c:ptCount val="1"/>
                <c:pt idx="0">
                  <c:v>1</c:v>
                </c:pt>
              </c:numCache>
            </c:numRef>
          </c:val>
          <c:extLst>
            <c:ext xmlns:c16="http://schemas.microsoft.com/office/drawing/2014/chart" uri="{C3380CC4-5D6E-409C-BE32-E72D297353CC}">
              <c16:uniqueId val="{00000005-A393-45EA-8741-B94FC7531B95}"/>
            </c:ext>
          </c:extLst>
        </c:ser>
        <c:ser>
          <c:idx val="6"/>
          <c:order val="6"/>
          <c:tx>
            <c:strRef>
              <c:f>'T121'!$X$1</c:f>
              <c:strCache>
                <c:ptCount val="1"/>
                <c:pt idx="0">
                  <c:v>Sum of long time-to-fix (result)</c:v>
                </c:pt>
              </c:strCache>
            </c:strRef>
          </c:tx>
          <c:spPr>
            <a:solidFill>
              <a:schemeClr val="accent1">
                <a:lumMod val="60000"/>
              </a:schemeClr>
            </a:solidFill>
            <a:ln>
              <a:noFill/>
            </a:ln>
            <a:effectLst/>
          </c:spPr>
          <c:invertIfNegative val="0"/>
          <c:cat>
            <c:strRef>
              <c:f>'T121'!$R$2</c:f>
              <c:strCache>
                <c:ptCount val="1"/>
                <c:pt idx="0">
                  <c:v>Total</c:v>
                </c:pt>
              </c:strCache>
            </c:strRef>
          </c:cat>
          <c:val>
            <c:numRef>
              <c:f>'T121'!$X$2</c:f>
              <c:numCache>
                <c:formatCode>General</c:formatCode>
                <c:ptCount val="1"/>
                <c:pt idx="0">
                  <c:v>1</c:v>
                </c:pt>
              </c:numCache>
            </c:numRef>
          </c:val>
          <c:extLst>
            <c:ext xmlns:c16="http://schemas.microsoft.com/office/drawing/2014/chart" uri="{C3380CC4-5D6E-409C-BE32-E72D297353CC}">
              <c16:uniqueId val="{00000006-A393-45EA-8741-B94FC7531B95}"/>
            </c:ext>
          </c:extLst>
        </c:ser>
        <c:ser>
          <c:idx val="7"/>
          <c:order val="7"/>
          <c:tx>
            <c:strRef>
              <c:f>'T121'!$Y$1</c:f>
              <c:strCache>
                <c:ptCount val="1"/>
                <c:pt idx="0">
                  <c:v>Sum of Resource (w.r.t. expertise) availability (e.g., domain knowledge, missing testing skills)</c:v>
                </c:pt>
              </c:strCache>
            </c:strRef>
          </c:tx>
          <c:spPr>
            <a:solidFill>
              <a:schemeClr val="accent2">
                <a:lumMod val="60000"/>
              </a:schemeClr>
            </a:solidFill>
            <a:ln>
              <a:noFill/>
            </a:ln>
            <a:effectLst/>
          </c:spPr>
          <c:invertIfNegative val="0"/>
          <c:cat>
            <c:strRef>
              <c:f>'T121'!$R$2</c:f>
              <c:strCache>
                <c:ptCount val="1"/>
                <c:pt idx="0">
                  <c:v>Total</c:v>
                </c:pt>
              </c:strCache>
            </c:strRef>
          </c:cat>
          <c:val>
            <c:numRef>
              <c:f>'T121'!$Y$2</c:f>
              <c:numCache>
                <c:formatCode>General</c:formatCode>
                <c:ptCount val="1"/>
                <c:pt idx="0">
                  <c:v>7</c:v>
                </c:pt>
              </c:numCache>
            </c:numRef>
          </c:val>
          <c:extLst>
            <c:ext xmlns:c16="http://schemas.microsoft.com/office/drawing/2014/chart" uri="{C3380CC4-5D6E-409C-BE32-E72D297353CC}">
              <c16:uniqueId val="{00000007-A393-45EA-8741-B94FC7531B95}"/>
            </c:ext>
          </c:extLst>
        </c:ser>
        <c:ser>
          <c:idx val="8"/>
          <c:order val="8"/>
          <c:tx>
            <c:strRef>
              <c:f>'T121'!$Z$1</c:f>
              <c:strCache>
                <c:ptCount val="1"/>
                <c:pt idx="0">
                  <c:v>Sum of Rapid deployment cycle (from T128)</c:v>
                </c:pt>
              </c:strCache>
            </c:strRef>
          </c:tx>
          <c:spPr>
            <a:solidFill>
              <a:schemeClr val="accent3">
                <a:lumMod val="60000"/>
              </a:schemeClr>
            </a:solidFill>
            <a:ln>
              <a:noFill/>
            </a:ln>
            <a:effectLst/>
          </c:spPr>
          <c:invertIfNegative val="0"/>
          <c:cat>
            <c:strRef>
              <c:f>'T121'!$R$2</c:f>
              <c:strCache>
                <c:ptCount val="1"/>
                <c:pt idx="0">
                  <c:v>Total</c:v>
                </c:pt>
              </c:strCache>
            </c:strRef>
          </c:cat>
          <c:val>
            <c:numRef>
              <c:f>'T121'!$Z$2</c:f>
              <c:numCache>
                <c:formatCode>General</c:formatCode>
                <c:ptCount val="1"/>
              </c:numCache>
            </c:numRef>
          </c:val>
          <c:extLst>
            <c:ext xmlns:c16="http://schemas.microsoft.com/office/drawing/2014/chart" uri="{C3380CC4-5D6E-409C-BE32-E72D297353CC}">
              <c16:uniqueId val="{00000008-A393-45EA-8741-B94FC7531B95}"/>
            </c:ext>
          </c:extLst>
        </c:ser>
        <c:ser>
          <c:idx val="9"/>
          <c:order val="9"/>
          <c:tx>
            <c:strRef>
              <c:f>'T121'!$AA$1</c:f>
              <c:strCache>
                <c:ptCount val="1"/>
                <c:pt idx="0">
                  <c:v>Sum of Different providers/organizations</c:v>
                </c:pt>
              </c:strCache>
            </c:strRef>
          </c:tx>
          <c:spPr>
            <a:solidFill>
              <a:schemeClr val="accent4">
                <a:lumMod val="60000"/>
              </a:schemeClr>
            </a:solidFill>
            <a:ln>
              <a:noFill/>
            </a:ln>
            <a:effectLst/>
          </c:spPr>
          <c:invertIfNegative val="0"/>
          <c:cat>
            <c:strRef>
              <c:f>'T121'!$R$2</c:f>
              <c:strCache>
                <c:ptCount val="1"/>
                <c:pt idx="0">
                  <c:v>Total</c:v>
                </c:pt>
              </c:strCache>
            </c:strRef>
          </c:cat>
          <c:val>
            <c:numRef>
              <c:f>'T121'!$AA$2</c:f>
              <c:numCache>
                <c:formatCode>General</c:formatCode>
                <c:ptCount val="1"/>
                <c:pt idx="0">
                  <c:v>2</c:v>
                </c:pt>
              </c:numCache>
            </c:numRef>
          </c:val>
          <c:extLst>
            <c:ext xmlns:c16="http://schemas.microsoft.com/office/drawing/2014/chart" uri="{C3380CC4-5D6E-409C-BE32-E72D297353CC}">
              <c16:uniqueId val="{00000009-A393-45EA-8741-B94FC7531B95}"/>
            </c:ext>
          </c:extLst>
        </c:ser>
        <c:ser>
          <c:idx val="10"/>
          <c:order val="10"/>
          <c:tx>
            <c:strRef>
              <c:f>'T121'!$AB$1</c:f>
              <c:strCache>
                <c:ptCount val="1"/>
                <c:pt idx="0">
                  <c:v>Sum of Testing environment restricted or different from production</c:v>
                </c:pt>
              </c:strCache>
            </c:strRef>
          </c:tx>
          <c:spPr>
            <a:solidFill>
              <a:schemeClr val="accent5">
                <a:lumMod val="60000"/>
              </a:schemeClr>
            </a:solidFill>
            <a:ln>
              <a:noFill/>
            </a:ln>
            <a:effectLst/>
          </c:spPr>
          <c:invertIfNegative val="0"/>
          <c:cat>
            <c:strRef>
              <c:f>'T121'!$R$2</c:f>
              <c:strCache>
                <c:ptCount val="1"/>
                <c:pt idx="0">
                  <c:v>Total</c:v>
                </c:pt>
              </c:strCache>
            </c:strRef>
          </c:cat>
          <c:val>
            <c:numRef>
              <c:f>'T121'!$AB$2</c:f>
              <c:numCache>
                <c:formatCode>General</c:formatCode>
                <c:ptCount val="1"/>
                <c:pt idx="0">
                  <c:v>1</c:v>
                </c:pt>
              </c:numCache>
            </c:numRef>
          </c:val>
          <c:extLst>
            <c:ext xmlns:c16="http://schemas.microsoft.com/office/drawing/2014/chart" uri="{C3380CC4-5D6E-409C-BE32-E72D297353CC}">
              <c16:uniqueId val="{0000000A-A393-45EA-8741-B94FC7531B95}"/>
            </c:ext>
          </c:extLst>
        </c:ser>
        <c:ser>
          <c:idx val="11"/>
          <c:order val="11"/>
          <c:tx>
            <c:strRef>
              <c:f>'T121'!$AC$1</c:f>
              <c:strCache>
                <c:ptCount val="1"/>
                <c:pt idx="0">
                  <c:v>Sum of Varying service providers over time</c:v>
                </c:pt>
              </c:strCache>
            </c:strRef>
          </c:tx>
          <c:spPr>
            <a:solidFill>
              <a:schemeClr val="accent6">
                <a:lumMod val="60000"/>
              </a:schemeClr>
            </a:solidFill>
            <a:ln>
              <a:noFill/>
            </a:ln>
            <a:effectLst/>
          </c:spPr>
          <c:invertIfNegative val="0"/>
          <c:cat>
            <c:strRef>
              <c:f>'T121'!$R$2</c:f>
              <c:strCache>
                <c:ptCount val="1"/>
                <c:pt idx="0">
                  <c:v>Total</c:v>
                </c:pt>
              </c:strCache>
            </c:strRef>
          </c:cat>
          <c:val>
            <c:numRef>
              <c:f>'T121'!$AC$2</c:f>
              <c:numCache>
                <c:formatCode>General</c:formatCode>
                <c:ptCount val="1"/>
                <c:pt idx="0">
                  <c:v>1</c:v>
                </c:pt>
              </c:numCache>
            </c:numRef>
          </c:val>
          <c:extLst>
            <c:ext xmlns:c16="http://schemas.microsoft.com/office/drawing/2014/chart" uri="{C3380CC4-5D6E-409C-BE32-E72D297353CC}">
              <c16:uniqueId val="{0000000B-A393-45EA-8741-B94FC7531B95}"/>
            </c:ext>
          </c:extLst>
        </c:ser>
        <c:ser>
          <c:idx val="12"/>
          <c:order val="12"/>
          <c:tx>
            <c:strRef>
              <c:f>'T121'!$AD$1</c:f>
              <c:strCache>
                <c:ptCount val="1"/>
                <c:pt idx="0">
                  <c:v>Sum of Communication/documentation challenges (e.g., only indirect communication through documents, bad language)</c:v>
                </c:pt>
              </c:strCache>
            </c:strRef>
          </c:tx>
          <c:spPr>
            <a:solidFill>
              <a:schemeClr val="accent1">
                <a:lumMod val="80000"/>
                <a:lumOff val="20000"/>
              </a:schemeClr>
            </a:solidFill>
            <a:ln>
              <a:noFill/>
            </a:ln>
            <a:effectLst/>
          </c:spPr>
          <c:invertIfNegative val="0"/>
          <c:cat>
            <c:strRef>
              <c:f>'T121'!$R$2</c:f>
              <c:strCache>
                <c:ptCount val="1"/>
                <c:pt idx="0">
                  <c:v>Total</c:v>
                </c:pt>
              </c:strCache>
            </c:strRef>
          </c:cat>
          <c:val>
            <c:numRef>
              <c:f>'T121'!$AD$2</c:f>
              <c:numCache>
                <c:formatCode>General</c:formatCode>
                <c:ptCount val="1"/>
                <c:pt idx="0">
                  <c:v>6</c:v>
                </c:pt>
              </c:numCache>
            </c:numRef>
          </c:val>
          <c:extLst>
            <c:ext xmlns:c16="http://schemas.microsoft.com/office/drawing/2014/chart" uri="{C3380CC4-5D6E-409C-BE32-E72D297353CC}">
              <c16:uniqueId val="{0000000C-A393-45EA-8741-B94FC7531B95}"/>
            </c:ext>
          </c:extLst>
        </c:ser>
        <c:ser>
          <c:idx val="13"/>
          <c:order val="13"/>
          <c:tx>
            <c:strRef>
              <c:f>'T121'!$AE$1</c:f>
              <c:strCache>
                <c:ptCount val="1"/>
                <c:pt idx="0">
                  <c:v>Sum of Transforming development processes (e.g., waterfall to agile)</c:v>
                </c:pt>
              </c:strCache>
            </c:strRef>
          </c:tx>
          <c:spPr>
            <a:solidFill>
              <a:schemeClr val="accent2">
                <a:lumMod val="80000"/>
                <a:lumOff val="20000"/>
              </a:schemeClr>
            </a:solidFill>
            <a:ln>
              <a:noFill/>
            </a:ln>
            <a:effectLst/>
          </c:spPr>
          <c:invertIfNegative val="0"/>
          <c:cat>
            <c:strRef>
              <c:f>'T121'!$R$2</c:f>
              <c:strCache>
                <c:ptCount val="1"/>
                <c:pt idx="0">
                  <c:v>Total</c:v>
                </c:pt>
              </c:strCache>
            </c:strRef>
          </c:cat>
          <c:val>
            <c:numRef>
              <c:f>'T121'!$AE$2</c:f>
              <c:numCache>
                <c:formatCode>General</c:formatCode>
                <c:ptCount val="1"/>
                <c:pt idx="0">
                  <c:v>1</c:v>
                </c:pt>
              </c:numCache>
            </c:numRef>
          </c:val>
          <c:extLst>
            <c:ext xmlns:c16="http://schemas.microsoft.com/office/drawing/2014/chart" uri="{C3380CC4-5D6E-409C-BE32-E72D297353CC}">
              <c16:uniqueId val="{0000000E-A393-45EA-8741-B94FC7531B95}"/>
            </c:ext>
          </c:extLst>
        </c:ser>
        <c:ser>
          <c:idx val="14"/>
          <c:order val="14"/>
          <c:tx>
            <c:strRef>
              <c:f>'T121'!$AF$1</c:f>
              <c:strCache>
                <c:ptCount val="1"/>
                <c:pt idx="0">
                  <c:v>Sum of Rapid change management</c:v>
                </c:pt>
              </c:strCache>
            </c:strRef>
          </c:tx>
          <c:spPr>
            <a:solidFill>
              <a:schemeClr val="accent3">
                <a:lumMod val="80000"/>
                <a:lumOff val="20000"/>
              </a:schemeClr>
            </a:solidFill>
            <a:ln>
              <a:noFill/>
            </a:ln>
            <a:effectLst/>
          </c:spPr>
          <c:invertIfNegative val="0"/>
          <c:cat>
            <c:strRef>
              <c:f>'T121'!$R$2</c:f>
              <c:strCache>
                <c:ptCount val="1"/>
                <c:pt idx="0">
                  <c:v>Total</c:v>
                </c:pt>
              </c:strCache>
            </c:strRef>
          </c:cat>
          <c:val>
            <c:numRef>
              <c:f>'T121'!$AF$2</c:f>
              <c:numCache>
                <c:formatCode>General</c:formatCode>
                <c:ptCount val="1"/>
              </c:numCache>
            </c:numRef>
          </c:val>
          <c:extLst>
            <c:ext xmlns:c16="http://schemas.microsoft.com/office/drawing/2014/chart" uri="{C3380CC4-5D6E-409C-BE32-E72D297353CC}">
              <c16:uniqueId val="{00000010-A393-45EA-8741-B94FC7531B95}"/>
            </c:ext>
          </c:extLst>
        </c:ser>
        <c:dLbls>
          <c:showLegendKey val="0"/>
          <c:showVal val="0"/>
          <c:showCatName val="0"/>
          <c:showSerName val="0"/>
          <c:showPercent val="0"/>
          <c:showBubbleSize val="0"/>
        </c:dLbls>
        <c:gapWidth val="219"/>
        <c:overlap val="-27"/>
        <c:axId val="1490390352"/>
        <c:axId val="2116356144"/>
      </c:barChart>
      <c:catAx>
        <c:axId val="14903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16356144"/>
        <c:crosses val="autoZero"/>
        <c:auto val="1"/>
        <c:lblAlgn val="ctr"/>
        <c:lblOffset val="100"/>
        <c:noMultiLvlLbl val="0"/>
      </c:catAx>
      <c:valAx>
        <c:axId val="21163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3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[answers_anonymized.xlsx]T124!PivotTable3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'T124'!$G$1</c:f>
              <c:strCache>
                <c:ptCount val="1"/>
                <c:pt idx="0">
                  <c:v>Sum of Re-run tests</c:v>
                </c:pt>
              </c:strCache>
            </c:strRef>
          </c:tx>
          <c:spPr>
            <a:solidFill>
              <a:schemeClr val="accent1"/>
            </a:solidFill>
            <a:ln>
              <a:noFill/>
            </a:ln>
            <a:effectLst/>
          </c:spPr>
          <c:invertIfNegative val="0"/>
          <c:cat>
            <c:strRef>
              <c:f>'T124'!$G$2</c:f>
              <c:strCache>
                <c:ptCount val="1"/>
                <c:pt idx="0">
                  <c:v>Total</c:v>
                </c:pt>
              </c:strCache>
            </c:strRef>
          </c:cat>
          <c:val>
            <c:numRef>
              <c:f>'T124'!$G$2</c:f>
              <c:numCache>
                <c:formatCode>General</c:formatCode>
                <c:ptCount val="1"/>
                <c:pt idx="0">
                  <c:v>2</c:v>
                </c:pt>
              </c:numCache>
            </c:numRef>
          </c:val>
          <c:extLst>
            <c:ext xmlns:c16="http://schemas.microsoft.com/office/drawing/2014/chart" uri="{C3380CC4-5D6E-409C-BE32-E72D297353CC}">
              <c16:uniqueId val="{00000000-D598-4BE7-A864-4BA9B7E24EF3}"/>
            </c:ext>
          </c:extLst>
        </c:ser>
        <c:ser>
          <c:idx val="1"/>
          <c:order val="1"/>
          <c:tx>
            <c:strRef>
              <c:f>'T124'!$H$1</c:f>
              <c:strCache>
                <c:ptCount val="1"/>
                <c:pt idx="0">
                  <c:v>Sum of Do nothing</c:v>
                </c:pt>
              </c:strCache>
            </c:strRef>
          </c:tx>
          <c:spPr>
            <a:solidFill>
              <a:schemeClr val="accent2"/>
            </a:solidFill>
            <a:ln>
              <a:noFill/>
            </a:ln>
            <a:effectLst/>
          </c:spPr>
          <c:invertIfNegative val="0"/>
          <c:cat>
            <c:strRef>
              <c:f>'T124'!$G$2</c:f>
              <c:strCache>
                <c:ptCount val="1"/>
                <c:pt idx="0">
                  <c:v>Total</c:v>
                </c:pt>
              </c:strCache>
            </c:strRef>
          </c:cat>
          <c:val>
            <c:numRef>
              <c:f>'T124'!$H$2</c:f>
              <c:numCache>
                <c:formatCode>General</c:formatCode>
                <c:ptCount val="1"/>
                <c:pt idx="0">
                  <c:v>3</c:v>
                </c:pt>
              </c:numCache>
            </c:numRef>
          </c:val>
          <c:extLst>
            <c:ext xmlns:c16="http://schemas.microsoft.com/office/drawing/2014/chart" uri="{C3380CC4-5D6E-409C-BE32-E72D297353CC}">
              <c16:uniqueId val="{00000001-D598-4BE7-A864-4BA9B7E24EF3}"/>
            </c:ext>
          </c:extLst>
        </c:ser>
        <c:dLbls>
          <c:showLegendKey val="0"/>
          <c:showVal val="0"/>
          <c:showCatName val="0"/>
          <c:showSerName val="0"/>
          <c:showPercent val="0"/>
          <c:showBubbleSize val="0"/>
        </c:dLbls>
        <c:gapWidth val="219"/>
        <c:overlap val="-27"/>
        <c:axId val="1028374096"/>
        <c:axId val="1028250000"/>
      </c:barChart>
      <c:catAx>
        <c:axId val="10283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8250000"/>
        <c:crosses val="autoZero"/>
        <c:auto val="1"/>
        <c:lblAlgn val="ctr"/>
        <c:lblOffset val="100"/>
        <c:noMultiLvlLbl val="0"/>
      </c:catAx>
      <c:valAx>
        <c:axId val="102825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837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'T125'!$R$1</c:f>
              <c:strCache>
                <c:ptCount val="1"/>
                <c:pt idx="0">
                  <c:v>Sum of High flexibility</c:v>
                </c:pt>
              </c:strCache>
            </c:strRef>
          </c:tx>
          <c:spPr>
            <a:solidFill>
              <a:schemeClr val="accent1"/>
            </a:solidFill>
            <a:ln>
              <a:noFill/>
            </a:ln>
            <a:effectLst/>
          </c:spPr>
          <c:invertIfNegative val="0"/>
          <c:cat>
            <c:strRef>
              <c:f>'T125'!$R$2</c:f>
              <c:strCache>
                <c:ptCount val="1"/>
                <c:pt idx="0">
                  <c:v>Total</c:v>
                </c:pt>
              </c:strCache>
            </c:strRef>
          </c:cat>
          <c:val>
            <c:numRef>
              <c:f>'T125'!$R$2</c:f>
              <c:numCache>
                <c:formatCode>General</c:formatCode>
                <c:ptCount val="1"/>
                <c:pt idx="0">
                  <c:v>6</c:v>
                </c:pt>
              </c:numCache>
            </c:numRef>
          </c:val>
          <c:extLst>
            <c:ext xmlns:c16="http://schemas.microsoft.com/office/drawing/2014/chart" uri="{C3380CC4-5D6E-409C-BE32-E72D297353CC}">
              <c16:uniqueId val="{00000000-C1BB-40BC-B6B9-AB10E378CF5D}"/>
            </c:ext>
          </c:extLst>
        </c:ser>
        <c:ser>
          <c:idx val="1"/>
          <c:order val="1"/>
          <c:tx>
            <c:strRef>
              <c:f>'T125'!$S$1</c:f>
              <c:strCache>
                <c:ptCount val="1"/>
                <c:pt idx="0">
                  <c:v>Sum of "Intelligent test oracle"</c:v>
                </c:pt>
              </c:strCache>
            </c:strRef>
          </c:tx>
          <c:spPr>
            <a:solidFill>
              <a:schemeClr val="accent2"/>
            </a:solidFill>
            <a:ln>
              <a:noFill/>
            </a:ln>
            <a:effectLst/>
          </c:spPr>
          <c:invertIfNegative val="0"/>
          <c:cat>
            <c:strRef>
              <c:f>'T125'!$R$2</c:f>
              <c:strCache>
                <c:ptCount val="1"/>
                <c:pt idx="0">
                  <c:v>Total</c:v>
                </c:pt>
              </c:strCache>
            </c:strRef>
          </c:cat>
          <c:val>
            <c:numRef>
              <c:f>'T125'!$S$2</c:f>
              <c:numCache>
                <c:formatCode>General</c:formatCode>
                <c:ptCount val="1"/>
                <c:pt idx="0">
                  <c:v>5</c:v>
                </c:pt>
              </c:numCache>
            </c:numRef>
          </c:val>
          <c:extLst>
            <c:ext xmlns:c16="http://schemas.microsoft.com/office/drawing/2014/chart" uri="{C3380CC4-5D6E-409C-BE32-E72D297353CC}">
              <c16:uniqueId val="{00000001-C1BB-40BC-B6B9-AB10E378CF5D}"/>
            </c:ext>
          </c:extLst>
        </c:ser>
        <c:ser>
          <c:idx val="2"/>
          <c:order val="2"/>
          <c:tx>
            <c:strRef>
              <c:f>'T125'!$T$1</c:f>
              <c:strCache>
                <c:ptCount val="1"/>
                <c:pt idx="0">
                  <c:v>Sum of Necessarily real worl data/user input</c:v>
                </c:pt>
              </c:strCache>
            </c:strRef>
          </c:tx>
          <c:spPr>
            <a:solidFill>
              <a:schemeClr val="accent3"/>
            </a:solidFill>
            <a:ln>
              <a:noFill/>
            </a:ln>
            <a:effectLst/>
          </c:spPr>
          <c:invertIfNegative val="0"/>
          <c:cat>
            <c:strRef>
              <c:f>'T125'!$R$2</c:f>
              <c:strCache>
                <c:ptCount val="1"/>
                <c:pt idx="0">
                  <c:v>Total</c:v>
                </c:pt>
              </c:strCache>
            </c:strRef>
          </c:cat>
          <c:val>
            <c:numRef>
              <c:f>'T125'!$T$2</c:f>
              <c:numCache>
                <c:formatCode>General</c:formatCode>
                <c:ptCount val="1"/>
                <c:pt idx="0">
                  <c:v>1</c:v>
                </c:pt>
              </c:numCache>
            </c:numRef>
          </c:val>
          <c:extLst>
            <c:ext xmlns:c16="http://schemas.microsoft.com/office/drawing/2014/chart" uri="{C3380CC4-5D6E-409C-BE32-E72D297353CC}">
              <c16:uniqueId val="{00000002-C1BB-40BC-B6B9-AB10E378CF5D}"/>
            </c:ext>
          </c:extLst>
        </c:ser>
        <c:ser>
          <c:idx val="3"/>
          <c:order val="3"/>
          <c:tx>
            <c:strRef>
              <c:f>'T125'!$U$1</c:f>
              <c:strCache>
                <c:ptCount val="1"/>
                <c:pt idx="0">
                  <c:v>Sum of Broader scope of test (unconscious test oracles, explorative, intended underspecification)</c:v>
                </c:pt>
              </c:strCache>
            </c:strRef>
          </c:tx>
          <c:spPr>
            <a:solidFill>
              <a:schemeClr val="accent4"/>
            </a:solidFill>
            <a:ln>
              <a:noFill/>
            </a:ln>
            <a:effectLst/>
          </c:spPr>
          <c:invertIfNegative val="0"/>
          <c:cat>
            <c:strRef>
              <c:f>'T125'!$R$2</c:f>
              <c:strCache>
                <c:ptCount val="1"/>
                <c:pt idx="0">
                  <c:v>Total</c:v>
                </c:pt>
              </c:strCache>
            </c:strRef>
          </c:cat>
          <c:val>
            <c:numRef>
              <c:f>'T125'!$U$2</c:f>
              <c:numCache>
                <c:formatCode>General</c:formatCode>
                <c:ptCount val="1"/>
                <c:pt idx="0">
                  <c:v>14</c:v>
                </c:pt>
              </c:numCache>
            </c:numRef>
          </c:val>
          <c:extLst>
            <c:ext xmlns:c16="http://schemas.microsoft.com/office/drawing/2014/chart" uri="{C3380CC4-5D6E-409C-BE32-E72D297353CC}">
              <c16:uniqueId val="{00000003-C1BB-40BC-B6B9-AB10E378CF5D}"/>
            </c:ext>
          </c:extLst>
        </c:ser>
        <c:ser>
          <c:idx val="4"/>
          <c:order val="4"/>
          <c:tx>
            <c:strRef>
              <c:f>'T125'!$V$1</c:f>
              <c:strCache>
                <c:ptCount val="1"/>
                <c:pt idx="0">
                  <c:v>Sum of Cost-Efficiency</c:v>
                </c:pt>
              </c:strCache>
            </c:strRef>
          </c:tx>
          <c:spPr>
            <a:solidFill>
              <a:schemeClr val="accent5"/>
            </a:solidFill>
            <a:ln>
              <a:noFill/>
            </a:ln>
            <a:effectLst/>
          </c:spPr>
          <c:invertIfNegative val="0"/>
          <c:cat>
            <c:strRef>
              <c:f>'T125'!$R$2</c:f>
              <c:strCache>
                <c:ptCount val="1"/>
                <c:pt idx="0">
                  <c:v>Total</c:v>
                </c:pt>
              </c:strCache>
            </c:strRef>
          </c:cat>
          <c:val>
            <c:numRef>
              <c:f>'T125'!$V$2</c:f>
              <c:numCache>
                <c:formatCode>General</c:formatCode>
                <c:ptCount val="1"/>
                <c:pt idx="0">
                  <c:v>7</c:v>
                </c:pt>
              </c:numCache>
            </c:numRef>
          </c:val>
          <c:extLst>
            <c:ext xmlns:c16="http://schemas.microsoft.com/office/drawing/2014/chart" uri="{C3380CC4-5D6E-409C-BE32-E72D297353CC}">
              <c16:uniqueId val="{00000004-C1BB-40BC-B6B9-AB10E378CF5D}"/>
            </c:ext>
          </c:extLst>
        </c:ser>
        <c:ser>
          <c:idx val="5"/>
          <c:order val="5"/>
          <c:tx>
            <c:strRef>
              <c:f>'T125'!$W$1</c:f>
              <c:strCache>
                <c:ptCount val="1"/>
                <c:pt idx="0">
                  <c:v>Sum of Easy / no technical skill set required</c:v>
                </c:pt>
              </c:strCache>
            </c:strRef>
          </c:tx>
          <c:spPr>
            <a:solidFill>
              <a:schemeClr val="accent6"/>
            </a:solidFill>
            <a:ln>
              <a:noFill/>
            </a:ln>
            <a:effectLst/>
          </c:spPr>
          <c:invertIfNegative val="0"/>
          <c:cat>
            <c:strRef>
              <c:f>'T125'!$R$2</c:f>
              <c:strCache>
                <c:ptCount val="1"/>
                <c:pt idx="0">
                  <c:v>Total</c:v>
                </c:pt>
              </c:strCache>
            </c:strRef>
          </c:cat>
          <c:val>
            <c:numRef>
              <c:f>'T125'!$W$2</c:f>
              <c:numCache>
                <c:formatCode>General</c:formatCode>
                <c:ptCount val="1"/>
                <c:pt idx="0">
                  <c:v>3</c:v>
                </c:pt>
              </c:numCache>
            </c:numRef>
          </c:val>
          <c:extLst>
            <c:ext xmlns:c16="http://schemas.microsoft.com/office/drawing/2014/chart" uri="{C3380CC4-5D6E-409C-BE32-E72D297353CC}">
              <c16:uniqueId val="{00000005-C1BB-40BC-B6B9-AB10E378CF5D}"/>
            </c:ext>
          </c:extLst>
        </c:ser>
        <c:ser>
          <c:idx val="6"/>
          <c:order val="6"/>
          <c:tx>
            <c:strRef>
              <c:f>'T125'!$X$1</c:f>
              <c:strCache>
                <c:ptCount val="1"/>
                <c:pt idx="0">
                  <c:v>Sum of Missing test automation Infra</c:v>
                </c:pt>
              </c:strCache>
            </c:strRef>
          </c:tx>
          <c:spPr>
            <a:solidFill>
              <a:schemeClr val="accent1">
                <a:lumMod val="60000"/>
              </a:schemeClr>
            </a:solidFill>
            <a:ln>
              <a:noFill/>
            </a:ln>
            <a:effectLst/>
          </c:spPr>
          <c:invertIfNegative val="0"/>
          <c:cat>
            <c:strRef>
              <c:f>'T125'!$R$2</c:f>
              <c:strCache>
                <c:ptCount val="1"/>
                <c:pt idx="0">
                  <c:v>Total</c:v>
                </c:pt>
              </c:strCache>
            </c:strRef>
          </c:cat>
          <c:val>
            <c:numRef>
              <c:f>'T125'!$X$2</c:f>
              <c:numCache>
                <c:formatCode>General</c:formatCode>
                <c:ptCount val="1"/>
                <c:pt idx="0">
                  <c:v>4</c:v>
                </c:pt>
              </c:numCache>
            </c:numRef>
          </c:val>
          <c:extLst>
            <c:ext xmlns:c16="http://schemas.microsoft.com/office/drawing/2014/chart" uri="{C3380CC4-5D6E-409C-BE32-E72D297353CC}">
              <c16:uniqueId val="{00000006-C1BB-40BC-B6B9-AB10E378CF5D}"/>
            </c:ext>
          </c:extLst>
        </c:ser>
        <c:ser>
          <c:idx val="7"/>
          <c:order val="7"/>
          <c:tx>
            <c:strRef>
              <c:f>'T125'!$Y$1</c:f>
              <c:strCache>
                <c:ptCount val="1"/>
                <c:pt idx="0">
                  <c:v>Sum of Deep domain knowledge required to define expected behavior (oracle)</c:v>
                </c:pt>
              </c:strCache>
            </c:strRef>
          </c:tx>
          <c:spPr>
            <a:solidFill>
              <a:schemeClr val="accent2">
                <a:lumMod val="60000"/>
              </a:schemeClr>
            </a:solidFill>
            <a:ln>
              <a:noFill/>
            </a:ln>
            <a:effectLst/>
          </c:spPr>
          <c:invertIfNegative val="0"/>
          <c:cat>
            <c:strRef>
              <c:f>'T125'!$R$2</c:f>
              <c:strCache>
                <c:ptCount val="1"/>
                <c:pt idx="0">
                  <c:v>Total</c:v>
                </c:pt>
              </c:strCache>
            </c:strRef>
          </c:cat>
          <c:val>
            <c:numRef>
              <c:f>'T125'!$Y$2</c:f>
              <c:numCache>
                <c:formatCode>General</c:formatCode>
                <c:ptCount val="1"/>
                <c:pt idx="0">
                  <c:v>2</c:v>
                </c:pt>
              </c:numCache>
            </c:numRef>
          </c:val>
          <c:extLst>
            <c:ext xmlns:c16="http://schemas.microsoft.com/office/drawing/2014/chart" uri="{C3380CC4-5D6E-409C-BE32-E72D297353CC}">
              <c16:uniqueId val="{00000007-C1BB-40BC-B6B9-AB10E378CF5D}"/>
            </c:ext>
          </c:extLst>
        </c:ser>
        <c:ser>
          <c:idx val="8"/>
          <c:order val="8"/>
          <c:tx>
            <c:strRef>
              <c:f>'T125'!$Z$1</c:f>
              <c:strCache>
                <c:ptCount val="1"/>
                <c:pt idx="0">
                  <c:v>Sum of "Real-world" data required</c:v>
                </c:pt>
              </c:strCache>
            </c:strRef>
          </c:tx>
          <c:spPr>
            <a:solidFill>
              <a:schemeClr val="accent3">
                <a:lumMod val="60000"/>
              </a:schemeClr>
            </a:solidFill>
            <a:ln>
              <a:noFill/>
            </a:ln>
            <a:effectLst/>
          </c:spPr>
          <c:invertIfNegative val="0"/>
          <c:cat>
            <c:strRef>
              <c:f>'T125'!$R$2</c:f>
              <c:strCache>
                <c:ptCount val="1"/>
                <c:pt idx="0">
                  <c:v>Total</c:v>
                </c:pt>
              </c:strCache>
            </c:strRef>
          </c:cat>
          <c:val>
            <c:numRef>
              <c:f>'T125'!$Z$2</c:f>
              <c:numCache>
                <c:formatCode>General</c:formatCode>
                <c:ptCount val="1"/>
                <c:pt idx="0">
                  <c:v>2</c:v>
                </c:pt>
              </c:numCache>
            </c:numRef>
          </c:val>
          <c:extLst>
            <c:ext xmlns:c16="http://schemas.microsoft.com/office/drawing/2014/chart" uri="{C3380CC4-5D6E-409C-BE32-E72D297353CC}">
              <c16:uniqueId val="{00000008-C1BB-40BC-B6B9-AB10E378CF5D}"/>
            </c:ext>
          </c:extLst>
        </c:ser>
        <c:ser>
          <c:idx val="9"/>
          <c:order val="9"/>
          <c:tx>
            <c:strRef>
              <c:f>'T125'!$AA$1</c:f>
              <c:strCache>
                <c:ptCount val="1"/>
                <c:pt idx="0">
                  <c:v>Sum of Domain complexity drives automation complexity</c:v>
                </c:pt>
              </c:strCache>
            </c:strRef>
          </c:tx>
          <c:spPr>
            <a:solidFill>
              <a:schemeClr val="accent4">
                <a:lumMod val="60000"/>
              </a:schemeClr>
            </a:solidFill>
            <a:ln>
              <a:noFill/>
            </a:ln>
            <a:effectLst/>
          </c:spPr>
          <c:invertIfNegative val="0"/>
          <c:cat>
            <c:strRef>
              <c:f>'T125'!$R$2</c:f>
              <c:strCache>
                <c:ptCount val="1"/>
                <c:pt idx="0">
                  <c:v>Total</c:v>
                </c:pt>
              </c:strCache>
            </c:strRef>
          </c:cat>
          <c:val>
            <c:numRef>
              <c:f>'T125'!$AA$2</c:f>
              <c:numCache>
                <c:formatCode>General</c:formatCode>
                <c:ptCount val="1"/>
                <c:pt idx="0">
                  <c:v>2</c:v>
                </c:pt>
              </c:numCache>
            </c:numRef>
          </c:val>
          <c:extLst>
            <c:ext xmlns:c16="http://schemas.microsoft.com/office/drawing/2014/chart" uri="{C3380CC4-5D6E-409C-BE32-E72D297353CC}">
              <c16:uniqueId val="{00000009-C1BB-40BC-B6B9-AB10E378CF5D}"/>
            </c:ext>
          </c:extLst>
        </c:ser>
        <c:ser>
          <c:idx val="10"/>
          <c:order val="10"/>
          <c:tx>
            <c:strRef>
              <c:f>'T125'!$AB$1</c:f>
              <c:strCache>
                <c:ptCount val="1"/>
                <c:pt idx="0">
                  <c:v>Sum of High maintenance efforts for test automation (high change frequency)</c:v>
                </c:pt>
              </c:strCache>
            </c:strRef>
          </c:tx>
          <c:spPr>
            <a:solidFill>
              <a:schemeClr val="accent5">
                <a:lumMod val="60000"/>
              </a:schemeClr>
            </a:solidFill>
            <a:ln>
              <a:noFill/>
            </a:ln>
            <a:effectLst/>
          </c:spPr>
          <c:invertIfNegative val="0"/>
          <c:cat>
            <c:strRef>
              <c:f>'T125'!$R$2</c:f>
              <c:strCache>
                <c:ptCount val="1"/>
                <c:pt idx="0">
                  <c:v>Total</c:v>
                </c:pt>
              </c:strCache>
            </c:strRef>
          </c:cat>
          <c:val>
            <c:numRef>
              <c:f>'T125'!$AB$2</c:f>
              <c:numCache>
                <c:formatCode>General</c:formatCode>
                <c:ptCount val="1"/>
                <c:pt idx="0">
                  <c:v>12</c:v>
                </c:pt>
              </c:numCache>
            </c:numRef>
          </c:val>
          <c:extLst>
            <c:ext xmlns:c16="http://schemas.microsoft.com/office/drawing/2014/chart" uri="{C3380CC4-5D6E-409C-BE32-E72D297353CC}">
              <c16:uniqueId val="{0000000A-C1BB-40BC-B6B9-AB10E378CF5D}"/>
            </c:ext>
          </c:extLst>
        </c:ser>
        <c:ser>
          <c:idx val="11"/>
          <c:order val="11"/>
          <c:tx>
            <c:strRef>
              <c:f>'T125'!$AC$1</c:f>
              <c:strCache>
                <c:ptCount val="1"/>
                <c:pt idx="0">
                  <c:v>Sum of Technological challenges</c:v>
                </c:pt>
              </c:strCache>
            </c:strRef>
          </c:tx>
          <c:spPr>
            <a:solidFill>
              <a:schemeClr val="accent6">
                <a:lumMod val="60000"/>
              </a:schemeClr>
            </a:solidFill>
            <a:ln>
              <a:noFill/>
            </a:ln>
            <a:effectLst/>
          </c:spPr>
          <c:invertIfNegative val="0"/>
          <c:cat>
            <c:strRef>
              <c:f>'T125'!$R$2</c:f>
              <c:strCache>
                <c:ptCount val="1"/>
                <c:pt idx="0">
                  <c:v>Total</c:v>
                </c:pt>
              </c:strCache>
            </c:strRef>
          </c:cat>
          <c:val>
            <c:numRef>
              <c:f>'T125'!$AC$2</c:f>
              <c:numCache>
                <c:formatCode>General</c:formatCode>
                <c:ptCount val="1"/>
                <c:pt idx="0">
                  <c:v>7</c:v>
                </c:pt>
              </c:numCache>
            </c:numRef>
          </c:val>
          <c:extLst>
            <c:ext xmlns:c16="http://schemas.microsoft.com/office/drawing/2014/chart" uri="{C3380CC4-5D6E-409C-BE32-E72D297353CC}">
              <c16:uniqueId val="{0000000B-C1BB-40BC-B6B9-AB10E378CF5D}"/>
            </c:ext>
          </c:extLst>
        </c:ser>
        <c:ser>
          <c:idx val="12"/>
          <c:order val="12"/>
          <c:tx>
            <c:strRef>
              <c:f>'T125'!$AD$1</c:f>
              <c:strCache>
                <c:ptCount val="1"/>
                <c:pt idx="0">
                  <c:v>Sum of High Setup costs (time investment)</c:v>
                </c:pt>
              </c:strCache>
            </c:strRef>
          </c:tx>
          <c:spPr>
            <a:solidFill>
              <a:schemeClr val="accent1">
                <a:lumMod val="80000"/>
                <a:lumOff val="20000"/>
              </a:schemeClr>
            </a:solidFill>
            <a:ln>
              <a:noFill/>
            </a:ln>
            <a:effectLst/>
          </c:spPr>
          <c:invertIfNegative val="0"/>
          <c:cat>
            <c:strRef>
              <c:f>'T125'!$R$2</c:f>
              <c:strCache>
                <c:ptCount val="1"/>
                <c:pt idx="0">
                  <c:v>Total</c:v>
                </c:pt>
              </c:strCache>
            </c:strRef>
          </c:cat>
          <c:val>
            <c:numRef>
              <c:f>'T125'!$AD$2</c:f>
              <c:numCache>
                <c:formatCode>General</c:formatCode>
                <c:ptCount val="1"/>
                <c:pt idx="0">
                  <c:v>3</c:v>
                </c:pt>
              </c:numCache>
            </c:numRef>
          </c:val>
          <c:extLst>
            <c:ext xmlns:c16="http://schemas.microsoft.com/office/drawing/2014/chart" uri="{C3380CC4-5D6E-409C-BE32-E72D297353CC}">
              <c16:uniqueId val="{0000000C-C1BB-40BC-B6B9-AB10E378CF5D}"/>
            </c:ext>
          </c:extLst>
        </c:ser>
        <c:dLbls>
          <c:showLegendKey val="0"/>
          <c:showVal val="0"/>
          <c:showCatName val="0"/>
          <c:showSerName val="0"/>
          <c:showPercent val="0"/>
          <c:showBubbleSize val="0"/>
        </c:dLbls>
        <c:gapWidth val="219"/>
        <c:overlap val="-27"/>
        <c:axId val="936428448"/>
        <c:axId val="946908448"/>
      </c:barChart>
      <c:catAx>
        <c:axId val="9364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6908448"/>
        <c:crosses val="autoZero"/>
        <c:auto val="1"/>
        <c:lblAlgn val="ctr"/>
        <c:lblOffset val="100"/>
        <c:noMultiLvlLbl val="0"/>
      </c:catAx>
      <c:valAx>
        <c:axId val="9469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3642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[answers_anonymized.xlsx]T126!PivotTable5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'T126'!$J$1</c:f>
              <c:strCache>
                <c:ptCount val="1"/>
                <c:pt idx="0">
                  <c:v>Sum of Planned test phases/plans</c:v>
                </c:pt>
              </c:strCache>
            </c:strRef>
          </c:tx>
          <c:spPr>
            <a:solidFill>
              <a:schemeClr val="accent1"/>
            </a:solidFill>
            <a:ln>
              <a:noFill/>
            </a:ln>
            <a:effectLst/>
          </c:spPr>
          <c:invertIfNegative val="0"/>
          <c:cat>
            <c:strRef>
              <c:f>'T126'!$J$2</c:f>
              <c:strCache>
                <c:ptCount val="1"/>
                <c:pt idx="0">
                  <c:v>Total</c:v>
                </c:pt>
              </c:strCache>
            </c:strRef>
          </c:cat>
          <c:val>
            <c:numRef>
              <c:f>'T126'!$J$2</c:f>
              <c:numCache>
                <c:formatCode>General</c:formatCode>
                <c:ptCount val="1"/>
                <c:pt idx="0">
                  <c:v>17</c:v>
                </c:pt>
              </c:numCache>
            </c:numRef>
          </c:val>
          <c:extLst>
            <c:ext xmlns:c16="http://schemas.microsoft.com/office/drawing/2014/chart" uri="{C3380CC4-5D6E-409C-BE32-E72D297353CC}">
              <c16:uniqueId val="{00000000-32BE-42F6-A03B-EAAD4E5140B6}"/>
            </c:ext>
          </c:extLst>
        </c:ser>
        <c:ser>
          <c:idx val="1"/>
          <c:order val="1"/>
          <c:tx>
            <c:strRef>
              <c:f>'T126'!$K$1</c:f>
              <c:strCache>
                <c:ptCount val="1"/>
                <c:pt idx="0">
                  <c:v>Sum of Finished feature ticket</c:v>
                </c:pt>
              </c:strCache>
            </c:strRef>
          </c:tx>
          <c:spPr>
            <a:solidFill>
              <a:schemeClr val="accent2"/>
            </a:solidFill>
            <a:ln>
              <a:noFill/>
            </a:ln>
            <a:effectLst/>
          </c:spPr>
          <c:invertIfNegative val="0"/>
          <c:cat>
            <c:strRef>
              <c:f>'T126'!$J$2</c:f>
              <c:strCache>
                <c:ptCount val="1"/>
                <c:pt idx="0">
                  <c:v>Total</c:v>
                </c:pt>
              </c:strCache>
            </c:strRef>
          </c:cat>
          <c:val>
            <c:numRef>
              <c:f>'T126'!$K$2</c:f>
              <c:numCache>
                <c:formatCode>General</c:formatCode>
                <c:ptCount val="1"/>
                <c:pt idx="0">
                  <c:v>16</c:v>
                </c:pt>
              </c:numCache>
            </c:numRef>
          </c:val>
          <c:extLst>
            <c:ext xmlns:c16="http://schemas.microsoft.com/office/drawing/2014/chart" uri="{C3380CC4-5D6E-409C-BE32-E72D297353CC}">
              <c16:uniqueId val="{00000001-32BE-42F6-A03B-EAAD4E5140B6}"/>
            </c:ext>
          </c:extLst>
        </c:ser>
        <c:ser>
          <c:idx val="2"/>
          <c:order val="2"/>
          <c:tx>
            <c:strRef>
              <c:f>'T126'!$L$1</c:f>
              <c:strCache>
                <c:ptCount val="1"/>
                <c:pt idx="0">
                  <c:v>Sum of Test environment update</c:v>
                </c:pt>
              </c:strCache>
            </c:strRef>
          </c:tx>
          <c:spPr>
            <a:solidFill>
              <a:schemeClr val="accent3"/>
            </a:solidFill>
            <a:ln>
              <a:noFill/>
            </a:ln>
            <a:effectLst/>
          </c:spPr>
          <c:invertIfNegative val="0"/>
          <c:cat>
            <c:strRef>
              <c:f>'T126'!$J$2</c:f>
              <c:strCache>
                <c:ptCount val="1"/>
                <c:pt idx="0">
                  <c:v>Total</c:v>
                </c:pt>
              </c:strCache>
            </c:strRef>
          </c:cat>
          <c:val>
            <c:numRef>
              <c:f>'T126'!$L$2</c:f>
              <c:numCache>
                <c:formatCode>General</c:formatCode>
                <c:ptCount val="1"/>
                <c:pt idx="0">
                  <c:v>1</c:v>
                </c:pt>
              </c:numCache>
            </c:numRef>
          </c:val>
          <c:extLst>
            <c:ext xmlns:c16="http://schemas.microsoft.com/office/drawing/2014/chart" uri="{C3380CC4-5D6E-409C-BE32-E72D297353CC}">
              <c16:uniqueId val="{00000002-32BE-42F6-A03B-EAAD4E5140B6}"/>
            </c:ext>
          </c:extLst>
        </c:ser>
        <c:ser>
          <c:idx val="3"/>
          <c:order val="3"/>
          <c:tx>
            <c:strRef>
              <c:f>'T126'!$M$1</c:f>
              <c:strCache>
                <c:ptCount val="1"/>
                <c:pt idx="0">
                  <c:v>Sum of Code change in production</c:v>
                </c:pt>
              </c:strCache>
            </c:strRef>
          </c:tx>
          <c:spPr>
            <a:solidFill>
              <a:schemeClr val="accent4"/>
            </a:solidFill>
            <a:ln>
              <a:noFill/>
            </a:ln>
            <a:effectLst/>
          </c:spPr>
          <c:invertIfNegative val="0"/>
          <c:cat>
            <c:strRef>
              <c:f>'T126'!$J$2</c:f>
              <c:strCache>
                <c:ptCount val="1"/>
                <c:pt idx="0">
                  <c:v>Total</c:v>
                </c:pt>
              </c:strCache>
            </c:strRef>
          </c:cat>
          <c:val>
            <c:numRef>
              <c:f>'T126'!$M$2</c:f>
              <c:numCache>
                <c:formatCode>General</c:formatCode>
                <c:ptCount val="1"/>
                <c:pt idx="0">
                  <c:v>2</c:v>
                </c:pt>
              </c:numCache>
            </c:numRef>
          </c:val>
          <c:extLst>
            <c:ext xmlns:c16="http://schemas.microsoft.com/office/drawing/2014/chart" uri="{C3380CC4-5D6E-409C-BE32-E72D297353CC}">
              <c16:uniqueId val="{00000003-32BE-42F6-A03B-EAAD4E5140B6}"/>
            </c:ext>
          </c:extLst>
        </c:ser>
        <c:ser>
          <c:idx val="4"/>
          <c:order val="4"/>
          <c:tx>
            <c:strRef>
              <c:f>'T126'!$N$1</c:f>
              <c:strCache>
                <c:ptCount val="1"/>
                <c:pt idx="0">
                  <c:v>Sum of Deployment to test environment</c:v>
                </c:pt>
              </c:strCache>
            </c:strRef>
          </c:tx>
          <c:spPr>
            <a:solidFill>
              <a:schemeClr val="accent5"/>
            </a:solidFill>
            <a:ln>
              <a:noFill/>
            </a:ln>
            <a:effectLst/>
          </c:spPr>
          <c:invertIfNegative val="0"/>
          <c:cat>
            <c:strRef>
              <c:f>'T126'!$J$2</c:f>
              <c:strCache>
                <c:ptCount val="1"/>
                <c:pt idx="0">
                  <c:v>Total</c:v>
                </c:pt>
              </c:strCache>
            </c:strRef>
          </c:cat>
          <c:val>
            <c:numRef>
              <c:f>'T126'!$N$2</c:f>
              <c:numCache>
                <c:formatCode>General</c:formatCode>
                <c:ptCount val="1"/>
                <c:pt idx="0">
                  <c:v>14</c:v>
                </c:pt>
              </c:numCache>
            </c:numRef>
          </c:val>
          <c:extLst>
            <c:ext xmlns:c16="http://schemas.microsoft.com/office/drawing/2014/chart" uri="{C3380CC4-5D6E-409C-BE32-E72D297353CC}">
              <c16:uniqueId val="{00000004-32BE-42F6-A03B-EAAD4E5140B6}"/>
            </c:ext>
          </c:extLst>
        </c:ser>
        <c:dLbls>
          <c:showLegendKey val="0"/>
          <c:showVal val="0"/>
          <c:showCatName val="0"/>
          <c:showSerName val="0"/>
          <c:showPercent val="0"/>
          <c:showBubbleSize val="0"/>
        </c:dLbls>
        <c:gapWidth val="219"/>
        <c:overlap val="-27"/>
        <c:axId val="1308687440"/>
        <c:axId val="185986224"/>
      </c:barChart>
      <c:catAx>
        <c:axId val="13086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986224"/>
        <c:crosses val="autoZero"/>
        <c:auto val="1"/>
        <c:lblAlgn val="ctr"/>
        <c:lblOffset val="100"/>
        <c:noMultiLvlLbl val="0"/>
      </c:catAx>
      <c:valAx>
        <c:axId val="18598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868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[answers_anonymized.xlsx]T127!PivotTable6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'T127'!$G$1</c:f>
              <c:strCache>
                <c:ptCount val="1"/>
                <c:pt idx="0">
                  <c:v>Sum of Yes</c:v>
                </c:pt>
              </c:strCache>
            </c:strRef>
          </c:tx>
          <c:spPr>
            <a:solidFill>
              <a:schemeClr val="accent1"/>
            </a:solidFill>
            <a:ln>
              <a:noFill/>
            </a:ln>
            <a:effectLst/>
          </c:spPr>
          <c:invertIfNegative val="0"/>
          <c:cat>
            <c:strRef>
              <c:f>'T127'!$G$2</c:f>
              <c:strCache>
                <c:ptCount val="1"/>
                <c:pt idx="0">
                  <c:v>Total</c:v>
                </c:pt>
              </c:strCache>
            </c:strRef>
          </c:cat>
          <c:val>
            <c:numRef>
              <c:f>'T127'!$G$2</c:f>
              <c:numCache>
                <c:formatCode>General</c:formatCode>
                <c:ptCount val="1"/>
                <c:pt idx="0">
                  <c:v>23</c:v>
                </c:pt>
              </c:numCache>
            </c:numRef>
          </c:val>
          <c:extLst>
            <c:ext xmlns:c16="http://schemas.microsoft.com/office/drawing/2014/chart" uri="{C3380CC4-5D6E-409C-BE32-E72D297353CC}">
              <c16:uniqueId val="{00000000-A627-4A52-A359-3427EEAD5B3B}"/>
            </c:ext>
          </c:extLst>
        </c:ser>
        <c:ser>
          <c:idx val="1"/>
          <c:order val="1"/>
          <c:tx>
            <c:strRef>
              <c:f>'T127'!$H$1</c:f>
              <c:strCache>
                <c:ptCount val="1"/>
                <c:pt idx="0">
                  <c:v>Sum of No</c:v>
                </c:pt>
              </c:strCache>
            </c:strRef>
          </c:tx>
          <c:spPr>
            <a:solidFill>
              <a:schemeClr val="accent2"/>
            </a:solidFill>
            <a:ln>
              <a:noFill/>
            </a:ln>
            <a:effectLst/>
          </c:spPr>
          <c:invertIfNegative val="0"/>
          <c:cat>
            <c:strRef>
              <c:f>'T127'!$G$2</c:f>
              <c:strCache>
                <c:ptCount val="1"/>
                <c:pt idx="0">
                  <c:v>Total</c:v>
                </c:pt>
              </c:strCache>
            </c:strRef>
          </c:cat>
          <c:val>
            <c:numRef>
              <c:f>'T127'!$H$2</c:f>
              <c:numCache>
                <c:formatCode>General</c:formatCode>
                <c:ptCount val="1"/>
                <c:pt idx="0">
                  <c:v>8</c:v>
                </c:pt>
              </c:numCache>
            </c:numRef>
          </c:val>
          <c:extLst>
            <c:ext xmlns:c16="http://schemas.microsoft.com/office/drawing/2014/chart" uri="{C3380CC4-5D6E-409C-BE32-E72D297353CC}">
              <c16:uniqueId val="{00000001-A627-4A52-A359-3427EEAD5B3B}"/>
            </c:ext>
          </c:extLst>
        </c:ser>
        <c:dLbls>
          <c:showLegendKey val="0"/>
          <c:showVal val="0"/>
          <c:showCatName val="0"/>
          <c:showSerName val="0"/>
          <c:showPercent val="0"/>
          <c:showBubbleSize val="0"/>
        </c:dLbls>
        <c:gapWidth val="219"/>
        <c:overlap val="-27"/>
        <c:axId val="1317282832"/>
        <c:axId val="185985808"/>
      </c:barChart>
      <c:catAx>
        <c:axId val="13172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985808"/>
        <c:crosses val="autoZero"/>
        <c:auto val="1"/>
        <c:lblAlgn val="ctr"/>
        <c:lblOffset val="100"/>
        <c:noMultiLvlLbl val="0"/>
      </c:catAx>
      <c:valAx>
        <c:axId val="1859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1728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[answers_anonymized.xlsx]T128!PivotTable7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'T128'!$O$1</c:f>
              <c:strCache>
                <c:ptCount val="1"/>
                <c:pt idx="0">
                  <c:v>Sum of SUT interacts with other systems / applications</c:v>
                </c:pt>
              </c:strCache>
            </c:strRef>
          </c:tx>
          <c:spPr>
            <a:solidFill>
              <a:schemeClr val="accent1"/>
            </a:solidFill>
            <a:ln>
              <a:noFill/>
            </a:ln>
            <a:effectLst/>
          </c:spPr>
          <c:invertIfNegative val="0"/>
          <c:cat>
            <c:strRef>
              <c:f>'T128'!$N$2:$N$3</c:f>
              <c:strCache>
                <c:ptCount val="1"/>
                <c:pt idx="0">
                  <c:v>(blank)</c:v>
                </c:pt>
              </c:strCache>
            </c:strRef>
          </c:cat>
          <c:val>
            <c:numRef>
              <c:f>'T128'!$O$2:$O$3</c:f>
              <c:numCache>
                <c:formatCode>General</c:formatCode>
                <c:ptCount val="1"/>
                <c:pt idx="0">
                  <c:v>15</c:v>
                </c:pt>
              </c:numCache>
            </c:numRef>
          </c:val>
          <c:extLst>
            <c:ext xmlns:c16="http://schemas.microsoft.com/office/drawing/2014/chart" uri="{C3380CC4-5D6E-409C-BE32-E72D297353CC}">
              <c16:uniqueId val="{00000000-1274-4EFC-966F-4DE0B445AF3D}"/>
            </c:ext>
          </c:extLst>
        </c:ser>
        <c:ser>
          <c:idx val="1"/>
          <c:order val="1"/>
          <c:tx>
            <c:strRef>
              <c:f>'T128'!$P$1</c:f>
              <c:strCache>
                <c:ptCount val="1"/>
                <c:pt idx="0">
                  <c:v>Sum of HIL Tests</c:v>
                </c:pt>
              </c:strCache>
            </c:strRef>
          </c:tx>
          <c:spPr>
            <a:solidFill>
              <a:schemeClr val="accent2"/>
            </a:solidFill>
            <a:ln>
              <a:noFill/>
            </a:ln>
            <a:effectLst/>
          </c:spPr>
          <c:invertIfNegative val="0"/>
          <c:cat>
            <c:strRef>
              <c:f>'T128'!$N$2:$N$3</c:f>
              <c:strCache>
                <c:ptCount val="1"/>
                <c:pt idx="0">
                  <c:v>(blank)</c:v>
                </c:pt>
              </c:strCache>
            </c:strRef>
          </c:cat>
          <c:val>
            <c:numRef>
              <c:f>'T128'!$P$2:$P$3</c:f>
              <c:numCache>
                <c:formatCode>General</c:formatCode>
                <c:ptCount val="1"/>
                <c:pt idx="0">
                  <c:v>1</c:v>
                </c:pt>
              </c:numCache>
            </c:numRef>
          </c:val>
          <c:extLst>
            <c:ext xmlns:c16="http://schemas.microsoft.com/office/drawing/2014/chart" uri="{C3380CC4-5D6E-409C-BE32-E72D297353CC}">
              <c16:uniqueId val="{00000001-1274-4EFC-966F-4DE0B445AF3D}"/>
            </c:ext>
          </c:extLst>
        </c:ser>
        <c:ser>
          <c:idx val="2"/>
          <c:order val="2"/>
          <c:tx>
            <c:strRef>
              <c:f>'T128'!$Q$1</c:f>
              <c:strCache>
                <c:ptCount val="1"/>
                <c:pt idx="0">
                  <c:v>Sum of Remote Test Environments (e.g. Security)</c:v>
                </c:pt>
              </c:strCache>
            </c:strRef>
          </c:tx>
          <c:spPr>
            <a:solidFill>
              <a:schemeClr val="accent3"/>
            </a:solidFill>
            <a:ln>
              <a:noFill/>
            </a:ln>
            <a:effectLst/>
          </c:spPr>
          <c:invertIfNegative val="0"/>
          <c:cat>
            <c:strRef>
              <c:f>'T128'!$N$2:$N$3</c:f>
              <c:strCache>
                <c:ptCount val="1"/>
                <c:pt idx="0">
                  <c:v>(blank)</c:v>
                </c:pt>
              </c:strCache>
            </c:strRef>
          </c:cat>
          <c:val>
            <c:numRef>
              <c:f>'T128'!$Q$2:$Q$3</c:f>
              <c:numCache>
                <c:formatCode>General</c:formatCode>
                <c:ptCount val="1"/>
                <c:pt idx="0">
                  <c:v>12</c:v>
                </c:pt>
              </c:numCache>
            </c:numRef>
          </c:val>
          <c:extLst>
            <c:ext xmlns:c16="http://schemas.microsoft.com/office/drawing/2014/chart" uri="{C3380CC4-5D6E-409C-BE32-E72D297353CC}">
              <c16:uniqueId val="{00000002-1274-4EFC-966F-4DE0B445AF3D}"/>
            </c:ext>
          </c:extLst>
        </c:ser>
        <c:ser>
          <c:idx val="3"/>
          <c:order val="3"/>
          <c:tx>
            <c:strRef>
              <c:f>'T128'!$R$1</c:f>
              <c:strCache>
                <c:ptCount val="1"/>
                <c:pt idx="0">
                  <c:v>Sum of Different hardware combinations</c:v>
                </c:pt>
              </c:strCache>
            </c:strRef>
          </c:tx>
          <c:spPr>
            <a:solidFill>
              <a:schemeClr val="accent4"/>
            </a:solidFill>
            <a:ln>
              <a:noFill/>
            </a:ln>
            <a:effectLst/>
          </c:spPr>
          <c:invertIfNegative val="0"/>
          <c:cat>
            <c:strRef>
              <c:f>'T128'!$N$2:$N$3</c:f>
              <c:strCache>
                <c:ptCount val="1"/>
                <c:pt idx="0">
                  <c:v>(blank)</c:v>
                </c:pt>
              </c:strCache>
            </c:strRef>
          </c:cat>
          <c:val>
            <c:numRef>
              <c:f>'T128'!$R$2:$R$3</c:f>
              <c:numCache>
                <c:formatCode>General</c:formatCode>
                <c:ptCount val="1"/>
                <c:pt idx="0">
                  <c:v>4</c:v>
                </c:pt>
              </c:numCache>
            </c:numRef>
          </c:val>
          <c:extLst>
            <c:ext xmlns:c16="http://schemas.microsoft.com/office/drawing/2014/chart" uri="{C3380CC4-5D6E-409C-BE32-E72D297353CC}">
              <c16:uniqueId val="{00000003-1274-4EFC-966F-4DE0B445AF3D}"/>
            </c:ext>
          </c:extLst>
        </c:ser>
        <c:ser>
          <c:idx val="4"/>
          <c:order val="4"/>
          <c:tx>
            <c:strRef>
              <c:f>'T128'!$S$1</c:f>
              <c:strCache>
                <c:ptCount val="1"/>
                <c:pt idx="0">
                  <c:v>Sum of Legacy technology</c:v>
                </c:pt>
              </c:strCache>
            </c:strRef>
          </c:tx>
          <c:spPr>
            <a:solidFill>
              <a:schemeClr val="accent5"/>
            </a:solidFill>
            <a:ln>
              <a:noFill/>
            </a:ln>
            <a:effectLst/>
          </c:spPr>
          <c:invertIfNegative val="0"/>
          <c:cat>
            <c:strRef>
              <c:f>'T128'!$N$2:$N$3</c:f>
              <c:strCache>
                <c:ptCount val="1"/>
                <c:pt idx="0">
                  <c:v>(blank)</c:v>
                </c:pt>
              </c:strCache>
            </c:strRef>
          </c:cat>
          <c:val>
            <c:numRef>
              <c:f>'T128'!$S$2:$S$3</c:f>
              <c:numCache>
                <c:formatCode>General</c:formatCode>
                <c:ptCount val="1"/>
                <c:pt idx="0">
                  <c:v>2</c:v>
                </c:pt>
              </c:numCache>
            </c:numRef>
          </c:val>
          <c:extLst>
            <c:ext xmlns:c16="http://schemas.microsoft.com/office/drawing/2014/chart" uri="{C3380CC4-5D6E-409C-BE32-E72D297353CC}">
              <c16:uniqueId val="{00000004-1274-4EFC-966F-4DE0B445AF3D}"/>
            </c:ext>
          </c:extLst>
        </c:ser>
        <c:ser>
          <c:idx val="5"/>
          <c:order val="5"/>
          <c:tx>
            <c:strRef>
              <c:f>'T128'!$T$1</c:f>
              <c:strCache>
                <c:ptCount val="1"/>
                <c:pt idx="0">
                  <c:v>Sum of Several test environments (maintenance, effort)</c:v>
                </c:pt>
              </c:strCache>
            </c:strRef>
          </c:tx>
          <c:spPr>
            <a:solidFill>
              <a:schemeClr val="accent6"/>
            </a:solidFill>
            <a:ln>
              <a:noFill/>
            </a:ln>
            <a:effectLst/>
          </c:spPr>
          <c:invertIfNegative val="0"/>
          <c:cat>
            <c:strRef>
              <c:f>'T128'!$N$2:$N$3</c:f>
              <c:strCache>
                <c:ptCount val="1"/>
                <c:pt idx="0">
                  <c:v>(blank)</c:v>
                </c:pt>
              </c:strCache>
            </c:strRef>
          </c:cat>
          <c:val>
            <c:numRef>
              <c:f>'T128'!$T$2:$T$3</c:f>
              <c:numCache>
                <c:formatCode>General</c:formatCode>
                <c:ptCount val="1"/>
                <c:pt idx="0">
                  <c:v>2</c:v>
                </c:pt>
              </c:numCache>
            </c:numRef>
          </c:val>
          <c:extLst>
            <c:ext xmlns:c16="http://schemas.microsoft.com/office/drawing/2014/chart" uri="{C3380CC4-5D6E-409C-BE32-E72D297353CC}">
              <c16:uniqueId val="{00000005-1274-4EFC-966F-4DE0B445AF3D}"/>
            </c:ext>
          </c:extLst>
        </c:ser>
        <c:ser>
          <c:idx val="6"/>
          <c:order val="6"/>
          <c:tx>
            <c:strRef>
              <c:f>'T128'!$U$1</c:f>
              <c:strCache>
                <c:ptCount val="1"/>
                <c:pt idx="0">
                  <c:v>Sum of Network Latency</c:v>
                </c:pt>
              </c:strCache>
            </c:strRef>
          </c:tx>
          <c:spPr>
            <a:solidFill>
              <a:schemeClr val="accent1">
                <a:lumMod val="60000"/>
              </a:schemeClr>
            </a:solidFill>
            <a:ln>
              <a:noFill/>
            </a:ln>
            <a:effectLst/>
          </c:spPr>
          <c:invertIfNegative val="0"/>
          <c:cat>
            <c:strRef>
              <c:f>'T128'!$N$2:$N$3</c:f>
              <c:strCache>
                <c:ptCount val="1"/>
                <c:pt idx="0">
                  <c:v>(blank)</c:v>
                </c:pt>
              </c:strCache>
            </c:strRef>
          </c:cat>
          <c:val>
            <c:numRef>
              <c:f>'T128'!$U$2:$U$3</c:f>
              <c:numCache>
                <c:formatCode>General</c:formatCode>
                <c:ptCount val="1"/>
                <c:pt idx="0">
                  <c:v>1</c:v>
                </c:pt>
              </c:numCache>
            </c:numRef>
          </c:val>
          <c:extLst>
            <c:ext xmlns:c16="http://schemas.microsoft.com/office/drawing/2014/chart" uri="{C3380CC4-5D6E-409C-BE32-E72D297353CC}">
              <c16:uniqueId val="{00000006-1274-4EFC-966F-4DE0B445AF3D}"/>
            </c:ext>
          </c:extLst>
        </c:ser>
        <c:ser>
          <c:idx val="7"/>
          <c:order val="7"/>
          <c:tx>
            <c:strRef>
              <c:f>'T128'!$V$1</c:f>
              <c:strCache>
                <c:ptCount val="1"/>
                <c:pt idx="0">
                  <c:v>Sum of Interference with other test environments</c:v>
                </c:pt>
              </c:strCache>
            </c:strRef>
          </c:tx>
          <c:spPr>
            <a:solidFill>
              <a:schemeClr val="accent2">
                <a:lumMod val="60000"/>
              </a:schemeClr>
            </a:solidFill>
            <a:ln>
              <a:noFill/>
            </a:ln>
            <a:effectLst/>
          </c:spPr>
          <c:invertIfNegative val="0"/>
          <c:cat>
            <c:strRef>
              <c:f>'T128'!$N$2:$N$3</c:f>
              <c:strCache>
                <c:ptCount val="1"/>
                <c:pt idx="0">
                  <c:v>(blank)</c:v>
                </c:pt>
              </c:strCache>
            </c:strRef>
          </c:cat>
          <c:val>
            <c:numRef>
              <c:f>'T128'!$V$2:$V$3</c:f>
              <c:numCache>
                <c:formatCode>General</c:formatCode>
                <c:ptCount val="1"/>
                <c:pt idx="0">
                  <c:v>17</c:v>
                </c:pt>
              </c:numCache>
            </c:numRef>
          </c:val>
          <c:extLst>
            <c:ext xmlns:c16="http://schemas.microsoft.com/office/drawing/2014/chart" uri="{C3380CC4-5D6E-409C-BE32-E72D297353CC}">
              <c16:uniqueId val="{00000007-1274-4EFC-966F-4DE0B445AF3D}"/>
            </c:ext>
          </c:extLst>
        </c:ser>
        <c:dLbls>
          <c:showLegendKey val="0"/>
          <c:showVal val="0"/>
          <c:showCatName val="0"/>
          <c:showSerName val="0"/>
          <c:showPercent val="0"/>
          <c:showBubbleSize val="0"/>
        </c:dLbls>
        <c:gapWidth val="219"/>
        <c:overlap val="-27"/>
        <c:axId val="1306629488"/>
        <c:axId val="185986640"/>
      </c:barChart>
      <c:catAx>
        <c:axId val="13066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986640"/>
        <c:crosses val="autoZero"/>
        <c:auto val="1"/>
        <c:lblAlgn val="ctr"/>
        <c:lblOffset val="100"/>
        <c:noMultiLvlLbl val="0"/>
      </c:catAx>
      <c:valAx>
        <c:axId val="18598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662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[answers_anonymized.xlsx]A101!PivotTable22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'A101'!$H$1</c:f>
              <c:strCache>
                <c:ptCount val="1"/>
                <c:pt idx="0">
                  <c:v>Sum of Ja, alle</c:v>
                </c:pt>
              </c:strCache>
            </c:strRef>
          </c:tx>
          <c:spPr>
            <a:solidFill>
              <a:schemeClr val="accent1"/>
            </a:solidFill>
            <a:ln>
              <a:noFill/>
            </a:ln>
            <a:effectLst/>
          </c:spPr>
          <c:invertIfNegative val="0"/>
          <c:cat>
            <c:strRef>
              <c:f>'A101'!$H$2</c:f>
              <c:strCache>
                <c:ptCount val="1"/>
                <c:pt idx="0">
                  <c:v>Total</c:v>
                </c:pt>
              </c:strCache>
            </c:strRef>
          </c:cat>
          <c:val>
            <c:numRef>
              <c:f>'A101'!$H$2</c:f>
              <c:numCache>
                <c:formatCode>General</c:formatCode>
                <c:ptCount val="1"/>
                <c:pt idx="0">
                  <c:v>2</c:v>
                </c:pt>
              </c:numCache>
            </c:numRef>
          </c:val>
          <c:extLst>
            <c:ext xmlns:c16="http://schemas.microsoft.com/office/drawing/2014/chart" uri="{C3380CC4-5D6E-409C-BE32-E72D297353CC}">
              <c16:uniqueId val="{00000000-5B51-462E-A444-EAAAC7A2341A}"/>
            </c:ext>
          </c:extLst>
        </c:ser>
        <c:ser>
          <c:idx val="1"/>
          <c:order val="1"/>
          <c:tx>
            <c:strRef>
              <c:f>'A101'!$I$1</c:f>
              <c:strCache>
                <c:ptCount val="1"/>
                <c:pt idx="0">
                  <c:v>Sum of Ja, manche</c:v>
                </c:pt>
              </c:strCache>
            </c:strRef>
          </c:tx>
          <c:spPr>
            <a:solidFill>
              <a:schemeClr val="accent2"/>
            </a:solidFill>
            <a:ln>
              <a:noFill/>
            </a:ln>
            <a:effectLst/>
          </c:spPr>
          <c:invertIfNegative val="0"/>
          <c:cat>
            <c:strRef>
              <c:f>'A101'!$H$2</c:f>
              <c:strCache>
                <c:ptCount val="1"/>
                <c:pt idx="0">
                  <c:v>Total</c:v>
                </c:pt>
              </c:strCache>
            </c:strRef>
          </c:cat>
          <c:val>
            <c:numRef>
              <c:f>'A101'!$I$2</c:f>
              <c:numCache>
                <c:formatCode>General</c:formatCode>
                <c:ptCount val="1"/>
                <c:pt idx="0">
                  <c:v>20</c:v>
                </c:pt>
              </c:numCache>
            </c:numRef>
          </c:val>
          <c:extLst>
            <c:ext xmlns:c16="http://schemas.microsoft.com/office/drawing/2014/chart" uri="{C3380CC4-5D6E-409C-BE32-E72D297353CC}">
              <c16:uniqueId val="{00000001-5B51-462E-A444-EAAAC7A2341A}"/>
            </c:ext>
          </c:extLst>
        </c:ser>
        <c:ser>
          <c:idx val="2"/>
          <c:order val="2"/>
          <c:tx>
            <c:strRef>
              <c:f>'A101'!$J$1</c:f>
              <c:strCache>
                <c:ptCount val="1"/>
                <c:pt idx="0">
                  <c:v>Sum of Nein</c:v>
                </c:pt>
              </c:strCache>
            </c:strRef>
          </c:tx>
          <c:spPr>
            <a:solidFill>
              <a:schemeClr val="accent3"/>
            </a:solidFill>
            <a:ln>
              <a:noFill/>
            </a:ln>
            <a:effectLst/>
          </c:spPr>
          <c:invertIfNegative val="0"/>
          <c:cat>
            <c:strRef>
              <c:f>'A101'!$H$2</c:f>
              <c:strCache>
                <c:ptCount val="1"/>
                <c:pt idx="0">
                  <c:v>Total</c:v>
                </c:pt>
              </c:strCache>
            </c:strRef>
          </c:cat>
          <c:val>
            <c:numRef>
              <c:f>'A101'!$J$2</c:f>
              <c:numCache>
                <c:formatCode>General</c:formatCode>
                <c:ptCount val="1"/>
                <c:pt idx="0">
                  <c:v>9</c:v>
                </c:pt>
              </c:numCache>
            </c:numRef>
          </c:val>
          <c:extLst>
            <c:ext xmlns:c16="http://schemas.microsoft.com/office/drawing/2014/chart" uri="{C3380CC4-5D6E-409C-BE32-E72D297353CC}">
              <c16:uniqueId val="{00000002-5B51-462E-A444-EAAAC7A2341A}"/>
            </c:ext>
          </c:extLst>
        </c:ser>
        <c:ser>
          <c:idx val="3"/>
          <c:order val="3"/>
          <c:tx>
            <c:strRef>
              <c:f>'A101'!$K$1</c:f>
              <c:strCache>
                <c:ptCount val="1"/>
                <c:pt idx="0">
                  <c:v>Sum of Weiß nicht</c:v>
                </c:pt>
              </c:strCache>
            </c:strRef>
          </c:tx>
          <c:spPr>
            <a:solidFill>
              <a:schemeClr val="accent4"/>
            </a:solidFill>
            <a:ln>
              <a:noFill/>
            </a:ln>
            <a:effectLst/>
          </c:spPr>
          <c:invertIfNegative val="0"/>
          <c:cat>
            <c:strRef>
              <c:f>'A101'!$H$2</c:f>
              <c:strCache>
                <c:ptCount val="1"/>
                <c:pt idx="0">
                  <c:v>Total</c:v>
                </c:pt>
              </c:strCache>
            </c:strRef>
          </c:cat>
          <c:val>
            <c:numRef>
              <c:f>'A101'!$K$2</c:f>
              <c:numCache>
                <c:formatCode>General</c:formatCode>
                <c:ptCount val="1"/>
                <c:pt idx="0">
                  <c:v>1</c:v>
                </c:pt>
              </c:numCache>
            </c:numRef>
          </c:val>
          <c:extLst>
            <c:ext xmlns:c16="http://schemas.microsoft.com/office/drawing/2014/chart" uri="{C3380CC4-5D6E-409C-BE32-E72D297353CC}">
              <c16:uniqueId val="{00000003-5B51-462E-A444-EAAAC7A2341A}"/>
            </c:ext>
          </c:extLst>
        </c:ser>
        <c:dLbls>
          <c:showLegendKey val="0"/>
          <c:showVal val="0"/>
          <c:showCatName val="0"/>
          <c:showSerName val="0"/>
          <c:showPercent val="0"/>
          <c:showBubbleSize val="0"/>
        </c:dLbls>
        <c:gapWidth val="219"/>
        <c:overlap val="-27"/>
        <c:axId val="1601400991"/>
        <c:axId val="1329064047"/>
      </c:barChart>
      <c:catAx>
        <c:axId val="160140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29064047"/>
        <c:crosses val="autoZero"/>
        <c:auto val="1"/>
        <c:lblAlgn val="ctr"/>
        <c:lblOffset val="100"/>
        <c:noMultiLvlLbl val="0"/>
      </c:catAx>
      <c:valAx>
        <c:axId val="132906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0140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[answers_anonymized.xlsx]A102!PivotTable8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'A102'!$H$1</c:f>
              <c:strCache>
                <c:ptCount val="1"/>
                <c:pt idx="0">
                  <c:v>Sum of Unknown / no schedule</c:v>
                </c:pt>
              </c:strCache>
            </c:strRef>
          </c:tx>
          <c:spPr>
            <a:solidFill>
              <a:schemeClr val="accent1"/>
            </a:solidFill>
            <a:ln>
              <a:noFill/>
            </a:ln>
            <a:effectLst/>
          </c:spPr>
          <c:invertIfNegative val="0"/>
          <c:cat>
            <c:strRef>
              <c:f>'A102'!$H$2</c:f>
              <c:strCache>
                <c:ptCount val="1"/>
                <c:pt idx="0">
                  <c:v>Total</c:v>
                </c:pt>
              </c:strCache>
            </c:strRef>
          </c:cat>
          <c:val>
            <c:numRef>
              <c:f>'A102'!$H$2</c:f>
              <c:numCache>
                <c:formatCode>General</c:formatCode>
                <c:ptCount val="1"/>
                <c:pt idx="0">
                  <c:v>18</c:v>
                </c:pt>
              </c:numCache>
            </c:numRef>
          </c:val>
          <c:extLst>
            <c:ext xmlns:c16="http://schemas.microsoft.com/office/drawing/2014/chart" uri="{C3380CC4-5D6E-409C-BE32-E72D297353CC}">
              <c16:uniqueId val="{00000000-61FB-44D8-BFEF-BF462357669D}"/>
            </c:ext>
          </c:extLst>
        </c:ser>
        <c:ser>
          <c:idx val="1"/>
          <c:order val="1"/>
          <c:tx>
            <c:strRef>
              <c:f>'A102'!$I$1</c:f>
              <c:strCache>
                <c:ptCount val="1"/>
                <c:pt idx="0">
                  <c:v>Sum of (1-3) years</c:v>
                </c:pt>
              </c:strCache>
            </c:strRef>
          </c:tx>
          <c:spPr>
            <a:solidFill>
              <a:schemeClr val="accent2"/>
            </a:solidFill>
            <a:ln>
              <a:noFill/>
            </a:ln>
            <a:effectLst/>
          </c:spPr>
          <c:invertIfNegative val="0"/>
          <c:cat>
            <c:strRef>
              <c:f>'A102'!$H$2</c:f>
              <c:strCache>
                <c:ptCount val="1"/>
                <c:pt idx="0">
                  <c:v>Total</c:v>
                </c:pt>
              </c:strCache>
            </c:strRef>
          </c:cat>
          <c:val>
            <c:numRef>
              <c:f>'A102'!$I$2</c:f>
              <c:numCache>
                <c:formatCode>General</c:formatCode>
                <c:ptCount val="1"/>
                <c:pt idx="0">
                  <c:v>3</c:v>
                </c:pt>
              </c:numCache>
            </c:numRef>
          </c:val>
          <c:extLst>
            <c:ext xmlns:c16="http://schemas.microsoft.com/office/drawing/2014/chart" uri="{C3380CC4-5D6E-409C-BE32-E72D297353CC}">
              <c16:uniqueId val="{00000001-61FB-44D8-BFEF-BF462357669D}"/>
            </c:ext>
          </c:extLst>
        </c:ser>
        <c:dLbls>
          <c:showLegendKey val="0"/>
          <c:showVal val="0"/>
          <c:showCatName val="0"/>
          <c:showSerName val="0"/>
          <c:showPercent val="0"/>
          <c:showBubbleSize val="0"/>
        </c:dLbls>
        <c:gapWidth val="219"/>
        <c:overlap val="-27"/>
        <c:axId val="1306628288"/>
        <c:axId val="2023226976"/>
      </c:barChart>
      <c:catAx>
        <c:axId val="13066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23226976"/>
        <c:crosses val="autoZero"/>
        <c:auto val="1"/>
        <c:lblAlgn val="ctr"/>
        <c:lblOffset val="100"/>
        <c:noMultiLvlLbl val="0"/>
      </c:catAx>
      <c:valAx>
        <c:axId val="20232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662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[answers_anonymized.xlsx]T108!PivotTable13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'T108'!$H$1</c:f>
              <c:strCache>
                <c:ptCount val="1"/>
                <c:pt idx="0">
                  <c:v>Sum of No</c:v>
                </c:pt>
              </c:strCache>
            </c:strRef>
          </c:tx>
          <c:spPr>
            <a:solidFill>
              <a:schemeClr val="accent1"/>
            </a:solidFill>
            <a:ln>
              <a:noFill/>
            </a:ln>
            <a:effectLst/>
          </c:spPr>
          <c:invertIfNegative val="0"/>
          <c:cat>
            <c:strRef>
              <c:f>'T108'!$H$2</c:f>
              <c:strCache>
                <c:ptCount val="1"/>
                <c:pt idx="0">
                  <c:v>Total</c:v>
                </c:pt>
              </c:strCache>
            </c:strRef>
          </c:cat>
          <c:val>
            <c:numRef>
              <c:f>'T108'!$H$2</c:f>
              <c:numCache>
                <c:formatCode>General</c:formatCode>
                <c:ptCount val="1"/>
                <c:pt idx="0">
                  <c:v>27</c:v>
                </c:pt>
              </c:numCache>
            </c:numRef>
          </c:val>
          <c:extLst>
            <c:ext xmlns:c16="http://schemas.microsoft.com/office/drawing/2014/chart" uri="{C3380CC4-5D6E-409C-BE32-E72D297353CC}">
              <c16:uniqueId val="{00000000-6D01-4062-AB4C-DE6783FCAA92}"/>
            </c:ext>
          </c:extLst>
        </c:ser>
        <c:ser>
          <c:idx val="1"/>
          <c:order val="1"/>
          <c:tx>
            <c:strRef>
              <c:f>'T108'!$I$1</c:f>
              <c:strCache>
                <c:ptCount val="1"/>
                <c:pt idx="0">
                  <c:v>Sum of Manual</c:v>
                </c:pt>
              </c:strCache>
            </c:strRef>
          </c:tx>
          <c:spPr>
            <a:solidFill>
              <a:schemeClr val="accent2"/>
            </a:solidFill>
            <a:ln>
              <a:noFill/>
            </a:ln>
            <a:effectLst/>
          </c:spPr>
          <c:invertIfNegative val="0"/>
          <c:cat>
            <c:strRef>
              <c:f>'T108'!$H$2</c:f>
              <c:strCache>
                <c:ptCount val="1"/>
                <c:pt idx="0">
                  <c:v>Total</c:v>
                </c:pt>
              </c:strCache>
            </c:strRef>
          </c:cat>
          <c:val>
            <c:numRef>
              <c:f>'T108'!$I$2</c:f>
              <c:numCache>
                <c:formatCode>General</c:formatCode>
                <c:ptCount val="1"/>
                <c:pt idx="0">
                  <c:v>2</c:v>
                </c:pt>
              </c:numCache>
            </c:numRef>
          </c:val>
          <c:extLst>
            <c:ext xmlns:c16="http://schemas.microsoft.com/office/drawing/2014/chart" uri="{C3380CC4-5D6E-409C-BE32-E72D297353CC}">
              <c16:uniqueId val="{00000001-6D01-4062-AB4C-DE6783FCAA92}"/>
            </c:ext>
          </c:extLst>
        </c:ser>
        <c:ser>
          <c:idx val="2"/>
          <c:order val="2"/>
          <c:tx>
            <c:strRef>
              <c:f>'T108'!$J$1</c:f>
              <c:strCache>
                <c:ptCount val="1"/>
                <c:pt idx="0">
                  <c:v>Sum of Automated</c:v>
                </c:pt>
              </c:strCache>
            </c:strRef>
          </c:tx>
          <c:spPr>
            <a:solidFill>
              <a:schemeClr val="accent3"/>
            </a:solidFill>
            <a:ln>
              <a:noFill/>
            </a:ln>
            <a:effectLst/>
          </c:spPr>
          <c:invertIfNegative val="0"/>
          <c:cat>
            <c:strRef>
              <c:f>'T108'!$H$2</c:f>
              <c:strCache>
                <c:ptCount val="1"/>
                <c:pt idx="0">
                  <c:v>Total</c:v>
                </c:pt>
              </c:strCache>
            </c:strRef>
          </c:cat>
          <c:val>
            <c:numRef>
              <c:f>'T108'!$J$2</c:f>
              <c:numCache>
                <c:formatCode>General</c:formatCode>
                <c:ptCount val="1"/>
                <c:pt idx="0">
                  <c:v>7</c:v>
                </c:pt>
              </c:numCache>
            </c:numRef>
          </c:val>
          <c:extLst>
            <c:ext xmlns:c16="http://schemas.microsoft.com/office/drawing/2014/chart" uri="{C3380CC4-5D6E-409C-BE32-E72D297353CC}">
              <c16:uniqueId val="{00000002-6D01-4062-AB4C-DE6783FCAA92}"/>
            </c:ext>
          </c:extLst>
        </c:ser>
        <c:dLbls>
          <c:showLegendKey val="0"/>
          <c:showVal val="0"/>
          <c:showCatName val="0"/>
          <c:showSerName val="0"/>
          <c:showPercent val="0"/>
          <c:showBubbleSize val="0"/>
        </c:dLbls>
        <c:gapWidth val="219"/>
        <c:overlap val="-27"/>
        <c:axId val="1331983615"/>
        <c:axId val="660569487"/>
      </c:barChart>
      <c:catAx>
        <c:axId val="133198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60569487"/>
        <c:crosses val="autoZero"/>
        <c:auto val="1"/>
        <c:lblAlgn val="ctr"/>
        <c:lblOffset val="100"/>
        <c:noMultiLvlLbl val="0"/>
      </c:catAx>
      <c:valAx>
        <c:axId val="66056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198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[answers_anonymized.xlsx]A104!PivotTable9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'A104'!$O$1</c:f>
              <c:strCache>
                <c:ptCount val="1"/>
                <c:pt idx="0">
                  <c:v>Sum of Budget</c:v>
                </c:pt>
              </c:strCache>
            </c:strRef>
          </c:tx>
          <c:spPr>
            <a:solidFill>
              <a:schemeClr val="accent1"/>
            </a:solidFill>
            <a:ln>
              <a:noFill/>
            </a:ln>
            <a:effectLst/>
          </c:spPr>
          <c:invertIfNegative val="0"/>
          <c:cat>
            <c:strRef>
              <c:f>'A104'!$O$2</c:f>
              <c:strCache>
                <c:ptCount val="1"/>
                <c:pt idx="0">
                  <c:v>Total</c:v>
                </c:pt>
              </c:strCache>
            </c:strRef>
          </c:cat>
          <c:val>
            <c:numRef>
              <c:f>'A104'!$O$2</c:f>
              <c:numCache>
                <c:formatCode>General</c:formatCode>
                <c:ptCount val="1"/>
                <c:pt idx="0">
                  <c:v>6</c:v>
                </c:pt>
              </c:numCache>
            </c:numRef>
          </c:val>
          <c:extLst>
            <c:ext xmlns:c16="http://schemas.microsoft.com/office/drawing/2014/chart" uri="{C3380CC4-5D6E-409C-BE32-E72D297353CC}">
              <c16:uniqueId val="{00000000-8AFF-4D94-93FB-E6DEBC38FAA8}"/>
            </c:ext>
          </c:extLst>
        </c:ser>
        <c:ser>
          <c:idx val="1"/>
          <c:order val="1"/>
          <c:tx>
            <c:strRef>
              <c:f>'A104'!$P$1</c:f>
              <c:strCache>
                <c:ptCount val="1"/>
                <c:pt idx="0">
                  <c:v>Sum of Time</c:v>
                </c:pt>
              </c:strCache>
            </c:strRef>
          </c:tx>
          <c:spPr>
            <a:solidFill>
              <a:schemeClr val="accent2"/>
            </a:solidFill>
            <a:ln>
              <a:noFill/>
            </a:ln>
            <a:effectLst/>
          </c:spPr>
          <c:invertIfNegative val="0"/>
          <c:cat>
            <c:strRef>
              <c:f>'A104'!$O$2</c:f>
              <c:strCache>
                <c:ptCount val="1"/>
                <c:pt idx="0">
                  <c:v>Total</c:v>
                </c:pt>
              </c:strCache>
            </c:strRef>
          </c:cat>
          <c:val>
            <c:numRef>
              <c:f>'A104'!$P$2</c:f>
              <c:numCache>
                <c:formatCode>General</c:formatCode>
                <c:ptCount val="1"/>
                <c:pt idx="0">
                  <c:v>8</c:v>
                </c:pt>
              </c:numCache>
            </c:numRef>
          </c:val>
          <c:extLst>
            <c:ext xmlns:c16="http://schemas.microsoft.com/office/drawing/2014/chart" uri="{C3380CC4-5D6E-409C-BE32-E72D297353CC}">
              <c16:uniqueId val="{00000001-8AFF-4D94-93FB-E6DEBC38FAA8}"/>
            </c:ext>
          </c:extLst>
        </c:ser>
        <c:ser>
          <c:idx val="2"/>
          <c:order val="2"/>
          <c:tx>
            <c:strRef>
              <c:f>'A104'!$Q$1</c:f>
              <c:strCache>
                <c:ptCount val="1"/>
                <c:pt idx="0">
                  <c:v>Sum of (Business) Requirements</c:v>
                </c:pt>
              </c:strCache>
            </c:strRef>
          </c:tx>
          <c:spPr>
            <a:solidFill>
              <a:schemeClr val="accent3"/>
            </a:solidFill>
            <a:ln>
              <a:noFill/>
            </a:ln>
            <a:effectLst/>
          </c:spPr>
          <c:invertIfNegative val="0"/>
          <c:cat>
            <c:strRef>
              <c:f>'A104'!$O$2</c:f>
              <c:strCache>
                <c:ptCount val="1"/>
                <c:pt idx="0">
                  <c:v>Total</c:v>
                </c:pt>
              </c:strCache>
            </c:strRef>
          </c:cat>
          <c:val>
            <c:numRef>
              <c:f>'A104'!$Q$2</c:f>
              <c:numCache>
                <c:formatCode>General</c:formatCode>
                <c:ptCount val="1"/>
                <c:pt idx="0">
                  <c:v>2</c:v>
                </c:pt>
              </c:numCache>
            </c:numRef>
          </c:val>
          <c:extLst>
            <c:ext xmlns:c16="http://schemas.microsoft.com/office/drawing/2014/chart" uri="{C3380CC4-5D6E-409C-BE32-E72D297353CC}">
              <c16:uniqueId val="{00000002-8AFF-4D94-93FB-E6DEBC38FAA8}"/>
            </c:ext>
          </c:extLst>
        </c:ser>
        <c:ser>
          <c:idx val="3"/>
          <c:order val="3"/>
          <c:tx>
            <c:strRef>
              <c:f>'A104'!$R$1</c:f>
              <c:strCache>
                <c:ptCount val="1"/>
                <c:pt idx="0">
                  <c:v>Sum of Interfaces to external systems</c:v>
                </c:pt>
              </c:strCache>
            </c:strRef>
          </c:tx>
          <c:spPr>
            <a:solidFill>
              <a:schemeClr val="accent4"/>
            </a:solidFill>
            <a:ln>
              <a:noFill/>
            </a:ln>
            <a:effectLst/>
          </c:spPr>
          <c:invertIfNegative val="0"/>
          <c:cat>
            <c:strRef>
              <c:f>'A104'!$O$2</c:f>
              <c:strCache>
                <c:ptCount val="1"/>
                <c:pt idx="0">
                  <c:v>Total</c:v>
                </c:pt>
              </c:strCache>
            </c:strRef>
          </c:cat>
          <c:val>
            <c:numRef>
              <c:f>'A104'!$R$2</c:f>
              <c:numCache>
                <c:formatCode>General</c:formatCode>
                <c:ptCount val="1"/>
                <c:pt idx="0">
                  <c:v>4</c:v>
                </c:pt>
              </c:numCache>
            </c:numRef>
          </c:val>
          <c:extLst>
            <c:ext xmlns:c16="http://schemas.microsoft.com/office/drawing/2014/chart" uri="{C3380CC4-5D6E-409C-BE32-E72D297353CC}">
              <c16:uniqueId val="{00000003-8AFF-4D94-93FB-E6DEBC38FAA8}"/>
            </c:ext>
          </c:extLst>
        </c:ser>
        <c:ser>
          <c:idx val="4"/>
          <c:order val="4"/>
          <c:tx>
            <c:strRef>
              <c:f>'A104'!$S$1</c:f>
              <c:strCache>
                <c:ptCount val="1"/>
                <c:pt idx="0">
                  <c:v>Sum of Legacy technolgy</c:v>
                </c:pt>
              </c:strCache>
            </c:strRef>
          </c:tx>
          <c:spPr>
            <a:solidFill>
              <a:schemeClr val="accent5"/>
            </a:solidFill>
            <a:ln>
              <a:noFill/>
            </a:ln>
            <a:effectLst/>
          </c:spPr>
          <c:invertIfNegative val="0"/>
          <c:cat>
            <c:strRef>
              <c:f>'A104'!$O$2</c:f>
              <c:strCache>
                <c:ptCount val="1"/>
                <c:pt idx="0">
                  <c:v>Total</c:v>
                </c:pt>
              </c:strCache>
            </c:strRef>
          </c:cat>
          <c:val>
            <c:numRef>
              <c:f>'A104'!$S$2</c:f>
              <c:numCache>
                <c:formatCode>General</c:formatCode>
                <c:ptCount val="1"/>
                <c:pt idx="0">
                  <c:v>3</c:v>
                </c:pt>
              </c:numCache>
            </c:numRef>
          </c:val>
          <c:extLst>
            <c:ext xmlns:c16="http://schemas.microsoft.com/office/drawing/2014/chart" uri="{C3380CC4-5D6E-409C-BE32-E72D297353CC}">
              <c16:uniqueId val="{00000004-8AFF-4D94-93FB-E6DEBC38FAA8}"/>
            </c:ext>
          </c:extLst>
        </c:ser>
        <c:ser>
          <c:idx val="5"/>
          <c:order val="5"/>
          <c:tx>
            <c:strRef>
              <c:f>'A104'!$T$1</c:f>
              <c:strCache>
                <c:ptCount val="1"/>
                <c:pt idx="0">
                  <c:v>Sum of Know-how</c:v>
                </c:pt>
              </c:strCache>
            </c:strRef>
          </c:tx>
          <c:spPr>
            <a:solidFill>
              <a:schemeClr val="accent6"/>
            </a:solidFill>
            <a:ln>
              <a:noFill/>
            </a:ln>
            <a:effectLst/>
          </c:spPr>
          <c:invertIfNegative val="0"/>
          <c:cat>
            <c:strRef>
              <c:f>'A104'!$O$2</c:f>
              <c:strCache>
                <c:ptCount val="1"/>
                <c:pt idx="0">
                  <c:v>Total</c:v>
                </c:pt>
              </c:strCache>
            </c:strRef>
          </c:cat>
          <c:val>
            <c:numRef>
              <c:f>'A104'!$T$2</c:f>
              <c:numCache>
                <c:formatCode>General</c:formatCode>
                <c:ptCount val="1"/>
                <c:pt idx="0">
                  <c:v>5</c:v>
                </c:pt>
              </c:numCache>
            </c:numRef>
          </c:val>
          <c:extLst>
            <c:ext xmlns:c16="http://schemas.microsoft.com/office/drawing/2014/chart" uri="{C3380CC4-5D6E-409C-BE32-E72D297353CC}">
              <c16:uniqueId val="{00000005-8AFF-4D94-93FB-E6DEBC38FAA8}"/>
            </c:ext>
          </c:extLst>
        </c:ser>
        <c:ser>
          <c:idx val="6"/>
          <c:order val="6"/>
          <c:tx>
            <c:strRef>
              <c:f>'A104'!$U$1</c:f>
              <c:strCache>
                <c:ptCount val="1"/>
                <c:pt idx="0">
                  <c:v>Sum of Technology limitations</c:v>
                </c:pt>
              </c:strCache>
            </c:strRef>
          </c:tx>
          <c:spPr>
            <a:solidFill>
              <a:schemeClr val="accent1">
                <a:lumMod val="60000"/>
              </a:schemeClr>
            </a:solidFill>
            <a:ln>
              <a:noFill/>
            </a:ln>
            <a:effectLst/>
          </c:spPr>
          <c:invertIfNegative val="0"/>
          <c:cat>
            <c:strRef>
              <c:f>'A104'!$O$2</c:f>
              <c:strCache>
                <c:ptCount val="1"/>
                <c:pt idx="0">
                  <c:v>Total</c:v>
                </c:pt>
              </c:strCache>
            </c:strRef>
          </c:cat>
          <c:val>
            <c:numRef>
              <c:f>'A104'!$U$2</c:f>
              <c:numCache>
                <c:formatCode>General</c:formatCode>
                <c:ptCount val="1"/>
                <c:pt idx="0">
                  <c:v>6</c:v>
                </c:pt>
              </c:numCache>
            </c:numRef>
          </c:val>
          <c:extLst>
            <c:ext xmlns:c16="http://schemas.microsoft.com/office/drawing/2014/chart" uri="{C3380CC4-5D6E-409C-BE32-E72D297353CC}">
              <c16:uniqueId val="{00000006-8AFF-4D94-93FB-E6DEBC38FAA8}"/>
            </c:ext>
          </c:extLst>
        </c:ser>
        <c:ser>
          <c:idx val="7"/>
          <c:order val="7"/>
          <c:tx>
            <c:strRef>
              <c:f>'A104'!$V$1</c:f>
              <c:strCache>
                <c:ptCount val="1"/>
                <c:pt idx="0">
                  <c:v>Sum of Fear costs of automation infrastructure</c:v>
                </c:pt>
              </c:strCache>
            </c:strRef>
          </c:tx>
          <c:spPr>
            <a:solidFill>
              <a:schemeClr val="accent2">
                <a:lumMod val="60000"/>
              </a:schemeClr>
            </a:solidFill>
            <a:ln>
              <a:noFill/>
            </a:ln>
            <a:effectLst/>
          </c:spPr>
          <c:invertIfNegative val="0"/>
          <c:cat>
            <c:strRef>
              <c:f>'A104'!$O$2</c:f>
              <c:strCache>
                <c:ptCount val="1"/>
                <c:pt idx="0">
                  <c:v>Total</c:v>
                </c:pt>
              </c:strCache>
            </c:strRef>
          </c:cat>
          <c:val>
            <c:numRef>
              <c:f>'A104'!$V$2</c:f>
              <c:numCache>
                <c:formatCode>General</c:formatCode>
                <c:ptCount val="1"/>
                <c:pt idx="0">
                  <c:v>2</c:v>
                </c:pt>
              </c:numCache>
            </c:numRef>
          </c:val>
          <c:extLst>
            <c:ext xmlns:c16="http://schemas.microsoft.com/office/drawing/2014/chart" uri="{C3380CC4-5D6E-409C-BE32-E72D297353CC}">
              <c16:uniqueId val="{00000007-8AFF-4D94-93FB-E6DEBC38FAA8}"/>
            </c:ext>
          </c:extLst>
        </c:ser>
        <c:ser>
          <c:idx val="8"/>
          <c:order val="8"/>
          <c:tx>
            <c:strRef>
              <c:f>'A104'!$W$1</c:f>
              <c:strCache>
                <c:ptCount val="1"/>
                <c:pt idx="0">
                  <c:v>Sum of Difficult to estimate cost/effort up front</c:v>
                </c:pt>
              </c:strCache>
            </c:strRef>
          </c:tx>
          <c:spPr>
            <a:solidFill>
              <a:schemeClr val="accent3">
                <a:lumMod val="60000"/>
              </a:schemeClr>
            </a:solidFill>
            <a:ln>
              <a:noFill/>
            </a:ln>
            <a:effectLst/>
          </c:spPr>
          <c:invertIfNegative val="0"/>
          <c:cat>
            <c:strRef>
              <c:f>'A104'!$O$2</c:f>
              <c:strCache>
                <c:ptCount val="1"/>
                <c:pt idx="0">
                  <c:v>Total</c:v>
                </c:pt>
              </c:strCache>
            </c:strRef>
          </c:cat>
          <c:val>
            <c:numRef>
              <c:f>'A104'!$W$2</c:f>
              <c:numCache>
                <c:formatCode>General</c:formatCode>
                <c:ptCount val="1"/>
                <c:pt idx="0">
                  <c:v>2</c:v>
                </c:pt>
              </c:numCache>
            </c:numRef>
          </c:val>
          <c:extLst>
            <c:ext xmlns:c16="http://schemas.microsoft.com/office/drawing/2014/chart" uri="{C3380CC4-5D6E-409C-BE32-E72D297353CC}">
              <c16:uniqueId val="{00000008-8AFF-4D94-93FB-E6DEBC38FAA8}"/>
            </c:ext>
          </c:extLst>
        </c:ser>
        <c:ser>
          <c:idx val="9"/>
          <c:order val="9"/>
          <c:tx>
            <c:strRef>
              <c:f>'A104'!$X$1</c:f>
              <c:strCache>
                <c:ptCount val="1"/>
                <c:pt idx="0">
                  <c:v>Sum of Change Frequency</c:v>
                </c:pt>
              </c:strCache>
            </c:strRef>
          </c:tx>
          <c:spPr>
            <a:solidFill>
              <a:schemeClr val="accent4">
                <a:lumMod val="60000"/>
              </a:schemeClr>
            </a:solidFill>
            <a:ln>
              <a:noFill/>
            </a:ln>
            <a:effectLst/>
          </c:spPr>
          <c:invertIfNegative val="0"/>
          <c:cat>
            <c:strRef>
              <c:f>'A104'!$O$2</c:f>
              <c:strCache>
                <c:ptCount val="1"/>
                <c:pt idx="0">
                  <c:v>Total</c:v>
                </c:pt>
              </c:strCache>
            </c:strRef>
          </c:cat>
          <c:val>
            <c:numRef>
              <c:f>'A104'!$X$2</c:f>
              <c:numCache>
                <c:formatCode>General</c:formatCode>
                <c:ptCount val="1"/>
                <c:pt idx="0">
                  <c:v>4</c:v>
                </c:pt>
              </c:numCache>
            </c:numRef>
          </c:val>
          <c:extLst>
            <c:ext xmlns:c16="http://schemas.microsoft.com/office/drawing/2014/chart" uri="{C3380CC4-5D6E-409C-BE32-E72D297353CC}">
              <c16:uniqueId val="{00000009-8AFF-4D94-93FB-E6DEBC38FAA8}"/>
            </c:ext>
          </c:extLst>
        </c:ser>
        <c:dLbls>
          <c:showLegendKey val="0"/>
          <c:showVal val="0"/>
          <c:showCatName val="0"/>
          <c:showSerName val="0"/>
          <c:showPercent val="0"/>
          <c:showBubbleSize val="0"/>
        </c:dLbls>
        <c:gapWidth val="219"/>
        <c:overlap val="-27"/>
        <c:axId val="946661008"/>
        <c:axId val="1025490080"/>
      </c:barChart>
      <c:catAx>
        <c:axId val="94666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5490080"/>
        <c:crosses val="autoZero"/>
        <c:auto val="1"/>
        <c:lblAlgn val="ctr"/>
        <c:lblOffset val="100"/>
        <c:noMultiLvlLbl val="0"/>
      </c:catAx>
      <c:valAx>
        <c:axId val="10254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666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[answers_anonymized.xlsx]A106!PivotTable10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'A106'!$I$1</c:f>
              <c:strCache>
                <c:ptCount val="1"/>
                <c:pt idx="0">
                  <c:v>Sum of at least 1 FTE</c:v>
                </c:pt>
              </c:strCache>
            </c:strRef>
          </c:tx>
          <c:spPr>
            <a:solidFill>
              <a:schemeClr val="accent1"/>
            </a:solidFill>
            <a:ln>
              <a:noFill/>
            </a:ln>
            <a:effectLst/>
          </c:spPr>
          <c:invertIfNegative val="0"/>
          <c:cat>
            <c:strRef>
              <c:f>'A106'!$I$2</c:f>
              <c:strCache>
                <c:ptCount val="1"/>
                <c:pt idx="0">
                  <c:v>Total</c:v>
                </c:pt>
              </c:strCache>
            </c:strRef>
          </c:cat>
          <c:val>
            <c:numRef>
              <c:f>'A106'!$I$2</c:f>
              <c:numCache>
                <c:formatCode>General</c:formatCode>
                <c:ptCount val="1"/>
                <c:pt idx="0">
                  <c:v>4</c:v>
                </c:pt>
              </c:numCache>
            </c:numRef>
          </c:val>
          <c:extLst>
            <c:ext xmlns:c16="http://schemas.microsoft.com/office/drawing/2014/chart" uri="{C3380CC4-5D6E-409C-BE32-E72D297353CC}">
              <c16:uniqueId val="{00000000-5B8F-48AA-A1AC-E9DA8183A495}"/>
            </c:ext>
          </c:extLst>
        </c:ser>
        <c:ser>
          <c:idx val="1"/>
          <c:order val="1"/>
          <c:tx>
            <c:strRef>
              <c:f>'A106'!$J$1</c:f>
              <c:strCache>
                <c:ptCount val="1"/>
                <c:pt idx="0">
                  <c:v>Sum of at least 1 person &gt;= 1d/w</c:v>
                </c:pt>
              </c:strCache>
            </c:strRef>
          </c:tx>
          <c:spPr>
            <a:solidFill>
              <a:schemeClr val="accent2"/>
            </a:solidFill>
            <a:ln>
              <a:noFill/>
            </a:ln>
            <a:effectLst/>
          </c:spPr>
          <c:invertIfNegative val="0"/>
          <c:cat>
            <c:strRef>
              <c:f>'A106'!$I$2</c:f>
              <c:strCache>
                <c:ptCount val="1"/>
                <c:pt idx="0">
                  <c:v>Total</c:v>
                </c:pt>
              </c:strCache>
            </c:strRef>
          </c:cat>
          <c:val>
            <c:numRef>
              <c:f>'A106'!$J$2</c:f>
              <c:numCache>
                <c:formatCode>General</c:formatCode>
                <c:ptCount val="1"/>
                <c:pt idx="0">
                  <c:v>5</c:v>
                </c:pt>
              </c:numCache>
            </c:numRef>
          </c:val>
          <c:extLst>
            <c:ext xmlns:c16="http://schemas.microsoft.com/office/drawing/2014/chart" uri="{C3380CC4-5D6E-409C-BE32-E72D297353CC}">
              <c16:uniqueId val="{00000001-5B8F-48AA-A1AC-E9DA8183A495}"/>
            </c:ext>
          </c:extLst>
        </c:ser>
        <c:ser>
          <c:idx val="2"/>
          <c:order val="2"/>
          <c:tx>
            <c:strRef>
              <c:f>'A106'!$K$1</c:f>
              <c:strCache>
                <c:ptCount val="1"/>
                <c:pt idx="0">
                  <c:v>Sum of at least 1 person &gt;= 1d/m</c:v>
                </c:pt>
              </c:strCache>
            </c:strRef>
          </c:tx>
          <c:spPr>
            <a:solidFill>
              <a:schemeClr val="accent3"/>
            </a:solidFill>
            <a:ln>
              <a:noFill/>
            </a:ln>
            <a:effectLst/>
          </c:spPr>
          <c:invertIfNegative val="0"/>
          <c:cat>
            <c:strRef>
              <c:f>'A106'!$I$2</c:f>
              <c:strCache>
                <c:ptCount val="1"/>
                <c:pt idx="0">
                  <c:v>Total</c:v>
                </c:pt>
              </c:strCache>
            </c:strRef>
          </c:cat>
          <c:val>
            <c:numRef>
              <c:f>'A106'!$K$2</c:f>
              <c:numCache>
                <c:formatCode>General</c:formatCode>
                <c:ptCount val="1"/>
                <c:pt idx="0">
                  <c:v>5</c:v>
                </c:pt>
              </c:numCache>
            </c:numRef>
          </c:val>
          <c:extLst>
            <c:ext xmlns:c16="http://schemas.microsoft.com/office/drawing/2014/chart" uri="{C3380CC4-5D6E-409C-BE32-E72D297353CC}">
              <c16:uniqueId val="{00000002-5B8F-48AA-A1AC-E9DA8183A495}"/>
            </c:ext>
          </c:extLst>
        </c:ser>
        <c:ser>
          <c:idx val="3"/>
          <c:order val="3"/>
          <c:tx>
            <c:strRef>
              <c:f>'A106'!$L$1</c:f>
              <c:strCache>
                <c:ptCount val="1"/>
                <c:pt idx="0">
                  <c:v>Sum of None</c:v>
                </c:pt>
              </c:strCache>
            </c:strRef>
          </c:tx>
          <c:spPr>
            <a:solidFill>
              <a:schemeClr val="accent4"/>
            </a:solidFill>
            <a:ln>
              <a:noFill/>
            </a:ln>
            <a:effectLst/>
          </c:spPr>
          <c:invertIfNegative val="0"/>
          <c:cat>
            <c:strRef>
              <c:f>'A106'!$I$2</c:f>
              <c:strCache>
                <c:ptCount val="1"/>
                <c:pt idx="0">
                  <c:v>Total</c:v>
                </c:pt>
              </c:strCache>
            </c:strRef>
          </c:cat>
          <c:val>
            <c:numRef>
              <c:f>'A106'!$L$2</c:f>
              <c:numCache>
                <c:formatCode>General</c:formatCode>
                <c:ptCount val="1"/>
                <c:pt idx="0">
                  <c:v>5</c:v>
                </c:pt>
              </c:numCache>
            </c:numRef>
          </c:val>
          <c:extLst>
            <c:ext xmlns:c16="http://schemas.microsoft.com/office/drawing/2014/chart" uri="{C3380CC4-5D6E-409C-BE32-E72D297353CC}">
              <c16:uniqueId val="{00000003-5B8F-48AA-A1AC-E9DA8183A495}"/>
            </c:ext>
          </c:extLst>
        </c:ser>
        <c:dLbls>
          <c:showLegendKey val="0"/>
          <c:showVal val="0"/>
          <c:showCatName val="0"/>
          <c:showSerName val="0"/>
          <c:showPercent val="0"/>
          <c:showBubbleSize val="0"/>
        </c:dLbls>
        <c:gapWidth val="219"/>
        <c:overlap val="-27"/>
        <c:axId val="1309711168"/>
        <c:axId val="946906368"/>
      </c:barChart>
      <c:catAx>
        <c:axId val="130971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6906368"/>
        <c:crosses val="autoZero"/>
        <c:auto val="1"/>
        <c:lblAlgn val="ctr"/>
        <c:lblOffset val="100"/>
        <c:noMultiLvlLbl val="0"/>
      </c:catAx>
      <c:valAx>
        <c:axId val="94690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971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[answers_anonymized.xlsx]A107!PivotTable11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'A107'!$L$1</c:f>
              <c:strCache>
                <c:ptCount val="1"/>
                <c:pt idx="0">
                  <c:v>Sum of higher manual test effort</c:v>
                </c:pt>
              </c:strCache>
            </c:strRef>
          </c:tx>
          <c:spPr>
            <a:solidFill>
              <a:schemeClr val="accent1"/>
            </a:solidFill>
            <a:ln>
              <a:noFill/>
            </a:ln>
            <a:effectLst/>
          </c:spPr>
          <c:invertIfNegative val="0"/>
          <c:cat>
            <c:strRef>
              <c:f>'A107'!$L$2</c:f>
              <c:strCache>
                <c:ptCount val="1"/>
                <c:pt idx="0">
                  <c:v>Total</c:v>
                </c:pt>
              </c:strCache>
            </c:strRef>
          </c:cat>
          <c:val>
            <c:numRef>
              <c:f>'A107'!$L$2</c:f>
              <c:numCache>
                <c:formatCode>General</c:formatCode>
                <c:ptCount val="1"/>
                <c:pt idx="0">
                  <c:v>2</c:v>
                </c:pt>
              </c:numCache>
            </c:numRef>
          </c:val>
          <c:extLst>
            <c:ext xmlns:c16="http://schemas.microsoft.com/office/drawing/2014/chart" uri="{C3380CC4-5D6E-409C-BE32-E72D297353CC}">
              <c16:uniqueId val="{00000000-E46B-4037-B05B-40BD44FCF25A}"/>
            </c:ext>
          </c:extLst>
        </c:ser>
        <c:ser>
          <c:idx val="1"/>
          <c:order val="1"/>
          <c:tx>
            <c:strRef>
              <c:f>'A107'!$M$1</c:f>
              <c:strCache>
                <c:ptCount val="1"/>
                <c:pt idx="0">
                  <c:v>Sum of lower manual test effort</c:v>
                </c:pt>
              </c:strCache>
            </c:strRef>
          </c:tx>
          <c:spPr>
            <a:solidFill>
              <a:schemeClr val="accent2"/>
            </a:solidFill>
            <a:ln>
              <a:noFill/>
            </a:ln>
            <a:effectLst/>
          </c:spPr>
          <c:invertIfNegative val="0"/>
          <c:cat>
            <c:strRef>
              <c:f>'A107'!$L$2</c:f>
              <c:strCache>
                <c:ptCount val="1"/>
                <c:pt idx="0">
                  <c:v>Total</c:v>
                </c:pt>
              </c:strCache>
            </c:strRef>
          </c:cat>
          <c:val>
            <c:numRef>
              <c:f>'A107'!$M$2</c:f>
              <c:numCache>
                <c:formatCode>General</c:formatCode>
                <c:ptCount val="1"/>
                <c:pt idx="0">
                  <c:v>8</c:v>
                </c:pt>
              </c:numCache>
            </c:numRef>
          </c:val>
          <c:extLst>
            <c:ext xmlns:c16="http://schemas.microsoft.com/office/drawing/2014/chart" uri="{C3380CC4-5D6E-409C-BE32-E72D297353CC}">
              <c16:uniqueId val="{00000001-E46B-4037-B05B-40BD44FCF25A}"/>
            </c:ext>
          </c:extLst>
        </c:ser>
        <c:ser>
          <c:idx val="2"/>
          <c:order val="2"/>
          <c:tx>
            <c:strRef>
              <c:f>'A107'!$N$1</c:f>
              <c:strCache>
                <c:ptCount val="1"/>
                <c:pt idx="0">
                  <c:v>Sum of more targeted testing with the same effort</c:v>
                </c:pt>
              </c:strCache>
            </c:strRef>
          </c:tx>
          <c:spPr>
            <a:solidFill>
              <a:schemeClr val="accent3"/>
            </a:solidFill>
            <a:ln>
              <a:noFill/>
            </a:ln>
            <a:effectLst/>
          </c:spPr>
          <c:invertIfNegative val="0"/>
          <c:cat>
            <c:strRef>
              <c:f>'A107'!$L$2</c:f>
              <c:strCache>
                <c:ptCount val="1"/>
                <c:pt idx="0">
                  <c:v>Total</c:v>
                </c:pt>
              </c:strCache>
            </c:strRef>
          </c:cat>
          <c:val>
            <c:numRef>
              <c:f>'A107'!$N$2</c:f>
              <c:numCache>
                <c:formatCode>General</c:formatCode>
                <c:ptCount val="1"/>
                <c:pt idx="0">
                  <c:v>6</c:v>
                </c:pt>
              </c:numCache>
            </c:numRef>
          </c:val>
          <c:extLst>
            <c:ext xmlns:c16="http://schemas.microsoft.com/office/drawing/2014/chart" uri="{C3380CC4-5D6E-409C-BE32-E72D297353CC}">
              <c16:uniqueId val="{00000002-E46B-4037-B05B-40BD44FCF25A}"/>
            </c:ext>
          </c:extLst>
        </c:ser>
        <c:ser>
          <c:idx val="3"/>
          <c:order val="3"/>
          <c:tx>
            <c:strRef>
              <c:f>'A107'!$O$1</c:f>
              <c:strCache>
                <c:ptCount val="1"/>
                <c:pt idx="0">
                  <c:v>Sum of higher degree of automation</c:v>
                </c:pt>
              </c:strCache>
            </c:strRef>
          </c:tx>
          <c:spPr>
            <a:solidFill>
              <a:schemeClr val="accent4"/>
            </a:solidFill>
            <a:ln>
              <a:noFill/>
            </a:ln>
            <a:effectLst/>
          </c:spPr>
          <c:invertIfNegative val="0"/>
          <c:cat>
            <c:strRef>
              <c:f>'A107'!$L$2</c:f>
              <c:strCache>
                <c:ptCount val="1"/>
                <c:pt idx="0">
                  <c:v>Total</c:v>
                </c:pt>
              </c:strCache>
            </c:strRef>
          </c:cat>
          <c:val>
            <c:numRef>
              <c:f>'A107'!$O$2</c:f>
              <c:numCache>
                <c:formatCode>General</c:formatCode>
                <c:ptCount val="1"/>
                <c:pt idx="0">
                  <c:v>12</c:v>
                </c:pt>
              </c:numCache>
            </c:numRef>
          </c:val>
          <c:extLst>
            <c:ext xmlns:c16="http://schemas.microsoft.com/office/drawing/2014/chart" uri="{C3380CC4-5D6E-409C-BE32-E72D297353CC}">
              <c16:uniqueId val="{00000003-E46B-4037-B05B-40BD44FCF25A}"/>
            </c:ext>
          </c:extLst>
        </c:ser>
        <c:ser>
          <c:idx val="4"/>
          <c:order val="4"/>
          <c:tx>
            <c:strRef>
              <c:f>'A107'!$P$1</c:f>
              <c:strCache>
                <c:ptCount val="1"/>
                <c:pt idx="0">
                  <c:v>Sum of selection strategy (e.g., risk-based approach)</c:v>
                </c:pt>
              </c:strCache>
            </c:strRef>
          </c:tx>
          <c:spPr>
            <a:solidFill>
              <a:schemeClr val="accent5"/>
            </a:solidFill>
            <a:ln>
              <a:noFill/>
            </a:ln>
            <a:effectLst/>
          </c:spPr>
          <c:invertIfNegative val="0"/>
          <c:cat>
            <c:strRef>
              <c:f>'A107'!$L$2</c:f>
              <c:strCache>
                <c:ptCount val="1"/>
                <c:pt idx="0">
                  <c:v>Total</c:v>
                </c:pt>
              </c:strCache>
            </c:strRef>
          </c:cat>
          <c:val>
            <c:numRef>
              <c:f>'A107'!$P$2</c:f>
              <c:numCache>
                <c:formatCode>General</c:formatCode>
                <c:ptCount val="1"/>
                <c:pt idx="0">
                  <c:v>3</c:v>
                </c:pt>
              </c:numCache>
            </c:numRef>
          </c:val>
          <c:extLst>
            <c:ext xmlns:c16="http://schemas.microsoft.com/office/drawing/2014/chart" uri="{C3380CC4-5D6E-409C-BE32-E72D297353CC}">
              <c16:uniqueId val="{00000004-E46B-4037-B05B-40BD44FCF25A}"/>
            </c:ext>
          </c:extLst>
        </c:ser>
        <c:ser>
          <c:idx val="5"/>
          <c:order val="5"/>
          <c:tx>
            <c:strRef>
              <c:f>'A107'!$Q$1</c:f>
              <c:strCache>
                <c:ptCount val="1"/>
                <c:pt idx="0">
                  <c:v>Sum of Change of responsibility</c:v>
                </c:pt>
              </c:strCache>
            </c:strRef>
          </c:tx>
          <c:spPr>
            <a:solidFill>
              <a:schemeClr val="accent6"/>
            </a:solidFill>
            <a:ln>
              <a:noFill/>
            </a:ln>
            <a:effectLst/>
          </c:spPr>
          <c:invertIfNegative val="0"/>
          <c:cat>
            <c:strRef>
              <c:f>'A107'!$L$2</c:f>
              <c:strCache>
                <c:ptCount val="1"/>
                <c:pt idx="0">
                  <c:v>Total</c:v>
                </c:pt>
              </c:strCache>
            </c:strRef>
          </c:cat>
          <c:val>
            <c:numRef>
              <c:f>'A107'!$Q$2</c:f>
              <c:numCache>
                <c:formatCode>General</c:formatCode>
                <c:ptCount val="1"/>
                <c:pt idx="0">
                  <c:v>1</c:v>
                </c:pt>
              </c:numCache>
            </c:numRef>
          </c:val>
          <c:extLst>
            <c:ext xmlns:c16="http://schemas.microsoft.com/office/drawing/2014/chart" uri="{C3380CC4-5D6E-409C-BE32-E72D297353CC}">
              <c16:uniqueId val="{00000005-E46B-4037-B05B-40BD44FCF25A}"/>
            </c:ext>
          </c:extLst>
        </c:ser>
        <c:ser>
          <c:idx val="6"/>
          <c:order val="6"/>
          <c:tx>
            <c:strRef>
              <c:f>'A107'!$R$1</c:f>
              <c:strCache>
                <c:ptCount val="1"/>
                <c:pt idx="0">
                  <c:v>Sum of no change</c:v>
                </c:pt>
              </c:strCache>
            </c:strRef>
          </c:tx>
          <c:spPr>
            <a:solidFill>
              <a:schemeClr val="accent1">
                <a:lumMod val="60000"/>
              </a:schemeClr>
            </a:solidFill>
            <a:ln>
              <a:noFill/>
            </a:ln>
            <a:effectLst/>
          </c:spPr>
          <c:invertIfNegative val="0"/>
          <c:cat>
            <c:strRef>
              <c:f>'A107'!$L$2</c:f>
              <c:strCache>
                <c:ptCount val="1"/>
                <c:pt idx="0">
                  <c:v>Total</c:v>
                </c:pt>
              </c:strCache>
            </c:strRef>
          </c:cat>
          <c:val>
            <c:numRef>
              <c:f>'A107'!$R$2</c:f>
              <c:numCache>
                <c:formatCode>General</c:formatCode>
                <c:ptCount val="1"/>
                <c:pt idx="0">
                  <c:v>3</c:v>
                </c:pt>
              </c:numCache>
            </c:numRef>
          </c:val>
          <c:extLst>
            <c:ext xmlns:c16="http://schemas.microsoft.com/office/drawing/2014/chart" uri="{C3380CC4-5D6E-409C-BE32-E72D297353CC}">
              <c16:uniqueId val="{00000006-E46B-4037-B05B-40BD44FCF25A}"/>
            </c:ext>
          </c:extLst>
        </c:ser>
        <c:dLbls>
          <c:showLegendKey val="0"/>
          <c:showVal val="0"/>
          <c:showCatName val="0"/>
          <c:showSerName val="0"/>
          <c:showPercent val="0"/>
          <c:showBubbleSize val="0"/>
        </c:dLbls>
        <c:gapWidth val="219"/>
        <c:overlap val="-27"/>
        <c:axId val="944070144"/>
        <c:axId val="936513792"/>
      </c:barChart>
      <c:catAx>
        <c:axId val="9440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36513792"/>
        <c:crosses val="autoZero"/>
        <c:auto val="1"/>
        <c:lblAlgn val="ctr"/>
        <c:lblOffset val="100"/>
        <c:noMultiLvlLbl val="0"/>
      </c:catAx>
      <c:valAx>
        <c:axId val="93651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440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[answers_anonymized.xlsx]T109!PivotTable14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'T109'!$N$1</c:f>
              <c:strCache>
                <c:ptCount val="1"/>
                <c:pt idx="0">
                  <c:v>Sum of Entire Suite</c:v>
                </c:pt>
              </c:strCache>
            </c:strRef>
          </c:tx>
          <c:spPr>
            <a:solidFill>
              <a:schemeClr val="accent1"/>
            </a:solidFill>
            <a:ln>
              <a:noFill/>
            </a:ln>
            <a:effectLst/>
          </c:spPr>
          <c:invertIfNegative val="0"/>
          <c:cat>
            <c:strRef>
              <c:f>'T109'!$N$2</c:f>
              <c:strCache>
                <c:ptCount val="1"/>
                <c:pt idx="0">
                  <c:v>Total</c:v>
                </c:pt>
              </c:strCache>
            </c:strRef>
          </c:cat>
          <c:val>
            <c:numRef>
              <c:f>'T109'!$N$2</c:f>
              <c:numCache>
                <c:formatCode>General</c:formatCode>
                <c:ptCount val="1"/>
                <c:pt idx="0">
                  <c:v>15</c:v>
                </c:pt>
              </c:numCache>
            </c:numRef>
          </c:val>
          <c:extLst>
            <c:ext xmlns:c16="http://schemas.microsoft.com/office/drawing/2014/chart" uri="{C3380CC4-5D6E-409C-BE32-E72D297353CC}">
              <c16:uniqueId val="{00000000-3B8C-4E89-A2A2-C7702BB720C3}"/>
            </c:ext>
          </c:extLst>
        </c:ser>
        <c:ser>
          <c:idx val="1"/>
          <c:order val="1"/>
          <c:tx>
            <c:strRef>
              <c:f>'T109'!$O$1</c:f>
              <c:strCache>
                <c:ptCount val="1"/>
                <c:pt idx="0">
                  <c:v>Sum of Selection</c:v>
                </c:pt>
              </c:strCache>
            </c:strRef>
          </c:tx>
          <c:spPr>
            <a:solidFill>
              <a:schemeClr val="accent2"/>
            </a:solidFill>
            <a:ln>
              <a:noFill/>
            </a:ln>
            <a:effectLst/>
          </c:spPr>
          <c:invertIfNegative val="0"/>
          <c:cat>
            <c:strRef>
              <c:f>'T109'!$N$2</c:f>
              <c:strCache>
                <c:ptCount val="1"/>
                <c:pt idx="0">
                  <c:v>Total</c:v>
                </c:pt>
              </c:strCache>
            </c:strRef>
          </c:cat>
          <c:val>
            <c:numRef>
              <c:f>'T109'!$O$2</c:f>
              <c:numCache>
                <c:formatCode>General</c:formatCode>
                <c:ptCount val="1"/>
                <c:pt idx="0">
                  <c:v>20</c:v>
                </c:pt>
              </c:numCache>
            </c:numRef>
          </c:val>
          <c:extLst>
            <c:ext xmlns:c16="http://schemas.microsoft.com/office/drawing/2014/chart" uri="{C3380CC4-5D6E-409C-BE32-E72D297353CC}">
              <c16:uniqueId val="{00000001-3B8C-4E89-A2A2-C7702BB720C3}"/>
            </c:ext>
          </c:extLst>
        </c:ser>
        <c:ser>
          <c:idx val="2"/>
          <c:order val="2"/>
          <c:tx>
            <c:strRef>
              <c:f>'T109'!$P$1</c:f>
              <c:strCache>
                <c:ptCount val="1"/>
                <c:pt idx="0">
                  <c:v>Sum of Prioritization</c:v>
                </c:pt>
              </c:strCache>
            </c:strRef>
          </c:tx>
          <c:spPr>
            <a:solidFill>
              <a:schemeClr val="accent3"/>
            </a:solidFill>
            <a:ln>
              <a:noFill/>
            </a:ln>
            <a:effectLst/>
          </c:spPr>
          <c:invertIfNegative val="0"/>
          <c:cat>
            <c:strRef>
              <c:f>'T109'!$N$2</c:f>
              <c:strCache>
                <c:ptCount val="1"/>
                <c:pt idx="0">
                  <c:v>Total</c:v>
                </c:pt>
              </c:strCache>
            </c:strRef>
          </c:cat>
          <c:val>
            <c:numRef>
              <c:f>'T109'!$P$2</c:f>
              <c:numCache>
                <c:formatCode>General</c:formatCode>
                <c:ptCount val="1"/>
                <c:pt idx="0">
                  <c:v>3</c:v>
                </c:pt>
              </c:numCache>
            </c:numRef>
          </c:val>
          <c:extLst>
            <c:ext xmlns:c16="http://schemas.microsoft.com/office/drawing/2014/chart" uri="{C3380CC4-5D6E-409C-BE32-E72D297353CC}">
              <c16:uniqueId val="{00000001-04C0-44A8-B463-63F58EEA46CD}"/>
            </c:ext>
          </c:extLst>
        </c:ser>
        <c:dLbls>
          <c:showLegendKey val="0"/>
          <c:showVal val="0"/>
          <c:showCatName val="0"/>
          <c:showSerName val="0"/>
          <c:showPercent val="0"/>
          <c:showBubbleSize val="0"/>
        </c:dLbls>
        <c:gapWidth val="219"/>
        <c:overlap val="-27"/>
        <c:axId val="1330567439"/>
        <c:axId val="1220022463"/>
      </c:barChart>
      <c:catAx>
        <c:axId val="133056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20022463"/>
        <c:crosses val="autoZero"/>
        <c:auto val="1"/>
        <c:lblAlgn val="ctr"/>
        <c:lblOffset val="100"/>
        <c:noMultiLvlLbl val="0"/>
      </c:catAx>
      <c:valAx>
        <c:axId val="122002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056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[answers_anonymized.xlsx]T109!PivotTable15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'T109'!$Q$1</c:f>
              <c:strCache>
                <c:ptCount val="1"/>
                <c:pt idx="0">
                  <c:v>Sum of Change-based</c:v>
                </c:pt>
              </c:strCache>
            </c:strRef>
          </c:tx>
          <c:spPr>
            <a:solidFill>
              <a:schemeClr val="accent1"/>
            </a:solidFill>
            <a:ln>
              <a:noFill/>
            </a:ln>
            <a:effectLst/>
          </c:spPr>
          <c:invertIfNegative val="0"/>
          <c:cat>
            <c:strRef>
              <c:f>'T109'!$Q$2</c:f>
              <c:strCache>
                <c:ptCount val="1"/>
                <c:pt idx="0">
                  <c:v>Total</c:v>
                </c:pt>
              </c:strCache>
            </c:strRef>
          </c:cat>
          <c:val>
            <c:numRef>
              <c:f>'T109'!$Q$2</c:f>
              <c:numCache>
                <c:formatCode>General</c:formatCode>
                <c:ptCount val="1"/>
                <c:pt idx="0">
                  <c:v>6</c:v>
                </c:pt>
              </c:numCache>
            </c:numRef>
          </c:val>
          <c:extLst>
            <c:ext xmlns:c16="http://schemas.microsoft.com/office/drawing/2014/chart" uri="{C3380CC4-5D6E-409C-BE32-E72D297353CC}">
              <c16:uniqueId val="{00000000-A98E-46CF-9233-14739A66FC74}"/>
            </c:ext>
          </c:extLst>
        </c:ser>
        <c:ser>
          <c:idx val="1"/>
          <c:order val="1"/>
          <c:tx>
            <c:strRef>
              <c:f>'T109'!$R$1</c:f>
              <c:strCache>
                <c:ptCount val="1"/>
                <c:pt idx="0">
                  <c:v>Sum of Requirements-based</c:v>
                </c:pt>
              </c:strCache>
            </c:strRef>
          </c:tx>
          <c:spPr>
            <a:solidFill>
              <a:schemeClr val="accent2"/>
            </a:solidFill>
            <a:ln>
              <a:noFill/>
            </a:ln>
            <a:effectLst/>
          </c:spPr>
          <c:invertIfNegative val="0"/>
          <c:cat>
            <c:strRef>
              <c:f>'T109'!$Q$2</c:f>
              <c:strCache>
                <c:ptCount val="1"/>
                <c:pt idx="0">
                  <c:v>Total</c:v>
                </c:pt>
              </c:strCache>
            </c:strRef>
          </c:cat>
          <c:val>
            <c:numRef>
              <c:f>'T109'!$R$2</c:f>
              <c:numCache>
                <c:formatCode>General</c:formatCode>
                <c:ptCount val="1"/>
                <c:pt idx="0">
                  <c:v>4</c:v>
                </c:pt>
              </c:numCache>
            </c:numRef>
          </c:val>
          <c:extLst>
            <c:ext xmlns:c16="http://schemas.microsoft.com/office/drawing/2014/chart" uri="{C3380CC4-5D6E-409C-BE32-E72D297353CC}">
              <c16:uniqueId val="{00000001-A98E-46CF-9233-14739A66FC74}"/>
            </c:ext>
          </c:extLst>
        </c:ser>
        <c:ser>
          <c:idx val="2"/>
          <c:order val="2"/>
          <c:tx>
            <c:strRef>
              <c:f>'T109'!$S$1</c:f>
              <c:strCache>
                <c:ptCount val="1"/>
                <c:pt idx="0">
                  <c:v>Sum of Experience-based</c:v>
                </c:pt>
              </c:strCache>
            </c:strRef>
          </c:tx>
          <c:spPr>
            <a:solidFill>
              <a:schemeClr val="accent3"/>
            </a:solidFill>
            <a:ln>
              <a:noFill/>
            </a:ln>
            <a:effectLst/>
          </c:spPr>
          <c:invertIfNegative val="0"/>
          <c:cat>
            <c:strRef>
              <c:f>'T109'!$Q$2</c:f>
              <c:strCache>
                <c:ptCount val="1"/>
                <c:pt idx="0">
                  <c:v>Total</c:v>
                </c:pt>
              </c:strCache>
            </c:strRef>
          </c:cat>
          <c:val>
            <c:numRef>
              <c:f>'T109'!$S$2</c:f>
              <c:numCache>
                <c:formatCode>General</c:formatCode>
                <c:ptCount val="1"/>
                <c:pt idx="0">
                  <c:v>6</c:v>
                </c:pt>
              </c:numCache>
            </c:numRef>
          </c:val>
          <c:extLst>
            <c:ext xmlns:c16="http://schemas.microsoft.com/office/drawing/2014/chart" uri="{C3380CC4-5D6E-409C-BE32-E72D297353CC}">
              <c16:uniqueId val="{00000002-A98E-46CF-9233-14739A66FC74}"/>
            </c:ext>
          </c:extLst>
        </c:ser>
        <c:ser>
          <c:idx val="3"/>
          <c:order val="3"/>
          <c:tx>
            <c:strRef>
              <c:f>'T109'!$T$1</c:f>
              <c:strCache>
                <c:ptCount val="1"/>
                <c:pt idx="0">
                  <c:v>Sum of Feature criticality</c:v>
                </c:pt>
              </c:strCache>
            </c:strRef>
          </c:tx>
          <c:spPr>
            <a:solidFill>
              <a:schemeClr val="accent4"/>
            </a:solidFill>
            <a:ln>
              <a:noFill/>
            </a:ln>
            <a:effectLst/>
          </c:spPr>
          <c:invertIfNegative val="0"/>
          <c:cat>
            <c:strRef>
              <c:f>'T109'!$Q$2</c:f>
              <c:strCache>
                <c:ptCount val="1"/>
                <c:pt idx="0">
                  <c:v>Total</c:v>
                </c:pt>
              </c:strCache>
            </c:strRef>
          </c:cat>
          <c:val>
            <c:numRef>
              <c:f>'T109'!$T$2</c:f>
              <c:numCache>
                <c:formatCode>General</c:formatCode>
                <c:ptCount val="1"/>
                <c:pt idx="0">
                  <c:v>6</c:v>
                </c:pt>
              </c:numCache>
            </c:numRef>
          </c:val>
          <c:extLst>
            <c:ext xmlns:c16="http://schemas.microsoft.com/office/drawing/2014/chart" uri="{C3380CC4-5D6E-409C-BE32-E72D297353CC}">
              <c16:uniqueId val="{00000003-A98E-46CF-9233-14739A66FC74}"/>
            </c:ext>
          </c:extLst>
        </c:ser>
        <c:ser>
          <c:idx val="4"/>
          <c:order val="4"/>
          <c:tx>
            <c:strRef>
              <c:f>'T109'!$U$1</c:f>
              <c:strCache>
                <c:ptCount val="1"/>
                <c:pt idx="0">
                  <c:v>Sum of Time-contraint-based</c:v>
                </c:pt>
              </c:strCache>
            </c:strRef>
          </c:tx>
          <c:spPr>
            <a:solidFill>
              <a:schemeClr val="accent5"/>
            </a:solidFill>
            <a:ln>
              <a:noFill/>
            </a:ln>
            <a:effectLst/>
          </c:spPr>
          <c:invertIfNegative val="0"/>
          <c:cat>
            <c:strRef>
              <c:f>'T109'!$Q$2</c:f>
              <c:strCache>
                <c:ptCount val="1"/>
                <c:pt idx="0">
                  <c:v>Total</c:v>
                </c:pt>
              </c:strCache>
            </c:strRef>
          </c:cat>
          <c:val>
            <c:numRef>
              <c:f>'T109'!$U$2</c:f>
              <c:numCache>
                <c:formatCode>General</c:formatCode>
                <c:ptCount val="1"/>
                <c:pt idx="0">
                  <c:v>4</c:v>
                </c:pt>
              </c:numCache>
            </c:numRef>
          </c:val>
          <c:extLst>
            <c:ext xmlns:c16="http://schemas.microsoft.com/office/drawing/2014/chart" uri="{C3380CC4-5D6E-409C-BE32-E72D297353CC}">
              <c16:uniqueId val="{00000004-A98E-46CF-9233-14739A66FC74}"/>
            </c:ext>
          </c:extLst>
        </c:ser>
        <c:ser>
          <c:idx val="5"/>
          <c:order val="5"/>
          <c:tx>
            <c:strRef>
              <c:f>'T109'!$V$1</c:f>
              <c:strCache>
                <c:ptCount val="1"/>
                <c:pt idx="0">
                  <c:v>Sum of History-based</c:v>
                </c:pt>
              </c:strCache>
            </c:strRef>
          </c:tx>
          <c:spPr>
            <a:solidFill>
              <a:schemeClr val="accent6"/>
            </a:solidFill>
            <a:ln>
              <a:noFill/>
            </a:ln>
            <a:effectLst/>
          </c:spPr>
          <c:invertIfNegative val="0"/>
          <c:cat>
            <c:strRef>
              <c:f>'T109'!$Q$2</c:f>
              <c:strCache>
                <c:ptCount val="1"/>
                <c:pt idx="0">
                  <c:v>Total</c:v>
                </c:pt>
              </c:strCache>
            </c:strRef>
          </c:cat>
          <c:val>
            <c:numRef>
              <c:f>'T109'!$V$2</c:f>
              <c:numCache>
                <c:formatCode>General</c:formatCode>
                <c:ptCount val="1"/>
                <c:pt idx="0">
                  <c:v>3</c:v>
                </c:pt>
              </c:numCache>
            </c:numRef>
          </c:val>
          <c:extLst>
            <c:ext xmlns:c16="http://schemas.microsoft.com/office/drawing/2014/chart" uri="{C3380CC4-5D6E-409C-BE32-E72D297353CC}">
              <c16:uniqueId val="{00000005-A98E-46CF-9233-14739A66FC74}"/>
            </c:ext>
          </c:extLst>
        </c:ser>
        <c:dLbls>
          <c:showLegendKey val="0"/>
          <c:showVal val="0"/>
          <c:showCatName val="0"/>
          <c:showSerName val="0"/>
          <c:showPercent val="0"/>
          <c:showBubbleSize val="0"/>
        </c:dLbls>
        <c:gapWidth val="219"/>
        <c:overlap val="-27"/>
        <c:axId val="1331982415"/>
        <c:axId val="1336241487"/>
      </c:barChart>
      <c:catAx>
        <c:axId val="13319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6241487"/>
        <c:crosses val="autoZero"/>
        <c:auto val="1"/>
        <c:lblAlgn val="ctr"/>
        <c:lblOffset val="100"/>
        <c:noMultiLvlLbl val="0"/>
      </c:catAx>
      <c:valAx>
        <c:axId val="133624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19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[answers_anonymized.xlsx]T110!PivotTable16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'T110'!$M$1</c:f>
              <c:strCache>
                <c:ptCount val="1"/>
                <c:pt idx="0">
                  <c:v>Sum of Expert Knowledge</c:v>
                </c:pt>
              </c:strCache>
            </c:strRef>
          </c:tx>
          <c:spPr>
            <a:solidFill>
              <a:schemeClr val="accent1"/>
            </a:solidFill>
            <a:ln>
              <a:noFill/>
            </a:ln>
            <a:effectLst/>
          </c:spPr>
          <c:invertIfNegative val="0"/>
          <c:cat>
            <c:strRef>
              <c:f>'T110'!$M$2</c:f>
              <c:strCache>
                <c:ptCount val="1"/>
                <c:pt idx="0">
                  <c:v>Total</c:v>
                </c:pt>
              </c:strCache>
            </c:strRef>
          </c:cat>
          <c:val>
            <c:numRef>
              <c:f>'T110'!$M$2</c:f>
              <c:numCache>
                <c:formatCode>General</c:formatCode>
                <c:ptCount val="1"/>
                <c:pt idx="0">
                  <c:v>18</c:v>
                </c:pt>
              </c:numCache>
            </c:numRef>
          </c:val>
          <c:extLst>
            <c:ext xmlns:c16="http://schemas.microsoft.com/office/drawing/2014/chart" uri="{C3380CC4-5D6E-409C-BE32-E72D297353CC}">
              <c16:uniqueId val="{00000000-1523-45E8-8FC9-CDBC15DAF3CB}"/>
            </c:ext>
          </c:extLst>
        </c:ser>
        <c:ser>
          <c:idx val="1"/>
          <c:order val="1"/>
          <c:tx>
            <c:strRef>
              <c:f>'T110'!$N$1</c:f>
              <c:strCache>
                <c:ptCount val="1"/>
                <c:pt idx="0">
                  <c:v>Sum of Area of responsibility</c:v>
                </c:pt>
              </c:strCache>
            </c:strRef>
          </c:tx>
          <c:spPr>
            <a:solidFill>
              <a:schemeClr val="accent2"/>
            </a:solidFill>
            <a:ln>
              <a:noFill/>
            </a:ln>
            <a:effectLst/>
          </c:spPr>
          <c:invertIfNegative val="0"/>
          <c:cat>
            <c:strRef>
              <c:f>'T110'!$M$2</c:f>
              <c:strCache>
                <c:ptCount val="1"/>
                <c:pt idx="0">
                  <c:v>Total</c:v>
                </c:pt>
              </c:strCache>
            </c:strRef>
          </c:cat>
          <c:val>
            <c:numRef>
              <c:f>'T110'!$N$2</c:f>
              <c:numCache>
                <c:formatCode>General</c:formatCode>
                <c:ptCount val="1"/>
                <c:pt idx="0">
                  <c:v>17</c:v>
                </c:pt>
              </c:numCache>
            </c:numRef>
          </c:val>
          <c:extLst>
            <c:ext xmlns:c16="http://schemas.microsoft.com/office/drawing/2014/chart" uri="{C3380CC4-5D6E-409C-BE32-E72D297353CC}">
              <c16:uniqueId val="{00000001-1523-45E8-8FC9-CDBC15DAF3CB}"/>
            </c:ext>
          </c:extLst>
        </c:ser>
        <c:ser>
          <c:idx val="2"/>
          <c:order val="2"/>
          <c:tx>
            <c:strRef>
              <c:f>'T110'!$O$1</c:f>
              <c:strCache>
                <c:ptCount val="1"/>
                <c:pt idx="0">
                  <c:v>Sum of Lead-Assignment</c:v>
                </c:pt>
              </c:strCache>
            </c:strRef>
          </c:tx>
          <c:spPr>
            <a:solidFill>
              <a:schemeClr val="accent3"/>
            </a:solidFill>
            <a:ln>
              <a:noFill/>
            </a:ln>
            <a:effectLst/>
          </c:spPr>
          <c:invertIfNegative val="0"/>
          <c:cat>
            <c:strRef>
              <c:f>'T110'!$M$2</c:f>
              <c:strCache>
                <c:ptCount val="1"/>
                <c:pt idx="0">
                  <c:v>Total</c:v>
                </c:pt>
              </c:strCache>
            </c:strRef>
          </c:cat>
          <c:val>
            <c:numRef>
              <c:f>'T110'!$O$2</c:f>
              <c:numCache>
                <c:formatCode>General</c:formatCode>
                <c:ptCount val="1"/>
                <c:pt idx="0">
                  <c:v>4</c:v>
                </c:pt>
              </c:numCache>
            </c:numRef>
          </c:val>
          <c:extLst>
            <c:ext xmlns:c16="http://schemas.microsoft.com/office/drawing/2014/chart" uri="{C3380CC4-5D6E-409C-BE32-E72D297353CC}">
              <c16:uniqueId val="{00000002-1523-45E8-8FC9-CDBC15DAF3CB}"/>
            </c:ext>
          </c:extLst>
        </c:ser>
        <c:ser>
          <c:idx val="3"/>
          <c:order val="3"/>
          <c:tx>
            <c:strRef>
              <c:f>'T110'!$P$1</c:f>
              <c:strCache>
                <c:ptCount val="1"/>
                <c:pt idx="0">
                  <c:v>Sum of Self-Assignment</c:v>
                </c:pt>
              </c:strCache>
            </c:strRef>
          </c:tx>
          <c:spPr>
            <a:solidFill>
              <a:schemeClr val="accent4"/>
            </a:solidFill>
            <a:ln>
              <a:noFill/>
            </a:ln>
            <a:effectLst/>
          </c:spPr>
          <c:invertIfNegative val="0"/>
          <c:cat>
            <c:strRef>
              <c:f>'T110'!$M$2</c:f>
              <c:strCache>
                <c:ptCount val="1"/>
                <c:pt idx="0">
                  <c:v>Total</c:v>
                </c:pt>
              </c:strCache>
            </c:strRef>
          </c:cat>
          <c:val>
            <c:numRef>
              <c:f>'T110'!$P$2</c:f>
              <c:numCache>
                <c:formatCode>General</c:formatCode>
                <c:ptCount val="1"/>
                <c:pt idx="0">
                  <c:v>6</c:v>
                </c:pt>
              </c:numCache>
            </c:numRef>
          </c:val>
          <c:extLst>
            <c:ext xmlns:c16="http://schemas.microsoft.com/office/drawing/2014/chart" uri="{C3380CC4-5D6E-409C-BE32-E72D297353CC}">
              <c16:uniqueId val="{00000003-1523-45E8-8FC9-CDBC15DAF3CB}"/>
            </c:ext>
          </c:extLst>
        </c:ser>
        <c:ser>
          <c:idx val="4"/>
          <c:order val="4"/>
          <c:tx>
            <c:strRef>
              <c:f>'T110'!$Q$1</c:f>
              <c:strCache>
                <c:ptCount val="1"/>
                <c:pt idx="0">
                  <c:v>Sum of Random</c:v>
                </c:pt>
              </c:strCache>
            </c:strRef>
          </c:tx>
          <c:spPr>
            <a:solidFill>
              <a:schemeClr val="accent5"/>
            </a:solidFill>
            <a:ln>
              <a:noFill/>
            </a:ln>
            <a:effectLst/>
          </c:spPr>
          <c:invertIfNegative val="0"/>
          <c:cat>
            <c:strRef>
              <c:f>'T110'!$M$2</c:f>
              <c:strCache>
                <c:ptCount val="1"/>
                <c:pt idx="0">
                  <c:v>Total</c:v>
                </c:pt>
              </c:strCache>
            </c:strRef>
          </c:cat>
          <c:val>
            <c:numRef>
              <c:f>'T110'!$Q$2</c:f>
              <c:numCache>
                <c:formatCode>General</c:formatCode>
                <c:ptCount val="1"/>
                <c:pt idx="0">
                  <c:v>1</c:v>
                </c:pt>
              </c:numCache>
            </c:numRef>
          </c:val>
          <c:extLst>
            <c:ext xmlns:c16="http://schemas.microsoft.com/office/drawing/2014/chart" uri="{C3380CC4-5D6E-409C-BE32-E72D297353CC}">
              <c16:uniqueId val="{00000004-1523-45E8-8FC9-CDBC15DAF3CB}"/>
            </c:ext>
          </c:extLst>
        </c:ser>
        <c:ser>
          <c:idx val="5"/>
          <c:order val="5"/>
          <c:tx>
            <c:strRef>
              <c:f>'T110'!$R$1</c:f>
              <c:strCache>
                <c:ptCount val="1"/>
                <c:pt idx="0">
                  <c:v>Sum of Time Capacity</c:v>
                </c:pt>
              </c:strCache>
            </c:strRef>
          </c:tx>
          <c:spPr>
            <a:solidFill>
              <a:schemeClr val="accent6"/>
            </a:solidFill>
            <a:ln>
              <a:noFill/>
            </a:ln>
            <a:effectLst/>
          </c:spPr>
          <c:invertIfNegative val="0"/>
          <c:cat>
            <c:strRef>
              <c:f>'T110'!$M$2</c:f>
              <c:strCache>
                <c:ptCount val="1"/>
                <c:pt idx="0">
                  <c:v>Total</c:v>
                </c:pt>
              </c:strCache>
            </c:strRef>
          </c:cat>
          <c:val>
            <c:numRef>
              <c:f>'T110'!$R$2</c:f>
              <c:numCache>
                <c:formatCode>General</c:formatCode>
                <c:ptCount val="1"/>
                <c:pt idx="0">
                  <c:v>6</c:v>
                </c:pt>
              </c:numCache>
            </c:numRef>
          </c:val>
          <c:extLst>
            <c:ext xmlns:c16="http://schemas.microsoft.com/office/drawing/2014/chart" uri="{C3380CC4-5D6E-409C-BE32-E72D297353CC}">
              <c16:uniqueId val="{00000005-1523-45E8-8FC9-CDBC15DAF3CB}"/>
            </c:ext>
          </c:extLst>
        </c:ser>
        <c:ser>
          <c:idx val="6"/>
          <c:order val="6"/>
          <c:tx>
            <c:strRef>
              <c:f>'T110'!$S$1</c:f>
              <c:strCache>
                <c:ptCount val="1"/>
                <c:pt idx="0">
                  <c:v>Sum of Preferences</c:v>
                </c:pt>
              </c:strCache>
            </c:strRef>
          </c:tx>
          <c:spPr>
            <a:solidFill>
              <a:schemeClr val="accent1">
                <a:lumMod val="60000"/>
              </a:schemeClr>
            </a:solidFill>
            <a:ln>
              <a:noFill/>
            </a:ln>
            <a:effectLst/>
          </c:spPr>
          <c:invertIfNegative val="0"/>
          <c:cat>
            <c:strRef>
              <c:f>'T110'!$M$2</c:f>
              <c:strCache>
                <c:ptCount val="1"/>
                <c:pt idx="0">
                  <c:v>Total</c:v>
                </c:pt>
              </c:strCache>
            </c:strRef>
          </c:cat>
          <c:val>
            <c:numRef>
              <c:f>'T110'!$S$2</c:f>
              <c:numCache>
                <c:formatCode>General</c:formatCode>
                <c:ptCount val="1"/>
                <c:pt idx="0">
                  <c:v>2</c:v>
                </c:pt>
              </c:numCache>
            </c:numRef>
          </c:val>
          <c:extLst>
            <c:ext xmlns:c16="http://schemas.microsoft.com/office/drawing/2014/chart" uri="{C3380CC4-5D6E-409C-BE32-E72D297353CC}">
              <c16:uniqueId val="{00000006-1523-45E8-8FC9-CDBC15DAF3CB}"/>
            </c:ext>
          </c:extLst>
        </c:ser>
        <c:ser>
          <c:idx val="7"/>
          <c:order val="7"/>
          <c:tx>
            <c:strRef>
              <c:f>'T110'!$T$1</c:f>
              <c:strCache>
                <c:ptCount val="1"/>
                <c:pt idx="0">
                  <c:v>Sum of Alternating</c:v>
                </c:pt>
              </c:strCache>
            </c:strRef>
          </c:tx>
          <c:spPr>
            <a:solidFill>
              <a:schemeClr val="accent2">
                <a:lumMod val="60000"/>
              </a:schemeClr>
            </a:solidFill>
            <a:ln>
              <a:noFill/>
            </a:ln>
            <a:effectLst/>
          </c:spPr>
          <c:invertIfNegative val="0"/>
          <c:cat>
            <c:strRef>
              <c:f>'T110'!$M$2</c:f>
              <c:strCache>
                <c:ptCount val="1"/>
                <c:pt idx="0">
                  <c:v>Total</c:v>
                </c:pt>
              </c:strCache>
            </c:strRef>
          </c:cat>
          <c:val>
            <c:numRef>
              <c:f>'T110'!$T$2</c:f>
              <c:numCache>
                <c:formatCode>General</c:formatCode>
                <c:ptCount val="1"/>
                <c:pt idx="0">
                  <c:v>1</c:v>
                </c:pt>
              </c:numCache>
            </c:numRef>
          </c:val>
          <c:extLst>
            <c:ext xmlns:c16="http://schemas.microsoft.com/office/drawing/2014/chart" uri="{C3380CC4-5D6E-409C-BE32-E72D297353CC}">
              <c16:uniqueId val="{00000007-1523-45E8-8FC9-CDBC15DAF3CB}"/>
            </c:ext>
          </c:extLst>
        </c:ser>
        <c:ser>
          <c:idx val="8"/>
          <c:order val="8"/>
          <c:tx>
            <c:strRef>
              <c:f>'T110'!$U$1</c:f>
              <c:strCache>
                <c:ptCount val="1"/>
                <c:pt idx="0">
                  <c:v>Sum of No assignment</c:v>
                </c:pt>
              </c:strCache>
            </c:strRef>
          </c:tx>
          <c:spPr>
            <a:solidFill>
              <a:schemeClr val="accent3">
                <a:lumMod val="60000"/>
              </a:schemeClr>
            </a:solidFill>
            <a:ln>
              <a:noFill/>
            </a:ln>
            <a:effectLst/>
          </c:spPr>
          <c:invertIfNegative val="0"/>
          <c:cat>
            <c:strRef>
              <c:f>'T110'!$M$2</c:f>
              <c:strCache>
                <c:ptCount val="1"/>
                <c:pt idx="0">
                  <c:v>Total</c:v>
                </c:pt>
              </c:strCache>
            </c:strRef>
          </c:cat>
          <c:val>
            <c:numRef>
              <c:f>'T110'!$U$2</c:f>
              <c:numCache>
                <c:formatCode>General</c:formatCode>
                <c:ptCount val="1"/>
                <c:pt idx="0">
                  <c:v>3</c:v>
                </c:pt>
              </c:numCache>
            </c:numRef>
          </c:val>
          <c:extLst>
            <c:ext xmlns:c16="http://schemas.microsoft.com/office/drawing/2014/chart" uri="{C3380CC4-5D6E-409C-BE32-E72D297353CC}">
              <c16:uniqueId val="{00000008-1523-45E8-8FC9-CDBC15DAF3CB}"/>
            </c:ext>
          </c:extLst>
        </c:ser>
        <c:dLbls>
          <c:showLegendKey val="0"/>
          <c:showVal val="0"/>
          <c:showCatName val="0"/>
          <c:showSerName val="0"/>
          <c:showPercent val="0"/>
          <c:showBubbleSize val="0"/>
        </c:dLbls>
        <c:gapWidth val="219"/>
        <c:overlap val="-27"/>
        <c:axId val="1741732207"/>
        <c:axId val="1336243567"/>
      </c:barChart>
      <c:catAx>
        <c:axId val="17417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6243567"/>
        <c:crosses val="autoZero"/>
        <c:auto val="1"/>
        <c:lblAlgn val="ctr"/>
        <c:lblOffset val="100"/>
        <c:noMultiLvlLbl val="0"/>
      </c:catAx>
      <c:valAx>
        <c:axId val="133624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1732207"/>
        <c:crosses val="autoZero"/>
        <c:crossBetween val="between"/>
      </c:valAx>
      <c:spPr>
        <a:noFill/>
        <a:ln>
          <a:noFill/>
        </a:ln>
        <a:effectLst/>
      </c:spPr>
    </c:plotArea>
    <c:legend>
      <c:legendPos val="r"/>
      <c:layout>
        <c:manualLayout>
          <c:xMode val="edge"/>
          <c:yMode val="edge"/>
          <c:x val="0.64721411699319176"/>
          <c:y val="0.14285494800954759"/>
          <c:w val="0.33333333333333331"/>
          <c:h val="0.79224377440624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[answers_anonymized.xlsx]T111!PivotTable17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'T111'!$R$1</c:f>
              <c:strCache>
                <c:ptCount val="1"/>
                <c:pt idx="0">
                  <c:v>Sum of GUI</c:v>
                </c:pt>
              </c:strCache>
            </c:strRef>
          </c:tx>
          <c:spPr>
            <a:solidFill>
              <a:schemeClr val="accent1"/>
            </a:solidFill>
            <a:ln>
              <a:noFill/>
            </a:ln>
            <a:effectLst/>
          </c:spPr>
          <c:invertIfNegative val="0"/>
          <c:cat>
            <c:strRef>
              <c:f>'T111'!$R$2</c:f>
              <c:strCache>
                <c:ptCount val="1"/>
                <c:pt idx="0">
                  <c:v>Total</c:v>
                </c:pt>
              </c:strCache>
            </c:strRef>
          </c:cat>
          <c:val>
            <c:numRef>
              <c:f>'T111'!$R$2</c:f>
              <c:numCache>
                <c:formatCode>General</c:formatCode>
                <c:ptCount val="1"/>
                <c:pt idx="0">
                  <c:v>28</c:v>
                </c:pt>
              </c:numCache>
            </c:numRef>
          </c:val>
          <c:extLst>
            <c:ext xmlns:c16="http://schemas.microsoft.com/office/drawing/2014/chart" uri="{C3380CC4-5D6E-409C-BE32-E72D297353CC}">
              <c16:uniqueId val="{00000000-D600-46AB-883B-FBE82BA85731}"/>
            </c:ext>
          </c:extLst>
        </c:ser>
        <c:ser>
          <c:idx val="1"/>
          <c:order val="1"/>
          <c:tx>
            <c:strRef>
              <c:f>'T111'!$S$1</c:f>
              <c:strCache>
                <c:ptCount val="1"/>
                <c:pt idx="0">
                  <c:v>Sum of Browser</c:v>
                </c:pt>
              </c:strCache>
            </c:strRef>
          </c:tx>
          <c:spPr>
            <a:solidFill>
              <a:schemeClr val="accent2"/>
            </a:solidFill>
            <a:ln>
              <a:noFill/>
            </a:ln>
            <a:effectLst/>
          </c:spPr>
          <c:invertIfNegative val="0"/>
          <c:cat>
            <c:strRef>
              <c:f>'T111'!$R$2</c:f>
              <c:strCache>
                <c:ptCount val="1"/>
                <c:pt idx="0">
                  <c:v>Total</c:v>
                </c:pt>
              </c:strCache>
            </c:strRef>
          </c:cat>
          <c:val>
            <c:numRef>
              <c:f>'T111'!$S$2</c:f>
              <c:numCache>
                <c:formatCode>General</c:formatCode>
                <c:ptCount val="1"/>
                <c:pt idx="0">
                  <c:v>14</c:v>
                </c:pt>
              </c:numCache>
            </c:numRef>
          </c:val>
          <c:extLst>
            <c:ext xmlns:c16="http://schemas.microsoft.com/office/drawing/2014/chart" uri="{C3380CC4-5D6E-409C-BE32-E72D297353CC}">
              <c16:uniqueId val="{00000001-D600-46AB-883B-FBE82BA85731}"/>
            </c:ext>
          </c:extLst>
        </c:ser>
        <c:ser>
          <c:idx val="2"/>
          <c:order val="2"/>
          <c:tx>
            <c:strRef>
              <c:f>'T111'!$T$1</c:f>
              <c:strCache>
                <c:ptCount val="1"/>
                <c:pt idx="0">
                  <c:v>Sum of Simulators</c:v>
                </c:pt>
              </c:strCache>
            </c:strRef>
          </c:tx>
          <c:spPr>
            <a:solidFill>
              <a:schemeClr val="accent3"/>
            </a:solidFill>
            <a:ln>
              <a:noFill/>
            </a:ln>
            <a:effectLst/>
          </c:spPr>
          <c:invertIfNegative val="0"/>
          <c:cat>
            <c:strRef>
              <c:f>'T111'!$R$2</c:f>
              <c:strCache>
                <c:ptCount val="1"/>
                <c:pt idx="0">
                  <c:v>Total</c:v>
                </c:pt>
              </c:strCache>
            </c:strRef>
          </c:cat>
          <c:val>
            <c:numRef>
              <c:f>'T111'!$T$2</c:f>
              <c:numCache>
                <c:formatCode>General</c:formatCode>
                <c:ptCount val="1"/>
                <c:pt idx="0">
                  <c:v>1</c:v>
                </c:pt>
              </c:numCache>
            </c:numRef>
          </c:val>
          <c:extLst>
            <c:ext xmlns:c16="http://schemas.microsoft.com/office/drawing/2014/chart" uri="{C3380CC4-5D6E-409C-BE32-E72D297353CC}">
              <c16:uniqueId val="{00000002-D600-46AB-883B-FBE82BA85731}"/>
            </c:ext>
          </c:extLst>
        </c:ser>
        <c:ser>
          <c:idx val="3"/>
          <c:order val="3"/>
          <c:tx>
            <c:strRef>
              <c:f>'T111'!$U$1</c:f>
              <c:strCache>
                <c:ptCount val="1"/>
                <c:pt idx="0">
                  <c:v>Sum of Hardware</c:v>
                </c:pt>
              </c:strCache>
            </c:strRef>
          </c:tx>
          <c:spPr>
            <a:solidFill>
              <a:schemeClr val="accent4"/>
            </a:solidFill>
            <a:ln>
              <a:noFill/>
            </a:ln>
            <a:effectLst/>
          </c:spPr>
          <c:invertIfNegative val="0"/>
          <c:cat>
            <c:strRef>
              <c:f>'T111'!$R$2</c:f>
              <c:strCache>
                <c:ptCount val="1"/>
                <c:pt idx="0">
                  <c:v>Total</c:v>
                </c:pt>
              </c:strCache>
            </c:strRef>
          </c:cat>
          <c:val>
            <c:numRef>
              <c:f>'T111'!$U$2</c:f>
              <c:numCache>
                <c:formatCode>General</c:formatCode>
                <c:ptCount val="1"/>
                <c:pt idx="0">
                  <c:v>3</c:v>
                </c:pt>
              </c:numCache>
            </c:numRef>
          </c:val>
          <c:extLst>
            <c:ext xmlns:c16="http://schemas.microsoft.com/office/drawing/2014/chart" uri="{C3380CC4-5D6E-409C-BE32-E72D297353CC}">
              <c16:uniqueId val="{00000003-D600-46AB-883B-FBE82BA85731}"/>
            </c:ext>
          </c:extLst>
        </c:ser>
        <c:ser>
          <c:idx val="4"/>
          <c:order val="4"/>
          <c:tx>
            <c:strRef>
              <c:f>'T111'!$V$1</c:f>
              <c:strCache>
                <c:ptCount val="1"/>
                <c:pt idx="0">
                  <c:v>Sum of External Systems</c:v>
                </c:pt>
              </c:strCache>
            </c:strRef>
          </c:tx>
          <c:spPr>
            <a:solidFill>
              <a:schemeClr val="accent5"/>
            </a:solidFill>
            <a:ln>
              <a:noFill/>
            </a:ln>
            <a:effectLst/>
          </c:spPr>
          <c:invertIfNegative val="0"/>
          <c:cat>
            <c:strRef>
              <c:f>'T111'!$R$2</c:f>
              <c:strCache>
                <c:ptCount val="1"/>
                <c:pt idx="0">
                  <c:v>Total</c:v>
                </c:pt>
              </c:strCache>
            </c:strRef>
          </c:cat>
          <c:val>
            <c:numRef>
              <c:f>'T111'!$V$2</c:f>
              <c:numCache>
                <c:formatCode>General</c:formatCode>
                <c:ptCount val="1"/>
                <c:pt idx="0">
                  <c:v>2</c:v>
                </c:pt>
              </c:numCache>
            </c:numRef>
          </c:val>
          <c:extLst>
            <c:ext xmlns:c16="http://schemas.microsoft.com/office/drawing/2014/chart" uri="{C3380CC4-5D6E-409C-BE32-E72D297353CC}">
              <c16:uniqueId val="{00000004-D600-46AB-883B-FBE82BA85731}"/>
            </c:ext>
          </c:extLst>
        </c:ser>
        <c:ser>
          <c:idx val="5"/>
          <c:order val="5"/>
          <c:tx>
            <c:strRef>
              <c:f>'T111'!$W$1</c:f>
              <c:strCache>
                <c:ptCount val="1"/>
                <c:pt idx="0">
                  <c:v>Sum of Tosca</c:v>
                </c:pt>
              </c:strCache>
            </c:strRef>
          </c:tx>
          <c:spPr>
            <a:solidFill>
              <a:schemeClr val="accent6"/>
            </a:solidFill>
            <a:ln>
              <a:noFill/>
            </a:ln>
            <a:effectLst/>
          </c:spPr>
          <c:invertIfNegative val="0"/>
          <c:cat>
            <c:strRef>
              <c:f>'T111'!$R$2</c:f>
              <c:strCache>
                <c:ptCount val="1"/>
                <c:pt idx="0">
                  <c:v>Total</c:v>
                </c:pt>
              </c:strCache>
            </c:strRef>
          </c:cat>
          <c:val>
            <c:numRef>
              <c:f>'T111'!$W$2</c:f>
              <c:numCache>
                <c:formatCode>General</c:formatCode>
                <c:ptCount val="1"/>
                <c:pt idx="0">
                  <c:v>1</c:v>
                </c:pt>
              </c:numCache>
            </c:numRef>
          </c:val>
          <c:extLst>
            <c:ext xmlns:c16="http://schemas.microsoft.com/office/drawing/2014/chart" uri="{C3380CC4-5D6E-409C-BE32-E72D297353CC}">
              <c16:uniqueId val="{00000005-D600-46AB-883B-FBE82BA85731}"/>
            </c:ext>
          </c:extLst>
        </c:ser>
        <c:ser>
          <c:idx val="6"/>
          <c:order val="6"/>
          <c:tx>
            <c:strRef>
              <c:f>'T111'!$X$1</c:f>
              <c:strCache>
                <c:ptCount val="1"/>
                <c:pt idx="0">
                  <c:v>Sum of Loadrunner</c:v>
                </c:pt>
              </c:strCache>
            </c:strRef>
          </c:tx>
          <c:spPr>
            <a:solidFill>
              <a:schemeClr val="accent1">
                <a:lumMod val="60000"/>
              </a:schemeClr>
            </a:solidFill>
            <a:ln>
              <a:noFill/>
            </a:ln>
            <a:effectLst/>
          </c:spPr>
          <c:invertIfNegative val="0"/>
          <c:cat>
            <c:strRef>
              <c:f>'T111'!$R$2</c:f>
              <c:strCache>
                <c:ptCount val="1"/>
                <c:pt idx="0">
                  <c:v>Total</c:v>
                </c:pt>
              </c:strCache>
            </c:strRef>
          </c:cat>
          <c:val>
            <c:numRef>
              <c:f>'T111'!$X$2</c:f>
              <c:numCache>
                <c:formatCode>General</c:formatCode>
                <c:ptCount val="1"/>
                <c:pt idx="0">
                  <c:v>1</c:v>
                </c:pt>
              </c:numCache>
            </c:numRef>
          </c:val>
          <c:extLst>
            <c:ext xmlns:c16="http://schemas.microsoft.com/office/drawing/2014/chart" uri="{C3380CC4-5D6E-409C-BE32-E72D297353CC}">
              <c16:uniqueId val="{00000006-D600-46AB-883B-FBE82BA85731}"/>
            </c:ext>
          </c:extLst>
        </c:ser>
        <c:ser>
          <c:idx val="7"/>
          <c:order val="7"/>
          <c:tx>
            <c:strRef>
              <c:f>'T111'!$Y$1</c:f>
              <c:strCache>
                <c:ptCount val="1"/>
                <c:pt idx="0">
                  <c:v>Sum of Scripts</c:v>
                </c:pt>
              </c:strCache>
            </c:strRef>
          </c:tx>
          <c:spPr>
            <a:solidFill>
              <a:schemeClr val="accent2">
                <a:lumMod val="60000"/>
              </a:schemeClr>
            </a:solidFill>
            <a:ln>
              <a:noFill/>
            </a:ln>
            <a:effectLst/>
          </c:spPr>
          <c:invertIfNegative val="0"/>
          <c:cat>
            <c:strRef>
              <c:f>'T111'!$R$2</c:f>
              <c:strCache>
                <c:ptCount val="1"/>
                <c:pt idx="0">
                  <c:v>Total</c:v>
                </c:pt>
              </c:strCache>
            </c:strRef>
          </c:cat>
          <c:val>
            <c:numRef>
              <c:f>'T111'!$Y$2</c:f>
              <c:numCache>
                <c:formatCode>General</c:formatCode>
                <c:ptCount val="1"/>
                <c:pt idx="0">
                  <c:v>1</c:v>
                </c:pt>
              </c:numCache>
            </c:numRef>
          </c:val>
          <c:extLst>
            <c:ext xmlns:c16="http://schemas.microsoft.com/office/drawing/2014/chart" uri="{C3380CC4-5D6E-409C-BE32-E72D297353CC}">
              <c16:uniqueId val="{00000007-D600-46AB-883B-FBE82BA85731}"/>
            </c:ext>
          </c:extLst>
        </c:ser>
        <c:ser>
          <c:idx val="8"/>
          <c:order val="8"/>
          <c:tx>
            <c:strRef>
              <c:f>'T111'!$Z$1</c:f>
              <c:strCache>
                <c:ptCount val="1"/>
                <c:pt idx="0">
                  <c:v>Sum of SoapUI</c:v>
                </c:pt>
              </c:strCache>
            </c:strRef>
          </c:tx>
          <c:spPr>
            <a:solidFill>
              <a:schemeClr val="accent3">
                <a:lumMod val="60000"/>
              </a:schemeClr>
            </a:solidFill>
            <a:ln>
              <a:noFill/>
            </a:ln>
            <a:effectLst/>
          </c:spPr>
          <c:invertIfNegative val="0"/>
          <c:cat>
            <c:strRef>
              <c:f>'T111'!$R$2</c:f>
              <c:strCache>
                <c:ptCount val="1"/>
                <c:pt idx="0">
                  <c:v>Total</c:v>
                </c:pt>
              </c:strCache>
            </c:strRef>
          </c:cat>
          <c:val>
            <c:numRef>
              <c:f>'T111'!$Z$2</c:f>
              <c:numCache>
                <c:formatCode>General</c:formatCode>
                <c:ptCount val="1"/>
                <c:pt idx="0">
                  <c:v>2</c:v>
                </c:pt>
              </c:numCache>
            </c:numRef>
          </c:val>
          <c:extLst>
            <c:ext xmlns:c16="http://schemas.microsoft.com/office/drawing/2014/chart" uri="{C3380CC4-5D6E-409C-BE32-E72D297353CC}">
              <c16:uniqueId val="{00000008-D600-46AB-883B-FBE82BA85731}"/>
            </c:ext>
          </c:extLst>
        </c:ser>
        <c:ser>
          <c:idx val="9"/>
          <c:order val="9"/>
          <c:tx>
            <c:strRef>
              <c:f>'T111'!$AA$1</c:f>
              <c:strCache>
                <c:ptCount val="1"/>
                <c:pt idx="0">
                  <c:v>Sum of Postman</c:v>
                </c:pt>
              </c:strCache>
            </c:strRef>
          </c:tx>
          <c:spPr>
            <a:solidFill>
              <a:schemeClr val="accent4">
                <a:lumMod val="60000"/>
              </a:schemeClr>
            </a:solidFill>
            <a:ln>
              <a:noFill/>
            </a:ln>
            <a:effectLst/>
          </c:spPr>
          <c:invertIfNegative val="0"/>
          <c:cat>
            <c:strRef>
              <c:f>'T111'!$R$2</c:f>
              <c:strCache>
                <c:ptCount val="1"/>
                <c:pt idx="0">
                  <c:v>Total</c:v>
                </c:pt>
              </c:strCache>
            </c:strRef>
          </c:cat>
          <c:val>
            <c:numRef>
              <c:f>'T111'!$AA$2</c:f>
              <c:numCache>
                <c:formatCode>General</c:formatCode>
                <c:ptCount val="1"/>
                <c:pt idx="0">
                  <c:v>2</c:v>
                </c:pt>
              </c:numCache>
            </c:numRef>
          </c:val>
          <c:extLst>
            <c:ext xmlns:c16="http://schemas.microsoft.com/office/drawing/2014/chart" uri="{C3380CC4-5D6E-409C-BE32-E72D297353CC}">
              <c16:uniqueId val="{00000009-D600-46AB-883B-FBE82BA85731}"/>
            </c:ext>
          </c:extLst>
        </c:ser>
        <c:ser>
          <c:idx val="10"/>
          <c:order val="10"/>
          <c:tx>
            <c:strRef>
              <c:f>'T111'!$AB$1</c:f>
              <c:strCache>
                <c:ptCount val="1"/>
                <c:pt idx="0">
                  <c:v>Sum of curl</c:v>
                </c:pt>
              </c:strCache>
            </c:strRef>
          </c:tx>
          <c:spPr>
            <a:solidFill>
              <a:schemeClr val="accent5">
                <a:lumMod val="60000"/>
              </a:schemeClr>
            </a:solidFill>
            <a:ln>
              <a:noFill/>
            </a:ln>
            <a:effectLst/>
          </c:spPr>
          <c:invertIfNegative val="0"/>
          <c:cat>
            <c:strRef>
              <c:f>'T111'!$R$2</c:f>
              <c:strCache>
                <c:ptCount val="1"/>
                <c:pt idx="0">
                  <c:v>Total</c:v>
                </c:pt>
              </c:strCache>
            </c:strRef>
          </c:cat>
          <c:val>
            <c:numRef>
              <c:f>'T111'!$AB$2</c:f>
              <c:numCache>
                <c:formatCode>General</c:formatCode>
                <c:ptCount val="1"/>
                <c:pt idx="0">
                  <c:v>1</c:v>
                </c:pt>
              </c:numCache>
            </c:numRef>
          </c:val>
          <c:extLst>
            <c:ext xmlns:c16="http://schemas.microsoft.com/office/drawing/2014/chart" uri="{C3380CC4-5D6E-409C-BE32-E72D297353CC}">
              <c16:uniqueId val="{0000000A-D600-46AB-883B-FBE82BA85731}"/>
            </c:ext>
          </c:extLst>
        </c:ser>
        <c:ser>
          <c:idx val="11"/>
          <c:order val="11"/>
          <c:tx>
            <c:strRef>
              <c:f>'T111'!$AC$1</c:f>
              <c:strCache>
                <c:ptCount val="1"/>
                <c:pt idx="0">
                  <c:v>Sum of Excel</c:v>
                </c:pt>
              </c:strCache>
            </c:strRef>
          </c:tx>
          <c:spPr>
            <a:solidFill>
              <a:schemeClr val="accent6">
                <a:lumMod val="60000"/>
              </a:schemeClr>
            </a:solidFill>
            <a:ln>
              <a:noFill/>
            </a:ln>
            <a:effectLst/>
          </c:spPr>
          <c:invertIfNegative val="0"/>
          <c:cat>
            <c:strRef>
              <c:f>'T111'!$R$2</c:f>
              <c:strCache>
                <c:ptCount val="1"/>
                <c:pt idx="0">
                  <c:v>Total</c:v>
                </c:pt>
              </c:strCache>
            </c:strRef>
          </c:cat>
          <c:val>
            <c:numRef>
              <c:f>'T111'!$AC$2</c:f>
              <c:numCache>
                <c:formatCode>General</c:formatCode>
                <c:ptCount val="1"/>
                <c:pt idx="0">
                  <c:v>2</c:v>
                </c:pt>
              </c:numCache>
            </c:numRef>
          </c:val>
          <c:extLst>
            <c:ext xmlns:c16="http://schemas.microsoft.com/office/drawing/2014/chart" uri="{C3380CC4-5D6E-409C-BE32-E72D297353CC}">
              <c16:uniqueId val="{0000000B-D600-46AB-883B-FBE82BA85731}"/>
            </c:ext>
          </c:extLst>
        </c:ser>
        <c:ser>
          <c:idx val="12"/>
          <c:order val="12"/>
          <c:tx>
            <c:strRef>
              <c:f>'T111'!$AD$1</c:f>
              <c:strCache>
                <c:ptCount val="1"/>
                <c:pt idx="0">
                  <c:v>Count of DB Tools</c:v>
                </c:pt>
              </c:strCache>
            </c:strRef>
          </c:tx>
          <c:spPr>
            <a:solidFill>
              <a:schemeClr val="accent1">
                <a:lumMod val="80000"/>
                <a:lumOff val="20000"/>
              </a:schemeClr>
            </a:solidFill>
            <a:ln>
              <a:noFill/>
            </a:ln>
            <a:effectLst/>
          </c:spPr>
          <c:invertIfNegative val="0"/>
          <c:cat>
            <c:strRef>
              <c:f>'T111'!$R$2</c:f>
              <c:strCache>
                <c:ptCount val="1"/>
                <c:pt idx="0">
                  <c:v>Total</c:v>
                </c:pt>
              </c:strCache>
            </c:strRef>
          </c:cat>
          <c:val>
            <c:numRef>
              <c:f>'T111'!$AD$2</c:f>
              <c:numCache>
                <c:formatCode>General</c:formatCode>
                <c:ptCount val="1"/>
              </c:numCache>
            </c:numRef>
          </c:val>
          <c:extLst>
            <c:ext xmlns:c16="http://schemas.microsoft.com/office/drawing/2014/chart" uri="{C3380CC4-5D6E-409C-BE32-E72D297353CC}">
              <c16:uniqueId val="{0000000C-D600-46AB-883B-FBE82BA85731}"/>
            </c:ext>
          </c:extLst>
        </c:ser>
        <c:ser>
          <c:idx val="13"/>
          <c:order val="13"/>
          <c:tx>
            <c:strRef>
              <c:f>'T111'!$AE$1</c:f>
              <c:strCache>
                <c:ptCount val="1"/>
                <c:pt idx="0">
                  <c:v>Sum of Interface Monitoring</c:v>
                </c:pt>
              </c:strCache>
            </c:strRef>
          </c:tx>
          <c:spPr>
            <a:solidFill>
              <a:schemeClr val="accent2">
                <a:lumMod val="80000"/>
                <a:lumOff val="20000"/>
              </a:schemeClr>
            </a:solidFill>
            <a:ln>
              <a:noFill/>
            </a:ln>
            <a:effectLst/>
          </c:spPr>
          <c:invertIfNegative val="0"/>
          <c:cat>
            <c:strRef>
              <c:f>'T111'!$R$2</c:f>
              <c:strCache>
                <c:ptCount val="1"/>
                <c:pt idx="0">
                  <c:v>Total</c:v>
                </c:pt>
              </c:strCache>
            </c:strRef>
          </c:cat>
          <c:val>
            <c:numRef>
              <c:f>'T111'!$AE$2</c:f>
              <c:numCache>
                <c:formatCode>General</c:formatCode>
                <c:ptCount val="1"/>
                <c:pt idx="0">
                  <c:v>1</c:v>
                </c:pt>
              </c:numCache>
            </c:numRef>
          </c:val>
          <c:extLst>
            <c:ext xmlns:c16="http://schemas.microsoft.com/office/drawing/2014/chart" uri="{C3380CC4-5D6E-409C-BE32-E72D297353CC}">
              <c16:uniqueId val="{0000000D-D600-46AB-883B-FBE82BA85731}"/>
            </c:ext>
          </c:extLst>
        </c:ser>
        <c:dLbls>
          <c:showLegendKey val="0"/>
          <c:showVal val="0"/>
          <c:showCatName val="0"/>
          <c:showSerName val="0"/>
          <c:showPercent val="0"/>
          <c:showBubbleSize val="0"/>
        </c:dLbls>
        <c:gapWidth val="219"/>
        <c:overlap val="-27"/>
        <c:axId val="435349167"/>
        <c:axId val="1332607471"/>
      </c:barChart>
      <c:catAx>
        <c:axId val="43534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2607471"/>
        <c:crosses val="autoZero"/>
        <c:auto val="1"/>
        <c:lblAlgn val="ctr"/>
        <c:lblOffset val="100"/>
        <c:noMultiLvlLbl val="0"/>
      </c:catAx>
      <c:valAx>
        <c:axId val="133260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353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[answers_anonymized.xlsx]T114!PivotTable18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'T114'!$M$1</c:f>
              <c:strCache>
                <c:ptCount val="1"/>
                <c:pt idx="0">
                  <c:v>Sum of Setup SUT</c:v>
                </c:pt>
              </c:strCache>
            </c:strRef>
          </c:tx>
          <c:spPr>
            <a:solidFill>
              <a:schemeClr val="accent1"/>
            </a:solidFill>
            <a:ln>
              <a:noFill/>
            </a:ln>
            <a:effectLst/>
          </c:spPr>
          <c:invertIfNegative val="0"/>
          <c:cat>
            <c:strRef>
              <c:f>'T114'!$M$2</c:f>
              <c:strCache>
                <c:ptCount val="1"/>
                <c:pt idx="0">
                  <c:v>Total</c:v>
                </c:pt>
              </c:strCache>
            </c:strRef>
          </c:cat>
          <c:val>
            <c:numRef>
              <c:f>'T114'!$M$2</c:f>
              <c:numCache>
                <c:formatCode>General</c:formatCode>
                <c:ptCount val="1"/>
                <c:pt idx="0">
                  <c:v>5</c:v>
                </c:pt>
              </c:numCache>
            </c:numRef>
          </c:val>
          <c:extLst>
            <c:ext xmlns:c16="http://schemas.microsoft.com/office/drawing/2014/chart" uri="{C3380CC4-5D6E-409C-BE32-E72D297353CC}">
              <c16:uniqueId val="{00000000-5AFC-4117-961D-411C21FF5DAE}"/>
            </c:ext>
          </c:extLst>
        </c:ser>
        <c:ser>
          <c:idx val="1"/>
          <c:order val="1"/>
          <c:tx>
            <c:strRef>
              <c:f>'T114'!$N$1</c:f>
              <c:strCache>
                <c:ptCount val="1"/>
                <c:pt idx="0">
                  <c:v>Sum of Create/Load test data</c:v>
                </c:pt>
              </c:strCache>
            </c:strRef>
          </c:tx>
          <c:spPr>
            <a:solidFill>
              <a:schemeClr val="accent2"/>
            </a:solidFill>
            <a:ln>
              <a:noFill/>
            </a:ln>
            <a:effectLst/>
          </c:spPr>
          <c:invertIfNegative val="0"/>
          <c:cat>
            <c:strRef>
              <c:f>'T114'!$M$2</c:f>
              <c:strCache>
                <c:ptCount val="1"/>
                <c:pt idx="0">
                  <c:v>Total</c:v>
                </c:pt>
              </c:strCache>
            </c:strRef>
          </c:cat>
          <c:val>
            <c:numRef>
              <c:f>'T114'!$N$2</c:f>
              <c:numCache>
                <c:formatCode>General</c:formatCode>
                <c:ptCount val="1"/>
                <c:pt idx="0">
                  <c:v>10</c:v>
                </c:pt>
              </c:numCache>
            </c:numRef>
          </c:val>
          <c:extLst>
            <c:ext xmlns:c16="http://schemas.microsoft.com/office/drawing/2014/chart" uri="{C3380CC4-5D6E-409C-BE32-E72D297353CC}">
              <c16:uniqueId val="{00000001-5AFC-4117-961D-411C21FF5DAE}"/>
            </c:ext>
          </c:extLst>
        </c:ser>
        <c:ser>
          <c:idx val="2"/>
          <c:order val="2"/>
          <c:tx>
            <c:strRef>
              <c:f>'T114'!$O$1</c:f>
              <c:strCache>
                <c:ptCount val="1"/>
                <c:pt idx="0">
                  <c:v>Sum of Login</c:v>
                </c:pt>
              </c:strCache>
            </c:strRef>
          </c:tx>
          <c:spPr>
            <a:solidFill>
              <a:schemeClr val="accent3"/>
            </a:solidFill>
            <a:ln>
              <a:noFill/>
            </a:ln>
            <a:effectLst/>
          </c:spPr>
          <c:invertIfNegative val="0"/>
          <c:cat>
            <c:strRef>
              <c:f>'T114'!$M$2</c:f>
              <c:strCache>
                <c:ptCount val="1"/>
                <c:pt idx="0">
                  <c:v>Total</c:v>
                </c:pt>
              </c:strCache>
            </c:strRef>
          </c:cat>
          <c:val>
            <c:numRef>
              <c:f>'T114'!$O$2</c:f>
              <c:numCache>
                <c:formatCode>General</c:formatCode>
                <c:ptCount val="1"/>
                <c:pt idx="0">
                  <c:v>11</c:v>
                </c:pt>
              </c:numCache>
            </c:numRef>
          </c:val>
          <c:extLst>
            <c:ext xmlns:c16="http://schemas.microsoft.com/office/drawing/2014/chart" uri="{C3380CC4-5D6E-409C-BE32-E72D297353CC}">
              <c16:uniqueId val="{00000002-5AFC-4117-961D-411C21FF5DAE}"/>
            </c:ext>
          </c:extLst>
        </c:ser>
        <c:ser>
          <c:idx val="3"/>
          <c:order val="3"/>
          <c:tx>
            <c:strRef>
              <c:f>'T114'!$P$1</c:f>
              <c:strCache>
                <c:ptCount val="1"/>
                <c:pt idx="0">
                  <c:v>Sum of Creation of test report</c:v>
                </c:pt>
              </c:strCache>
            </c:strRef>
          </c:tx>
          <c:spPr>
            <a:solidFill>
              <a:schemeClr val="accent4"/>
            </a:solidFill>
            <a:ln>
              <a:noFill/>
            </a:ln>
            <a:effectLst/>
          </c:spPr>
          <c:invertIfNegative val="0"/>
          <c:cat>
            <c:strRef>
              <c:f>'T114'!$M$2</c:f>
              <c:strCache>
                <c:ptCount val="1"/>
                <c:pt idx="0">
                  <c:v>Total</c:v>
                </c:pt>
              </c:strCache>
            </c:strRef>
          </c:cat>
          <c:val>
            <c:numRef>
              <c:f>'T114'!$P$2</c:f>
              <c:numCache>
                <c:formatCode>General</c:formatCode>
                <c:ptCount val="1"/>
                <c:pt idx="0">
                  <c:v>1</c:v>
                </c:pt>
              </c:numCache>
            </c:numRef>
          </c:val>
          <c:extLst>
            <c:ext xmlns:c16="http://schemas.microsoft.com/office/drawing/2014/chart" uri="{C3380CC4-5D6E-409C-BE32-E72D297353CC}">
              <c16:uniqueId val="{00000003-5AFC-4117-961D-411C21FF5DAE}"/>
            </c:ext>
          </c:extLst>
        </c:ser>
        <c:ser>
          <c:idx val="4"/>
          <c:order val="4"/>
          <c:tx>
            <c:strRef>
              <c:f>'T114'!$Q$1</c:f>
              <c:strCache>
                <c:ptCount val="1"/>
                <c:pt idx="0">
                  <c:v>Sum of Test multiple browser</c:v>
                </c:pt>
              </c:strCache>
            </c:strRef>
          </c:tx>
          <c:spPr>
            <a:solidFill>
              <a:schemeClr val="accent5"/>
            </a:solidFill>
            <a:ln>
              <a:noFill/>
            </a:ln>
            <a:effectLst/>
          </c:spPr>
          <c:invertIfNegative val="0"/>
          <c:cat>
            <c:strRef>
              <c:f>'T114'!$M$2</c:f>
              <c:strCache>
                <c:ptCount val="1"/>
                <c:pt idx="0">
                  <c:v>Total</c:v>
                </c:pt>
              </c:strCache>
            </c:strRef>
          </c:cat>
          <c:val>
            <c:numRef>
              <c:f>'T114'!$Q$2</c:f>
              <c:numCache>
                <c:formatCode>General</c:formatCode>
                <c:ptCount val="1"/>
                <c:pt idx="0">
                  <c:v>1</c:v>
                </c:pt>
              </c:numCache>
            </c:numRef>
          </c:val>
          <c:extLst>
            <c:ext xmlns:c16="http://schemas.microsoft.com/office/drawing/2014/chart" uri="{C3380CC4-5D6E-409C-BE32-E72D297353CC}">
              <c16:uniqueId val="{00000004-5AFC-4117-961D-411C21FF5DAE}"/>
            </c:ext>
          </c:extLst>
        </c:ser>
        <c:ser>
          <c:idx val="5"/>
          <c:order val="5"/>
          <c:tx>
            <c:strRef>
              <c:f>'T114'!$R$1</c:f>
              <c:strCache>
                <c:ptCount val="1"/>
                <c:pt idx="0">
                  <c:v>Sum of Log check</c:v>
                </c:pt>
              </c:strCache>
            </c:strRef>
          </c:tx>
          <c:spPr>
            <a:solidFill>
              <a:schemeClr val="accent6"/>
            </a:solidFill>
            <a:ln>
              <a:noFill/>
            </a:ln>
            <a:effectLst/>
          </c:spPr>
          <c:invertIfNegative val="0"/>
          <c:cat>
            <c:strRef>
              <c:f>'T114'!$M$2</c:f>
              <c:strCache>
                <c:ptCount val="1"/>
                <c:pt idx="0">
                  <c:v>Total</c:v>
                </c:pt>
              </c:strCache>
            </c:strRef>
          </c:cat>
          <c:val>
            <c:numRef>
              <c:f>'T114'!$R$2</c:f>
              <c:numCache>
                <c:formatCode>General</c:formatCode>
                <c:ptCount val="1"/>
                <c:pt idx="0">
                  <c:v>1</c:v>
                </c:pt>
              </c:numCache>
            </c:numRef>
          </c:val>
          <c:extLst>
            <c:ext xmlns:c16="http://schemas.microsoft.com/office/drawing/2014/chart" uri="{C3380CC4-5D6E-409C-BE32-E72D297353CC}">
              <c16:uniqueId val="{00000005-5AFC-4117-961D-411C21FF5DAE}"/>
            </c:ext>
          </c:extLst>
        </c:ser>
        <c:ser>
          <c:idx val="6"/>
          <c:order val="6"/>
          <c:tx>
            <c:strRef>
              <c:f>'T114'!$S$1</c:f>
              <c:strCache>
                <c:ptCount val="1"/>
                <c:pt idx="0">
                  <c:v>Sum of Test multiple languages</c:v>
                </c:pt>
              </c:strCache>
            </c:strRef>
          </c:tx>
          <c:spPr>
            <a:solidFill>
              <a:schemeClr val="accent1">
                <a:lumMod val="60000"/>
              </a:schemeClr>
            </a:solidFill>
            <a:ln>
              <a:noFill/>
            </a:ln>
            <a:effectLst/>
          </c:spPr>
          <c:invertIfNegative val="0"/>
          <c:cat>
            <c:strRef>
              <c:f>'T114'!$M$2</c:f>
              <c:strCache>
                <c:ptCount val="1"/>
                <c:pt idx="0">
                  <c:v>Total</c:v>
                </c:pt>
              </c:strCache>
            </c:strRef>
          </c:cat>
          <c:val>
            <c:numRef>
              <c:f>'T114'!$S$2</c:f>
              <c:numCache>
                <c:formatCode>General</c:formatCode>
                <c:ptCount val="1"/>
                <c:pt idx="0">
                  <c:v>1</c:v>
                </c:pt>
              </c:numCache>
            </c:numRef>
          </c:val>
          <c:extLst>
            <c:ext xmlns:c16="http://schemas.microsoft.com/office/drawing/2014/chart" uri="{C3380CC4-5D6E-409C-BE32-E72D297353CC}">
              <c16:uniqueId val="{00000006-5AFC-4117-961D-411C21FF5DAE}"/>
            </c:ext>
          </c:extLst>
        </c:ser>
        <c:ser>
          <c:idx val="7"/>
          <c:order val="7"/>
          <c:tx>
            <c:strRef>
              <c:f>'T114'!$T$1</c:f>
              <c:strCache>
                <c:ptCount val="1"/>
                <c:pt idx="0">
                  <c:v>Sum of None</c:v>
                </c:pt>
              </c:strCache>
            </c:strRef>
          </c:tx>
          <c:spPr>
            <a:solidFill>
              <a:schemeClr val="accent2">
                <a:lumMod val="60000"/>
              </a:schemeClr>
            </a:solidFill>
            <a:ln>
              <a:noFill/>
            </a:ln>
            <a:effectLst/>
          </c:spPr>
          <c:invertIfNegative val="0"/>
          <c:cat>
            <c:strRef>
              <c:f>'T114'!$M$2</c:f>
              <c:strCache>
                <c:ptCount val="1"/>
                <c:pt idx="0">
                  <c:v>Total</c:v>
                </c:pt>
              </c:strCache>
            </c:strRef>
          </c:cat>
          <c:val>
            <c:numRef>
              <c:f>'T114'!$T$2</c:f>
              <c:numCache>
                <c:formatCode>General</c:formatCode>
                <c:ptCount val="1"/>
                <c:pt idx="0">
                  <c:v>14</c:v>
                </c:pt>
              </c:numCache>
            </c:numRef>
          </c:val>
          <c:extLst>
            <c:ext xmlns:c16="http://schemas.microsoft.com/office/drawing/2014/chart" uri="{C3380CC4-5D6E-409C-BE32-E72D297353CC}">
              <c16:uniqueId val="{00000007-5AFC-4117-961D-411C21FF5DAE}"/>
            </c:ext>
          </c:extLst>
        </c:ser>
        <c:dLbls>
          <c:showLegendKey val="0"/>
          <c:showVal val="0"/>
          <c:showCatName val="0"/>
          <c:showSerName val="0"/>
          <c:showPercent val="0"/>
          <c:showBubbleSize val="0"/>
        </c:dLbls>
        <c:gapWidth val="219"/>
        <c:overlap val="-27"/>
        <c:axId val="1519559583"/>
        <c:axId val="1330945567"/>
      </c:barChart>
      <c:catAx>
        <c:axId val="15195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30945567"/>
        <c:crosses val="autoZero"/>
        <c:auto val="1"/>
        <c:lblAlgn val="ctr"/>
        <c:lblOffset val="100"/>
        <c:noMultiLvlLbl val="0"/>
      </c:catAx>
      <c:valAx>
        <c:axId val="133094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95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[answers_anonymized.xlsx]T115!PivotTable1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'T115'!$K$1</c:f>
              <c:strCache>
                <c:ptCount val="1"/>
                <c:pt idx="0">
                  <c:v>Sum of Ticket Management System</c:v>
                </c:pt>
              </c:strCache>
            </c:strRef>
          </c:tx>
          <c:spPr>
            <a:solidFill>
              <a:schemeClr val="accent1"/>
            </a:solidFill>
            <a:ln>
              <a:noFill/>
            </a:ln>
            <a:effectLst/>
          </c:spPr>
          <c:invertIfNegative val="0"/>
          <c:cat>
            <c:strRef>
              <c:f>'T115'!$K$2</c:f>
              <c:strCache>
                <c:ptCount val="1"/>
                <c:pt idx="0">
                  <c:v>Total</c:v>
                </c:pt>
              </c:strCache>
            </c:strRef>
          </c:cat>
          <c:val>
            <c:numRef>
              <c:f>'T115'!$K$2</c:f>
              <c:numCache>
                <c:formatCode>General</c:formatCode>
                <c:ptCount val="1"/>
                <c:pt idx="0">
                  <c:v>31</c:v>
                </c:pt>
              </c:numCache>
            </c:numRef>
          </c:val>
          <c:extLst>
            <c:ext xmlns:c16="http://schemas.microsoft.com/office/drawing/2014/chart" uri="{C3380CC4-5D6E-409C-BE32-E72D297353CC}">
              <c16:uniqueId val="{00000000-894C-4071-A219-35E57C553179}"/>
            </c:ext>
          </c:extLst>
        </c:ser>
        <c:ser>
          <c:idx val="1"/>
          <c:order val="1"/>
          <c:tx>
            <c:strRef>
              <c:f>'T115'!$L$1</c:f>
              <c:strCache>
                <c:ptCount val="1"/>
                <c:pt idx="0">
                  <c:v>Sum of Mail/Chat</c:v>
                </c:pt>
              </c:strCache>
            </c:strRef>
          </c:tx>
          <c:spPr>
            <a:solidFill>
              <a:schemeClr val="accent2"/>
            </a:solidFill>
            <a:ln>
              <a:noFill/>
            </a:ln>
            <a:effectLst/>
          </c:spPr>
          <c:invertIfNegative val="0"/>
          <c:cat>
            <c:strRef>
              <c:f>'T115'!$K$2</c:f>
              <c:strCache>
                <c:ptCount val="1"/>
                <c:pt idx="0">
                  <c:v>Total</c:v>
                </c:pt>
              </c:strCache>
            </c:strRef>
          </c:cat>
          <c:val>
            <c:numRef>
              <c:f>'T115'!$L$2</c:f>
              <c:numCache>
                <c:formatCode>General</c:formatCode>
                <c:ptCount val="1"/>
                <c:pt idx="0">
                  <c:v>7</c:v>
                </c:pt>
              </c:numCache>
            </c:numRef>
          </c:val>
          <c:extLst>
            <c:ext xmlns:c16="http://schemas.microsoft.com/office/drawing/2014/chart" uri="{C3380CC4-5D6E-409C-BE32-E72D297353CC}">
              <c16:uniqueId val="{00000001-894C-4071-A219-35E57C553179}"/>
            </c:ext>
          </c:extLst>
        </c:ser>
        <c:ser>
          <c:idx val="2"/>
          <c:order val="2"/>
          <c:tx>
            <c:strRef>
              <c:f>'T115'!$M$1</c:f>
              <c:strCache>
                <c:ptCount val="1"/>
                <c:pt idx="0">
                  <c:v>Sum of Stand up Meetings</c:v>
                </c:pt>
              </c:strCache>
            </c:strRef>
          </c:tx>
          <c:spPr>
            <a:solidFill>
              <a:schemeClr val="accent3"/>
            </a:solidFill>
            <a:ln>
              <a:noFill/>
            </a:ln>
            <a:effectLst/>
          </c:spPr>
          <c:invertIfNegative val="0"/>
          <c:cat>
            <c:strRef>
              <c:f>'T115'!$K$2</c:f>
              <c:strCache>
                <c:ptCount val="1"/>
                <c:pt idx="0">
                  <c:v>Total</c:v>
                </c:pt>
              </c:strCache>
            </c:strRef>
          </c:cat>
          <c:val>
            <c:numRef>
              <c:f>'T115'!$M$2</c:f>
              <c:numCache>
                <c:formatCode>General</c:formatCode>
                <c:ptCount val="1"/>
                <c:pt idx="0">
                  <c:v>3</c:v>
                </c:pt>
              </c:numCache>
            </c:numRef>
          </c:val>
          <c:extLst>
            <c:ext xmlns:c16="http://schemas.microsoft.com/office/drawing/2014/chart" uri="{C3380CC4-5D6E-409C-BE32-E72D297353CC}">
              <c16:uniqueId val="{00000002-894C-4071-A219-35E57C553179}"/>
            </c:ext>
          </c:extLst>
        </c:ser>
        <c:ser>
          <c:idx val="3"/>
          <c:order val="3"/>
          <c:tx>
            <c:strRef>
              <c:f>'T115'!$N$1</c:f>
              <c:strCache>
                <c:ptCount val="1"/>
                <c:pt idx="0">
                  <c:v>Sum of Direct Analog Communication</c:v>
                </c:pt>
              </c:strCache>
            </c:strRef>
          </c:tx>
          <c:spPr>
            <a:solidFill>
              <a:schemeClr val="accent4"/>
            </a:solidFill>
            <a:ln>
              <a:noFill/>
            </a:ln>
            <a:effectLst/>
          </c:spPr>
          <c:invertIfNegative val="0"/>
          <c:cat>
            <c:strRef>
              <c:f>'T115'!$K$2</c:f>
              <c:strCache>
                <c:ptCount val="1"/>
                <c:pt idx="0">
                  <c:v>Total</c:v>
                </c:pt>
              </c:strCache>
            </c:strRef>
          </c:cat>
          <c:val>
            <c:numRef>
              <c:f>'T115'!$N$2</c:f>
              <c:numCache>
                <c:formatCode>General</c:formatCode>
                <c:ptCount val="1"/>
                <c:pt idx="0">
                  <c:v>4</c:v>
                </c:pt>
              </c:numCache>
            </c:numRef>
          </c:val>
          <c:extLst>
            <c:ext xmlns:c16="http://schemas.microsoft.com/office/drawing/2014/chart" uri="{C3380CC4-5D6E-409C-BE32-E72D297353CC}">
              <c16:uniqueId val="{00000003-894C-4071-A219-35E57C553179}"/>
            </c:ext>
          </c:extLst>
        </c:ser>
        <c:ser>
          <c:idx val="4"/>
          <c:order val="4"/>
          <c:tx>
            <c:strRef>
              <c:f>'T115'!$O$1</c:f>
              <c:strCache>
                <c:ptCount val="1"/>
                <c:pt idx="0">
                  <c:v>Sum of Informal Documentation</c:v>
                </c:pt>
              </c:strCache>
            </c:strRef>
          </c:tx>
          <c:spPr>
            <a:solidFill>
              <a:schemeClr val="accent5"/>
            </a:solidFill>
            <a:ln>
              <a:noFill/>
            </a:ln>
            <a:effectLst/>
          </c:spPr>
          <c:invertIfNegative val="0"/>
          <c:cat>
            <c:strRef>
              <c:f>'T115'!$K$2</c:f>
              <c:strCache>
                <c:ptCount val="1"/>
                <c:pt idx="0">
                  <c:v>Total</c:v>
                </c:pt>
              </c:strCache>
            </c:strRef>
          </c:cat>
          <c:val>
            <c:numRef>
              <c:f>'T115'!$O$2</c:f>
              <c:numCache>
                <c:formatCode>General</c:formatCode>
                <c:ptCount val="1"/>
                <c:pt idx="0">
                  <c:v>4</c:v>
                </c:pt>
              </c:numCache>
            </c:numRef>
          </c:val>
          <c:extLst>
            <c:ext xmlns:c16="http://schemas.microsoft.com/office/drawing/2014/chart" uri="{C3380CC4-5D6E-409C-BE32-E72D297353CC}">
              <c16:uniqueId val="{00000004-894C-4071-A219-35E57C553179}"/>
            </c:ext>
          </c:extLst>
        </c:ser>
        <c:ser>
          <c:idx val="5"/>
          <c:order val="5"/>
          <c:tx>
            <c:strRef>
              <c:f>'T115'!$P$1</c:f>
              <c:strCache>
                <c:ptCount val="1"/>
                <c:pt idx="0">
                  <c:v>Sum of Call</c:v>
                </c:pt>
              </c:strCache>
            </c:strRef>
          </c:tx>
          <c:spPr>
            <a:solidFill>
              <a:schemeClr val="accent6"/>
            </a:solidFill>
            <a:ln>
              <a:noFill/>
            </a:ln>
            <a:effectLst/>
          </c:spPr>
          <c:invertIfNegative val="0"/>
          <c:cat>
            <c:strRef>
              <c:f>'T115'!$K$2</c:f>
              <c:strCache>
                <c:ptCount val="1"/>
                <c:pt idx="0">
                  <c:v>Total</c:v>
                </c:pt>
              </c:strCache>
            </c:strRef>
          </c:cat>
          <c:val>
            <c:numRef>
              <c:f>'T115'!$P$2</c:f>
              <c:numCache>
                <c:formatCode>General</c:formatCode>
                <c:ptCount val="1"/>
                <c:pt idx="0">
                  <c:v>1</c:v>
                </c:pt>
              </c:numCache>
            </c:numRef>
          </c:val>
          <c:extLst>
            <c:ext xmlns:c16="http://schemas.microsoft.com/office/drawing/2014/chart" uri="{C3380CC4-5D6E-409C-BE32-E72D297353CC}">
              <c16:uniqueId val="{00000005-894C-4071-A219-35E57C553179}"/>
            </c:ext>
          </c:extLst>
        </c:ser>
        <c:dLbls>
          <c:showLegendKey val="0"/>
          <c:showVal val="0"/>
          <c:showCatName val="0"/>
          <c:showSerName val="0"/>
          <c:showPercent val="0"/>
          <c:showBubbleSize val="0"/>
        </c:dLbls>
        <c:gapWidth val="219"/>
        <c:overlap val="-27"/>
        <c:axId val="1782176384"/>
        <c:axId val="1786013888"/>
      </c:barChart>
      <c:catAx>
        <c:axId val="17821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6013888"/>
        <c:crosses val="autoZero"/>
        <c:auto val="1"/>
        <c:lblAlgn val="ctr"/>
        <c:lblOffset val="100"/>
        <c:noMultiLvlLbl val="0"/>
      </c:catAx>
      <c:valAx>
        <c:axId val="178601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2176384"/>
        <c:crosses val="autoZero"/>
        <c:crossBetween val="between"/>
      </c:valAx>
      <c:spPr>
        <a:noFill/>
        <a:ln>
          <a:noFill/>
        </a:ln>
        <a:effectLst/>
      </c:spPr>
    </c:plotArea>
    <c:legend>
      <c:legendPos val="r"/>
      <c:layout>
        <c:manualLayout>
          <c:xMode val="edge"/>
          <c:yMode val="edge"/>
          <c:x val="0.65555449883633354"/>
          <c:y val="0.21248734345332929"/>
          <c:w val="0.32778577604913089"/>
          <c:h val="0.73827553112569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[answers_anonymized.xlsx]T116!PivotTable2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'T116'!$G$1</c:f>
              <c:strCache>
                <c:ptCount val="1"/>
                <c:pt idx="0">
                  <c:v>Sum of Directly after fix</c:v>
                </c:pt>
              </c:strCache>
            </c:strRef>
          </c:tx>
          <c:spPr>
            <a:solidFill>
              <a:schemeClr val="accent1"/>
            </a:solidFill>
            <a:ln>
              <a:noFill/>
            </a:ln>
            <a:effectLst/>
          </c:spPr>
          <c:invertIfNegative val="0"/>
          <c:cat>
            <c:strRef>
              <c:f>'T116'!$G$2</c:f>
              <c:strCache>
                <c:ptCount val="1"/>
                <c:pt idx="0">
                  <c:v>Total</c:v>
                </c:pt>
              </c:strCache>
            </c:strRef>
          </c:cat>
          <c:val>
            <c:numRef>
              <c:f>'T116'!$G$2</c:f>
              <c:numCache>
                <c:formatCode>General</c:formatCode>
                <c:ptCount val="1"/>
                <c:pt idx="0">
                  <c:v>27</c:v>
                </c:pt>
              </c:numCache>
            </c:numRef>
          </c:val>
          <c:extLst>
            <c:ext xmlns:c16="http://schemas.microsoft.com/office/drawing/2014/chart" uri="{C3380CC4-5D6E-409C-BE32-E72D297353CC}">
              <c16:uniqueId val="{00000000-7F91-4254-9839-6D635530D5E1}"/>
            </c:ext>
          </c:extLst>
        </c:ser>
        <c:ser>
          <c:idx val="1"/>
          <c:order val="1"/>
          <c:tx>
            <c:strRef>
              <c:f>'T116'!$H$1</c:f>
              <c:strCache>
                <c:ptCount val="1"/>
                <c:pt idx="0">
                  <c:v>Sum of Next test phase</c:v>
                </c:pt>
              </c:strCache>
            </c:strRef>
          </c:tx>
          <c:spPr>
            <a:solidFill>
              <a:schemeClr val="accent2"/>
            </a:solidFill>
            <a:ln>
              <a:noFill/>
            </a:ln>
            <a:effectLst/>
          </c:spPr>
          <c:invertIfNegative val="0"/>
          <c:cat>
            <c:strRef>
              <c:f>'T116'!$G$2</c:f>
              <c:strCache>
                <c:ptCount val="1"/>
                <c:pt idx="0">
                  <c:v>Total</c:v>
                </c:pt>
              </c:strCache>
            </c:strRef>
          </c:cat>
          <c:val>
            <c:numRef>
              <c:f>'T116'!$H$2</c:f>
              <c:numCache>
                <c:formatCode>General</c:formatCode>
                <c:ptCount val="1"/>
                <c:pt idx="0">
                  <c:v>10</c:v>
                </c:pt>
              </c:numCache>
            </c:numRef>
          </c:val>
          <c:extLst>
            <c:ext xmlns:c16="http://schemas.microsoft.com/office/drawing/2014/chart" uri="{C3380CC4-5D6E-409C-BE32-E72D297353CC}">
              <c16:uniqueId val="{00000001-7F91-4254-9839-6D635530D5E1}"/>
            </c:ext>
          </c:extLst>
        </c:ser>
        <c:ser>
          <c:idx val="2"/>
          <c:order val="2"/>
          <c:tx>
            <c:strRef>
              <c:f>'T116'!$I$1</c:f>
              <c:strCache>
                <c:ptCount val="1"/>
                <c:pt idx="0">
                  <c:v>Count of No re-testing</c:v>
                </c:pt>
              </c:strCache>
            </c:strRef>
          </c:tx>
          <c:spPr>
            <a:solidFill>
              <a:schemeClr val="accent3"/>
            </a:solidFill>
            <a:ln>
              <a:noFill/>
            </a:ln>
            <a:effectLst/>
          </c:spPr>
          <c:invertIfNegative val="0"/>
          <c:cat>
            <c:strRef>
              <c:f>'T116'!$G$2</c:f>
              <c:strCache>
                <c:ptCount val="1"/>
                <c:pt idx="0">
                  <c:v>Total</c:v>
                </c:pt>
              </c:strCache>
            </c:strRef>
          </c:cat>
          <c:val>
            <c:numRef>
              <c:f>'T116'!$I$2</c:f>
              <c:numCache>
                <c:formatCode>General</c:formatCode>
                <c:ptCount val="1"/>
              </c:numCache>
            </c:numRef>
          </c:val>
          <c:extLst>
            <c:ext xmlns:c16="http://schemas.microsoft.com/office/drawing/2014/chart" uri="{C3380CC4-5D6E-409C-BE32-E72D297353CC}">
              <c16:uniqueId val="{00000002-7F91-4254-9839-6D635530D5E1}"/>
            </c:ext>
          </c:extLst>
        </c:ser>
        <c:dLbls>
          <c:showLegendKey val="0"/>
          <c:showVal val="0"/>
          <c:showCatName val="0"/>
          <c:showSerName val="0"/>
          <c:showPercent val="0"/>
          <c:showBubbleSize val="0"/>
        </c:dLbls>
        <c:gapWidth val="219"/>
        <c:overlap val="-27"/>
        <c:axId val="1784658880"/>
        <c:axId val="1785993088"/>
      </c:barChart>
      <c:catAx>
        <c:axId val="178465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5993088"/>
        <c:crosses val="autoZero"/>
        <c:auto val="1"/>
        <c:lblAlgn val="ctr"/>
        <c:lblOffset val="100"/>
        <c:noMultiLvlLbl val="0"/>
      </c:catAx>
      <c:valAx>
        <c:axId val="178599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465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8B8F4C2D-44C8-4BD0-9138-5F38738AE3E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726B5E01-8BA7-45B2-B95E-86ACC2C515E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F86D33FD-A69D-46F2-86A0-17543AEA1AE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plotArea>
      <cx:plotAreaRegion>
        <cx:series layoutId="boxWhisker" uniqueId="{68C56576-AE8D-4CE8-B47B-ABDA1157FAD7}">
          <cx:tx>
            <cx:txData>
              <cx:f>_xlchart.v1.3</cx:f>
              <cx:v>Major</cx:v>
            </cx:txData>
          </cx:tx>
          <cx:dataId val="0"/>
          <cx:layoutPr>
            <cx:visibility meanLine="0" meanMarker="1" nonoutliers="0" outliers="1"/>
            <cx:statistics quartileMethod="exclusive"/>
          </cx:layoutPr>
        </cx:series>
        <cx:series layoutId="boxWhisker" uniqueId="{93E8F71F-A960-4A06-B840-15A061F4D90C}">
          <cx:tx>
            <cx:txData>
              <cx:f>_xlchart.v1.5</cx:f>
              <cx:v>Minor</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plotArea>
      <cx:plotAreaRegion>
        <cx:series layoutId="boxWhisker" uniqueId="{67AFC007-55FF-4E2A-9465-40BE300F4636}">
          <cx:tx>
            <cx:txData>
              <cx:f>_xlchart.v1.7</cx:f>
              <cx:v>Data (avg)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plotArea>
      <cx:plotAreaRegion>
        <cx:series layoutId="boxWhisker" uniqueId="{56507C04-B047-4ACD-8B62-966DBB858CB7}">
          <cx:tx>
            <cx:txData>
              <cx:f>_xlchart.v1.9</cx:f>
              <cx:v>Data</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28574</xdr:colOff>
      <xdr:row>2</xdr:row>
      <xdr:rowOff>121926</xdr:rowOff>
    </xdr:from>
    <xdr:to>
      <xdr:col>16</xdr:col>
      <xdr:colOff>1333499</xdr:colOff>
      <xdr:row>5</xdr:row>
      <xdr:rowOff>123825</xdr:rowOff>
    </xdr:to>
    <xdr:graphicFrame macro="">
      <xdr:nvGraphicFramePr>
        <xdr:cNvPr id="2" name="Chart 1">
          <a:extLst>
            <a:ext uri="{FF2B5EF4-FFF2-40B4-BE49-F238E27FC236}">
              <a16:creationId xmlns:a16="http://schemas.microsoft.com/office/drawing/2014/main" id="{00564F3F-DBBA-4C5D-B0CB-447D0457E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67627</xdr:colOff>
      <xdr:row>2</xdr:row>
      <xdr:rowOff>134302</xdr:rowOff>
    </xdr:from>
    <xdr:to>
      <xdr:col>14</xdr:col>
      <xdr:colOff>1227772</xdr:colOff>
      <xdr:row>11</xdr:row>
      <xdr:rowOff>324802</xdr:rowOff>
    </xdr:to>
    <xdr:graphicFrame macro="">
      <xdr:nvGraphicFramePr>
        <xdr:cNvPr id="2" name="Chart 1">
          <a:extLst>
            <a:ext uri="{FF2B5EF4-FFF2-40B4-BE49-F238E27FC236}">
              <a16:creationId xmlns:a16="http://schemas.microsoft.com/office/drawing/2014/main" id="{369C7EE9-DD36-4537-A1B1-D9E2B6518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608647</xdr:colOff>
      <xdr:row>2</xdr:row>
      <xdr:rowOff>315276</xdr:rowOff>
    </xdr:from>
    <xdr:to>
      <xdr:col>21</xdr:col>
      <xdr:colOff>601027</xdr:colOff>
      <xdr:row>17</xdr:row>
      <xdr:rowOff>0</xdr:rowOff>
    </xdr:to>
    <xdr:graphicFrame macro="">
      <xdr:nvGraphicFramePr>
        <xdr:cNvPr id="2" name="Chart 1">
          <a:extLst>
            <a:ext uri="{FF2B5EF4-FFF2-40B4-BE49-F238E27FC236}">
              <a16:creationId xmlns:a16="http://schemas.microsoft.com/office/drawing/2014/main" id="{C7A579B9-7AF8-4EC5-AE17-7E4594B76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27622</xdr:colOff>
      <xdr:row>2</xdr:row>
      <xdr:rowOff>341947</xdr:rowOff>
    </xdr:from>
    <xdr:to>
      <xdr:col>15</xdr:col>
      <xdr:colOff>865822</xdr:colOff>
      <xdr:row>13</xdr:row>
      <xdr:rowOff>285750</xdr:rowOff>
    </xdr:to>
    <xdr:graphicFrame macro="">
      <xdr:nvGraphicFramePr>
        <xdr:cNvPr id="2" name="Chart 1">
          <a:extLst>
            <a:ext uri="{FF2B5EF4-FFF2-40B4-BE49-F238E27FC236}">
              <a16:creationId xmlns:a16="http://schemas.microsoft.com/office/drawing/2014/main" id="{1FC8D1CA-4189-456B-91C2-A7BFD035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36195</xdr:colOff>
      <xdr:row>2</xdr:row>
      <xdr:rowOff>360997</xdr:rowOff>
    </xdr:from>
    <xdr:to>
      <xdr:col>12</xdr:col>
      <xdr:colOff>1333500</xdr:colOff>
      <xdr:row>14</xdr:row>
      <xdr:rowOff>295275</xdr:rowOff>
    </xdr:to>
    <xdr:graphicFrame macro="">
      <xdr:nvGraphicFramePr>
        <xdr:cNvPr id="2" name="Chart 1">
          <a:extLst>
            <a:ext uri="{FF2B5EF4-FFF2-40B4-BE49-F238E27FC236}">
              <a16:creationId xmlns:a16="http://schemas.microsoft.com/office/drawing/2014/main" id="{A4B88E5C-D1A4-4AEB-AA6B-850223A2F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45720</xdr:colOff>
      <xdr:row>2</xdr:row>
      <xdr:rowOff>239077</xdr:rowOff>
    </xdr:from>
    <xdr:to>
      <xdr:col>9</xdr:col>
      <xdr:colOff>295275</xdr:colOff>
      <xdr:row>16</xdr:row>
      <xdr:rowOff>86677</xdr:rowOff>
    </xdr:to>
    <xdr:graphicFrame macro="">
      <xdr:nvGraphicFramePr>
        <xdr:cNvPr id="2" name="Chart 1">
          <a:extLst>
            <a:ext uri="{FF2B5EF4-FFF2-40B4-BE49-F238E27FC236}">
              <a16:creationId xmlns:a16="http://schemas.microsoft.com/office/drawing/2014/main" id="{3DA3C201-DE7C-4725-BA81-6EF761305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515302</xdr:colOff>
      <xdr:row>2</xdr:row>
      <xdr:rowOff>105727</xdr:rowOff>
    </xdr:from>
    <xdr:to>
      <xdr:col>11</xdr:col>
      <xdr:colOff>620077</xdr:colOff>
      <xdr:row>17</xdr:row>
      <xdr:rowOff>141922</xdr:rowOff>
    </xdr:to>
    <xdr:graphicFrame macro="">
      <xdr:nvGraphicFramePr>
        <xdr:cNvPr id="2" name="Chart 1">
          <a:extLst>
            <a:ext uri="{FF2B5EF4-FFF2-40B4-BE49-F238E27FC236}">
              <a16:creationId xmlns:a16="http://schemas.microsoft.com/office/drawing/2014/main" id="{CE70AB2A-4A51-4CCE-B62B-140D57EF9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0</xdr:colOff>
      <xdr:row>2</xdr:row>
      <xdr:rowOff>200977</xdr:rowOff>
    </xdr:from>
    <xdr:to>
      <xdr:col>11</xdr:col>
      <xdr:colOff>914400</xdr:colOff>
      <xdr:row>10</xdr:row>
      <xdr:rowOff>399097</xdr:rowOff>
    </xdr:to>
    <xdr:graphicFrame macro="">
      <xdr:nvGraphicFramePr>
        <xdr:cNvPr id="2" name="Chart 1">
          <a:extLst>
            <a:ext uri="{FF2B5EF4-FFF2-40B4-BE49-F238E27FC236}">
              <a16:creationId xmlns:a16="http://schemas.microsoft.com/office/drawing/2014/main" id="{35D420BE-64CC-4E6D-B05A-15A542C52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550545</xdr:colOff>
      <xdr:row>4</xdr:row>
      <xdr:rowOff>647706</xdr:rowOff>
    </xdr:from>
    <xdr:to>
      <xdr:col>19</xdr:col>
      <xdr:colOff>923925</xdr:colOff>
      <xdr:row>26</xdr:row>
      <xdr:rowOff>571500</xdr:rowOff>
    </xdr:to>
    <xdr:graphicFrame macro="">
      <xdr:nvGraphicFramePr>
        <xdr:cNvPr id="2" name="Chart 1">
          <a:extLst>
            <a:ext uri="{FF2B5EF4-FFF2-40B4-BE49-F238E27FC236}">
              <a16:creationId xmlns:a16="http://schemas.microsoft.com/office/drawing/2014/main" id="{32D2274D-2247-40AC-AFBF-A4EC98B4A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592455</xdr:colOff>
      <xdr:row>3</xdr:row>
      <xdr:rowOff>161925</xdr:rowOff>
    </xdr:from>
    <xdr:to>
      <xdr:col>11</xdr:col>
      <xdr:colOff>257175</xdr:colOff>
      <xdr:row>16</xdr:row>
      <xdr:rowOff>344805</xdr:rowOff>
    </xdr:to>
    <xdr:graphicFrame macro="">
      <xdr:nvGraphicFramePr>
        <xdr:cNvPr id="2" name="Chart 1">
          <a:extLst>
            <a:ext uri="{FF2B5EF4-FFF2-40B4-BE49-F238E27FC236}">
              <a16:creationId xmlns:a16="http://schemas.microsoft.com/office/drawing/2014/main" id="{A3D1B7F2-A9E7-4977-8FF3-DA4259378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17</xdr:col>
      <xdr:colOff>379095</xdr:colOff>
      <xdr:row>2</xdr:row>
      <xdr:rowOff>537214</xdr:rowOff>
    </xdr:from>
    <xdr:to>
      <xdr:col>19</xdr:col>
      <xdr:colOff>1731645</xdr:colOff>
      <xdr:row>10</xdr:row>
      <xdr:rowOff>1116330</xdr:rowOff>
    </xdr:to>
    <xdr:graphicFrame macro="">
      <xdr:nvGraphicFramePr>
        <xdr:cNvPr id="2" name="Chart 1">
          <a:extLst>
            <a:ext uri="{FF2B5EF4-FFF2-40B4-BE49-F238E27FC236}">
              <a16:creationId xmlns:a16="http://schemas.microsoft.com/office/drawing/2014/main" id="{47BCE03F-D915-4470-B201-A4B58D5FC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609600</xdr:colOff>
      <xdr:row>1</xdr:row>
      <xdr:rowOff>10477</xdr:rowOff>
    </xdr:from>
    <xdr:to>
      <xdr:col>16</xdr:col>
      <xdr:colOff>74295</xdr:colOff>
      <xdr:row>14</xdr:row>
      <xdr:rowOff>46672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CCA404-7A08-4C78-A945-B396951454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173075" y="189547"/>
              <a:ext cx="4570095" cy="275463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0.xml><?xml version="1.0" encoding="utf-8"?>
<xdr:wsDr xmlns:xdr="http://schemas.openxmlformats.org/drawingml/2006/spreadsheetDrawing" xmlns:a="http://schemas.openxmlformats.org/drawingml/2006/main">
  <xdr:twoCellAnchor>
    <xdr:from>
      <xdr:col>7</xdr:col>
      <xdr:colOff>421005</xdr:colOff>
      <xdr:row>3</xdr:row>
      <xdr:rowOff>9525</xdr:rowOff>
    </xdr:from>
    <xdr:to>
      <xdr:col>10</xdr:col>
      <xdr:colOff>1659255</xdr:colOff>
      <xdr:row>9</xdr:row>
      <xdr:rowOff>192405</xdr:rowOff>
    </xdr:to>
    <xdr:graphicFrame macro="">
      <xdr:nvGraphicFramePr>
        <xdr:cNvPr id="2" name="Chart 1">
          <a:extLst>
            <a:ext uri="{FF2B5EF4-FFF2-40B4-BE49-F238E27FC236}">
              <a16:creationId xmlns:a16="http://schemas.microsoft.com/office/drawing/2014/main" id="{821642AC-BB6C-41EF-877F-27AAF3FCB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211455</xdr:colOff>
      <xdr:row>2</xdr:row>
      <xdr:rowOff>150495</xdr:rowOff>
    </xdr:from>
    <xdr:to>
      <xdr:col>11</xdr:col>
      <xdr:colOff>238125</xdr:colOff>
      <xdr:row>12</xdr:row>
      <xdr:rowOff>150495</xdr:rowOff>
    </xdr:to>
    <xdr:graphicFrame macro="">
      <xdr:nvGraphicFramePr>
        <xdr:cNvPr id="2" name="Chart 1">
          <a:extLst>
            <a:ext uri="{FF2B5EF4-FFF2-40B4-BE49-F238E27FC236}">
              <a16:creationId xmlns:a16="http://schemas.microsoft.com/office/drawing/2014/main" id="{3D58DC72-206D-461D-A870-2F48AF7A6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523875</xdr:colOff>
      <xdr:row>3</xdr:row>
      <xdr:rowOff>209556</xdr:rowOff>
    </xdr:from>
    <xdr:to>
      <xdr:col>15</xdr:col>
      <xdr:colOff>302895</xdr:colOff>
      <xdr:row>14</xdr:row>
      <xdr:rowOff>129540</xdr:rowOff>
    </xdr:to>
    <xdr:graphicFrame macro="">
      <xdr:nvGraphicFramePr>
        <xdr:cNvPr id="2" name="Chart 1">
          <a:extLst>
            <a:ext uri="{FF2B5EF4-FFF2-40B4-BE49-F238E27FC236}">
              <a16:creationId xmlns:a16="http://schemas.microsoft.com/office/drawing/2014/main" id="{CC137A5E-6C34-4D18-B9EB-A7C37A076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27622</xdr:colOff>
      <xdr:row>3</xdr:row>
      <xdr:rowOff>48577</xdr:rowOff>
    </xdr:from>
    <xdr:to>
      <xdr:col>11</xdr:col>
      <xdr:colOff>580072</xdr:colOff>
      <xdr:row>18</xdr:row>
      <xdr:rowOff>84772</xdr:rowOff>
    </xdr:to>
    <xdr:graphicFrame macro="">
      <xdr:nvGraphicFramePr>
        <xdr:cNvPr id="2" name="Chart 1">
          <a:extLst>
            <a:ext uri="{FF2B5EF4-FFF2-40B4-BE49-F238E27FC236}">
              <a16:creationId xmlns:a16="http://schemas.microsoft.com/office/drawing/2014/main" id="{EFA1BB24-5835-45B7-B84E-CE2A551E5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142875</xdr:colOff>
      <xdr:row>4</xdr:row>
      <xdr:rowOff>24765</xdr:rowOff>
    </xdr:from>
    <xdr:to>
      <xdr:col>9</xdr:col>
      <xdr:colOff>417195</xdr:colOff>
      <xdr:row>17</xdr:row>
      <xdr:rowOff>24765</xdr:rowOff>
    </xdr:to>
    <xdr:graphicFrame macro="">
      <xdr:nvGraphicFramePr>
        <xdr:cNvPr id="2" name="Chart 1">
          <a:extLst>
            <a:ext uri="{FF2B5EF4-FFF2-40B4-BE49-F238E27FC236}">
              <a16:creationId xmlns:a16="http://schemas.microsoft.com/office/drawing/2014/main" id="{8D3BDBC1-8E6B-4C2B-BC38-1CBB8B03A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558165</xdr:colOff>
      <xdr:row>2</xdr:row>
      <xdr:rowOff>26676</xdr:rowOff>
    </xdr:from>
    <xdr:to>
      <xdr:col>17</xdr:col>
      <xdr:colOff>836295</xdr:colOff>
      <xdr:row>11</xdr:row>
      <xdr:rowOff>521970</xdr:rowOff>
    </xdr:to>
    <xdr:graphicFrame macro="">
      <xdr:nvGraphicFramePr>
        <xdr:cNvPr id="2" name="Chart 1">
          <a:extLst>
            <a:ext uri="{FF2B5EF4-FFF2-40B4-BE49-F238E27FC236}">
              <a16:creationId xmlns:a16="http://schemas.microsoft.com/office/drawing/2014/main" id="{0BA56082-10FA-417C-BED8-21A3EED1A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146685</xdr:colOff>
      <xdr:row>3</xdr:row>
      <xdr:rowOff>9525</xdr:rowOff>
    </xdr:from>
    <xdr:to>
      <xdr:col>10</xdr:col>
      <xdr:colOff>1468755</xdr:colOff>
      <xdr:row>17</xdr:row>
      <xdr:rowOff>40005</xdr:rowOff>
    </xdr:to>
    <xdr:graphicFrame macro="">
      <xdr:nvGraphicFramePr>
        <xdr:cNvPr id="2" name="Chart 1">
          <a:extLst>
            <a:ext uri="{FF2B5EF4-FFF2-40B4-BE49-F238E27FC236}">
              <a16:creationId xmlns:a16="http://schemas.microsoft.com/office/drawing/2014/main" id="{72C5E904-7C61-432D-AADB-9B84A7FFC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10</xdr:col>
      <xdr:colOff>440055</xdr:colOff>
      <xdr:row>2</xdr:row>
      <xdr:rowOff>154304</xdr:rowOff>
    </xdr:from>
    <xdr:to>
      <xdr:col>13</xdr:col>
      <xdr:colOff>455295</xdr:colOff>
      <xdr:row>17</xdr:row>
      <xdr:rowOff>636269</xdr:rowOff>
    </xdr:to>
    <xdr:graphicFrame macro="">
      <xdr:nvGraphicFramePr>
        <xdr:cNvPr id="2" name="Chart 1">
          <a:extLst>
            <a:ext uri="{FF2B5EF4-FFF2-40B4-BE49-F238E27FC236}">
              <a16:creationId xmlns:a16="http://schemas.microsoft.com/office/drawing/2014/main" id="{A77AD45E-1D0F-4606-9BCB-B6B556C23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210502</xdr:colOff>
      <xdr:row>3</xdr:row>
      <xdr:rowOff>77152</xdr:rowOff>
    </xdr:from>
    <xdr:to>
      <xdr:col>16</xdr:col>
      <xdr:colOff>305752</xdr:colOff>
      <xdr:row>17</xdr:row>
      <xdr:rowOff>103822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E21542-5021-4DD5-B70D-91183CB6E8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69002" y="620077"/>
              <a:ext cx="4562475" cy="274320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591502</xdr:colOff>
      <xdr:row>1</xdr:row>
      <xdr:rowOff>46672</xdr:rowOff>
    </xdr:from>
    <xdr:to>
      <xdr:col>16</xdr:col>
      <xdr:colOff>46672</xdr:colOff>
      <xdr:row>14</xdr:row>
      <xdr:rowOff>75247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DF46B14-08D3-421C-8EFB-24799EF1DE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621577" y="229552"/>
              <a:ext cx="4562475" cy="2741295"/>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448627</xdr:colOff>
      <xdr:row>0</xdr:row>
      <xdr:rowOff>122872</xdr:rowOff>
    </xdr:from>
    <xdr:to>
      <xdr:col>16</xdr:col>
      <xdr:colOff>541972</xdr:colOff>
      <xdr:row>7</xdr:row>
      <xdr:rowOff>134302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204BE84-D9B9-4C0C-BDF5-F7CAE9155C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19847" y="124777"/>
              <a:ext cx="4564380" cy="274320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496252</xdr:colOff>
      <xdr:row>1</xdr:row>
      <xdr:rowOff>37147</xdr:rowOff>
    </xdr:from>
    <xdr:to>
      <xdr:col>15</xdr:col>
      <xdr:colOff>608647</xdr:colOff>
      <xdr:row>15</xdr:row>
      <xdr:rowOff>77152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B9609C0-96A4-4572-8BFD-85772A25F3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54852" y="218122"/>
              <a:ext cx="4579620" cy="275463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410527</xdr:colOff>
      <xdr:row>0</xdr:row>
      <xdr:rowOff>132397</xdr:rowOff>
    </xdr:from>
    <xdr:to>
      <xdr:col>15</xdr:col>
      <xdr:colOff>515302</xdr:colOff>
      <xdr:row>10</xdr:row>
      <xdr:rowOff>160972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EC8658A-585B-42CD-A72A-CD92A0D9D6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439072" y="132397"/>
              <a:ext cx="4573905" cy="275463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637222</xdr:colOff>
      <xdr:row>3</xdr:row>
      <xdr:rowOff>122872</xdr:rowOff>
    </xdr:from>
    <xdr:to>
      <xdr:col>12</xdr:col>
      <xdr:colOff>494347</xdr:colOff>
      <xdr:row>17</xdr:row>
      <xdr:rowOff>151447</xdr:rowOff>
    </xdr:to>
    <xdr:graphicFrame macro="">
      <xdr:nvGraphicFramePr>
        <xdr:cNvPr id="2" name="Chart 1">
          <a:extLst>
            <a:ext uri="{FF2B5EF4-FFF2-40B4-BE49-F238E27FC236}">
              <a16:creationId xmlns:a16="http://schemas.microsoft.com/office/drawing/2014/main" id="{B5124D57-BEF8-49E1-A262-FEC17C165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561022</xdr:colOff>
      <xdr:row>2</xdr:row>
      <xdr:rowOff>265747</xdr:rowOff>
    </xdr:from>
    <xdr:to>
      <xdr:col>14</xdr:col>
      <xdr:colOff>1028700</xdr:colOff>
      <xdr:row>9</xdr:row>
      <xdr:rowOff>161925</xdr:rowOff>
    </xdr:to>
    <xdr:graphicFrame macro="">
      <xdr:nvGraphicFramePr>
        <xdr:cNvPr id="2" name="Chart 1">
          <a:extLst>
            <a:ext uri="{FF2B5EF4-FFF2-40B4-BE49-F238E27FC236}">
              <a16:creationId xmlns:a16="http://schemas.microsoft.com/office/drawing/2014/main" id="{9360C5B8-1E84-4DF8-AE6B-AD6E3283E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486727</xdr:colOff>
      <xdr:row>2</xdr:row>
      <xdr:rowOff>313372</xdr:rowOff>
    </xdr:from>
    <xdr:to>
      <xdr:col>19</xdr:col>
      <xdr:colOff>353377</xdr:colOff>
      <xdr:row>8</xdr:row>
      <xdr:rowOff>677227</xdr:rowOff>
    </xdr:to>
    <xdr:graphicFrame macro="">
      <xdr:nvGraphicFramePr>
        <xdr:cNvPr id="3" name="Chart 2">
          <a:extLst>
            <a:ext uri="{FF2B5EF4-FFF2-40B4-BE49-F238E27FC236}">
              <a16:creationId xmlns:a16="http://schemas.microsoft.com/office/drawing/2014/main" id="{18D432D9-1368-4A04-BD39-1868A0F72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360911805554" createdVersion="6" refreshedVersion="6" minRefreshableVersion="3" recordCount="38" xr:uid="{CACD38C1-28FC-4615-990A-409498F54B80}">
  <cacheSource type="worksheet">
    <worksheetSource name="T101_01"/>
  </cacheSource>
  <cacheFields count="10">
    <cacheField name="CASE" numFmtId="0">
      <sharedItems containsSemiMixedTypes="0" containsString="0" containsNumber="1" containsInteger="1" minValue="122" maxValue="253"/>
    </cacheField>
    <cacheField name="T101_01" numFmtId="0">
      <sharedItems longText="1"/>
    </cacheField>
    <cacheField name="Regression Tests" numFmtId="0">
      <sharedItems containsString="0" containsBlank="1" containsNumber="1" containsInteger="1" minValue="1" maxValue="1"/>
    </cacheField>
    <cacheField name="User Acceptance Tests" numFmtId="0">
      <sharedItems containsString="0" containsBlank="1" containsNumber="1" containsInteger="1" minValue="1" maxValue="1"/>
    </cacheField>
    <cacheField name="Smoke Tests" numFmtId="0">
      <sharedItems containsString="0" containsBlank="1" containsNumber="1" containsInteger="1" minValue="1" maxValue="1"/>
    </cacheField>
    <cacheField name="ExploratoryTesting" numFmtId="0">
      <sharedItems containsString="0" containsBlank="1" containsNumber="1" containsInteger="1" minValue="1" maxValue="1"/>
    </cacheField>
    <cacheField name="Performance Tests" numFmtId="0">
      <sharedItems containsString="0" containsBlank="1" containsNumber="1" containsInteger="1" minValue="1" maxValue="1"/>
    </cacheField>
    <cacheField name="Robustness Tests" numFmtId="0">
      <sharedItems containsString="0" containsBlank="1" containsNumber="1" containsInteger="1" minValue="1" maxValue="1"/>
    </cacheField>
    <cacheField name="Interoperability Test / Integration Test" numFmtId="0">
      <sharedItems containsString="0" containsBlank="1" containsNumber="1" containsInteger="1" minValue="1" maxValue="1"/>
    </cacheField>
    <cacheField name="Quot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587242592592" createdVersion="6" refreshedVersion="6" minRefreshableVersion="3" recordCount="39" xr:uid="{4D244038-0636-4D6B-81AC-494CF9A6B822}">
  <cacheSource type="worksheet">
    <worksheetSource ref="C1:E1048576" sheet="T116"/>
  </cacheSource>
  <cacheFields count="3">
    <cacheField name="Directly after fix" numFmtId="0">
      <sharedItems containsString="0" containsBlank="1" containsNumber="1" containsInteger="1" minValue="1" maxValue="1"/>
    </cacheField>
    <cacheField name="Next test phase" numFmtId="0">
      <sharedItems containsString="0" containsBlank="1" containsNumber="1" containsInteger="1" minValue="1" maxValue="1"/>
    </cacheField>
    <cacheField name="No re-testing"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716195949077" createdVersion="6" refreshedVersion="6" minRefreshableVersion="3" recordCount="39" xr:uid="{A6949660-9F4A-47C7-81AC-369EB295AC84}">
  <cacheSource type="worksheet">
    <worksheetSource ref="C1:G1048576" sheet="T120"/>
  </cacheSource>
  <cacheFields count="5">
    <cacheField name="Developers test" numFmtId="0">
      <sharedItems containsString="0" containsBlank="1" containsNumber="1" containsInteger="1" minValue="1" maxValue="1"/>
    </cacheField>
    <cacheField name="Testers are part of dev team" numFmtId="0">
      <sharedItems containsString="0" containsBlank="1" containsNumber="1" containsInteger="1" minValue="1" maxValue="1"/>
    </cacheField>
    <cacheField name="Dedicated testing/V&amp;V team" numFmtId="0">
      <sharedItems containsString="0" containsBlank="1" containsNumber="1" containsInteger="1" minValue="1" maxValue="1"/>
    </cacheField>
    <cacheField name="Specialist department/Customer" numFmtId="0">
      <sharedItems containsString="0" containsBlank="1" containsNumber="1" containsInteger="1" minValue="1" maxValue="1"/>
    </cacheField>
    <cacheField name="External Testers (different organization)"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6.415437384261" createdVersion="6" refreshedVersion="6" minRefreshableVersion="3" recordCount="38" xr:uid="{60793598-31C9-4CFE-A56F-D332CC854E9C}">
  <cacheSource type="worksheet">
    <worksheetSource name="T121_01"/>
  </cacheSource>
  <cacheFields count="18">
    <cacheField name="CASE" numFmtId="0">
      <sharedItems containsSemiMixedTypes="0" containsString="0" containsNumber="1" containsInteger="1" minValue="122" maxValue="253"/>
    </cacheField>
    <cacheField name="T121_03" numFmtId="0">
      <sharedItems longText="1"/>
    </cacheField>
    <cacheField name="Test and dev in different time zones" numFmtId="0">
      <sharedItems containsString="0" containsBlank="1" containsNumber="1" containsInteger="1" minValue="1" maxValue="1"/>
    </cacheField>
    <cacheField name="Dev/test/spec in different languages" numFmtId="0">
      <sharedItems containsString="0" containsBlank="1" containsNumber="1" containsInteger="1" minValue="1" maxValue="1"/>
    </cacheField>
    <cacheField name="lack of time in specialty department" numFmtId="0">
      <sharedItems containsString="0" containsBlank="1" containsNumber="1" containsInteger="1" minValue="1" maxValue="1"/>
    </cacheField>
    <cacheField name="lack of time for (tester) training" numFmtId="0">
      <sharedItems containsString="0" containsBlank="1" containsNumber="1" containsInteger="1" minValue="1" maxValue="1"/>
    </cacheField>
    <cacheField name="lack of time in testing" numFmtId="0">
      <sharedItems containsString="0" containsBlank="1" containsNumber="1" containsInteger="1" minValue="1" maxValue="1"/>
    </cacheField>
    <cacheField name="long time-to-fix (result)" numFmtId="0">
      <sharedItems containsString="0" containsBlank="1" containsNumber="1" containsInteger="1" minValue="1" maxValue="1"/>
    </cacheField>
    <cacheField name="Coordination of testing activities/efforts across different products' release cycles" numFmtId="0">
      <sharedItems containsString="0" containsBlank="1" containsNumber="1" containsInteger="1" minValue="1" maxValue="1"/>
    </cacheField>
    <cacheField name="Resource (w.r.t. expertise) availability (e.g., domain knowledge, missing testing skills)" numFmtId="0">
      <sharedItems containsString="0" containsBlank="1" containsNumber="1" containsInteger="1" minValue="1" maxValue="1"/>
    </cacheField>
    <cacheField name="Rapid deployment cycle (from T128)" numFmtId="0">
      <sharedItems containsNonDate="0" containsString="0" containsBlank="1" count="1">
        <m/>
      </sharedItems>
    </cacheField>
    <cacheField name="Different providers/organizations" numFmtId="0">
      <sharedItems containsString="0" containsBlank="1" containsNumber="1" containsInteger="1" minValue="1" maxValue="1"/>
    </cacheField>
    <cacheField name="Testing environment restricted or different from production" numFmtId="0">
      <sharedItems containsString="0" containsBlank="1" containsNumber="1" containsInteger="1" minValue="1" maxValue="1"/>
    </cacheField>
    <cacheField name="Varying service providers over time" numFmtId="0">
      <sharedItems containsString="0" containsBlank="1" containsNumber="1" containsInteger="1" minValue="1" maxValue="1"/>
    </cacheField>
    <cacheField name="Communication/documentation challenges (e.g., only indirect communication through documents, bad language)" numFmtId="0">
      <sharedItems containsString="0" containsBlank="1" containsNumber="1" containsInteger="1" minValue="1" maxValue="1"/>
    </cacheField>
    <cacheField name="Transforming development processes (e.g., waterfall to agile)" numFmtId="0">
      <sharedItems containsString="0" containsBlank="1" containsNumber="1" containsInteger="1" minValue="1" maxValue="1"/>
    </cacheField>
    <cacheField name="Rapid change management" numFmtId="0">
      <sharedItems containsNonDate="0" containsString="0" containsBlank="1" count="1">
        <m/>
      </sharedItems>
    </cacheField>
    <cacheField name="Quote" numFmtId="0">
      <sharedItems containsBlank="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393062731484" createdVersion="6" refreshedVersion="6" minRefreshableVersion="3" recordCount="39" xr:uid="{A7AB1585-7A98-497D-AFE1-4D91363A2BD3}">
  <cacheSource type="worksheet">
    <worksheetSource ref="C1:D1048576" sheet="T124"/>
  </cacheSource>
  <cacheFields count="2">
    <cacheField name="Re-run tests" numFmtId="0">
      <sharedItems containsString="0" containsBlank="1" containsNumber="1" containsInteger="1" minValue="1" maxValue="1"/>
    </cacheField>
    <cacheField name="Do nothing"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455808101855" createdVersion="6" refreshedVersion="6" minRefreshableVersion="3" recordCount="39" xr:uid="{1F2D84D4-02E9-4813-ADFB-EE3D0E39F596}">
  <cacheSource type="worksheet">
    <worksheetSource ref="C1:O1048576" sheet="T125"/>
  </cacheSource>
  <cacheFields count="13">
    <cacheField name="High flexibility" numFmtId="0">
      <sharedItems containsString="0" containsBlank="1" containsNumber="1" containsInteger="1" minValue="1" maxValue="1"/>
    </cacheField>
    <cacheField name="&quot;Intelligent test oracle&quot;" numFmtId="0">
      <sharedItems containsString="0" containsBlank="1" containsNumber="1" containsInteger="1" minValue="1" maxValue="1"/>
    </cacheField>
    <cacheField name="Necessarily real worl data/user input" numFmtId="0">
      <sharedItems containsString="0" containsBlank="1" containsNumber="1" containsInteger="1" minValue="1" maxValue="1"/>
    </cacheField>
    <cacheField name="Broader scope of test (unconscious test oracles, explorative, intended underspecification)" numFmtId="0">
      <sharedItems containsString="0" containsBlank="1" containsNumber="1" containsInteger="1" minValue="1" maxValue="1"/>
    </cacheField>
    <cacheField name="Cost-Efficiency" numFmtId="0">
      <sharedItems containsString="0" containsBlank="1" containsNumber="1" containsInteger="1" minValue="1" maxValue="1"/>
    </cacheField>
    <cacheField name="Easy / no technical skill set required" numFmtId="0">
      <sharedItems containsString="0" containsBlank="1" containsNumber="1" containsInteger="1" minValue="1" maxValue="1"/>
    </cacheField>
    <cacheField name="Missing test automation Infra" numFmtId="0">
      <sharedItems containsString="0" containsBlank="1" containsNumber="1" containsInteger="1" minValue="1" maxValue="1"/>
    </cacheField>
    <cacheField name="Deep domain knowledge required to define expected behavior (oracle)" numFmtId="0">
      <sharedItems containsString="0" containsBlank="1" containsNumber="1" containsInteger="1" minValue="1" maxValue="1"/>
    </cacheField>
    <cacheField name="&quot;Real-world&quot; data required" numFmtId="0">
      <sharedItems containsString="0" containsBlank="1" containsNumber="1" containsInteger="1" minValue="1" maxValue="1"/>
    </cacheField>
    <cacheField name="Domain complexity drives automation complexity" numFmtId="0">
      <sharedItems containsString="0" containsBlank="1" containsNumber="1" containsInteger="1" minValue="1" maxValue="1"/>
    </cacheField>
    <cacheField name="High maintenance efforts for test automation (high change frequency)" numFmtId="0">
      <sharedItems containsString="0" containsBlank="1" containsNumber="1" containsInteger="1" minValue="1" maxValue="1"/>
    </cacheField>
    <cacheField name="Technological challenges" numFmtId="0">
      <sharedItems containsString="0" containsBlank="1" containsNumber="1" containsInteger="1" minValue="1" maxValue="1"/>
    </cacheField>
    <cacheField name="High Setup costs (time investment)"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666410879632" createdVersion="6" refreshedVersion="6" minRefreshableVersion="3" recordCount="39" xr:uid="{27F0D873-8FC8-4538-97C1-1AAFC314816A}">
  <cacheSource type="worksheet">
    <worksheetSource ref="C1:G1048576" sheet="T126"/>
  </cacheSource>
  <cacheFields count="5">
    <cacheField name="Planned test phases/plans" numFmtId="0">
      <sharedItems containsString="0" containsBlank="1" containsNumber="1" containsInteger="1" minValue="1" maxValue="1"/>
    </cacheField>
    <cacheField name="Finished feature ticket" numFmtId="0">
      <sharedItems containsString="0" containsBlank="1" containsNumber="1" containsInteger="1" minValue="1" maxValue="1"/>
    </cacheField>
    <cacheField name="Deployment to test environment" numFmtId="0">
      <sharedItems containsString="0" containsBlank="1" containsNumber="1" containsInteger="1" minValue="1" maxValue="1"/>
    </cacheField>
    <cacheField name="Code change in production" numFmtId="0">
      <sharedItems containsString="0" containsBlank="1" containsNumber="1" containsInteger="1" minValue="1" maxValue="1"/>
    </cacheField>
    <cacheField name="Test environment updat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666908449071" createdVersion="6" refreshedVersion="6" minRefreshableVersion="3" recordCount="39" xr:uid="{3B3AAAB0-FCB4-43CD-9F23-7580185A1624}">
  <cacheSource type="worksheet">
    <worksheetSource ref="C1:D1048576" sheet="T127"/>
  </cacheSource>
  <cacheFields count="2">
    <cacheField name="Yes" numFmtId="0">
      <sharedItems containsString="0" containsBlank="1" containsNumber="1" containsInteger="1" minValue="1" maxValue="1"/>
    </cacheField>
    <cacheField name="No"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667393518517" createdVersion="6" refreshedVersion="6" minRefreshableVersion="3" recordCount="39" xr:uid="{1B0B17F8-0CDE-47AF-83AA-70E6DA23D667}">
  <cacheSource type="worksheet">
    <worksheetSource ref="C1:K1048576" sheet="T128"/>
  </cacheSource>
  <cacheFields count="9">
    <cacheField name="SUT interacts with other systems / applications" numFmtId="0">
      <sharedItems containsString="0" containsBlank="1" containsNumber="1" containsInteger="1" minValue="1" maxValue="1"/>
    </cacheField>
    <cacheField name="HIL Tests" numFmtId="0">
      <sharedItems containsString="0" containsBlank="1" containsNumber="1" containsInteger="1" minValue="1" maxValue="1"/>
    </cacheField>
    <cacheField name="Remote Test Environments (e.g. Security)" numFmtId="0">
      <sharedItems containsString="0" containsBlank="1" containsNumber="1" containsInteger="1" minValue="1" maxValue="1"/>
    </cacheField>
    <cacheField name="Different hardware combinations" numFmtId="0">
      <sharedItems containsString="0" containsBlank="1" containsNumber="1" containsInteger="1" minValue="1" maxValue="1"/>
    </cacheField>
    <cacheField name="Legacy technology" numFmtId="0">
      <sharedItems containsString="0" containsBlank="1" containsNumber="1" containsInteger="1" minValue="1" maxValue="1"/>
    </cacheField>
    <cacheField name="Several test environments (maintenance, effort)" numFmtId="0">
      <sharedItems containsString="0" containsBlank="1" containsNumber="1" containsInteger="1" minValue="1" maxValue="1"/>
    </cacheField>
    <cacheField name="Network Latency" numFmtId="0">
      <sharedItems containsString="0" containsBlank="1" containsNumber="1" containsInteger="1" minValue="1" maxValue="1"/>
    </cacheField>
    <cacheField name="Limited amount of test environments" numFmtId="0">
      <sharedItems containsNonDate="0" containsString="0" containsBlank="1" count="1">
        <m/>
      </sharedItems>
    </cacheField>
    <cacheField name="Interference with other test environment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71186909722" createdVersion="6" refreshedVersion="6" minRefreshableVersion="3" recordCount="39" xr:uid="{B67E3E2C-4A68-4164-90CB-4148C8E63C4B}">
  <cacheSource type="worksheet">
    <worksheetSource ref="C1:D1048576" sheet="A102"/>
  </cacheSource>
  <cacheFields count="2">
    <cacheField name="Unknown / no schedule" numFmtId="0">
      <sharedItems containsString="0" containsBlank="1" containsNumber="1" containsInteger="1" minValue="1" maxValue="1"/>
    </cacheField>
    <cacheField name="(1-3) year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71242546296" createdVersion="6" refreshedVersion="6" minRefreshableVersion="3" recordCount="39" xr:uid="{E895ACE5-2C25-48BF-B975-2035BE54BE83}">
  <cacheSource type="worksheet">
    <worksheetSource ref="C1:L1048576" sheet="A104"/>
  </cacheSource>
  <cacheFields count="10">
    <cacheField name="Budget" numFmtId="0">
      <sharedItems containsString="0" containsBlank="1" containsNumber="1" containsInteger="1" minValue="1" maxValue="1"/>
    </cacheField>
    <cacheField name="Time" numFmtId="0">
      <sharedItems containsString="0" containsBlank="1" containsNumber="1" containsInteger="1" minValue="1" maxValue="1"/>
    </cacheField>
    <cacheField name="(Business) Requirements" numFmtId="0">
      <sharedItems containsString="0" containsBlank="1" containsNumber="1" containsInteger="1" minValue="1" maxValue="1"/>
    </cacheField>
    <cacheField name="Interfaces to external systems" numFmtId="0">
      <sharedItems containsString="0" containsBlank="1" containsNumber="1" containsInteger="1" minValue="1" maxValue="1"/>
    </cacheField>
    <cacheField name="Legacy technolgy" numFmtId="0">
      <sharedItems containsString="0" containsBlank="1" containsNumber="1" containsInteger="1" minValue="1" maxValue="1"/>
    </cacheField>
    <cacheField name="Know-how" numFmtId="0">
      <sharedItems containsString="0" containsBlank="1" containsNumber="1" containsInteger="1" minValue="1" maxValue="1"/>
    </cacheField>
    <cacheField name="Technology limitations" numFmtId="0">
      <sharedItems containsString="0" containsBlank="1" containsNumber="1" containsInteger="1" minValue="1" maxValue="1"/>
    </cacheField>
    <cacheField name="Fear costs of automation infrastructure" numFmtId="0">
      <sharedItems containsString="0" containsBlank="1" containsNumber="1" containsInteger="1" minValue="1" maxValue="1"/>
    </cacheField>
    <cacheField name="Difficult to estimate cost/effort up front" numFmtId="0">
      <sharedItems containsString="0" containsBlank="1" containsNumber="1" containsInteger="1" minValue="1" maxValue="1"/>
    </cacheField>
    <cacheField name="Change Frequency"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369998263886" createdVersion="6" refreshedVersion="6" minRefreshableVersion="3" recordCount="38" xr:uid="{AD385A05-BF3E-43ED-9596-AB044712C05D}">
  <cacheSource type="worksheet">
    <worksheetSource name="T108_01"/>
  </cacheSource>
  <cacheFields count="6">
    <cacheField name="CASE" numFmtId="0">
      <sharedItems containsSemiMixedTypes="0" containsString="0" containsNumber="1" containsInteger="1" minValue="122" maxValue="253"/>
    </cacheField>
    <cacheField name="T108_01" numFmtId="0">
      <sharedItems longText="1"/>
    </cacheField>
    <cacheField name="No" numFmtId="0">
      <sharedItems containsString="0" containsBlank="1" containsNumber="1" containsInteger="1" minValue="1" maxValue="1"/>
    </cacheField>
    <cacheField name="Manual" numFmtId="0">
      <sharedItems containsString="0" containsBlank="1" containsNumber="1" containsInteger="1" minValue="1" maxValue="1"/>
    </cacheField>
    <cacheField name="Automated" numFmtId="0">
      <sharedItems containsString="0" containsBlank="1" containsNumber="1" containsInteger="1" minValue="1" maxValue="1"/>
    </cacheField>
    <cacheField name="Quote" numFmtId="0">
      <sharedItems containsBlank="1"/>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712825925926" createdVersion="6" refreshedVersion="6" minRefreshableVersion="3" recordCount="39" xr:uid="{97B3D037-3AD2-4F3F-98EC-2B72C8AE189D}">
  <cacheSource type="worksheet">
    <worksheetSource ref="C1:F1048576" sheet="A106"/>
  </cacheSource>
  <cacheFields count="4">
    <cacheField name="at least 1 FTE" numFmtId="0">
      <sharedItems containsString="0" containsBlank="1" containsNumber="1" containsInteger="1" minValue="1" maxValue="1"/>
    </cacheField>
    <cacheField name="at least 1 person &gt;= 1d/w" numFmtId="0">
      <sharedItems containsString="0" containsBlank="1" containsNumber="1" containsInteger="1" minValue="1" maxValue="1"/>
    </cacheField>
    <cacheField name="at least 1 person &gt;= 1d/m" numFmtId="0">
      <sharedItems containsString="0" containsBlank="1" containsNumber="1" containsInteger="1" minValue="1" maxValue="1"/>
    </cacheField>
    <cacheField name="Non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65.713180787039" createdVersion="6" refreshedVersion="6" minRefreshableVersion="3" recordCount="39" xr:uid="{C7CD672C-2629-4D18-883C-793EF7DD6EF5}">
  <cacheSource type="worksheet">
    <worksheetSource ref="C1:I1048576" sheet="A107"/>
  </cacheSource>
  <cacheFields count="7">
    <cacheField name="higher manual test effort" numFmtId="0">
      <sharedItems containsString="0" containsBlank="1" containsNumber="1" containsInteger="1" minValue="1" maxValue="1"/>
    </cacheField>
    <cacheField name="lower manual test effort" numFmtId="0">
      <sharedItems containsString="0" containsBlank="1" containsNumber="1" containsInteger="1" minValue="1" maxValue="1"/>
    </cacheField>
    <cacheField name="more targeted testing with the same effort" numFmtId="0">
      <sharedItems containsString="0" containsBlank="1" containsNumber="1" containsInteger="1" minValue="1" maxValue="1"/>
    </cacheField>
    <cacheField name="higher degree of automation" numFmtId="0">
      <sharedItems containsString="0" containsBlank="1" containsNumber="1" containsInteger="1" minValue="1" maxValue="1"/>
    </cacheField>
    <cacheField name="selection strategy (e.g., risk-based approach)" numFmtId="0">
      <sharedItems containsString="0" containsBlank="1" containsNumber="1" containsInteger="1" minValue="1" maxValue="1"/>
    </cacheField>
    <cacheField name="Change of responsibility" numFmtId="0">
      <sharedItems containsString="0" containsBlank="1" containsNumber="1" containsInteger="1" minValue="1" maxValue="1"/>
    </cacheField>
    <cacheField name="no chang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214.422000810184" createdVersion="6" refreshedVersion="6" minRefreshableVersion="3" recordCount="39" xr:uid="{5C78418C-3332-4A79-B6E7-0FE67D41F2A5}">
  <cacheSource type="worksheet">
    <worksheetSource ref="C1:E1048576" sheet="T109"/>
  </cacheSource>
  <cacheFields count="3">
    <cacheField name="Entire Suite" numFmtId="0">
      <sharedItems containsString="0" containsBlank="1" containsNumber="1" containsInteger="1" minValue="1" maxValue="1"/>
    </cacheField>
    <cacheField name="Selection" numFmtId="0">
      <sharedItems containsString="0" containsBlank="1" containsNumber="1" containsInteger="1" minValue="1" maxValue="1"/>
    </cacheField>
    <cacheField name="Prioritization"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404062268521" createdVersion="6" refreshedVersion="6" minRefreshableVersion="3" recordCount="39" xr:uid="{50DB74E4-B81A-4F84-90A2-5F210927E935}">
  <cacheSource type="worksheet">
    <worksheetSource ref="F1:K1048576" sheet="T109"/>
  </cacheSource>
  <cacheFields count="6">
    <cacheField name="Change-based" numFmtId="0">
      <sharedItems containsString="0" containsBlank="1" containsNumber="1" containsInteger="1" minValue="1" maxValue="1"/>
    </cacheField>
    <cacheField name="Requirements-based" numFmtId="0">
      <sharedItems containsString="0" containsBlank="1" containsNumber="1" containsInteger="1" minValue="1" maxValue="1"/>
    </cacheField>
    <cacheField name="Experience-based" numFmtId="0">
      <sharedItems containsString="0" containsBlank="1" containsNumber="1" containsInteger="1" minValue="1" maxValue="1"/>
    </cacheField>
    <cacheField name="Feature criticality" numFmtId="0">
      <sharedItems containsString="0" containsBlank="1" containsNumber="1" containsInteger="1" minValue="1" maxValue="1"/>
    </cacheField>
    <cacheField name="Time-contraint-based" numFmtId="0">
      <sharedItems containsString="0" containsBlank="1" containsNumber="1" containsInteger="1" minValue="1" maxValue="1"/>
    </cacheField>
    <cacheField name="History-based"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414598958334" createdVersion="6" refreshedVersion="6" minRefreshableVersion="3" recordCount="39" xr:uid="{E1F1FE0F-324F-4FFF-9EF0-EB7B81B7F936}">
  <cacheSource type="worksheet">
    <worksheetSource ref="C1:K1048576" sheet="T110"/>
  </cacheSource>
  <cacheFields count="9">
    <cacheField name="Expert Knowledge" numFmtId="0">
      <sharedItems containsString="0" containsBlank="1" containsNumber="1" containsInteger="1" minValue="1" maxValue="1"/>
    </cacheField>
    <cacheField name="Area of responsibility" numFmtId="0">
      <sharedItems containsString="0" containsBlank="1" containsNumber="1" containsInteger="1" minValue="1" maxValue="1"/>
    </cacheField>
    <cacheField name="Lead-Assignment" numFmtId="0">
      <sharedItems containsString="0" containsBlank="1" containsNumber="1" containsInteger="1" minValue="1" maxValue="1"/>
    </cacheField>
    <cacheField name="Self-Assignment" numFmtId="0">
      <sharedItems containsString="0" containsBlank="1" containsNumber="1" containsInteger="1" minValue="1" maxValue="1"/>
    </cacheField>
    <cacheField name="Random" numFmtId="0">
      <sharedItems containsString="0" containsBlank="1" containsNumber="1" containsInteger="1" minValue="1" maxValue="1"/>
    </cacheField>
    <cacheField name="Time Capacity" numFmtId="0">
      <sharedItems containsString="0" containsBlank="1" containsNumber="1" containsInteger="1" minValue="1" maxValue="1"/>
    </cacheField>
    <cacheField name="Preferences" numFmtId="0">
      <sharedItems containsString="0" containsBlank="1" containsNumber="1" containsInteger="1" minValue="1" maxValue="1"/>
    </cacheField>
    <cacheField name="Alternating" numFmtId="0">
      <sharedItems containsString="0" containsBlank="1" containsNumber="1" containsInteger="1" minValue="1" maxValue="1"/>
    </cacheField>
    <cacheField name="No assignment"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421253472225" createdVersion="6" refreshedVersion="6" minRefreshableVersion="3" recordCount="39" xr:uid="{08DED6D5-B361-458B-A579-C3D0218EDD4E}">
  <cacheSource type="worksheet">
    <worksheetSource ref="C1:P1048576" sheet="T111"/>
  </cacheSource>
  <cacheFields count="14">
    <cacheField name="GUI" numFmtId="0">
      <sharedItems containsString="0" containsBlank="1" containsNumber="1" containsInteger="1" minValue="1" maxValue="1"/>
    </cacheField>
    <cacheField name="Browser" numFmtId="0">
      <sharedItems containsString="0" containsBlank="1" containsNumber="1" containsInteger="1" minValue="1" maxValue="1"/>
    </cacheField>
    <cacheField name="Simulators" numFmtId="0">
      <sharedItems containsString="0" containsBlank="1" containsNumber="1" containsInteger="1" minValue="1" maxValue="1"/>
    </cacheField>
    <cacheField name="Hardware" numFmtId="0">
      <sharedItems containsString="0" containsBlank="1" containsNumber="1" containsInteger="1" minValue="1" maxValue="1"/>
    </cacheField>
    <cacheField name="External Systems" numFmtId="0">
      <sharedItems containsString="0" containsBlank="1" containsNumber="1" containsInteger="1" minValue="1" maxValue="1"/>
    </cacheField>
    <cacheField name="Tosca" numFmtId="0">
      <sharedItems containsString="0" containsBlank="1" containsNumber="1" containsInteger="1" minValue="1" maxValue="1"/>
    </cacheField>
    <cacheField name="Loadrunner" numFmtId="0">
      <sharedItems containsString="0" containsBlank="1" containsNumber="1" containsInteger="1" minValue="1" maxValue="1"/>
    </cacheField>
    <cacheField name="Scripts" numFmtId="0">
      <sharedItems containsString="0" containsBlank="1" containsNumber="1" containsInteger="1" minValue="1" maxValue="1"/>
    </cacheField>
    <cacheField name="SoapUI" numFmtId="0">
      <sharedItems containsString="0" containsBlank="1" containsNumber="1" containsInteger="1" minValue="1" maxValue="1"/>
    </cacheField>
    <cacheField name="Postman" numFmtId="0">
      <sharedItems containsString="0" containsBlank="1" containsNumber="1" containsInteger="1" minValue="1" maxValue="1"/>
    </cacheField>
    <cacheField name="curl" numFmtId="0">
      <sharedItems containsString="0" containsBlank="1" containsNumber="1" containsInteger="1" minValue="1" maxValue="1"/>
    </cacheField>
    <cacheField name="Excel" numFmtId="0">
      <sharedItems containsString="0" containsBlank="1" containsNumber="1" containsInteger="1" minValue="1" maxValue="1"/>
    </cacheField>
    <cacheField name="DB Tools" numFmtId="0">
      <sharedItems containsNonDate="0" containsString="0" containsBlank="1"/>
    </cacheField>
    <cacheField name="Interface Monitoring"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428663310187" createdVersion="6" refreshedVersion="6" minRefreshableVersion="3" recordCount="39" xr:uid="{92123586-CC77-423E-AC81-B8C230A12F1E}">
  <cacheSource type="worksheet">
    <worksheetSource ref="C1:J1048576" sheet="T114"/>
  </cacheSource>
  <cacheFields count="8">
    <cacheField name="Setup SUT" numFmtId="0">
      <sharedItems containsString="0" containsBlank="1" containsNumber="1" containsInteger="1" minValue="1" maxValue="1"/>
    </cacheField>
    <cacheField name="Create/Load test data" numFmtId="0">
      <sharedItems containsString="0" containsBlank="1" containsNumber="1" containsInteger="1" minValue="1" maxValue="1"/>
    </cacheField>
    <cacheField name="Login" numFmtId="0">
      <sharedItems containsString="0" containsBlank="1" containsNumber="1" containsInteger="1" minValue="1" maxValue="1"/>
    </cacheField>
    <cacheField name="Creation of test report" numFmtId="0">
      <sharedItems containsString="0" containsBlank="1" containsNumber="1" containsInteger="1" minValue="1" maxValue="1"/>
    </cacheField>
    <cacheField name="Test multiple browser" numFmtId="0">
      <sharedItems containsString="0" containsBlank="1" containsNumber="1" containsInteger="1" minValue="1" maxValue="1"/>
    </cacheField>
    <cacheField name="Log check" numFmtId="0">
      <sharedItems containsString="0" containsBlank="1" containsNumber="1" containsInteger="1" minValue="1" maxValue="1"/>
    </cacheField>
    <cacheField name="Test multiple languages" numFmtId="0">
      <sharedItems containsString="0" containsBlank="1" containsNumber="1" containsInteger="1" minValue="1" maxValue="1"/>
    </cacheField>
    <cacheField name="Non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432687037035" createdVersion="6" refreshedVersion="6" minRefreshableVersion="3" recordCount="39" xr:uid="{9B1C8077-9411-48B4-B773-8863B8C0E28E}">
  <cacheSource type="worksheet">
    <worksheetSource ref="C1:E1048576" sheet="T118"/>
  </cacheSource>
  <cacheFields count="3">
    <cacheField name="Ja" numFmtId="0">
      <sharedItems containsString="0" containsBlank="1" containsNumber="1" containsInteger="1" minValue="0" maxValue="1"/>
    </cacheField>
    <cacheField name="Nein" numFmtId="0">
      <sharedItems containsString="0" containsBlank="1" containsNumber="1" containsInteger="1" minValue="0" maxValue="1"/>
    </cacheField>
    <cacheField name="Weiß nich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444625578704" createdVersion="6" refreshedVersion="6" minRefreshableVersion="3" recordCount="39" xr:uid="{50601E7A-CB2A-461A-96FD-5FEE2FC5CABB}">
  <cacheSource type="worksheet">
    <worksheetSource ref="C1:F1048576" sheet="A101"/>
  </cacheSource>
  <cacheFields count="4">
    <cacheField name="Ja, alle" numFmtId="0">
      <sharedItems containsString="0" containsBlank="1" containsNumber="1" containsInteger="1" minValue="0" maxValue="1"/>
    </cacheField>
    <cacheField name="Ja, manche" numFmtId="0">
      <sharedItems containsString="0" containsBlank="1" containsNumber="1" containsInteger="1" minValue="0" maxValue="1"/>
    </cacheField>
    <cacheField name="Nein" numFmtId="0">
      <sharedItems containsString="0" containsBlank="1" containsNumber="1" containsInteger="1" minValue="0" maxValue="1"/>
    </cacheField>
    <cacheField name="Weiß nich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n Haas" refreshedDate="44112.584005671299" createdVersion="6" refreshedVersion="6" minRefreshableVersion="3" recordCount="39" xr:uid="{25C20562-3C7B-49EA-84CC-8AEAC395F964}">
  <cacheSource type="worksheet">
    <worksheetSource ref="C1:H1048576" sheet="T115"/>
  </cacheSource>
  <cacheFields count="6">
    <cacheField name="Ticket Management System" numFmtId="0">
      <sharedItems containsString="0" containsBlank="1" containsNumber="1" containsInteger="1" minValue="1" maxValue="1"/>
    </cacheField>
    <cacheField name="Mail/Chat" numFmtId="0">
      <sharedItems containsString="0" containsBlank="1" containsNumber="1" containsInteger="1" minValue="1" maxValue="1"/>
    </cacheField>
    <cacheField name="Stand up Meetings" numFmtId="0">
      <sharedItems containsString="0" containsBlank="1" containsNumber="1" containsInteger="1" minValue="1" maxValue="1"/>
    </cacheField>
    <cacheField name="Direct Analog Communication" numFmtId="0">
      <sharedItems containsString="0" containsBlank="1" containsNumber="1" containsInteger="1" minValue="1" maxValue="1"/>
    </cacheField>
    <cacheField name="Informal Documentation" numFmtId="0">
      <sharedItems containsString="0" containsBlank="1" containsNumber="1" containsInteger="1" minValue="1" maxValue="1"/>
    </cacheField>
    <cacheField name="Call"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22"/>
    <s v="Regressionstests _x000a_Nutzerakzeptanztests_x000a_Smoke Tests"/>
    <n v="1"/>
    <n v="1"/>
    <n v="1"/>
    <m/>
    <m/>
    <m/>
    <m/>
    <m/>
  </r>
  <r>
    <n v="134"/>
    <s v="- Some unit tests_x000a_- System verification tests_x000a_- System validation tests_x000a_- customer acceptance tests_x000a_- Regression test sessions"/>
    <n v="1"/>
    <n v="1"/>
    <m/>
    <m/>
    <m/>
    <m/>
    <m/>
    <m/>
  </r>
  <r>
    <n v="164"/>
    <s v="Regressionstest, Funktionstest, Integrationstest, User-Acceptance-Test"/>
    <n v="1"/>
    <n v="1"/>
    <m/>
    <m/>
    <m/>
    <m/>
    <n v="1"/>
    <m/>
  </r>
  <r>
    <n v="165"/>
    <s v="Regression Tests (manual part)_x000a_Fault Reproduction/Correction (having faults the testcatalog is enhanced with steps for reproduction used to verify fault correction)_x000a_Smoke-Tests (quick overview of funktionality, correct system behavior)._x000a_Redundancy Tests_x000a__x000a_Explorative Testing is not foreseen. Faults detected by users which are reproducible and have a major impact will be added to the test catalog._x000a_Robustness Tests are automized. "/>
    <n v="1"/>
    <m/>
    <n v="1"/>
    <m/>
    <m/>
    <m/>
    <m/>
    <m/>
  </r>
  <r>
    <n v="168"/>
    <s v="Regressionstests_x000a_Nutzerakzeptanztests_x000a_Smoke Tests_x000a_Integrationstests_x000a_GUI-Tests_x000a_Entwicklertests"/>
    <n v="1"/>
    <n v="1"/>
    <n v="1"/>
    <n v="1"/>
    <m/>
    <m/>
    <n v="1"/>
    <m/>
  </r>
  <r>
    <n v="170"/>
    <s v="Funktionaler Test,_x000a_Abnahmetest"/>
    <m/>
    <n v="1"/>
    <m/>
    <m/>
    <m/>
    <m/>
    <m/>
    <m/>
  </r>
  <r>
    <n v="171"/>
    <s v="fachliche Tests zu neuen Funktionalitäten"/>
    <m/>
    <n v="1"/>
    <m/>
    <m/>
    <m/>
    <m/>
    <m/>
    <m/>
  </r>
  <r>
    <n v="175"/>
    <s v="- Regressionstests (teilweise)_x000a_- Exploratives Testing (alle)_x000a_- Performanztests (teilweise)_x000a_- Interoperabilitätstests (Interaktion mit anderen Wirksystemen)"/>
    <n v="1"/>
    <m/>
    <m/>
    <n v="1"/>
    <n v="1"/>
    <m/>
    <n v="1"/>
    <m/>
  </r>
  <r>
    <n v="183"/>
    <s v="- Nutzerakzeptanztests bei der Implementierung neuer Features_x000a_- Exploratives Testen bei der Implementierung neuer Features_x000a_- Robustheitstests bei der Implementierung neuer Features_x000a_- Regressionstests der Basis-Funktionalitäten alle 10 Wochen_x000a_"/>
    <n v="1"/>
    <n v="1"/>
    <m/>
    <n v="1"/>
    <m/>
    <n v="1"/>
    <m/>
    <m/>
  </r>
  <r>
    <n v="185"/>
    <s v="- Entwicklungsbegleitende Tests (explorativ) zur Unterstützung der Entwicklung und teilweise um mit Anfordereren den aktuellen Stand und evtl. Änderungen zu besprechen_x000a_- Alpha Test des Anforderers (nach der Entwicklung des Features)_x000a_- Beta Test des Anforderers (als Abnahme vor Release des Features)_x000a_- Teile des Smoke und Regressionstests die nicht automatisiert sind und die manuell ausgeführt werden um ein Gefühl für die Qualität des Testobjektes zu bekommen_x000a_- …_x000a_"/>
    <n v="1"/>
    <n v="1"/>
    <m/>
    <n v="1"/>
    <m/>
    <m/>
    <m/>
    <m/>
  </r>
  <r>
    <n v="189"/>
    <s v="Regressionstests (Requirement based)_x000a_Performance tests (Requirement based)_x000a_Robustheits tests (Requirement based)_x000a_Exploratives Testen _x000a_Defect (Bug) Tests"/>
    <n v="1"/>
    <m/>
    <m/>
    <n v="1"/>
    <n v="1"/>
    <n v="1"/>
    <m/>
    <m/>
  </r>
  <r>
    <n v="192"/>
    <s v="Nutzerakzeptanztests, Smoke Tests,  Exploratives Testing, Robustheitstests "/>
    <m/>
    <n v="1"/>
    <n v="1"/>
    <n v="1"/>
    <m/>
    <n v="1"/>
    <m/>
    <m/>
  </r>
  <r>
    <n v="197"/>
    <s v="-Regressionstests _x000a_-Nutzerakzeptanztests_x000a_-Smoke Tests_x000a_-Exploratives Testing_x000a_als Teil eine Penetration Tests, während im Hintergrund Sniffer wie WireShark mitprotokollieren, wird das SUT manuell &quot;bedient&quot;"/>
    <n v="1"/>
    <n v="1"/>
    <n v="1"/>
    <n v="1"/>
    <m/>
    <m/>
    <m/>
    <m/>
  </r>
  <r>
    <n v="201"/>
    <s v="Abnahmetests, Regressionstests, Laufzeittests, Smoketests"/>
    <n v="1"/>
    <n v="1"/>
    <n v="1"/>
    <m/>
    <n v="1"/>
    <m/>
    <m/>
    <m/>
  </r>
  <r>
    <n v="202"/>
    <s v="Laufzeittests, Funktionstests (Regressionstests), Smoketests"/>
    <n v="1"/>
    <m/>
    <n v="1"/>
    <m/>
    <n v="1"/>
    <m/>
    <m/>
    <m/>
  </r>
  <r>
    <n v="203"/>
    <s v="Interne Abnahmetests für neue Features._x000a_Fehlernachtests."/>
    <n v="1"/>
    <n v="1"/>
    <m/>
    <m/>
    <m/>
    <m/>
    <m/>
    <m/>
  </r>
  <r>
    <n v="204"/>
    <s v="Funktionstests (Regressionstests), Smoketests, exploratives Testen, Performanztest, Systemtest, Nachtest der behobenen Fehler (aus der Produktion und Test)"/>
    <n v="1"/>
    <m/>
    <n v="1"/>
    <n v="1"/>
    <n v="1"/>
    <m/>
    <m/>
    <m/>
  </r>
  <r>
    <n v="205"/>
    <s v="Regressionstests"/>
    <n v="1"/>
    <m/>
    <m/>
    <m/>
    <m/>
    <m/>
    <m/>
    <m/>
  </r>
  <r>
    <n v="206"/>
    <s v="Funktionstests (Regressionstests)_x000a_Abnahmetest_x000a_Smoke Tests_x000a_Exploratives Testing_x000a_Laufzeitmessungen"/>
    <n v="1"/>
    <n v="1"/>
    <n v="1"/>
    <n v="1"/>
    <n v="1"/>
    <m/>
    <m/>
    <m/>
  </r>
  <r>
    <n v="207"/>
    <s v="Regressionstests, Smoke Tests"/>
    <n v="1"/>
    <m/>
    <n v="1"/>
    <m/>
    <m/>
    <m/>
    <m/>
    <m/>
  </r>
  <r>
    <n v="208"/>
    <s v="Funktionstests (Regressionstests)"/>
    <n v="1"/>
    <m/>
    <m/>
    <m/>
    <m/>
    <m/>
    <m/>
    <m/>
  </r>
  <r>
    <n v="209"/>
    <s v="Our software is usually manually tested during the pre-release phase. During this phase our software is deployed to a staging machine and we do adhoc tests. This is only usually done for large releases. Smaller releases its mainly verification, so no thorough testing is conducted."/>
    <m/>
    <m/>
    <m/>
    <n v="1"/>
    <m/>
    <m/>
    <m/>
    <m/>
  </r>
  <r>
    <n v="211"/>
    <s v="Automatisierte Release- und Regressionstests (28 Testfälle, auf Q-System), manuelle Nutzerakzeptanztests, Automatisierte Smoke Tests (immer die gleichen Testszenarien, 42 Stück, in jedem Release, auf F-System)"/>
    <m/>
    <n v="1"/>
    <m/>
    <m/>
    <m/>
    <m/>
    <m/>
    <m/>
  </r>
  <r>
    <n v="215"/>
    <s v="Tests performed by System Test:_x000a_Regression Tests_x000a_Smoke Tests_x000a_Functional Tests_x000a_Exploratory Tests_x000a_Robustness test - if time permits_x000a_Performance Tests_x000a__x000a_Tests performed by Dev:_x000a_Unit Test_x000a_Integration Test_x000a__x000a_Tests performed by UAT:_x000a_User Acceptance Test_x000a_Exploratory Test"/>
    <n v="1"/>
    <n v="1"/>
    <n v="1"/>
    <n v="1"/>
    <n v="1"/>
    <n v="1"/>
    <n v="1"/>
    <m/>
  </r>
  <r>
    <n v="217"/>
    <s v="Regressionstests, Nutzerakzeptanztests,Smoke Tests, Exploratives Testing  "/>
    <n v="1"/>
    <n v="1"/>
    <n v="1"/>
    <n v="1"/>
    <m/>
    <m/>
    <m/>
    <m/>
  </r>
  <r>
    <n v="222"/>
    <s v="LMR is using all examples you listed except unfortunately user acceptance tests. In Claims there is no capacity to run acceptance tests. The Users test right after rollout. Only our experiences Product Manager ist testing._x000a_Additionally: we process some Excel features for Key Figure or Interface Data Comparison. For those issues we had automative test cases in former times displaying us with an traffic light just important issues. Now we have to run all regression tests manually because the environment basis of test automation is outdated. Its boaring to run the same test cases over all environments three times as minimum before rollout!_x000a_"/>
    <n v="1"/>
    <m/>
    <n v="1"/>
    <n v="1"/>
    <n v="1"/>
    <n v="1"/>
    <m/>
    <s v="For those issues we had automative test cases in former times displaying us with an traffic light just important issues. Now we have to run all regression tests manually because the environment basis of test automation is outdated. Its boaring to run the same test cases over all environments three times as minimum before rollout!"/>
  </r>
  <r>
    <n v="223"/>
    <s v="Funktionstests der Entwickler sowie UAT durch den Fachbereich werden manuell ausgeführt"/>
    <n v="1"/>
    <n v="1"/>
    <m/>
    <m/>
    <m/>
    <m/>
    <m/>
    <m/>
  </r>
  <r>
    <n v="228"/>
    <s v="Primarily Functional testing is performed based on new change requests or bug fixes deployed in latest version of application._x000a__x000a_Regression and Smoke testing are performed manually for smaller applications (less complex) where project budget is constrained but automated Regression testing is performed on bigger applications/projects"/>
    <n v="1"/>
    <m/>
    <n v="1"/>
    <m/>
    <m/>
    <m/>
    <m/>
    <m/>
  </r>
  <r>
    <n v="236"/>
    <s v="Regressionstests_x000a_Nutzerakzeptanztests_x000a_Smoke Tests"/>
    <n v="1"/>
    <n v="1"/>
    <n v="1"/>
    <m/>
    <m/>
    <m/>
    <m/>
    <m/>
  </r>
  <r>
    <n v="237"/>
    <s v="Regressionstests, Smoke Tests, Exploratives Testen, Robustheit; später Performance, User Acceptance"/>
    <n v="1"/>
    <n v="1"/>
    <n v="1"/>
    <n v="1"/>
    <n v="1"/>
    <n v="1"/>
    <m/>
    <m/>
  </r>
  <r>
    <n v="238"/>
    <s v="We've performed manual Smoke, QA, UAT, Performance and Regression testing manually."/>
    <n v="1"/>
    <n v="1"/>
    <n v="1"/>
    <m/>
    <n v="1"/>
    <n v="1"/>
    <m/>
    <m/>
  </r>
  <r>
    <n v="241"/>
    <s v="im wessentlichen alle oben genannten, wir haben lediglich Unit Tests automatisiert und Datenabgleiche während der Ladeprozesse (Audit Trail)"/>
    <n v="1"/>
    <n v="1"/>
    <n v="1"/>
    <n v="1"/>
    <n v="1"/>
    <n v="1"/>
    <m/>
    <m/>
  </r>
  <r>
    <n v="242"/>
    <s v="- Integrationstest"/>
    <m/>
    <m/>
    <m/>
    <m/>
    <m/>
    <m/>
    <n v="1"/>
    <m/>
  </r>
  <r>
    <n v="243"/>
    <s v="Bei uns werden in der Regel alle der o.g. Tests manuell durchgeführt. "/>
    <n v="1"/>
    <n v="1"/>
    <n v="1"/>
    <n v="1"/>
    <n v="1"/>
    <n v="1"/>
    <m/>
    <m/>
  </r>
  <r>
    <n v="244"/>
    <s v="System Testing_x000a_Integration testing"/>
    <n v="1"/>
    <m/>
    <m/>
    <m/>
    <m/>
    <m/>
    <n v="1"/>
    <m/>
  </r>
  <r>
    <n v="245"/>
    <s v="smoke tests, regression tests, UAT, System Tests"/>
    <n v="1"/>
    <n v="1"/>
    <n v="1"/>
    <m/>
    <m/>
    <m/>
    <m/>
    <m/>
  </r>
  <r>
    <n v="251"/>
    <s v="- Regressionstests_x000a_- Produktvalidierung_x000a_- Clinical Use Tests (Nutzerakzeptanztest)_x000a_- Exploratives Testen als Ergänzung zur Testautomatisierung_x000a_- Erfahrungsbasiertes Testen durch Experten_x000a_- Smoke Tests_x000a_- Usability Tests_x000a_- Summative UI Evaluation_x000a_- Defect Re-Test_x000a_- Claim Evidence Tests (für Medical Device Regulation)"/>
    <n v="1"/>
    <n v="1"/>
    <n v="1"/>
    <n v="1"/>
    <m/>
    <m/>
    <m/>
    <m/>
  </r>
  <r>
    <n v="253"/>
    <s v="Exploratives, UAT, Smoke"/>
    <m/>
    <n v="1"/>
    <n v="1"/>
    <n v="1"/>
    <m/>
    <m/>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r>
  <r>
    <n v="1"/>
    <n v="1"/>
    <m/>
  </r>
  <r>
    <n v="1"/>
    <m/>
    <m/>
  </r>
  <r>
    <n v="1"/>
    <m/>
    <m/>
  </r>
  <r>
    <m/>
    <n v="1"/>
    <m/>
  </r>
  <r>
    <m/>
    <n v="1"/>
    <m/>
  </r>
  <r>
    <m/>
    <n v="1"/>
    <m/>
  </r>
  <r>
    <m/>
    <n v="1"/>
    <m/>
  </r>
  <r>
    <n v="1"/>
    <m/>
    <m/>
  </r>
  <r>
    <n v="1"/>
    <m/>
    <m/>
  </r>
  <r>
    <m/>
    <n v="1"/>
    <m/>
  </r>
  <r>
    <n v="1"/>
    <m/>
    <m/>
  </r>
  <r>
    <n v="1"/>
    <m/>
    <m/>
  </r>
  <r>
    <m/>
    <m/>
    <m/>
  </r>
  <r>
    <n v="1"/>
    <m/>
    <m/>
  </r>
  <r>
    <n v="1"/>
    <m/>
    <m/>
  </r>
  <r>
    <n v="1"/>
    <m/>
    <m/>
  </r>
  <r>
    <n v="1"/>
    <m/>
    <m/>
  </r>
  <r>
    <n v="1"/>
    <m/>
    <m/>
  </r>
  <r>
    <n v="1"/>
    <m/>
    <m/>
  </r>
  <r>
    <n v="1"/>
    <m/>
    <m/>
  </r>
  <r>
    <n v="1"/>
    <m/>
    <m/>
  </r>
  <r>
    <n v="1"/>
    <m/>
    <m/>
  </r>
  <r>
    <n v="1"/>
    <m/>
    <m/>
  </r>
  <r>
    <n v="1"/>
    <m/>
    <m/>
  </r>
  <r>
    <n v="1"/>
    <m/>
    <m/>
  </r>
  <r>
    <n v="1"/>
    <m/>
    <m/>
  </r>
  <r>
    <n v="1"/>
    <m/>
    <m/>
  </r>
  <r>
    <n v="1"/>
    <m/>
    <m/>
  </r>
  <r>
    <n v="1"/>
    <m/>
    <m/>
  </r>
  <r>
    <m/>
    <m/>
    <m/>
  </r>
  <r>
    <n v="1"/>
    <m/>
    <m/>
  </r>
  <r>
    <n v="1"/>
    <m/>
    <m/>
  </r>
  <r>
    <n v="1"/>
    <n v="1"/>
    <m/>
  </r>
  <r>
    <n v="1"/>
    <m/>
    <m/>
  </r>
  <r>
    <m/>
    <n v="1"/>
    <m/>
  </r>
  <r>
    <m/>
    <n v="1"/>
    <m/>
  </r>
  <r>
    <m/>
    <n v="1"/>
    <m/>
  </r>
  <r>
    <m/>
    <m/>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1"/>
    <m/>
    <m/>
    <m/>
    <n v="1"/>
  </r>
  <r>
    <n v="1"/>
    <m/>
    <m/>
    <m/>
    <n v="1"/>
  </r>
  <r>
    <n v="1"/>
    <m/>
    <m/>
    <n v="1"/>
    <n v="1"/>
  </r>
  <r>
    <m/>
    <m/>
    <m/>
    <m/>
    <m/>
  </r>
  <r>
    <n v="1"/>
    <m/>
    <m/>
    <n v="1"/>
    <m/>
  </r>
  <r>
    <m/>
    <m/>
    <m/>
    <m/>
    <m/>
  </r>
  <r>
    <n v="1"/>
    <m/>
    <n v="1"/>
    <m/>
    <m/>
  </r>
  <r>
    <m/>
    <m/>
    <n v="1"/>
    <m/>
    <m/>
  </r>
  <r>
    <m/>
    <n v="1"/>
    <m/>
    <m/>
    <m/>
  </r>
  <r>
    <m/>
    <n v="1"/>
    <m/>
    <m/>
    <m/>
  </r>
  <r>
    <m/>
    <m/>
    <m/>
    <m/>
    <n v="1"/>
  </r>
  <r>
    <m/>
    <m/>
    <n v="1"/>
    <m/>
    <m/>
  </r>
  <r>
    <n v="1"/>
    <m/>
    <m/>
    <m/>
    <m/>
  </r>
  <r>
    <m/>
    <m/>
    <m/>
    <m/>
    <m/>
  </r>
  <r>
    <m/>
    <m/>
    <m/>
    <m/>
    <m/>
  </r>
  <r>
    <m/>
    <n v="1"/>
    <n v="1"/>
    <m/>
    <m/>
  </r>
  <r>
    <n v="1"/>
    <n v="1"/>
    <m/>
    <n v="1"/>
    <m/>
  </r>
  <r>
    <m/>
    <m/>
    <m/>
    <m/>
    <m/>
  </r>
  <r>
    <n v="1"/>
    <n v="1"/>
    <m/>
    <n v="1"/>
    <m/>
  </r>
  <r>
    <n v="1"/>
    <n v="1"/>
    <m/>
    <m/>
    <m/>
  </r>
  <r>
    <m/>
    <m/>
    <m/>
    <m/>
    <m/>
  </r>
  <r>
    <n v="1"/>
    <m/>
    <m/>
    <m/>
    <m/>
  </r>
  <r>
    <n v="1"/>
    <m/>
    <n v="1"/>
    <m/>
    <m/>
  </r>
  <r>
    <m/>
    <n v="1"/>
    <m/>
    <m/>
    <m/>
  </r>
  <r>
    <m/>
    <n v="1"/>
    <m/>
    <m/>
    <m/>
  </r>
  <r>
    <m/>
    <n v="1"/>
    <m/>
    <m/>
    <m/>
  </r>
  <r>
    <m/>
    <m/>
    <m/>
    <n v="1"/>
    <m/>
  </r>
  <r>
    <m/>
    <n v="1"/>
    <m/>
    <m/>
    <m/>
  </r>
  <r>
    <m/>
    <m/>
    <n v="1"/>
    <m/>
    <m/>
  </r>
  <r>
    <m/>
    <m/>
    <m/>
    <m/>
    <m/>
  </r>
  <r>
    <m/>
    <m/>
    <m/>
    <m/>
    <m/>
  </r>
  <r>
    <n v="1"/>
    <m/>
    <m/>
    <n v="1"/>
    <m/>
  </r>
  <r>
    <m/>
    <n v="1"/>
    <m/>
    <m/>
    <m/>
  </r>
  <r>
    <n v="1"/>
    <m/>
    <m/>
    <n v="1"/>
    <m/>
  </r>
  <r>
    <m/>
    <n v="1"/>
    <m/>
    <m/>
    <m/>
  </r>
  <r>
    <n v="1"/>
    <m/>
    <m/>
    <m/>
    <m/>
  </r>
  <r>
    <m/>
    <m/>
    <n v="1"/>
    <m/>
    <m/>
  </r>
  <r>
    <m/>
    <m/>
    <m/>
    <m/>
    <m/>
  </r>
  <r>
    <m/>
    <m/>
    <m/>
    <m/>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22"/>
    <s v="Die Weiterentwicklung der Software wird von einem Dienstleister erledigt, Der Betrieb und die Fehleranalyse und Fehlerreparatur von einem anderen Dienstleister. Der Auftraggeber beherbergt auch den Fachbereich._x000a_Die Dienstleister haben über die Zeit bereits mehrfach gewechselt."/>
    <m/>
    <m/>
    <m/>
    <m/>
    <m/>
    <m/>
    <m/>
    <m/>
    <x v="0"/>
    <n v="1"/>
    <m/>
    <n v="1"/>
    <m/>
    <m/>
    <x v="0"/>
    <m/>
  </r>
  <r>
    <n v="134"/>
    <s v="communication between development and test team mainly via documents"/>
    <m/>
    <m/>
    <m/>
    <m/>
    <m/>
    <m/>
    <m/>
    <m/>
    <x v="0"/>
    <m/>
    <m/>
    <m/>
    <n v="1"/>
    <m/>
    <x v="0"/>
    <m/>
  </r>
  <r>
    <n v="164"/>
    <s v="sprachliche Differenzen, Entwicklungssystem ungleich Testsystem, Zeitmangel im Fachbereich "/>
    <m/>
    <m/>
    <n v="1"/>
    <m/>
    <m/>
    <m/>
    <m/>
    <m/>
    <x v="0"/>
    <m/>
    <m/>
    <m/>
    <m/>
    <m/>
    <x v="0"/>
    <m/>
  </r>
  <r>
    <n v="165"/>
    <s v="Timeframe for corrections is long._x000a_Access to development only via additional enterprise._x000a_Everything has to be done French, Italian and German (by law). And in many cases English towards developent has to be used._x000a_(2 languages and English is minimum requirement for employees)"/>
    <m/>
    <n v="1"/>
    <m/>
    <m/>
    <m/>
    <n v="1"/>
    <m/>
    <m/>
    <x v="0"/>
    <n v="1"/>
    <m/>
    <m/>
    <m/>
    <m/>
    <x v="0"/>
    <m/>
  </r>
  <r>
    <n v="168"/>
    <s v="Fachbereich hat zu wenig Zeit um zu testen"/>
    <m/>
    <m/>
    <n v="1"/>
    <m/>
    <m/>
    <m/>
    <m/>
    <m/>
    <x v="0"/>
    <m/>
    <m/>
    <m/>
    <m/>
    <m/>
    <x v="0"/>
    <m/>
  </r>
  <r>
    <n v="170"/>
    <s v="Sprachbarriere, wenn man mit offshore/ Indien arbeitet"/>
    <m/>
    <m/>
    <m/>
    <m/>
    <m/>
    <m/>
    <m/>
    <m/>
    <x v="0"/>
    <m/>
    <m/>
    <m/>
    <n v="1"/>
    <m/>
    <x v="0"/>
    <m/>
  </r>
  <r>
    <n v="171"/>
    <s v="Fachbereich hat wenig Zeit zum testen. Immer wieder derselbe Zyklus, Testfallvorbereitung und Erstellung, Tests, Fehlernachbeharbeitung und von vorne. Spezifikation manchmal in schlechtem Deutsch."/>
    <m/>
    <n v="1"/>
    <n v="1"/>
    <m/>
    <m/>
    <m/>
    <m/>
    <m/>
    <x v="0"/>
    <m/>
    <m/>
    <m/>
    <n v="1"/>
    <m/>
    <x v="0"/>
    <m/>
  </r>
  <r>
    <n v="175"/>
    <s v="Aktuell Umstellung von Wasserfallmodel auf agil, Shift Left. "/>
    <m/>
    <m/>
    <m/>
    <m/>
    <m/>
    <m/>
    <m/>
    <m/>
    <x v="0"/>
    <m/>
    <m/>
    <m/>
    <m/>
    <n v="1"/>
    <x v="0"/>
    <m/>
  </r>
  <r>
    <n v="183"/>
    <s v="- In manchen Teams: Entwicklung / Test / Spezifikation durch Kollegen unterschiedlicher Muttersprachen_x000a_- Generell keine Zeit um alle wichtigen Funktionalitäten im Rahmen von manuellen Regessions-Tests auszuführen_x000a_- Wenig Zeit für fachliche Weiterbildung der Tester neben den alltäglichen Testing-Aufgaben"/>
    <m/>
    <m/>
    <m/>
    <n v="1"/>
    <n v="1"/>
    <m/>
    <m/>
    <m/>
    <x v="0"/>
    <m/>
    <m/>
    <m/>
    <n v="1"/>
    <m/>
    <x v="0"/>
    <m/>
  </r>
  <r>
    <n v="185"/>
    <s v="Test und Entwicklung sind teilweise in unterschiedlichen Zeitzonen_x000a_Unternehmenssprache ist Englisch (gilt fuer Dokumentationen, die meisten Meetings,...)_x000a_es ist Domainwissen erforderlich"/>
    <n v="1"/>
    <m/>
    <m/>
    <m/>
    <m/>
    <m/>
    <m/>
    <n v="1"/>
    <x v="0"/>
    <m/>
    <m/>
    <m/>
    <m/>
    <m/>
    <x v="0"/>
    <m/>
  </r>
  <r>
    <n v="189"/>
    <s v="Test  hat zu wenig Zeit um zu testen (sind die letzten) Termin für die Freigabe steht_x000a_Requirements werden vernachlässigt_x000a_Imapactanalyse optimierbar_x000a_Abhängigkeiten Funktionen nicht immer einfach zu erkennen_x000a_Sehr komplexes System_x000a__x000a_"/>
    <m/>
    <m/>
    <m/>
    <m/>
    <n v="1"/>
    <m/>
    <m/>
    <m/>
    <x v="0"/>
    <m/>
    <m/>
    <m/>
    <m/>
    <m/>
    <x v="0"/>
    <s v="Test  hat zu wenig Zeit um zu testen (sind die letzten) Termin für die Freigabe steht"/>
  </r>
  <r>
    <n v="192"/>
    <s v="-Fachbereich hat zu wenig Zeit um zu testen_x000a_-Koordination der zu testenden Anwendungen bei unterschiedlichen Releasezyklen "/>
    <m/>
    <m/>
    <n v="1"/>
    <m/>
    <m/>
    <m/>
    <n v="1"/>
    <m/>
    <x v="0"/>
    <m/>
    <m/>
    <m/>
    <m/>
    <m/>
    <x v="0"/>
    <m/>
  </r>
  <r>
    <n v="197"/>
    <s v="kein professioneller Test-Skill im Team, wird bisher als nicht nötig betrachtet"/>
    <m/>
    <m/>
    <m/>
    <m/>
    <m/>
    <m/>
    <m/>
    <n v="1"/>
    <x v="0"/>
    <m/>
    <m/>
    <m/>
    <m/>
    <m/>
    <x v="0"/>
    <m/>
  </r>
  <r>
    <n v="201"/>
    <s v=""/>
    <m/>
    <m/>
    <m/>
    <m/>
    <m/>
    <m/>
    <m/>
    <m/>
    <x v="0"/>
    <m/>
    <m/>
    <m/>
    <m/>
    <m/>
    <x v="0"/>
    <m/>
  </r>
  <r>
    <n v="202"/>
    <s v=""/>
    <m/>
    <m/>
    <m/>
    <m/>
    <m/>
    <m/>
    <m/>
    <m/>
    <x v="0"/>
    <m/>
    <m/>
    <m/>
    <m/>
    <m/>
    <x v="0"/>
    <m/>
  </r>
  <r>
    <n v="203"/>
    <s v="Zu wenig Testkapazitäten im Team. Mittestende aus Projekt/Support haben dafür zu wenig Zeit aufgrund ihrer normalen Tätigkeiten."/>
    <m/>
    <m/>
    <n v="1"/>
    <m/>
    <m/>
    <m/>
    <m/>
    <m/>
    <x v="0"/>
    <m/>
    <m/>
    <m/>
    <m/>
    <m/>
    <x v="0"/>
    <m/>
  </r>
  <r>
    <n v="204"/>
    <s v="Fachbereich hat zu wenig Zeit um zu testen, es kommen immer wieder &quot;dringendere&quot;  Dinge  dazwischen_x000a_Nicht jeder aus dem Fachbereich testet gerne_x000a_Oftmals wird die zugesicherte Testkapazität nicht eingehalten und man muß wieder neu verteilen"/>
    <m/>
    <m/>
    <n v="1"/>
    <m/>
    <m/>
    <m/>
    <m/>
    <m/>
    <x v="0"/>
    <m/>
    <m/>
    <m/>
    <m/>
    <m/>
    <x v="0"/>
    <m/>
  </r>
  <r>
    <n v="205"/>
    <s v=""/>
    <m/>
    <m/>
    <m/>
    <m/>
    <m/>
    <m/>
    <m/>
    <m/>
    <x v="0"/>
    <m/>
    <m/>
    <m/>
    <m/>
    <m/>
    <x v="0"/>
    <m/>
  </r>
  <r>
    <n v="206"/>
    <s v="Fachbereich hat zu wenig Zeit um zu testen"/>
    <m/>
    <m/>
    <n v="1"/>
    <m/>
    <m/>
    <m/>
    <m/>
    <m/>
    <x v="0"/>
    <m/>
    <m/>
    <m/>
    <m/>
    <m/>
    <x v="0"/>
    <m/>
  </r>
  <r>
    <n v="207"/>
    <s v="Fachbereich hat zu wenig Zeit um zu testen, weshalb der Testbereich überhaupt gegründet wurde._x000a_Die fachliche Expertise der Kundenbetreuer ist aber unverzichtbar, um die kundenrelevanten Szenarien zu erfassen"/>
    <m/>
    <m/>
    <n v="1"/>
    <m/>
    <m/>
    <m/>
    <m/>
    <n v="1"/>
    <x v="0"/>
    <m/>
    <m/>
    <m/>
    <m/>
    <m/>
    <x v="0"/>
    <m/>
  </r>
  <r>
    <n v="208"/>
    <s v=""/>
    <m/>
    <m/>
    <m/>
    <m/>
    <m/>
    <m/>
    <m/>
    <m/>
    <x v="0"/>
    <m/>
    <m/>
    <m/>
    <m/>
    <m/>
    <x v="0"/>
    <m/>
  </r>
  <r>
    <n v="209"/>
    <s v="- Testing knowledge is extremely limited to automated test and knowledge about the best ways to get return on for these tests so lots of maintenance is required_x000a_- Test environments do not match production environment enough meaning its possible that tests are passing but failing in production._x000a_- We dont know enough about the system to do good testing (Legacy software)"/>
    <m/>
    <m/>
    <m/>
    <m/>
    <m/>
    <m/>
    <m/>
    <n v="1"/>
    <x v="0"/>
    <m/>
    <n v="1"/>
    <m/>
    <m/>
    <m/>
    <x v="0"/>
    <s v="Test environments do not match production environment enough meaning its possible that tests are passing but failing in production."/>
  </r>
  <r>
    <n v="211"/>
    <s v="Entwicklung und Test finden in unterschiedlichen Ländern mit 1 Stunde Zeitverschiebung statt. Sprache (Requirements, Dev, Test, Documentation) ist Englisch. Das ist aber alles kein Problem."/>
    <m/>
    <m/>
    <m/>
    <m/>
    <m/>
    <m/>
    <m/>
    <m/>
    <x v="0"/>
    <m/>
    <m/>
    <m/>
    <m/>
    <m/>
    <x v="0"/>
    <m/>
  </r>
  <r>
    <n v="215"/>
    <s v="I don't see any organizational challenges."/>
    <m/>
    <m/>
    <m/>
    <m/>
    <m/>
    <m/>
    <m/>
    <m/>
    <x v="0"/>
    <m/>
    <m/>
    <m/>
    <m/>
    <m/>
    <x v="0"/>
    <m/>
  </r>
  <r>
    <n v="217"/>
    <s v="Test und Entwicklung in unterschiedlichen Zeitzonen, Fachbereich hat zu wenig Zeit um zu testen, sehr späte Anforderungen"/>
    <n v="1"/>
    <m/>
    <n v="1"/>
    <m/>
    <m/>
    <m/>
    <m/>
    <m/>
    <x v="0"/>
    <m/>
    <m/>
    <m/>
    <m/>
    <m/>
    <x v="0"/>
    <m/>
  </r>
  <r>
    <n v="222"/>
    <s v="Zeitzonen: ich passe mich an DEV und Business an. Bin derzeit flexibel, keine Betreuungsverpflichtung. Hatte das aber früher und bin da sicher aus eigener Erfahrung toleranter als andere. Unterschiedliche Sprachen: Das Sprachniveau auf Englisch ist reduziert, mit allem für und wider. Das ist immer nur schwierig, wenn Muttersprachler oder indische Kollegen mit indischem Akzent(hat sich deutlich verbessert)  dabei sind. Ist Englisch für alle Fremdsprache, funktioniert das gut."/>
    <m/>
    <m/>
    <m/>
    <m/>
    <m/>
    <m/>
    <m/>
    <m/>
    <x v="0"/>
    <m/>
    <m/>
    <m/>
    <n v="1"/>
    <m/>
    <x v="0"/>
    <m/>
  </r>
  <r>
    <n v="223"/>
    <s v="unterschiedliche Zeitzonen, kaum Zeit um zu testen, daher viele Verschiebungen von eigentlich fertigen Entwicklungen, zum Teil kein Zugriff bzw. kein KnowHow mit dem Testtool, daher oftmals Testen per Mail"/>
    <n v="1"/>
    <m/>
    <m/>
    <m/>
    <n v="1"/>
    <m/>
    <m/>
    <n v="1"/>
    <x v="0"/>
    <m/>
    <m/>
    <m/>
    <m/>
    <m/>
    <x v="0"/>
    <m/>
  </r>
  <r>
    <n v="228"/>
    <s v="None as long as test and development on same team, company and timezone. When not, too many problems to discuss here."/>
    <m/>
    <m/>
    <m/>
    <m/>
    <m/>
    <m/>
    <m/>
    <m/>
    <x v="0"/>
    <m/>
    <m/>
    <m/>
    <m/>
    <m/>
    <x v="0"/>
    <m/>
  </r>
  <r>
    <n v="236"/>
    <s v="Keine organisationsbedingten Herausforderungen bekannt"/>
    <m/>
    <m/>
    <m/>
    <m/>
    <m/>
    <m/>
    <m/>
    <m/>
    <x v="0"/>
    <m/>
    <m/>
    <m/>
    <m/>
    <m/>
    <x v="0"/>
    <m/>
  </r>
  <r>
    <n v="237"/>
    <s v="keine"/>
    <m/>
    <m/>
    <m/>
    <m/>
    <m/>
    <m/>
    <m/>
    <m/>
    <x v="0"/>
    <m/>
    <m/>
    <m/>
    <m/>
    <m/>
    <x v="0"/>
    <m/>
  </r>
  <r>
    <n v="238"/>
    <s v=""/>
    <m/>
    <m/>
    <m/>
    <m/>
    <m/>
    <m/>
    <m/>
    <m/>
    <x v="0"/>
    <m/>
    <m/>
    <m/>
    <m/>
    <m/>
    <x v="0"/>
    <m/>
  </r>
  <r>
    <n v="241"/>
    <s v="strukturiertes Vorgehen beim Testen  - test zeitraum ist selten wirklich geplant, passiert eher adHoc"/>
    <m/>
    <m/>
    <m/>
    <m/>
    <m/>
    <m/>
    <m/>
    <n v="1"/>
    <x v="0"/>
    <m/>
    <m/>
    <m/>
    <m/>
    <m/>
    <x v="0"/>
    <m/>
  </r>
  <r>
    <n v="242"/>
    <s v="unterschiedliche Zeitzone_x000a_Softwareabhängigkeiten von unterschiedlichen Softwareprodukten"/>
    <n v="1"/>
    <m/>
    <m/>
    <m/>
    <m/>
    <m/>
    <m/>
    <m/>
    <x v="0"/>
    <m/>
    <m/>
    <m/>
    <m/>
    <m/>
    <x v="0"/>
    <m/>
  </r>
  <r>
    <n v="243"/>
    <s v="#1 Fachbereich hat zu wenig Zeit um zu testen_x000a_#2 Entwicklern stehen keine validen Testdaten zur Verfügung"/>
    <m/>
    <m/>
    <n v="1"/>
    <m/>
    <m/>
    <m/>
    <m/>
    <m/>
    <x v="0"/>
    <m/>
    <m/>
    <m/>
    <m/>
    <m/>
    <x v="0"/>
    <m/>
  </r>
  <r>
    <n v="244"/>
    <s v=""/>
    <m/>
    <m/>
    <m/>
    <m/>
    <m/>
    <m/>
    <m/>
    <m/>
    <x v="0"/>
    <m/>
    <m/>
    <m/>
    <m/>
    <m/>
    <x v="0"/>
    <m/>
  </r>
  <r>
    <n v="245"/>
    <s v="Test team and development team are in different time zones"/>
    <n v="1"/>
    <m/>
    <m/>
    <m/>
    <m/>
    <m/>
    <m/>
    <m/>
    <x v="0"/>
    <m/>
    <m/>
    <m/>
    <m/>
    <m/>
    <x v="0"/>
    <m/>
  </r>
  <r>
    <n v="251"/>
    <s v="- Sowohl Entwicklung als auch Test verteilt über unterschiedliche Zeitzonen_x000a_- Anlagenverfügbarkeit_x000a_- Reguliertes Umfeld (Medizintechnik)_x000a_- Vielzahl an Konfigurationen/Produktlinien_x000a_- Kommunikation zwischen den Fachabteilungen"/>
    <n v="1"/>
    <m/>
    <m/>
    <m/>
    <m/>
    <m/>
    <m/>
    <m/>
    <x v="0"/>
    <m/>
    <m/>
    <m/>
    <n v="1"/>
    <m/>
    <x v="0"/>
    <s v="Reguliertes Umfeld (Medizintechnik)"/>
  </r>
  <r>
    <n v="253"/>
    <s v="Testspezifikationen rechtzeitig zu erstellen"/>
    <m/>
    <m/>
    <m/>
    <m/>
    <m/>
    <m/>
    <m/>
    <n v="1"/>
    <x v="0"/>
    <m/>
    <m/>
    <m/>
    <m/>
    <m/>
    <x v="0"/>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r>
  <r>
    <m/>
    <m/>
  </r>
  <r>
    <n v="1"/>
    <m/>
  </r>
  <r>
    <m/>
    <m/>
  </r>
  <r>
    <m/>
    <m/>
  </r>
  <r>
    <m/>
    <m/>
  </r>
  <r>
    <m/>
    <m/>
  </r>
  <r>
    <m/>
    <m/>
  </r>
  <r>
    <m/>
    <m/>
  </r>
  <r>
    <m/>
    <m/>
  </r>
  <r>
    <m/>
    <n v="1"/>
  </r>
  <r>
    <m/>
    <m/>
  </r>
  <r>
    <m/>
    <n v="1"/>
  </r>
  <r>
    <m/>
    <m/>
  </r>
  <r>
    <m/>
    <m/>
  </r>
  <r>
    <m/>
    <n v="1"/>
  </r>
  <r>
    <m/>
    <m/>
  </r>
  <r>
    <m/>
    <m/>
  </r>
  <r>
    <m/>
    <m/>
  </r>
  <r>
    <m/>
    <m/>
  </r>
  <r>
    <m/>
    <m/>
  </r>
  <r>
    <m/>
    <m/>
  </r>
  <r>
    <m/>
    <m/>
  </r>
  <r>
    <m/>
    <m/>
  </r>
  <r>
    <m/>
    <m/>
  </r>
  <r>
    <m/>
    <m/>
  </r>
  <r>
    <m/>
    <m/>
  </r>
  <r>
    <m/>
    <m/>
  </r>
  <r>
    <m/>
    <m/>
  </r>
  <r>
    <m/>
    <m/>
  </r>
  <r>
    <m/>
    <m/>
  </r>
  <r>
    <m/>
    <m/>
  </r>
  <r>
    <m/>
    <m/>
  </r>
  <r>
    <m/>
    <m/>
  </r>
  <r>
    <m/>
    <m/>
  </r>
  <r>
    <m/>
    <m/>
  </r>
  <r>
    <n v="1"/>
    <m/>
  </r>
  <r>
    <m/>
    <m/>
  </r>
  <r>
    <m/>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m/>
    <m/>
    <m/>
    <m/>
    <m/>
    <m/>
    <m/>
    <m/>
  </r>
  <r>
    <m/>
    <n v="1"/>
    <m/>
    <m/>
    <m/>
    <m/>
    <m/>
    <n v="1"/>
    <m/>
    <m/>
    <m/>
    <m/>
    <m/>
  </r>
  <r>
    <m/>
    <m/>
    <m/>
    <m/>
    <m/>
    <m/>
    <n v="1"/>
    <m/>
    <m/>
    <m/>
    <m/>
    <m/>
    <m/>
  </r>
  <r>
    <m/>
    <m/>
    <m/>
    <m/>
    <m/>
    <m/>
    <n v="1"/>
    <n v="1"/>
    <n v="1"/>
    <m/>
    <n v="1"/>
    <m/>
    <m/>
  </r>
  <r>
    <n v="1"/>
    <m/>
    <m/>
    <m/>
    <m/>
    <m/>
    <m/>
    <m/>
    <m/>
    <m/>
    <n v="1"/>
    <n v="1"/>
    <m/>
  </r>
  <r>
    <m/>
    <m/>
    <m/>
    <m/>
    <m/>
    <m/>
    <m/>
    <m/>
    <m/>
    <m/>
    <m/>
    <m/>
    <m/>
  </r>
  <r>
    <m/>
    <m/>
    <n v="1"/>
    <n v="1"/>
    <m/>
    <m/>
    <m/>
    <m/>
    <m/>
    <m/>
    <m/>
    <m/>
    <m/>
  </r>
  <r>
    <m/>
    <m/>
    <m/>
    <n v="1"/>
    <m/>
    <m/>
    <m/>
    <m/>
    <m/>
    <m/>
    <m/>
    <n v="1"/>
    <m/>
  </r>
  <r>
    <m/>
    <m/>
    <m/>
    <n v="1"/>
    <n v="1"/>
    <m/>
    <n v="1"/>
    <m/>
    <m/>
    <m/>
    <n v="1"/>
    <m/>
    <m/>
  </r>
  <r>
    <n v="1"/>
    <n v="1"/>
    <m/>
    <n v="1"/>
    <m/>
    <m/>
    <m/>
    <m/>
    <m/>
    <m/>
    <m/>
    <m/>
    <m/>
  </r>
  <r>
    <m/>
    <m/>
    <m/>
    <m/>
    <n v="1"/>
    <n v="1"/>
    <m/>
    <m/>
    <m/>
    <m/>
    <n v="1"/>
    <n v="1"/>
    <m/>
  </r>
  <r>
    <m/>
    <m/>
    <m/>
    <m/>
    <m/>
    <m/>
    <m/>
    <m/>
    <m/>
    <m/>
    <n v="1"/>
    <m/>
    <m/>
  </r>
  <r>
    <m/>
    <m/>
    <m/>
    <m/>
    <m/>
    <m/>
    <m/>
    <m/>
    <m/>
    <m/>
    <m/>
    <n v="1"/>
    <m/>
  </r>
  <r>
    <m/>
    <m/>
    <m/>
    <m/>
    <m/>
    <m/>
    <m/>
    <m/>
    <m/>
    <m/>
    <m/>
    <m/>
    <m/>
  </r>
  <r>
    <m/>
    <m/>
    <m/>
    <m/>
    <m/>
    <m/>
    <m/>
    <m/>
    <m/>
    <m/>
    <m/>
    <m/>
    <m/>
  </r>
  <r>
    <m/>
    <m/>
    <m/>
    <n v="1"/>
    <m/>
    <m/>
    <m/>
    <m/>
    <m/>
    <m/>
    <m/>
    <n v="1"/>
    <n v="1"/>
  </r>
  <r>
    <m/>
    <m/>
    <m/>
    <n v="1"/>
    <m/>
    <m/>
    <m/>
    <m/>
    <m/>
    <m/>
    <m/>
    <m/>
    <m/>
  </r>
  <r>
    <m/>
    <m/>
    <m/>
    <m/>
    <m/>
    <m/>
    <m/>
    <m/>
    <m/>
    <m/>
    <m/>
    <m/>
    <m/>
  </r>
  <r>
    <m/>
    <m/>
    <m/>
    <m/>
    <m/>
    <m/>
    <m/>
    <m/>
    <m/>
    <n v="1"/>
    <m/>
    <m/>
    <m/>
  </r>
  <r>
    <n v="1"/>
    <m/>
    <m/>
    <n v="1"/>
    <m/>
    <m/>
    <m/>
    <m/>
    <m/>
    <m/>
    <n v="1"/>
    <n v="1"/>
    <m/>
  </r>
  <r>
    <m/>
    <m/>
    <m/>
    <m/>
    <m/>
    <m/>
    <m/>
    <m/>
    <m/>
    <m/>
    <m/>
    <m/>
    <m/>
  </r>
  <r>
    <m/>
    <m/>
    <m/>
    <n v="1"/>
    <m/>
    <m/>
    <m/>
    <m/>
    <m/>
    <m/>
    <m/>
    <m/>
    <m/>
  </r>
  <r>
    <n v="1"/>
    <m/>
    <m/>
    <m/>
    <m/>
    <m/>
    <m/>
    <m/>
    <m/>
    <m/>
    <n v="1"/>
    <m/>
    <m/>
  </r>
  <r>
    <m/>
    <m/>
    <m/>
    <m/>
    <m/>
    <m/>
    <m/>
    <m/>
    <m/>
    <m/>
    <m/>
    <m/>
    <n v="1"/>
  </r>
  <r>
    <m/>
    <m/>
    <m/>
    <n v="1"/>
    <m/>
    <m/>
    <m/>
    <m/>
    <m/>
    <m/>
    <n v="1"/>
    <m/>
    <m/>
  </r>
  <r>
    <m/>
    <m/>
    <m/>
    <m/>
    <m/>
    <m/>
    <n v="1"/>
    <m/>
    <m/>
    <m/>
    <n v="1"/>
    <n v="1"/>
    <m/>
  </r>
  <r>
    <m/>
    <n v="1"/>
    <m/>
    <m/>
    <m/>
    <m/>
    <m/>
    <m/>
    <m/>
    <m/>
    <m/>
    <m/>
    <m/>
  </r>
  <r>
    <n v="1"/>
    <m/>
    <m/>
    <m/>
    <m/>
    <n v="1"/>
    <m/>
    <m/>
    <m/>
    <m/>
    <m/>
    <m/>
    <m/>
  </r>
  <r>
    <n v="1"/>
    <n v="1"/>
    <m/>
    <m/>
    <m/>
    <m/>
    <m/>
    <m/>
    <m/>
    <m/>
    <n v="1"/>
    <m/>
    <m/>
  </r>
  <r>
    <m/>
    <m/>
    <m/>
    <n v="1"/>
    <m/>
    <m/>
    <m/>
    <m/>
    <m/>
    <m/>
    <m/>
    <m/>
    <m/>
  </r>
  <r>
    <m/>
    <m/>
    <m/>
    <n v="1"/>
    <m/>
    <m/>
    <m/>
    <m/>
    <m/>
    <m/>
    <m/>
    <m/>
    <m/>
  </r>
  <r>
    <m/>
    <m/>
    <m/>
    <m/>
    <n v="1"/>
    <m/>
    <m/>
    <m/>
    <m/>
    <m/>
    <m/>
    <m/>
    <m/>
  </r>
  <r>
    <m/>
    <m/>
    <m/>
    <n v="1"/>
    <n v="1"/>
    <m/>
    <m/>
    <m/>
    <n v="1"/>
    <n v="1"/>
    <n v="1"/>
    <m/>
    <m/>
  </r>
  <r>
    <m/>
    <m/>
    <m/>
    <m/>
    <m/>
    <n v="1"/>
    <m/>
    <m/>
    <m/>
    <m/>
    <m/>
    <m/>
    <n v="1"/>
  </r>
  <r>
    <m/>
    <m/>
    <m/>
    <m/>
    <m/>
    <m/>
    <m/>
    <m/>
    <m/>
    <m/>
    <m/>
    <m/>
    <m/>
  </r>
  <r>
    <m/>
    <m/>
    <m/>
    <n v="1"/>
    <n v="1"/>
    <m/>
    <m/>
    <m/>
    <m/>
    <m/>
    <m/>
    <m/>
    <m/>
  </r>
  <r>
    <m/>
    <n v="1"/>
    <m/>
    <n v="1"/>
    <n v="1"/>
    <m/>
    <m/>
    <m/>
    <m/>
    <m/>
    <n v="1"/>
    <m/>
    <m/>
  </r>
  <r>
    <m/>
    <m/>
    <m/>
    <m/>
    <n v="1"/>
    <m/>
    <m/>
    <m/>
    <m/>
    <m/>
    <m/>
    <m/>
    <m/>
  </r>
  <r>
    <m/>
    <m/>
    <m/>
    <m/>
    <m/>
    <m/>
    <m/>
    <m/>
    <m/>
    <m/>
    <m/>
    <m/>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r>
  <r>
    <n v="1"/>
    <m/>
    <m/>
    <m/>
    <m/>
  </r>
  <r>
    <n v="1"/>
    <m/>
    <m/>
    <n v="1"/>
    <m/>
  </r>
  <r>
    <n v="1"/>
    <m/>
    <n v="1"/>
    <m/>
    <n v="1"/>
  </r>
  <r>
    <m/>
    <m/>
    <n v="1"/>
    <m/>
    <m/>
  </r>
  <r>
    <m/>
    <m/>
    <m/>
    <m/>
    <m/>
  </r>
  <r>
    <n v="1"/>
    <m/>
    <m/>
    <m/>
    <m/>
  </r>
  <r>
    <n v="1"/>
    <m/>
    <m/>
    <m/>
    <m/>
  </r>
  <r>
    <n v="1"/>
    <m/>
    <m/>
    <m/>
    <m/>
  </r>
  <r>
    <n v="1"/>
    <n v="1"/>
    <n v="1"/>
    <m/>
    <m/>
  </r>
  <r>
    <m/>
    <n v="1"/>
    <m/>
    <m/>
    <m/>
  </r>
  <r>
    <n v="1"/>
    <n v="1"/>
    <n v="1"/>
    <m/>
    <m/>
  </r>
  <r>
    <n v="1"/>
    <n v="1"/>
    <n v="1"/>
    <m/>
    <m/>
  </r>
  <r>
    <m/>
    <m/>
    <m/>
    <m/>
    <m/>
  </r>
  <r>
    <m/>
    <m/>
    <m/>
    <m/>
    <m/>
  </r>
  <r>
    <n v="1"/>
    <n v="1"/>
    <m/>
    <m/>
    <m/>
  </r>
  <r>
    <n v="1"/>
    <n v="1"/>
    <m/>
    <m/>
    <m/>
  </r>
  <r>
    <m/>
    <m/>
    <m/>
    <m/>
    <m/>
  </r>
  <r>
    <n v="1"/>
    <n v="1"/>
    <m/>
    <m/>
    <m/>
  </r>
  <r>
    <n v="1"/>
    <n v="1"/>
    <m/>
    <m/>
    <m/>
  </r>
  <r>
    <m/>
    <m/>
    <m/>
    <m/>
    <m/>
  </r>
  <r>
    <m/>
    <m/>
    <n v="1"/>
    <m/>
    <m/>
  </r>
  <r>
    <m/>
    <m/>
    <n v="1"/>
    <m/>
    <m/>
  </r>
  <r>
    <m/>
    <m/>
    <n v="1"/>
    <m/>
    <m/>
  </r>
  <r>
    <n v="1"/>
    <m/>
    <m/>
    <m/>
    <m/>
  </r>
  <r>
    <m/>
    <n v="1"/>
    <n v="1"/>
    <m/>
    <m/>
  </r>
  <r>
    <n v="1"/>
    <m/>
    <n v="1"/>
    <m/>
    <m/>
  </r>
  <r>
    <m/>
    <n v="1"/>
    <n v="1"/>
    <m/>
    <m/>
  </r>
  <r>
    <m/>
    <m/>
    <n v="1"/>
    <m/>
    <m/>
  </r>
  <r>
    <m/>
    <n v="1"/>
    <n v="1"/>
    <m/>
    <m/>
  </r>
  <r>
    <m/>
    <m/>
    <m/>
    <m/>
    <m/>
  </r>
  <r>
    <m/>
    <n v="1"/>
    <m/>
    <m/>
    <m/>
  </r>
  <r>
    <m/>
    <n v="1"/>
    <m/>
    <m/>
    <m/>
  </r>
  <r>
    <m/>
    <n v="1"/>
    <m/>
    <m/>
    <m/>
  </r>
  <r>
    <m/>
    <n v="1"/>
    <n v="1"/>
    <m/>
    <m/>
  </r>
  <r>
    <m/>
    <n v="1"/>
    <m/>
    <m/>
    <m/>
  </r>
  <r>
    <n v="1"/>
    <m/>
    <m/>
    <n v="1"/>
    <m/>
  </r>
  <r>
    <n v="1"/>
    <m/>
    <m/>
    <m/>
    <m/>
  </r>
  <r>
    <m/>
    <m/>
    <m/>
    <m/>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r>
  <r>
    <n v="1"/>
    <m/>
  </r>
  <r>
    <n v="1"/>
    <m/>
  </r>
  <r>
    <m/>
    <n v="1"/>
  </r>
  <r>
    <m/>
    <n v="1"/>
  </r>
  <r>
    <m/>
    <m/>
  </r>
  <r>
    <m/>
    <n v="1"/>
  </r>
  <r>
    <n v="1"/>
    <m/>
  </r>
  <r>
    <n v="1"/>
    <m/>
  </r>
  <r>
    <n v="1"/>
    <m/>
  </r>
  <r>
    <n v="1"/>
    <m/>
  </r>
  <r>
    <n v="1"/>
    <m/>
  </r>
  <r>
    <m/>
    <n v="1"/>
  </r>
  <r>
    <m/>
    <m/>
  </r>
  <r>
    <m/>
    <m/>
  </r>
  <r>
    <n v="1"/>
    <m/>
  </r>
  <r>
    <n v="1"/>
    <m/>
  </r>
  <r>
    <m/>
    <m/>
  </r>
  <r>
    <n v="1"/>
    <m/>
  </r>
  <r>
    <n v="1"/>
    <m/>
  </r>
  <r>
    <m/>
    <m/>
  </r>
  <r>
    <m/>
    <n v="1"/>
  </r>
  <r>
    <n v="1"/>
    <m/>
  </r>
  <r>
    <n v="1"/>
    <m/>
  </r>
  <r>
    <m/>
    <n v="1"/>
  </r>
  <r>
    <n v="1"/>
    <m/>
  </r>
  <r>
    <n v="1"/>
    <m/>
  </r>
  <r>
    <n v="1"/>
    <m/>
  </r>
  <r>
    <n v="1"/>
    <m/>
  </r>
  <r>
    <m/>
    <n v="1"/>
  </r>
  <r>
    <m/>
    <m/>
  </r>
  <r>
    <n v="1"/>
    <m/>
  </r>
  <r>
    <n v="1"/>
    <m/>
  </r>
  <r>
    <m/>
    <n v="1"/>
  </r>
  <r>
    <n v="1"/>
    <m/>
  </r>
  <r>
    <n v="1"/>
    <m/>
  </r>
  <r>
    <n v="1"/>
    <m/>
  </r>
  <r>
    <n v="1"/>
    <m/>
  </r>
  <r>
    <m/>
    <m/>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1"/>
    <m/>
    <m/>
    <n v="1"/>
    <m/>
    <m/>
    <m/>
    <x v="0"/>
    <m/>
  </r>
  <r>
    <m/>
    <m/>
    <m/>
    <n v="1"/>
    <m/>
    <m/>
    <m/>
    <x v="0"/>
    <n v="1"/>
  </r>
  <r>
    <m/>
    <m/>
    <m/>
    <n v="1"/>
    <m/>
    <m/>
    <m/>
    <x v="0"/>
    <m/>
  </r>
  <r>
    <m/>
    <m/>
    <m/>
    <m/>
    <m/>
    <m/>
    <m/>
    <x v="0"/>
    <n v="1"/>
  </r>
  <r>
    <m/>
    <m/>
    <m/>
    <m/>
    <n v="1"/>
    <m/>
    <m/>
    <x v="0"/>
    <m/>
  </r>
  <r>
    <m/>
    <m/>
    <m/>
    <m/>
    <m/>
    <n v="1"/>
    <m/>
    <x v="0"/>
    <m/>
  </r>
  <r>
    <m/>
    <m/>
    <m/>
    <m/>
    <m/>
    <m/>
    <m/>
    <x v="0"/>
    <m/>
  </r>
  <r>
    <n v="1"/>
    <m/>
    <m/>
    <m/>
    <m/>
    <m/>
    <n v="1"/>
    <x v="0"/>
    <n v="1"/>
  </r>
  <r>
    <m/>
    <m/>
    <n v="1"/>
    <m/>
    <m/>
    <n v="1"/>
    <m/>
    <x v="0"/>
    <m/>
  </r>
  <r>
    <n v="1"/>
    <n v="1"/>
    <n v="1"/>
    <m/>
    <m/>
    <m/>
    <m/>
    <x v="0"/>
    <n v="1"/>
  </r>
  <r>
    <n v="1"/>
    <m/>
    <m/>
    <m/>
    <m/>
    <m/>
    <m/>
    <x v="0"/>
    <n v="1"/>
  </r>
  <r>
    <n v="1"/>
    <m/>
    <m/>
    <m/>
    <m/>
    <m/>
    <m/>
    <x v="0"/>
    <m/>
  </r>
  <r>
    <n v="1"/>
    <m/>
    <m/>
    <m/>
    <m/>
    <m/>
    <m/>
    <x v="0"/>
    <m/>
  </r>
  <r>
    <m/>
    <m/>
    <n v="1"/>
    <m/>
    <m/>
    <m/>
    <m/>
    <x v="0"/>
    <n v="1"/>
  </r>
  <r>
    <m/>
    <m/>
    <m/>
    <m/>
    <m/>
    <m/>
    <m/>
    <x v="0"/>
    <n v="1"/>
  </r>
  <r>
    <m/>
    <m/>
    <m/>
    <m/>
    <m/>
    <m/>
    <m/>
    <x v="0"/>
    <n v="1"/>
  </r>
  <r>
    <m/>
    <m/>
    <n v="1"/>
    <m/>
    <m/>
    <m/>
    <m/>
    <x v="0"/>
    <n v="1"/>
  </r>
  <r>
    <m/>
    <m/>
    <m/>
    <m/>
    <m/>
    <m/>
    <m/>
    <x v="0"/>
    <n v="1"/>
  </r>
  <r>
    <m/>
    <m/>
    <n v="1"/>
    <m/>
    <m/>
    <m/>
    <m/>
    <x v="0"/>
    <n v="1"/>
  </r>
  <r>
    <m/>
    <m/>
    <n v="1"/>
    <m/>
    <m/>
    <m/>
    <m/>
    <x v="0"/>
    <n v="1"/>
  </r>
  <r>
    <m/>
    <m/>
    <n v="1"/>
    <m/>
    <m/>
    <m/>
    <m/>
    <x v="0"/>
    <m/>
  </r>
  <r>
    <m/>
    <m/>
    <n v="1"/>
    <m/>
    <m/>
    <m/>
    <m/>
    <x v="0"/>
    <n v="1"/>
  </r>
  <r>
    <n v="1"/>
    <m/>
    <n v="1"/>
    <m/>
    <m/>
    <m/>
    <m/>
    <x v="0"/>
    <n v="1"/>
  </r>
  <r>
    <m/>
    <m/>
    <n v="1"/>
    <m/>
    <m/>
    <m/>
    <m/>
    <x v="0"/>
    <m/>
  </r>
  <r>
    <n v="1"/>
    <m/>
    <m/>
    <m/>
    <m/>
    <m/>
    <m/>
    <x v="0"/>
    <n v="1"/>
  </r>
  <r>
    <n v="1"/>
    <m/>
    <m/>
    <m/>
    <m/>
    <m/>
    <m/>
    <x v="0"/>
    <n v="1"/>
  </r>
  <r>
    <m/>
    <m/>
    <m/>
    <m/>
    <m/>
    <m/>
    <m/>
    <x v="0"/>
    <m/>
  </r>
  <r>
    <n v="1"/>
    <m/>
    <m/>
    <m/>
    <m/>
    <m/>
    <m/>
    <x v="0"/>
    <m/>
  </r>
  <r>
    <m/>
    <m/>
    <m/>
    <m/>
    <m/>
    <m/>
    <m/>
    <x v="0"/>
    <m/>
  </r>
  <r>
    <m/>
    <m/>
    <n v="1"/>
    <m/>
    <m/>
    <m/>
    <m/>
    <x v="0"/>
    <m/>
  </r>
  <r>
    <m/>
    <m/>
    <m/>
    <m/>
    <m/>
    <m/>
    <m/>
    <x v="0"/>
    <m/>
  </r>
  <r>
    <m/>
    <m/>
    <m/>
    <m/>
    <m/>
    <m/>
    <m/>
    <x v="0"/>
    <n v="1"/>
  </r>
  <r>
    <n v="1"/>
    <m/>
    <m/>
    <m/>
    <m/>
    <m/>
    <m/>
    <x v="0"/>
    <m/>
  </r>
  <r>
    <n v="1"/>
    <m/>
    <m/>
    <n v="1"/>
    <m/>
    <m/>
    <m/>
    <x v="0"/>
    <m/>
  </r>
  <r>
    <m/>
    <m/>
    <m/>
    <m/>
    <m/>
    <m/>
    <m/>
    <x v="0"/>
    <m/>
  </r>
  <r>
    <n v="1"/>
    <m/>
    <m/>
    <m/>
    <m/>
    <m/>
    <m/>
    <x v="0"/>
    <m/>
  </r>
  <r>
    <n v="1"/>
    <m/>
    <n v="1"/>
    <m/>
    <n v="1"/>
    <m/>
    <m/>
    <x v="0"/>
    <m/>
  </r>
  <r>
    <n v="1"/>
    <m/>
    <m/>
    <m/>
    <m/>
    <m/>
    <m/>
    <x v="0"/>
    <m/>
  </r>
  <r>
    <m/>
    <m/>
    <m/>
    <m/>
    <m/>
    <m/>
    <m/>
    <x v="0"/>
    <m/>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r>
  <r>
    <m/>
    <m/>
  </r>
  <r>
    <m/>
    <m/>
  </r>
  <r>
    <n v="1"/>
    <m/>
  </r>
  <r>
    <n v="1"/>
    <m/>
  </r>
  <r>
    <m/>
    <m/>
  </r>
  <r>
    <n v="1"/>
    <m/>
  </r>
  <r>
    <n v="1"/>
    <m/>
  </r>
  <r>
    <m/>
    <n v="1"/>
  </r>
  <r>
    <n v="1"/>
    <m/>
  </r>
  <r>
    <m/>
    <m/>
  </r>
  <r>
    <n v="1"/>
    <m/>
  </r>
  <r>
    <n v="1"/>
    <m/>
  </r>
  <r>
    <m/>
    <m/>
  </r>
  <r>
    <m/>
    <m/>
  </r>
  <r>
    <m/>
    <n v="1"/>
  </r>
  <r>
    <n v="1"/>
    <m/>
  </r>
  <r>
    <m/>
    <m/>
  </r>
  <r>
    <m/>
    <n v="1"/>
  </r>
  <r>
    <n v="1"/>
    <m/>
  </r>
  <r>
    <m/>
    <m/>
  </r>
  <r>
    <m/>
    <m/>
  </r>
  <r>
    <n v="1"/>
    <m/>
  </r>
  <r>
    <n v="1"/>
    <m/>
  </r>
  <r>
    <n v="1"/>
    <m/>
  </r>
  <r>
    <m/>
    <m/>
  </r>
  <r>
    <n v="1"/>
    <m/>
  </r>
  <r>
    <m/>
    <m/>
  </r>
  <r>
    <m/>
    <m/>
  </r>
  <r>
    <n v="1"/>
    <m/>
  </r>
  <r>
    <m/>
    <m/>
  </r>
  <r>
    <m/>
    <m/>
  </r>
  <r>
    <n v="1"/>
    <m/>
  </r>
  <r>
    <n v="1"/>
    <m/>
  </r>
  <r>
    <n v="1"/>
    <m/>
  </r>
  <r>
    <m/>
    <m/>
  </r>
  <r>
    <m/>
    <m/>
  </r>
  <r>
    <n v="1"/>
    <m/>
  </r>
  <r>
    <m/>
    <m/>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m/>
    <m/>
    <m/>
    <m/>
    <m/>
  </r>
  <r>
    <n v="1"/>
    <n v="1"/>
    <m/>
    <m/>
    <m/>
    <m/>
    <m/>
    <m/>
    <m/>
    <m/>
  </r>
  <r>
    <m/>
    <n v="1"/>
    <n v="1"/>
    <m/>
    <m/>
    <m/>
    <m/>
    <m/>
    <m/>
    <m/>
  </r>
  <r>
    <m/>
    <m/>
    <m/>
    <n v="1"/>
    <m/>
    <m/>
    <n v="1"/>
    <m/>
    <m/>
    <n v="1"/>
  </r>
  <r>
    <m/>
    <m/>
    <m/>
    <m/>
    <n v="1"/>
    <m/>
    <m/>
    <m/>
    <m/>
    <m/>
  </r>
  <r>
    <m/>
    <m/>
    <m/>
    <m/>
    <m/>
    <m/>
    <m/>
    <m/>
    <m/>
    <m/>
  </r>
  <r>
    <m/>
    <m/>
    <m/>
    <m/>
    <m/>
    <n v="1"/>
    <m/>
    <m/>
    <m/>
    <m/>
  </r>
  <r>
    <m/>
    <m/>
    <m/>
    <m/>
    <m/>
    <m/>
    <m/>
    <m/>
    <m/>
    <m/>
  </r>
  <r>
    <m/>
    <m/>
    <m/>
    <m/>
    <m/>
    <n v="1"/>
    <n v="1"/>
    <n v="1"/>
    <m/>
    <m/>
  </r>
  <r>
    <m/>
    <m/>
    <m/>
    <m/>
    <m/>
    <m/>
    <m/>
    <m/>
    <m/>
    <m/>
  </r>
  <r>
    <n v="1"/>
    <m/>
    <m/>
    <m/>
    <m/>
    <m/>
    <m/>
    <m/>
    <m/>
    <n v="1"/>
  </r>
  <r>
    <m/>
    <m/>
    <n v="1"/>
    <m/>
    <m/>
    <m/>
    <m/>
    <m/>
    <m/>
    <n v="1"/>
  </r>
  <r>
    <m/>
    <m/>
    <m/>
    <m/>
    <m/>
    <n v="1"/>
    <m/>
    <m/>
    <n v="1"/>
    <m/>
  </r>
  <r>
    <m/>
    <m/>
    <m/>
    <m/>
    <m/>
    <m/>
    <m/>
    <m/>
    <m/>
    <m/>
  </r>
  <r>
    <m/>
    <m/>
    <m/>
    <m/>
    <m/>
    <m/>
    <m/>
    <m/>
    <m/>
    <m/>
  </r>
  <r>
    <m/>
    <n v="1"/>
    <m/>
    <m/>
    <m/>
    <m/>
    <n v="1"/>
    <m/>
    <m/>
    <m/>
  </r>
  <r>
    <m/>
    <m/>
    <m/>
    <m/>
    <m/>
    <m/>
    <m/>
    <m/>
    <m/>
    <m/>
  </r>
  <r>
    <m/>
    <m/>
    <m/>
    <m/>
    <m/>
    <m/>
    <m/>
    <m/>
    <m/>
    <m/>
  </r>
  <r>
    <m/>
    <n v="1"/>
    <m/>
    <m/>
    <m/>
    <m/>
    <m/>
    <m/>
    <m/>
    <m/>
  </r>
  <r>
    <m/>
    <n v="1"/>
    <m/>
    <m/>
    <m/>
    <m/>
    <m/>
    <m/>
    <m/>
    <m/>
  </r>
  <r>
    <m/>
    <m/>
    <m/>
    <m/>
    <m/>
    <m/>
    <m/>
    <m/>
    <m/>
    <m/>
  </r>
  <r>
    <m/>
    <m/>
    <m/>
    <m/>
    <n v="1"/>
    <n v="1"/>
    <m/>
    <m/>
    <m/>
    <m/>
  </r>
  <r>
    <m/>
    <m/>
    <m/>
    <m/>
    <m/>
    <m/>
    <n v="1"/>
    <m/>
    <m/>
    <m/>
  </r>
  <r>
    <m/>
    <m/>
    <m/>
    <m/>
    <m/>
    <m/>
    <m/>
    <m/>
    <m/>
    <m/>
  </r>
  <r>
    <m/>
    <m/>
    <m/>
    <m/>
    <n v="1"/>
    <m/>
    <m/>
    <m/>
    <n v="1"/>
    <m/>
  </r>
  <r>
    <n v="1"/>
    <m/>
    <m/>
    <m/>
    <m/>
    <m/>
    <m/>
    <m/>
    <m/>
    <m/>
  </r>
  <r>
    <m/>
    <m/>
    <m/>
    <m/>
    <m/>
    <m/>
    <m/>
    <m/>
    <m/>
    <m/>
  </r>
  <r>
    <n v="1"/>
    <n v="1"/>
    <m/>
    <m/>
    <m/>
    <n v="1"/>
    <m/>
    <m/>
    <m/>
    <m/>
  </r>
  <r>
    <m/>
    <m/>
    <m/>
    <m/>
    <m/>
    <m/>
    <m/>
    <m/>
    <m/>
    <m/>
  </r>
  <r>
    <n v="1"/>
    <n v="1"/>
    <m/>
    <m/>
    <m/>
    <m/>
    <m/>
    <m/>
    <m/>
    <m/>
  </r>
  <r>
    <m/>
    <m/>
    <m/>
    <m/>
    <m/>
    <m/>
    <m/>
    <m/>
    <m/>
    <m/>
  </r>
  <r>
    <m/>
    <m/>
    <m/>
    <m/>
    <m/>
    <m/>
    <m/>
    <m/>
    <m/>
    <m/>
  </r>
  <r>
    <m/>
    <n v="1"/>
    <m/>
    <m/>
    <m/>
    <m/>
    <n v="1"/>
    <m/>
    <m/>
    <n v="1"/>
  </r>
  <r>
    <n v="1"/>
    <m/>
    <m/>
    <n v="1"/>
    <m/>
    <m/>
    <n v="1"/>
    <n v="1"/>
    <m/>
    <m/>
  </r>
  <r>
    <m/>
    <m/>
    <m/>
    <n v="1"/>
    <m/>
    <m/>
    <m/>
    <m/>
    <m/>
    <m/>
  </r>
  <r>
    <m/>
    <m/>
    <m/>
    <m/>
    <m/>
    <m/>
    <m/>
    <m/>
    <m/>
    <m/>
  </r>
  <r>
    <m/>
    <m/>
    <m/>
    <n v="1"/>
    <m/>
    <m/>
    <m/>
    <m/>
    <m/>
    <m/>
  </r>
  <r>
    <m/>
    <m/>
    <m/>
    <m/>
    <m/>
    <m/>
    <m/>
    <m/>
    <m/>
    <m/>
  </r>
  <r>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22"/>
    <s v="keine Erfassung"/>
    <n v="1"/>
    <m/>
    <m/>
    <m/>
  </r>
  <r>
    <n v="134"/>
    <s v="no"/>
    <n v="1"/>
    <m/>
    <m/>
    <m/>
  </r>
  <r>
    <n v="164"/>
    <s v="nein"/>
    <n v="1"/>
    <m/>
    <m/>
    <m/>
  </r>
  <r>
    <n v="165"/>
    <s v="Yes. HPQC manually."/>
    <m/>
    <n v="1"/>
    <m/>
    <s v="HPQC"/>
  </r>
  <r>
    <n v="168"/>
    <s v="nein"/>
    <n v="1"/>
    <m/>
    <m/>
    <m/>
  </r>
  <r>
    <n v="170"/>
    <s v=""/>
    <m/>
    <m/>
    <m/>
    <m/>
  </r>
  <r>
    <n v="171"/>
    <s v="überhaupt nicht"/>
    <n v="1"/>
    <m/>
    <m/>
    <m/>
  </r>
  <r>
    <n v="175"/>
    <s v="nein"/>
    <n v="1"/>
    <m/>
    <m/>
    <m/>
  </r>
  <r>
    <n v="183"/>
    <s v="Teilweise wird diese erfasst. Entweder manuell oder automatisch mit Hilfe der Testausführungs-Funktion des TFS."/>
    <m/>
    <m/>
    <n v="1"/>
    <s v="Azure DevOps"/>
  </r>
  <r>
    <n v="185"/>
    <s v="Wir dokumentieren eine „Richtzeit“ im TestCase"/>
    <n v="1"/>
    <m/>
    <m/>
    <m/>
  </r>
  <r>
    <n v="189"/>
    <s v="Per tool start und end zeit wird erfasst"/>
    <m/>
    <m/>
    <n v="1"/>
    <m/>
  </r>
  <r>
    <n v="192"/>
    <s v="wir nicht erfasst"/>
    <n v="1"/>
    <m/>
    <m/>
    <m/>
  </r>
  <r>
    <n v="197"/>
    <s v="nein, nur gefühlt auffällige Ausreisser werden analysiert "/>
    <n v="1"/>
    <m/>
    <m/>
    <m/>
  </r>
  <r>
    <n v="201"/>
    <s v="Getrackt durch Testspezifikationen (Abnahmetests) und Testlink (andere Tests)"/>
    <m/>
    <n v="1"/>
    <m/>
    <m/>
  </r>
  <r>
    <n v="202"/>
    <s v="Testlink (wird nicht genutzt)"/>
    <n v="1"/>
    <m/>
    <m/>
    <m/>
  </r>
  <r>
    <n v="203"/>
    <s v="wird nicht getrackt"/>
    <n v="1"/>
    <m/>
    <m/>
    <m/>
  </r>
  <r>
    <n v="204"/>
    <s v="Nur auf freiwilliger Basis. Der Tester kann die Ausführungszeit am Testfall vermerken. "/>
    <n v="1"/>
    <m/>
    <m/>
    <s v="Nur auf freiwilliger Basis"/>
  </r>
  <r>
    <n v="205"/>
    <s v="Erfassung in der Zeiterfassung. Dauer der Ausführung wird ansonsten nicht getrackt. Zeitschätzung im Vorfeld beruht auf Erfahrung"/>
    <n v="1"/>
    <m/>
    <m/>
    <m/>
  </r>
  <r>
    <n v="206"/>
    <s v="Wir tracken das nicht mehr aktiv, hatten wir mal versucht, aber das müssten die Tester manuell eingeben. Wir versuchen beim Durchführen sehr langlaufende Tests zu identifizieren, die wir dann umschreiben und anpassen._x000a_"/>
    <n v="1"/>
    <m/>
    <m/>
    <s v="hatten wir mal versucht, aber das müssten die Tester manuell eingeben"/>
  </r>
  <r>
    <n v="207"/>
    <s v="Dies ist möglich, wird selten gemacht, kaum kontrolliert und daher auch nicht ausgewertet."/>
    <n v="1"/>
    <m/>
    <m/>
    <m/>
  </r>
  <r>
    <n v="208"/>
    <s v=""/>
    <m/>
    <m/>
    <m/>
    <m/>
  </r>
  <r>
    <n v="209"/>
    <s v="Not that I am aware of."/>
    <n v="1"/>
    <m/>
    <m/>
    <m/>
  </r>
  <r>
    <n v="211"/>
    <s v="Ja, in Azure DevOps wird die Ausführungsdauer festgehalten"/>
    <m/>
    <m/>
    <n v="1"/>
    <m/>
  </r>
  <r>
    <n v="215"/>
    <s v="Automated test cases have the execution time recorded. For the manual testcases, we just go with the estimated plugged in the ticket."/>
    <n v="1"/>
    <m/>
    <m/>
    <m/>
  </r>
  <r>
    <n v="217"/>
    <s v="nein"/>
    <n v="1"/>
    <m/>
    <m/>
    <m/>
  </r>
  <r>
    <n v="222"/>
    <s v="Bei den automatisierten Testfälle wurde Dauer und Performance ausgegeben. Bei den manuellen stehen die Durchlaufzeiten imTestresultreport. Allerdings kann es sein, dass die Tests wg. anderer Aktivitäten unterbrochen werden müssen. Aussagekräftig sind diese nicht, sobald ein Tester mehr als Testen zu tun hat."/>
    <m/>
    <m/>
    <n v="1"/>
    <s v="Allerdings kann es sein, dass die Tests wg. anderer Aktivitäten unterbrochen werden müssen. Aussagekräftig sind diese nicht, sobald ein Tester mehr als Testen zu tun hat."/>
  </r>
  <r>
    <n v="223"/>
    <s v="nein"/>
    <n v="1"/>
    <m/>
    <m/>
    <m/>
  </r>
  <r>
    <n v="228"/>
    <s v="no"/>
    <n v="1"/>
    <m/>
    <m/>
    <m/>
  </r>
  <r>
    <n v="236"/>
    <s v="Nein, da sehr kurz"/>
    <n v="1"/>
    <m/>
    <m/>
    <m/>
  </r>
  <r>
    <n v="237"/>
    <s v="gar nicht"/>
    <n v="1"/>
    <m/>
    <m/>
    <m/>
  </r>
  <r>
    <n v="238"/>
    <s v="Yes, and it varies.   Many factors are taken into consideration to determine the time to execute a test case "/>
    <m/>
    <m/>
    <n v="1"/>
    <m/>
  </r>
  <r>
    <n v="241"/>
    <s v="nein"/>
    <n v="1"/>
    <m/>
    <m/>
    <m/>
  </r>
  <r>
    <n v="242"/>
    <s v="nein"/>
    <n v="1"/>
    <m/>
    <m/>
    <m/>
  </r>
  <r>
    <n v="243"/>
    <s v="nein"/>
    <n v="1"/>
    <m/>
    <m/>
    <m/>
  </r>
  <r>
    <n v="244"/>
    <s v="no"/>
    <n v="1"/>
    <m/>
    <m/>
    <m/>
  </r>
  <r>
    <n v="245"/>
    <s v="Test Results are stored in Azure DevOps and this automatically records execution time by calculating from the time step 1 results are entered until the last step results are entered.  "/>
    <m/>
    <m/>
    <n v="1"/>
    <m/>
  </r>
  <r>
    <n v="251"/>
    <s v="Ja, Microsoft Test Manager (TFS)"/>
    <m/>
    <m/>
    <n v="1"/>
    <m/>
  </r>
  <r>
    <n v="253"/>
    <s v="nein"/>
    <n v="1"/>
    <m/>
    <m/>
    <m/>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r>
  <r>
    <m/>
    <m/>
    <m/>
    <m/>
  </r>
  <r>
    <m/>
    <m/>
    <m/>
    <m/>
  </r>
  <r>
    <n v="1"/>
    <m/>
    <m/>
    <m/>
  </r>
  <r>
    <m/>
    <n v="1"/>
    <m/>
    <m/>
  </r>
  <r>
    <m/>
    <m/>
    <m/>
    <m/>
  </r>
  <r>
    <m/>
    <m/>
    <m/>
    <n v="1"/>
  </r>
  <r>
    <m/>
    <n v="1"/>
    <m/>
    <m/>
  </r>
  <r>
    <m/>
    <m/>
    <n v="1"/>
    <m/>
  </r>
  <r>
    <m/>
    <m/>
    <m/>
    <m/>
  </r>
  <r>
    <m/>
    <m/>
    <m/>
    <m/>
  </r>
  <r>
    <n v="1"/>
    <m/>
    <m/>
    <m/>
  </r>
  <r>
    <m/>
    <m/>
    <n v="1"/>
    <m/>
  </r>
  <r>
    <m/>
    <m/>
    <m/>
    <m/>
  </r>
  <r>
    <m/>
    <m/>
    <m/>
    <m/>
  </r>
  <r>
    <m/>
    <m/>
    <n v="1"/>
    <m/>
  </r>
  <r>
    <m/>
    <m/>
    <m/>
    <n v="1"/>
  </r>
  <r>
    <m/>
    <m/>
    <m/>
    <m/>
  </r>
  <r>
    <m/>
    <m/>
    <m/>
    <n v="1"/>
  </r>
  <r>
    <m/>
    <m/>
    <n v="1"/>
    <m/>
  </r>
  <r>
    <m/>
    <m/>
    <m/>
    <m/>
  </r>
  <r>
    <m/>
    <m/>
    <m/>
    <m/>
  </r>
  <r>
    <m/>
    <n v="1"/>
    <m/>
    <m/>
  </r>
  <r>
    <n v="1"/>
    <m/>
    <m/>
    <m/>
  </r>
  <r>
    <m/>
    <m/>
    <m/>
    <m/>
  </r>
  <r>
    <m/>
    <m/>
    <m/>
    <m/>
  </r>
  <r>
    <m/>
    <n v="1"/>
    <m/>
    <m/>
  </r>
  <r>
    <m/>
    <m/>
    <m/>
    <m/>
  </r>
  <r>
    <m/>
    <m/>
    <m/>
    <m/>
  </r>
  <r>
    <m/>
    <m/>
    <m/>
    <n v="1"/>
  </r>
  <r>
    <m/>
    <m/>
    <m/>
    <m/>
  </r>
  <r>
    <m/>
    <m/>
    <m/>
    <m/>
  </r>
  <r>
    <n v="1"/>
    <m/>
    <m/>
    <m/>
  </r>
  <r>
    <m/>
    <m/>
    <m/>
    <n v="1"/>
  </r>
  <r>
    <m/>
    <m/>
    <n v="1"/>
    <m/>
  </r>
  <r>
    <m/>
    <m/>
    <m/>
    <m/>
  </r>
  <r>
    <m/>
    <m/>
    <m/>
    <m/>
  </r>
  <r>
    <m/>
    <n v="1"/>
    <m/>
    <m/>
  </r>
  <r>
    <m/>
    <m/>
    <m/>
    <m/>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m/>
    <m/>
  </r>
  <r>
    <m/>
    <m/>
    <m/>
    <n v="1"/>
    <n v="1"/>
    <m/>
    <m/>
  </r>
  <r>
    <m/>
    <n v="1"/>
    <m/>
    <m/>
    <m/>
    <m/>
    <m/>
  </r>
  <r>
    <m/>
    <m/>
    <m/>
    <m/>
    <m/>
    <m/>
    <m/>
  </r>
  <r>
    <m/>
    <n v="1"/>
    <n v="1"/>
    <m/>
    <m/>
    <m/>
    <m/>
  </r>
  <r>
    <m/>
    <m/>
    <m/>
    <n v="1"/>
    <m/>
    <m/>
    <m/>
  </r>
  <r>
    <m/>
    <m/>
    <m/>
    <n v="1"/>
    <m/>
    <m/>
    <m/>
  </r>
  <r>
    <m/>
    <m/>
    <m/>
    <m/>
    <m/>
    <n v="1"/>
    <m/>
  </r>
  <r>
    <m/>
    <m/>
    <m/>
    <n v="1"/>
    <m/>
    <m/>
    <m/>
  </r>
  <r>
    <m/>
    <m/>
    <m/>
    <m/>
    <m/>
    <m/>
    <m/>
  </r>
  <r>
    <m/>
    <m/>
    <m/>
    <m/>
    <m/>
    <m/>
    <m/>
  </r>
  <r>
    <m/>
    <n v="1"/>
    <m/>
    <m/>
    <m/>
    <m/>
    <m/>
  </r>
  <r>
    <m/>
    <m/>
    <m/>
    <m/>
    <n v="1"/>
    <m/>
    <m/>
  </r>
  <r>
    <m/>
    <m/>
    <m/>
    <m/>
    <m/>
    <m/>
    <m/>
  </r>
  <r>
    <m/>
    <m/>
    <m/>
    <m/>
    <m/>
    <m/>
    <m/>
  </r>
  <r>
    <m/>
    <m/>
    <m/>
    <n v="1"/>
    <m/>
    <m/>
    <m/>
  </r>
  <r>
    <m/>
    <m/>
    <m/>
    <n v="1"/>
    <m/>
    <m/>
    <m/>
  </r>
  <r>
    <m/>
    <m/>
    <m/>
    <m/>
    <m/>
    <m/>
    <m/>
  </r>
  <r>
    <m/>
    <m/>
    <n v="1"/>
    <m/>
    <m/>
    <m/>
    <m/>
  </r>
  <r>
    <n v="1"/>
    <m/>
    <m/>
    <n v="1"/>
    <m/>
    <m/>
    <m/>
  </r>
  <r>
    <m/>
    <m/>
    <m/>
    <m/>
    <m/>
    <m/>
    <m/>
  </r>
  <r>
    <m/>
    <m/>
    <m/>
    <n v="1"/>
    <m/>
    <m/>
    <m/>
  </r>
  <r>
    <m/>
    <n v="1"/>
    <n v="1"/>
    <m/>
    <m/>
    <m/>
    <m/>
  </r>
  <r>
    <m/>
    <n v="1"/>
    <m/>
    <n v="1"/>
    <m/>
    <m/>
    <m/>
  </r>
  <r>
    <m/>
    <n v="1"/>
    <m/>
    <m/>
    <m/>
    <m/>
    <m/>
  </r>
  <r>
    <m/>
    <m/>
    <m/>
    <m/>
    <m/>
    <m/>
    <n v="1"/>
  </r>
  <r>
    <m/>
    <m/>
    <m/>
    <n v="1"/>
    <m/>
    <m/>
    <m/>
  </r>
  <r>
    <m/>
    <n v="1"/>
    <n v="1"/>
    <m/>
    <m/>
    <m/>
    <m/>
  </r>
  <r>
    <m/>
    <m/>
    <m/>
    <m/>
    <m/>
    <m/>
    <n v="1"/>
  </r>
  <r>
    <m/>
    <m/>
    <m/>
    <n v="1"/>
    <m/>
    <m/>
    <m/>
  </r>
  <r>
    <m/>
    <m/>
    <m/>
    <m/>
    <m/>
    <m/>
    <m/>
  </r>
  <r>
    <m/>
    <m/>
    <n v="1"/>
    <m/>
    <m/>
    <m/>
    <m/>
  </r>
  <r>
    <m/>
    <m/>
    <m/>
    <n v="1"/>
    <m/>
    <m/>
    <m/>
  </r>
  <r>
    <m/>
    <n v="1"/>
    <m/>
    <m/>
    <m/>
    <m/>
    <m/>
  </r>
  <r>
    <m/>
    <m/>
    <n v="1"/>
    <m/>
    <m/>
    <m/>
    <m/>
  </r>
  <r>
    <m/>
    <m/>
    <m/>
    <m/>
    <m/>
    <m/>
    <n v="1"/>
  </r>
  <r>
    <m/>
    <m/>
    <m/>
    <m/>
    <n v="1"/>
    <m/>
    <m/>
  </r>
  <r>
    <n v="1"/>
    <m/>
    <m/>
    <m/>
    <m/>
    <m/>
    <m/>
  </r>
  <r>
    <m/>
    <m/>
    <m/>
    <m/>
    <m/>
    <m/>
    <m/>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1"/>
    <m/>
    <m/>
  </r>
  <r>
    <m/>
    <n v="1"/>
    <m/>
  </r>
  <r>
    <m/>
    <n v="1"/>
    <m/>
  </r>
  <r>
    <m/>
    <n v="1"/>
    <m/>
  </r>
  <r>
    <m/>
    <n v="1"/>
    <n v="1"/>
  </r>
  <r>
    <m/>
    <m/>
    <m/>
  </r>
  <r>
    <n v="1"/>
    <m/>
    <m/>
  </r>
  <r>
    <n v="1"/>
    <m/>
    <n v="1"/>
  </r>
  <r>
    <m/>
    <n v="1"/>
    <m/>
  </r>
  <r>
    <n v="1"/>
    <m/>
    <m/>
  </r>
  <r>
    <m/>
    <n v="1"/>
    <n v="1"/>
  </r>
  <r>
    <m/>
    <n v="1"/>
    <m/>
  </r>
  <r>
    <m/>
    <m/>
    <m/>
  </r>
  <r>
    <m/>
    <m/>
    <m/>
  </r>
  <r>
    <n v="1"/>
    <m/>
    <m/>
  </r>
  <r>
    <n v="1"/>
    <m/>
    <m/>
  </r>
  <r>
    <m/>
    <n v="1"/>
    <m/>
  </r>
  <r>
    <n v="1"/>
    <m/>
    <m/>
  </r>
  <r>
    <m/>
    <n v="1"/>
    <m/>
  </r>
  <r>
    <n v="1"/>
    <m/>
    <m/>
  </r>
  <r>
    <m/>
    <n v="1"/>
    <m/>
  </r>
  <r>
    <n v="1"/>
    <m/>
    <m/>
  </r>
  <r>
    <m/>
    <n v="1"/>
    <m/>
  </r>
  <r>
    <m/>
    <n v="1"/>
    <m/>
  </r>
  <r>
    <m/>
    <n v="1"/>
    <m/>
  </r>
  <r>
    <m/>
    <n v="1"/>
    <m/>
  </r>
  <r>
    <n v="1"/>
    <m/>
    <m/>
  </r>
  <r>
    <n v="1"/>
    <m/>
    <m/>
  </r>
  <r>
    <m/>
    <n v="1"/>
    <m/>
  </r>
  <r>
    <m/>
    <n v="1"/>
    <m/>
  </r>
  <r>
    <n v="1"/>
    <m/>
    <m/>
  </r>
  <r>
    <m/>
    <n v="1"/>
    <m/>
  </r>
  <r>
    <m/>
    <n v="1"/>
    <m/>
  </r>
  <r>
    <m/>
    <n v="1"/>
    <m/>
  </r>
  <r>
    <n v="1"/>
    <m/>
    <m/>
  </r>
  <r>
    <n v="1"/>
    <m/>
    <m/>
  </r>
  <r>
    <m/>
    <n v="1"/>
    <m/>
  </r>
  <r>
    <n v="1"/>
    <m/>
    <m/>
  </r>
  <r>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m/>
  </r>
  <r>
    <m/>
    <m/>
    <m/>
    <m/>
    <n v="1"/>
    <m/>
  </r>
  <r>
    <m/>
    <m/>
    <n v="1"/>
    <m/>
    <m/>
    <m/>
  </r>
  <r>
    <m/>
    <m/>
    <m/>
    <m/>
    <m/>
    <m/>
  </r>
  <r>
    <m/>
    <m/>
    <n v="1"/>
    <m/>
    <m/>
    <m/>
  </r>
  <r>
    <m/>
    <m/>
    <m/>
    <m/>
    <m/>
    <m/>
  </r>
  <r>
    <m/>
    <m/>
    <m/>
    <m/>
    <m/>
    <m/>
  </r>
  <r>
    <m/>
    <m/>
    <m/>
    <m/>
    <n v="1"/>
    <m/>
  </r>
  <r>
    <m/>
    <m/>
    <m/>
    <m/>
    <n v="1"/>
    <m/>
  </r>
  <r>
    <m/>
    <m/>
    <m/>
    <m/>
    <m/>
    <m/>
  </r>
  <r>
    <n v="1"/>
    <m/>
    <m/>
    <n v="1"/>
    <m/>
    <m/>
  </r>
  <r>
    <m/>
    <m/>
    <m/>
    <n v="1"/>
    <m/>
    <m/>
  </r>
  <r>
    <m/>
    <m/>
    <m/>
    <m/>
    <m/>
    <m/>
  </r>
  <r>
    <m/>
    <m/>
    <m/>
    <m/>
    <m/>
    <m/>
  </r>
  <r>
    <m/>
    <m/>
    <m/>
    <m/>
    <m/>
    <m/>
  </r>
  <r>
    <m/>
    <m/>
    <m/>
    <m/>
    <m/>
    <m/>
  </r>
  <r>
    <n v="1"/>
    <m/>
    <m/>
    <m/>
    <m/>
    <m/>
  </r>
  <r>
    <m/>
    <m/>
    <m/>
    <m/>
    <m/>
    <m/>
  </r>
  <r>
    <n v="1"/>
    <m/>
    <m/>
    <m/>
    <n v="1"/>
    <m/>
  </r>
  <r>
    <m/>
    <m/>
    <m/>
    <m/>
    <m/>
    <m/>
  </r>
  <r>
    <m/>
    <m/>
    <n v="1"/>
    <m/>
    <m/>
    <m/>
  </r>
  <r>
    <m/>
    <m/>
    <m/>
    <m/>
    <m/>
    <m/>
  </r>
  <r>
    <m/>
    <m/>
    <m/>
    <n v="1"/>
    <m/>
    <m/>
  </r>
  <r>
    <m/>
    <n v="1"/>
    <m/>
    <m/>
    <m/>
    <m/>
  </r>
  <r>
    <n v="1"/>
    <m/>
    <m/>
    <n v="1"/>
    <m/>
    <n v="1"/>
  </r>
  <r>
    <n v="1"/>
    <m/>
    <n v="1"/>
    <m/>
    <m/>
    <m/>
  </r>
  <r>
    <m/>
    <m/>
    <m/>
    <m/>
    <m/>
    <m/>
  </r>
  <r>
    <m/>
    <m/>
    <m/>
    <m/>
    <m/>
    <m/>
  </r>
  <r>
    <m/>
    <n v="1"/>
    <m/>
    <m/>
    <m/>
    <m/>
  </r>
  <r>
    <m/>
    <n v="1"/>
    <m/>
    <n v="1"/>
    <m/>
    <n v="1"/>
  </r>
  <r>
    <m/>
    <m/>
    <m/>
    <m/>
    <m/>
    <m/>
  </r>
  <r>
    <m/>
    <m/>
    <m/>
    <m/>
    <m/>
    <m/>
  </r>
  <r>
    <m/>
    <m/>
    <n v="1"/>
    <m/>
    <m/>
    <m/>
  </r>
  <r>
    <m/>
    <m/>
    <n v="1"/>
    <n v="1"/>
    <m/>
    <m/>
  </r>
  <r>
    <m/>
    <m/>
    <m/>
    <m/>
    <m/>
    <m/>
  </r>
  <r>
    <m/>
    <m/>
    <m/>
    <m/>
    <m/>
    <m/>
  </r>
  <r>
    <n v="1"/>
    <n v="1"/>
    <m/>
    <m/>
    <m/>
    <n v="1"/>
  </r>
  <r>
    <m/>
    <m/>
    <m/>
    <m/>
    <m/>
    <m/>
  </r>
  <r>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m/>
    <m/>
    <m/>
    <n v="1"/>
  </r>
  <r>
    <m/>
    <n v="1"/>
    <m/>
    <m/>
    <m/>
    <m/>
    <m/>
    <m/>
    <m/>
  </r>
  <r>
    <m/>
    <n v="1"/>
    <m/>
    <m/>
    <m/>
    <m/>
    <m/>
    <m/>
    <m/>
  </r>
  <r>
    <n v="1"/>
    <n v="1"/>
    <m/>
    <m/>
    <m/>
    <m/>
    <m/>
    <m/>
    <m/>
  </r>
  <r>
    <m/>
    <m/>
    <n v="1"/>
    <m/>
    <m/>
    <m/>
    <m/>
    <m/>
    <m/>
  </r>
  <r>
    <m/>
    <m/>
    <n v="1"/>
    <m/>
    <m/>
    <m/>
    <m/>
    <m/>
    <m/>
  </r>
  <r>
    <m/>
    <m/>
    <m/>
    <n v="1"/>
    <m/>
    <m/>
    <m/>
    <m/>
    <m/>
  </r>
  <r>
    <m/>
    <m/>
    <n v="1"/>
    <m/>
    <n v="1"/>
    <m/>
    <m/>
    <m/>
    <m/>
  </r>
  <r>
    <n v="1"/>
    <n v="1"/>
    <m/>
    <m/>
    <m/>
    <m/>
    <m/>
    <m/>
    <m/>
  </r>
  <r>
    <n v="1"/>
    <n v="1"/>
    <m/>
    <n v="1"/>
    <m/>
    <m/>
    <m/>
    <m/>
    <m/>
  </r>
  <r>
    <n v="1"/>
    <m/>
    <m/>
    <n v="1"/>
    <m/>
    <m/>
    <m/>
    <m/>
    <m/>
  </r>
  <r>
    <n v="1"/>
    <n v="1"/>
    <m/>
    <m/>
    <m/>
    <m/>
    <m/>
    <m/>
    <m/>
  </r>
  <r>
    <m/>
    <n v="1"/>
    <m/>
    <n v="1"/>
    <m/>
    <m/>
    <m/>
    <m/>
    <m/>
  </r>
  <r>
    <n v="1"/>
    <m/>
    <m/>
    <m/>
    <m/>
    <n v="1"/>
    <m/>
    <m/>
    <m/>
  </r>
  <r>
    <n v="1"/>
    <m/>
    <m/>
    <m/>
    <m/>
    <m/>
    <m/>
    <m/>
    <m/>
  </r>
  <r>
    <n v="1"/>
    <m/>
    <m/>
    <m/>
    <m/>
    <m/>
    <m/>
    <m/>
    <m/>
  </r>
  <r>
    <n v="1"/>
    <m/>
    <m/>
    <m/>
    <m/>
    <m/>
    <n v="1"/>
    <m/>
    <m/>
  </r>
  <r>
    <n v="1"/>
    <n v="1"/>
    <m/>
    <m/>
    <m/>
    <m/>
    <m/>
    <m/>
    <m/>
  </r>
  <r>
    <n v="1"/>
    <m/>
    <m/>
    <m/>
    <m/>
    <n v="1"/>
    <n v="1"/>
    <m/>
    <m/>
  </r>
  <r>
    <n v="1"/>
    <m/>
    <m/>
    <m/>
    <m/>
    <m/>
    <m/>
    <n v="1"/>
    <m/>
  </r>
  <r>
    <m/>
    <n v="1"/>
    <m/>
    <m/>
    <m/>
    <m/>
    <m/>
    <m/>
    <m/>
  </r>
  <r>
    <m/>
    <m/>
    <m/>
    <n v="1"/>
    <m/>
    <m/>
    <m/>
    <m/>
    <m/>
  </r>
  <r>
    <m/>
    <n v="1"/>
    <m/>
    <m/>
    <m/>
    <n v="1"/>
    <m/>
    <m/>
    <m/>
  </r>
  <r>
    <m/>
    <m/>
    <m/>
    <m/>
    <m/>
    <n v="1"/>
    <m/>
    <m/>
    <m/>
  </r>
  <r>
    <m/>
    <m/>
    <m/>
    <m/>
    <m/>
    <m/>
    <m/>
    <m/>
    <n v="1"/>
  </r>
  <r>
    <m/>
    <m/>
    <m/>
    <m/>
    <m/>
    <m/>
    <m/>
    <m/>
    <n v="1"/>
  </r>
  <r>
    <m/>
    <m/>
    <n v="1"/>
    <m/>
    <m/>
    <m/>
    <m/>
    <m/>
    <m/>
  </r>
  <r>
    <n v="1"/>
    <m/>
    <m/>
    <m/>
    <m/>
    <n v="1"/>
    <m/>
    <m/>
    <m/>
  </r>
  <r>
    <n v="1"/>
    <n v="1"/>
    <m/>
    <m/>
    <m/>
    <m/>
    <m/>
    <m/>
    <m/>
  </r>
  <r>
    <m/>
    <m/>
    <m/>
    <m/>
    <m/>
    <m/>
    <m/>
    <m/>
    <m/>
  </r>
  <r>
    <n v="1"/>
    <m/>
    <m/>
    <m/>
    <m/>
    <m/>
    <m/>
    <m/>
    <m/>
  </r>
  <r>
    <n v="1"/>
    <n v="1"/>
    <m/>
    <m/>
    <m/>
    <m/>
    <m/>
    <m/>
    <m/>
  </r>
  <r>
    <m/>
    <m/>
    <m/>
    <n v="1"/>
    <m/>
    <m/>
    <m/>
    <m/>
    <m/>
  </r>
  <r>
    <m/>
    <n v="1"/>
    <m/>
    <m/>
    <m/>
    <m/>
    <m/>
    <m/>
    <m/>
  </r>
  <r>
    <m/>
    <n v="1"/>
    <m/>
    <m/>
    <m/>
    <n v="1"/>
    <m/>
    <m/>
    <m/>
  </r>
  <r>
    <n v="1"/>
    <n v="1"/>
    <m/>
    <m/>
    <m/>
    <m/>
    <m/>
    <m/>
    <m/>
  </r>
  <r>
    <n v="1"/>
    <n v="1"/>
    <m/>
    <m/>
    <m/>
    <m/>
    <m/>
    <m/>
    <m/>
  </r>
  <r>
    <m/>
    <n v="1"/>
    <m/>
    <m/>
    <m/>
    <m/>
    <m/>
    <m/>
    <m/>
  </r>
  <r>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n v="1"/>
    <m/>
    <m/>
    <m/>
    <m/>
    <m/>
    <m/>
    <m/>
    <m/>
    <m/>
    <m/>
    <m/>
    <m/>
  </r>
  <r>
    <n v="1"/>
    <m/>
    <n v="1"/>
    <m/>
    <m/>
    <m/>
    <m/>
    <m/>
    <m/>
    <m/>
    <m/>
    <m/>
    <m/>
    <m/>
  </r>
  <r>
    <n v="1"/>
    <m/>
    <m/>
    <m/>
    <m/>
    <m/>
    <m/>
    <m/>
    <m/>
    <m/>
    <m/>
    <m/>
    <m/>
    <m/>
  </r>
  <r>
    <n v="1"/>
    <n v="1"/>
    <m/>
    <n v="1"/>
    <n v="1"/>
    <m/>
    <m/>
    <m/>
    <m/>
    <m/>
    <m/>
    <m/>
    <m/>
    <m/>
  </r>
  <r>
    <n v="1"/>
    <m/>
    <m/>
    <m/>
    <m/>
    <m/>
    <m/>
    <m/>
    <m/>
    <m/>
    <m/>
    <m/>
    <m/>
    <m/>
  </r>
  <r>
    <m/>
    <m/>
    <m/>
    <m/>
    <m/>
    <m/>
    <m/>
    <m/>
    <m/>
    <m/>
    <m/>
    <m/>
    <m/>
    <m/>
  </r>
  <r>
    <m/>
    <m/>
    <m/>
    <m/>
    <m/>
    <m/>
    <m/>
    <m/>
    <m/>
    <m/>
    <m/>
    <m/>
    <m/>
    <m/>
  </r>
  <r>
    <n v="1"/>
    <m/>
    <m/>
    <m/>
    <m/>
    <m/>
    <m/>
    <m/>
    <m/>
    <m/>
    <m/>
    <m/>
    <m/>
    <m/>
  </r>
  <r>
    <n v="1"/>
    <n v="1"/>
    <m/>
    <m/>
    <m/>
    <m/>
    <m/>
    <m/>
    <m/>
    <m/>
    <m/>
    <m/>
    <m/>
    <m/>
  </r>
  <r>
    <n v="1"/>
    <n v="1"/>
    <m/>
    <m/>
    <m/>
    <m/>
    <m/>
    <m/>
    <m/>
    <m/>
    <m/>
    <m/>
    <m/>
    <m/>
  </r>
  <r>
    <n v="1"/>
    <n v="1"/>
    <m/>
    <n v="1"/>
    <n v="1"/>
    <m/>
    <m/>
    <m/>
    <m/>
    <m/>
    <m/>
    <m/>
    <m/>
    <m/>
  </r>
  <r>
    <n v="1"/>
    <n v="1"/>
    <m/>
    <m/>
    <m/>
    <n v="1"/>
    <n v="1"/>
    <m/>
    <m/>
    <m/>
    <m/>
    <m/>
    <m/>
    <m/>
  </r>
  <r>
    <n v="1"/>
    <m/>
    <m/>
    <m/>
    <m/>
    <m/>
    <m/>
    <n v="1"/>
    <m/>
    <m/>
    <m/>
    <m/>
    <m/>
    <m/>
  </r>
  <r>
    <n v="1"/>
    <m/>
    <m/>
    <m/>
    <m/>
    <m/>
    <m/>
    <m/>
    <m/>
    <m/>
    <m/>
    <m/>
    <m/>
    <m/>
  </r>
  <r>
    <n v="1"/>
    <m/>
    <m/>
    <m/>
    <m/>
    <m/>
    <m/>
    <m/>
    <m/>
    <m/>
    <m/>
    <m/>
    <m/>
    <m/>
  </r>
  <r>
    <n v="1"/>
    <m/>
    <m/>
    <m/>
    <m/>
    <m/>
    <m/>
    <m/>
    <m/>
    <m/>
    <m/>
    <m/>
    <m/>
    <m/>
  </r>
  <r>
    <n v="1"/>
    <m/>
    <m/>
    <m/>
    <m/>
    <m/>
    <m/>
    <m/>
    <m/>
    <m/>
    <m/>
    <m/>
    <m/>
    <m/>
  </r>
  <r>
    <n v="1"/>
    <n v="1"/>
    <m/>
    <m/>
    <m/>
    <m/>
    <m/>
    <m/>
    <n v="1"/>
    <m/>
    <m/>
    <m/>
    <m/>
    <m/>
  </r>
  <r>
    <n v="1"/>
    <m/>
    <m/>
    <m/>
    <m/>
    <m/>
    <m/>
    <m/>
    <n v="1"/>
    <m/>
    <m/>
    <m/>
    <m/>
    <m/>
  </r>
  <r>
    <n v="1"/>
    <m/>
    <m/>
    <m/>
    <m/>
    <m/>
    <m/>
    <m/>
    <m/>
    <m/>
    <m/>
    <m/>
    <m/>
    <m/>
  </r>
  <r>
    <n v="1"/>
    <m/>
    <m/>
    <m/>
    <m/>
    <m/>
    <m/>
    <m/>
    <m/>
    <m/>
    <m/>
    <m/>
    <m/>
    <m/>
  </r>
  <r>
    <m/>
    <n v="1"/>
    <m/>
    <m/>
    <m/>
    <m/>
    <m/>
    <m/>
    <m/>
    <n v="1"/>
    <n v="1"/>
    <m/>
    <m/>
    <m/>
  </r>
  <r>
    <n v="1"/>
    <m/>
    <m/>
    <m/>
    <m/>
    <m/>
    <m/>
    <m/>
    <m/>
    <m/>
    <m/>
    <m/>
    <m/>
    <m/>
  </r>
  <r>
    <n v="1"/>
    <n v="1"/>
    <m/>
    <m/>
    <m/>
    <m/>
    <m/>
    <m/>
    <m/>
    <n v="1"/>
    <m/>
    <m/>
    <m/>
    <m/>
  </r>
  <r>
    <m/>
    <m/>
    <m/>
    <m/>
    <m/>
    <m/>
    <m/>
    <m/>
    <m/>
    <m/>
    <m/>
    <m/>
    <m/>
    <m/>
  </r>
  <r>
    <n v="1"/>
    <n v="1"/>
    <m/>
    <m/>
    <m/>
    <m/>
    <m/>
    <m/>
    <m/>
    <m/>
    <m/>
    <n v="1"/>
    <m/>
    <m/>
  </r>
  <r>
    <n v="1"/>
    <m/>
    <m/>
    <m/>
    <m/>
    <m/>
    <m/>
    <m/>
    <m/>
    <m/>
    <m/>
    <m/>
    <m/>
    <m/>
  </r>
  <r>
    <n v="1"/>
    <m/>
    <m/>
    <m/>
    <m/>
    <m/>
    <m/>
    <m/>
    <m/>
    <m/>
    <m/>
    <m/>
    <m/>
    <m/>
  </r>
  <r>
    <m/>
    <m/>
    <m/>
    <m/>
    <m/>
    <m/>
    <m/>
    <m/>
    <m/>
    <m/>
    <m/>
    <m/>
    <m/>
    <m/>
  </r>
  <r>
    <m/>
    <m/>
    <m/>
    <m/>
    <m/>
    <m/>
    <m/>
    <m/>
    <m/>
    <m/>
    <m/>
    <m/>
    <m/>
    <m/>
  </r>
  <r>
    <m/>
    <m/>
    <m/>
    <m/>
    <m/>
    <m/>
    <m/>
    <m/>
    <m/>
    <m/>
    <m/>
    <m/>
    <m/>
    <m/>
  </r>
  <r>
    <n v="1"/>
    <n v="1"/>
    <m/>
    <m/>
    <m/>
    <m/>
    <m/>
    <m/>
    <m/>
    <m/>
    <m/>
    <n v="1"/>
    <m/>
    <m/>
  </r>
  <r>
    <n v="1"/>
    <m/>
    <m/>
    <m/>
    <m/>
    <m/>
    <m/>
    <m/>
    <m/>
    <m/>
    <m/>
    <m/>
    <m/>
    <m/>
  </r>
  <r>
    <n v="1"/>
    <m/>
    <m/>
    <m/>
    <m/>
    <m/>
    <m/>
    <m/>
    <m/>
    <m/>
    <m/>
    <m/>
    <m/>
    <n v="1"/>
  </r>
  <r>
    <m/>
    <n v="1"/>
    <m/>
    <m/>
    <m/>
    <m/>
    <m/>
    <m/>
    <m/>
    <m/>
    <m/>
    <m/>
    <m/>
    <m/>
  </r>
  <r>
    <m/>
    <n v="1"/>
    <m/>
    <m/>
    <m/>
    <m/>
    <m/>
    <m/>
    <m/>
    <m/>
    <m/>
    <m/>
    <m/>
    <m/>
  </r>
  <r>
    <n v="1"/>
    <m/>
    <m/>
    <n v="1"/>
    <m/>
    <m/>
    <m/>
    <m/>
    <m/>
    <m/>
    <m/>
    <m/>
    <m/>
    <m/>
  </r>
  <r>
    <n v="1"/>
    <n v="1"/>
    <m/>
    <m/>
    <m/>
    <m/>
    <m/>
    <m/>
    <m/>
    <m/>
    <m/>
    <m/>
    <m/>
    <m/>
  </r>
  <r>
    <m/>
    <m/>
    <m/>
    <m/>
    <m/>
    <m/>
    <m/>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n v="1"/>
    <m/>
    <m/>
    <m/>
    <m/>
    <m/>
    <m/>
  </r>
  <r>
    <n v="1"/>
    <m/>
    <m/>
    <n v="1"/>
    <m/>
    <m/>
    <m/>
    <m/>
  </r>
  <r>
    <m/>
    <n v="1"/>
    <m/>
    <m/>
    <m/>
    <m/>
    <m/>
    <m/>
  </r>
  <r>
    <n v="1"/>
    <m/>
    <n v="1"/>
    <m/>
    <m/>
    <m/>
    <m/>
    <m/>
  </r>
  <r>
    <m/>
    <m/>
    <m/>
    <m/>
    <m/>
    <m/>
    <m/>
    <n v="1"/>
  </r>
  <r>
    <m/>
    <m/>
    <m/>
    <m/>
    <m/>
    <m/>
    <m/>
    <n v="1"/>
  </r>
  <r>
    <m/>
    <m/>
    <m/>
    <m/>
    <m/>
    <m/>
    <m/>
    <n v="1"/>
  </r>
  <r>
    <n v="1"/>
    <m/>
    <m/>
    <m/>
    <m/>
    <m/>
    <m/>
    <m/>
  </r>
  <r>
    <n v="1"/>
    <n v="1"/>
    <n v="1"/>
    <m/>
    <n v="1"/>
    <n v="1"/>
    <n v="1"/>
    <m/>
  </r>
  <r>
    <m/>
    <m/>
    <m/>
    <m/>
    <m/>
    <m/>
    <m/>
    <n v="1"/>
  </r>
  <r>
    <m/>
    <m/>
    <m/>
    <m/>
    <m/>
    <m/>
    <m/>
    <n v="1"/>
  </r>
  <r>
    <m/>
    <m/>
    <m/>
    <m/>
    <m/>
    <m/>
    <m/>
    <n v="1"/>
  </r>
  <r>
    <m/>
    <m/>
    <m/>
    <m/>
    <m/>
    <m/>
    <m/>
    <n v="1"/>
  </r>
  <r>
    <m/>
    <n v="1"/>
    <n v="1"/>
    <m/>
    <m/>
    <m/>
    <m/>
    <m/>
  </r>
  <r>
    <m/>
    <n v="1"/>
    <m/>
    <m/>
    <m/>
    <m/>
    <m/>
    <m/>
  </r>
  <r>
    <m/>
    <n v="1"/>
    <m/>
    <m/>
    <m/>
    <m/>
    <m/>
    <m/>
  </r>
  <r>
    <m/>
    <n v="1"/>
    <m/>
    <m/>
    <m/>
    <m/>
    <m/>
    <m/>
  </r>
  <r>
    <m/>
    <m/>
    <n v="1"/>
    <m/>
    <m/>
    <m/>
    <m/>
    <m/>
  </r>
  <r>
    <m/>
    <m/>
    <n v="1"/>
    <m/>
    <m/>
    <m/>
    <m/>
    <m/>
  </r>
  <r>
    <m/>
    <n v="1"/>
    <n v="1"/>
    <m/>
    <m/>
    <m/>
    <m/>
    <m/>
  </r>
  <r>
    <m/>
    <m/>
    <n v="1"/>
    <m/>
    <m/>
    <m/>
    <m/>
    <m/>
  </r>
  <r>
    <m/>
    <m/>
    <n v="1"/>
    <m/>
    <m/>
    <m/>
    <m/>
    <m/>
  </r>
  <r>
    <m/>
    <m/>
    <n v="1"/>
    <m/>
    <m/>
    <m/>
    <m/>
    <m/>
  </r>
  <r>
    <m/>
    <m/>
    <m/>
    <m/>
    <m/>
    <m/>
    <m/>
    <n v="1"/>
  </r>
  <r>
    <m/>
    <m/>
    <m/>
    <m/>
    <m/>
    <m/>
    <m/>
    <n v="1"/>
  </r>
  <r>
    <m/>
    <m/>
    <n v="1"/>
    <m/>
    <m/>
    <m/>
    <m/>
    <m/>
  </r>
  <r>
    <m/>
    <m/>
    <m/>
    <m/>
    <m/>
    <m/>
    <m/>
    <n v="1"/>
  </r>
  <r>
    <m/>
    <m/>
    <m/>
    <m/>
    <m/>
    <m/>
    <m/>
    <n v="1"/>
  </r>
  <r>
    <m/>
    <m/>
    <n v="1"/>
    <m/>
    <m/>
    <m/>
    <m/>
    <m/>
  </r>
  <r>
    <m/>
    <n v="1"/>
    <m/>
    <m/>
    <m/>
    <m/>
    <m/>
    <m/>
  </r>
  <r>
    <m/>
    <m/>
    <m/>
    <m/>
    <m/>
    <m/>
    <m/>
    <n v="1"/>
  </r>
  <r>
    <m/>
    <m/>
    <m/>
    <m/>
    <m/>
    <m/>
    <m/>
    <m/>
  </r>
  <r>
    <m/>
    <n v="1"/>
    <m/>
    <m/>
    <m/>
    <m/>
    <m/>
    <m/>
  </r>
  <r>
    <m/>
    <m/>
    <m/>
    <m/>
    <m/>
    <m/>
    <m/>
    <m/>
  </r>
  <r>
    <m/>
    <m/>
    <m/>
    <m/>
    <m/>
    <m/>
    <m/>
    <m/>
  </r>
  <r>
    <m/>
    <m/>
    <m/>
    <m/>
    <m/>
    <m/>
    <m/>
    <n v="1"/>
  </r>
  <r>
    <n v="1"/>
    <m/>
    <m/>
    <m/>
    <m/>
    <m/>
    <m/>
    <m/>
  </r>
  <r>
    <m/>
    <m/>
    <m/>
    <m/>
    <m/>
    <m/>
    <m/>
    <n v="1"/>
  </r>
  <r>
    <m/>
    <m/>
    <m/>
    <m/>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0"/>
    <n v="0"/>
    <n v="0"/>
  </r>
  <r>
    <n v="0"/>
    <n v="0"/>
    <n v="1"/>
  </r>
  <r>
    <n v="1"/>
    <n v="0"/>
    <n v="0"/>
  </r>
  <r>
    <n v="0"/>
    <n v="1"/>
    <n v="0"/>
  </r>
  <r>
    <n v="0"/>
    <n v="0"/>
    <n v="1"/>
  </r>
  <r>
    <n v="0"/>
    <n v="0"/>
    <n v="1"/>
  </r>
  <r>
    <n v="0"/>
    <n v="1"/>
    <n v="0"/>
  </r>
  <r>
    <n v="0"/>
    <n v="1"/>
    <n v="0"/>
  </r>
  <r>
    <n v="0"/>
    <n v="1"/>
    <n v="0"/>
  </r>
  <r>
    <n v="0"/>
    <n v="1"/>
    <n v="0"/>
  </r>
  <r>
    <n v="1"/>
    <n v="0"/>
    <n v="0"/>
  </r>
  <r>
    <n v="1"/>
    <n v="0"/>
    <n v="0"/>
  </r>
  <r>
    <n v="1"/>
    <n v="0"/>
    <n v="0"/>
  </r>
  <r>
    <n v="0"/>
    <n v="1"/>
    <n v="0"/>
  </r>
  <r>
    <n v="0"/>
    <n v="1"/>
    <n v="0"/>
  </r>
  <r>
    <n v="1"/>
    <n v="0"/>
    <n v="0"/>
  </r>
  <r>
    <n v="0"/>
    <n v="1"/>
    <n v="0"/>
  </r>
  <r>
    <n v="0"/>
    <n v="1"/>
    <n v="0"/>
  </r>
  <r>
    <n v="0"/>
    <n v="1"/>
    <n v="0"/>
  </r>
  <r>
    <n v="1"/>
    <n v="0"/>
    <n v="0"/>
  </r>
  <r>
    <n v="0"/>
    <n v="0"/>
    <n v="1"/>
  </r>
  <r>
    <n v="1"/>
    <n v="0"/>
    <n v="0"/>
  </r>
  <r>
    <n v="0"/>
    <n v="1"/>
    <n v="0"/>
  </r>
  <r>
    <n v="0"/>
    <n v="1"/>
    <n v="0"/>
  </r>
  <r>
    <n v="1"/>
    <n v="0"/>
    <n v="0"/>
  </r>
  <r>
    <n v="1"/>
    <n v="0"/>
    <n v="0"/>
  </r>
  <r>
    <n v="0"/>
    <n v="1"/>
    <n v="0"/>
  </r>
  <r>
    <n v="0"/>
    <n v="1"/>
    <n v="0"/>
  </r>
  <r>
    <n v="0"/>
    <n v="1"/>
    <n v="0"/>
  </r>
  <r>
    <n v="0"/>
    <n v="1"/>
    <n v="0"/>
  </r>
  <r>
    <n v="0"/>
    <n v="0"/>
    <n v="0"/>
  </r>
  <r>
    <n v="1"/>
    <n v="0"/>
    <n v="0"/>
  </r>
  <r>
    <n v="0"/>
    <n v="1"/>
    <n v="0"/>
  </r>
  <r>
    <n v="0"/>
    <n v="1"/>
    <n v="0"/>
  </r>
  <r>
    <n v="0"/>
    <n v="0"/>
    <n v="1"/>
  </r>
  <r>
    <n v="0"/>
    <n v="1"/>
    <n v="0"/>
  </r>
  <r>
    <n v="1"/>
    <n v="0"/>
    <n v="0"/>
  </r>
  <r>
    <n v="0"/>
    <n v="1"/>
    <n v="0"/>
  </r>
  <r>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0"/>
    <n v="0"/>
    <n v="0"/>
    <n v="0"/>
  </r>
  <r>
    <n v="0"/>
    <n v="0"/>
    <n v="0"/>
    <n v="1"/>
  </r>
  <r>
    <n v="0"/>
    <n v="0"/>
    <n v="1"/>
    <n v="0"/>
  </r>
  <r>
    <n v="0"/>
    <n v="1"/>
    <n v="0"/>
    <n v="0"/>
  </r>
  <r>
    <n v="0"/>
    <n v="1"/>
    <n v="0"/>
    <n v="0"/>
  </r>
  <r>
    <n v="0"/>
    <n v="1"/>
    <n v="0"/>
    <n v="0"/>
  </r>
  <r>
    <n v="0"/>
    <n v="1"/>
    <n v="0"/>
    <n v="0"/>
  </r>
  <r>
    <n v="0"/>
    <n v="1"/>
    <n v="0"/>
    <n v="0"/>
  </r>
  <r>
    <n v="0"/>
    <n v="1"/>
    <n v="0"/>
    <n v="0"/>
  </r>
  <r>
    <n v="0"/>
    <n v="1"/>
    <n v="0"/>
    <n v="0"/>
  </r>
  <r>
    <n v="0"/>
    <n v="0"/>
    <n v="1"/>
    <n v="0"/>
  </r>
  <r>
    <n v="0"/>
    <n v="1"/>
    <n v="0"/>
    <n v="0"/>
  </r>
  <r>
    <n v="0"/>
    <n v="1"/>
    <n v="0"/>
    <n v="0"/>
  </r>
  <r>
    <n v="0"/>
    <n v="0"/>
    <n v="0"/>
    <n v="0"/>
  </r>
  <r>
    <n v="0"/>
    <n v="0"/>
    <n v="0"/>
    <n v="0"/>
  </r>
  <r>
    <n v="0"/>
    <n v="1"/>
    <n v="0"/>
    <n v="0"/>
  </r>
  <r>
    <n v="0"/>
    <n v="1"/>
    <n v="0"/>
    <n v="0"/>
  </r>
  <r>
    <n v="0"/>
    <n v="0"/>
    <n v="0"/>
    <n v="0"/>
  </r>
  <r>
    <n v="0"/>
    <n v="1"/>
    <n v="0"/>
    <n v="0"/>
  </r>
  <r>
    <n v="0"/>
    <n v="1"/>
    <n v="0"/>
    <n v="0"/>
  </r>
  <r>
    <n v="0"/>
    <n v="0"/>
    <n v="0"/>
    <n v="0"/>
  </r>
  <r>
    <n v="0"/>
    <n v="0"/>
    <n v="1"/>
    <n v="0"/>
  </r>
  <r>
    <n v="0"/>
    <n v="1"/>
    <n v="0"/>
    <n v="0"/>
  </r>
  <r>
    <n v="1"/>
    <n v="0"/>
    <n v="0"/>
    <n v="0"/>
  </r>
  <r>
    <n v="0"/>
    <n v="1"/>
    <n v="0"/>
    <n v="0"/>
  </r>
  <r>
    <n v="0"/>
    <n v="0"/>
    <n v="1"/>
    <n v="0"/>
  </r>
  <r>
    <n v="0"/>
    <n v="1"/>
    <n v="0"/>
    <n v="0"/>
  </r>
  <r>
    <n v="0"/>
    <n v="0"/>
    <n v="1"/>
    <n v="0"/>
  </r>
  <r>
    <n v="0"/>
    <n v="0"/>
    <n v="1"/>
    <n v="0"/>
  </r>
  <r>
    <n v="0"/>
    <n v="1"/>
    <n v="0"/>
    <n v="0"/>
  </r>
  <r>
    <n v="0"/>
    <n v="0"/>
    <n v="0"/>
    <n v="0"/>
  </r>
  <r>
    <n v="0"/>
    <n v="0"/>
    <n v="1"/>
    <n v="0"/>
  </r>
  <r>
    <n v="0"/>
    <n v="1"/>
    <n v="0"/>
    <n v="0"/>
  </r>
  <r>
    <n v="0"/>
    <n v="1"/>
    <n v="0"/>
    <n v="0"/>
  </r>
  <r>
    <n v="0"/>
    <n v="1"/>
    <n v="0"/>
    <n v="0"/>
  </r>
  <r>
    <n v="0"/>
    <n v="0"/>
    <n v="1"/>
    <n v="0"/>
  </r>
  <r>
    <n v="0"/>
    <n v="0"/>
    <n v="1"/>
    <n v="0"/>
  </r>
  <r>
    <n v="1"/>
    <n v="0"/>
    <n v="0"/>
    <n v="0"/>
  </r>
  <r>
    <m/>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m/>
    <m/>
    <m/>
    <m/>
    <m/>
    <m/>
  </r>
  <r>
    <n v="1"/>
    <m/>
    <m/>
    <m/>
    <m/>
    <m/>
  </r>
  <r>
    <m/>
    <n v="1"/>
    <m/>
    <m/>
    <m/>
    <m/>
  </r>
  <r>
    <n v="1"/>
    <n v="1"/>
    <m/>
    <m/>
    <m/>
    <m/>
  </r>
  <r>
    <n v="1"/>
    <m/>
    <m/>
    <m/>
    <m/>
    <m/>
  </r>
  <r>
    <n v="1"/>
    <m/>
    <m/>
    <m/>
    <m/>
    <m/>
  </r>
  <r>
    <m/>
    <m/>
    <m/>
    <m/>
    <n v="1"/>
    <m/>
  </r>
  <r>
    <n v="1"/>
    <m/>
    <m/>
    <m/>
    <m/>
    <m/>
  </r>
  <r>
    <n v="1"/>
    <m/>
    <m/>
    <m/>
    <m/>
    <m/>
  </r>
  <r>
    <n v="1"/>
    <m/>
    <m/>
    <m/>
    <m/>
    <m/>
  </r>
  <r>
    <n v="1"/>
    <m/>
    <n v="1"/>
    <m/>
    <m/>
    <m/>
  </r>
  <r>
    <n v="1"/>
    <m/>
    <m/>
    <m/>
    <m/>
    <m/>
  </r>
  <r>
    <n v="1"/>
    <m/>
    <m/>
    <n v="1"/>
    <m/>
    <m/>
  </r>
  <r>
    <n v="1"/>
    <m/>
    <m/>
    <m/>
    <m/>
    <m/>
  </r>
  <r>
    <n v="1"/>
    <m/>
    <m/>
    <m/>
    <m/>
    <m/>
  </r>
  <r>
    <n v="1"/>
    <m/>
    <m/>
    <m/>
    <m/>
    <m/>
  </r>
  <r>
    <n v="1"/>
    <m/>
    <n v="1"/>
    <m/>
    <m/>
    <m/>
  </r>
  <r>
    <n v="1"/>
    <m/>
    <m/>
    <m/>
    <m/>
    <m/>
  </r>
  <r>
    <n v="1"/>
    <m/>
    <m/>
    <m/>
    <m/>
    <m/>
  </r>
  <r>
    <n v="1"/>
    <m/>
    <m/>
    <m/>
    <m/>
    <m/>
  </r>
  <r>
    <n v="1"/>
    <m/>
    <m/>
    <m/>
    <m/>
    <m/>
  </r>
  <r>
    <n v="1"/>
    <m/>
    <m/>
    <m/>
    <n v="1"/>
    <m/>
  </r>
  <r>
    <n v="1"/>
    <n v="1"/>
    <m/>
    <m/>
    <m/>
    <m/>
  </r>
  <r>
    <n v="1"/>
    <m/>
    <m/>
    <m/>
    <m/>
    <m/>
  </r>
  <r>
    <n v="1"/>
    <m/>
    <m/>
    <n v="1"/>
    <n v="1"/>
    <n v="1"/>
  </r>
  <r>
    <m/>
    <n v="1"/>
    <n v="1"/>
    <m/>
    <m/>
    <m/>
  </r>
  <r>
    <n v="1"/>
    <n v="1"/>
    <m/>
    <m/>
    <m/>
    <m/>
  </r>
  <r>
    <n v="1"/>
    <n v="1"/>
    <m/>
    <m/>
    <m/>
    <m/>
  </r>
  <r>
    <m/>
    <m/>
    <m/>
    <m/>
    <n v="1"/>
    <m/>
  </r>
  <r>
    <n v="1"/>
    <m/>
    <m/>
    <m/>
    <m/>
    <m/>
  </r>
  <r>
    <m/>
    <m/>
    <m/>
    <m/>
    <m/>
    <m/>
  </r>
  <r>
    <m/>
    <n v="1"/>
    <m/>
    <n v="1"/>
    <m/>
    <m/>
  </r>
  <r>
    <n v="1"/>
    <m/>
    <m/>
    <m/>
    <m/>
    <m/>
  </r>
  <r>
    <n v="1"/>
    <m/>
    <m/>
    <m/>
    <m/>
    <m/>
  </r>
  <r>
    <n v="1"/>
    <m/>
    <m/>
    <m/>
    <m/>
    <m/>
  </r>
  <r>
    <n v="1"/>
    <m/>
    <m/>
    <m/>
    <m/>
    <m/>
  </r>
  <r>
    <n v="1"/>
    <m/>
    <m/>
    <n v="1"/>
    <m/>
    <m/>
  </r>
  <r>
    <n v="1"/>
    <m/>
    <m/>
    <m/>
    <m/>
    <m/>
  </r>
  <r>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89EC38-38F4-453C-B3F7-8CBD3D60D17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N1:T2" firstHeaderRow="0" firstDataRow="1" firstDataCol="0"/>
  <pivotFields count="1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s>
  <rowItems count="1">
    <i/>
  </rowItems>
  <colFields count="1">
    <field x="-2"/>
  </colFields>
  <colItems count="7">
    <i>
      <x/>
    </i>
    <i i="1">
      <x v="1"/>
    </i>
    <i i="2">
      <x v="2"/>
    </i>
    <i i="3">
      <x v="3"/>
    </i>
    <i i="4">
      <x v="4"/>
    </i>
    <i i="5">
      <x v="5"/>
    </i>
    <i i="6">
      <x v="6"/>
    </i>
  </colItems>
  <dataFields count="7">
    <dataField name="Sum of Regression Tests" fld="2" baseField="0" baseItem="0"/>
    <dataField name="Sum of User Acceptance Tests" fld="3" baseField="0" baseItem="0"/>
    <dataField name="Sum of Smoke Tests" fld="4" baseField="0" baseItem="0"/>
    <dataField name="Sum of ExploratoryTesting" fld="5" baseField="0" baseItem="0"/>
    <dataField name="Sum of Performance Tests" fld="6" baseField="0" baseItem="0"/>
    <dataField name="Sum of Robustness Tests" fld="7" baseField="0" baseItem="0"/>
    <dataField name="Sum of Interoperability Test / Integration Test" fld="8" baseField="0" baseItem="0"/>
  </dataFields>
  <chartFormats count="7">
    <chartFormat chart="3" format="1"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5"/>
          </reference>
        </references>
      </pivotArea>
    </chartFormat>
    <chartFormat chart="3" format="12"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C17050-73A1-41C4-802C-940B3978E693}" name="PivotTable2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I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Ja" fld="0" baseField="0" baseItem="0"/>
    <dataField name="Sum of Nein" fld="1" baseField="0" baseItem="0"/>
    <dataField name="Sum of Weiß nicht"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EB1CFE-B41F-44EC-82A5-11848B308A82}"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N2"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Sum of Developers test" fld="0" baseField="0" baseItem="0"/>
    <dataField name="Sum of Testers are part of dev team" fld="1" baseField="0" baseItem="0"/>
    <dataField name="Sum of Dedicated testing/V&amp;V team" fld="2" baseField="0" baseItem="0"/>
    <dataField name="Sum of Specialist department/Customer" fld="3" baseField="0" baseItem="0"/>
    <dataField name="Sum of External Testers (different organization)" fld="4"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332A85-3581-4A78-9AB8-1DFE87F910DE}"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R1:AF2" firstHeaderRow="0" firstDataRow="1" firstDataCol="0"/>
  <pivotFields count="18">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2">
        <item x="0"/>
        <item t="default"/>
      </items>
    </pivotField>
    <pivotField dataField="1" showAll="0"/>
    <pivotField dataField="1" showAll="0"/>
    <pivotField dataField="1" showAll="0"/>
    <pivotField dataField="1" showAll="0"/>
    <pivotField dataField="1" showAll="0"/>
    <pivotField dataField="1" showAll="0">
      <items count="2">
        <item x="0"/>
        <item t="default"/>
      </items>
    </pivotField>
    <pivotField showAll="0"/>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Test and dev in different time zones" fld="2" baseField="0" baseItem="0"/>
    <dataField name="Sum of Dev/test/spec in different languages" fld="3" baseField="0" baseItem="0"/>
    <dataField name="Sum of lack of time in specialty department" fld="4" baseField="0" baseItem="0"/>
    <dataField name="Sum of lack of time for (tester) training" fld="5" baseField="0" baseItem="0"/>
    <dataField name="Sum of lack of time in testing" fld="6" baseField="0" baseItem="0"/>
    <dataField name="Sum of Coordination of testing activities/efforts across different products' release cycles" fld="8" baseField="0" baseItem="0"/>
    <dataField name="Sum of long time-to-fix (result)" fld="7" baseField="0" baseItem="0"/>
    <dataField name="Sum of Resource (w.r.t. expertise) availability (e.g., domain knowledge, missing testing skills)" fld="9" baseField="0" baseItem="0"/>
    <dataField name="Sum of Rapid deployment cycle (from T128)" fld="10" baseField="0" baseItem="1"/>
    <dataField name="Sum of Different providers/organizations" fld="11" baseField="0" baseItem="0"/>
    <dataField name="Sum of Testing environment restricted or different from production" fld="12" baseField="0" baseItem="0"/>
    <dataField name="Sum of Varying service providers over time" fld="13" baseField="0" baseItem="0"/>
    <dataField name="Sum of Communication/documentation challenges (e.g., only indirect communication through documents, bad language)" fld="14" baseField="0" baseItem="0"/>
    <dataField name="Sum of Transforming development processes (e.g., waterfall to agile)" fld="15" baseField="0" baseItem="0"/>
    <dataField name="Sum of Rapid change management" fld="16" baseField="0" baseItem="1"/>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9"/>
          </reference>
        </references>
      </pivotArea>
    </chartFormat>
    <chartFormat chart="0" format="9" series="1">
      <pivotArea type="data" outline="0" fieldPosition="0">
        <references count="1">
          <reference field="4294967294" count="1" selected="0">
            <x v="10"/>
          </reference>
        </references>
      </pivotArea>
    </chartFormat>
    <chartFormat chart="0" format="10" series="1">
      <pivotArea type="data" outline="0" fieldPosition="0">
        <references count="1">
          <reference field="4294967294" count="1" selected="0">
            <x v="11"/>
          </reference>
        </references>
      </pivotArea>
    </chartFormat>
    <chartFormat chart="0" format="11" series="1">
      <pivotArea type="data" outline="0" fieldPosition="0">
        <references count="1">
          <reference field="4294967294" count="1" selected="0">
            <x v="12"/>
          </reference>
        </references>
      </pivotArea>
    </chartFormat>
    <chartFormat chart="0" format="12" series="1">
      <pivotArea type="data" outline="0" fieldPosition="0">
        <references count="1">
          <reference field="4294967294" count="1" selected="0">
            <x v="13"/>
          </reference>
        </references>
      </pivotArea>
    </chartFormat>
    <chartFormat chart="0" format="13" series="1">
      <pivotArea type="data" outline="0" fieldPosition="0">
        <references count="1">
          <reference field="4294967294" count="1" selected="0">
            <x v="8"/>
          </reference>
        </references>
      </pivotArea>
    </chartFormat>
    <chartFormat chart="0" format="15"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279346-D74C-4F27-A180-30F242EA57F3}"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1:H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Re-run tests" fld="0" baseField="0" baseItem="0"/>
    <dataField name="Sum of Do nothing" fld="1"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D3B910-FC72-49AA-8F53-4447019C9740}"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R1:AD2" firstHeaderRow="0" firstDataRow="1" firstDataCol="0"/>
  <pivotFields count="13">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Sum of High flexibility" fld="0" baseField="0" baseItem="0"/>
    <dataField name="Sum of &quot;Intelligent test oracle&quot;" fld="1" baseField="0" baseItem="0"/>
    <dataField name="Sum of Necessarily real worl data/user input" fld="2" baseField="0" baseItem="0"/>
    <dataField name="Sum of Broader scope of test (unconscious test oracles, explorative, intended underspecification)" fld="3" baseField="0" baseItem="0"/>
    <dataField name="Sum of Cost-Efficiency" fld="4" baseField="0" baseItem="0"/>
    <dataField name="Sum of Easy / no technical skill set required" fld="5" baseField="0" baseItem="0"/>
    <dataField name="Sum of Missing test automation Infra" fld="6" baseField="0" baseItem="0"/>
    <dataField name="Sum of Deep domain knowledge required to define expected behavior (oracle)" fld="7" baseField="0" baseItem="0"/>
    <dataField name="Sum of &quot;Real-world&quot; data required" fld="8" baseField="0" baseItem="0"/>
    <dataField name="Sum of Domain complexity drives automation complexity" fld="9" baseField="0" baseItem="0"/>
    <dataField name="Sum of High maintenance efforts for test automation (high change frequency)" fld="10" baseField="0" baseItem="0"/>
    <dataField name="Sum of Technological challenges" fld="11" baseField="0" baseItem="0"/>
    <dataField name="Sum of High Setup costs (time investment)" fld="12"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4FD4E35-A8B5-41E7-8380-01077097C1AE}"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N2"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Sum of Planned test phases/plans" fld="0" baseField="0" baseItem="0"/>
    <dataField name="Sum of Finished feature ticket" fld="1" baseField="0" baseItem="0"/>
    <dataField name="Sum of Test environment update" fld="4" baseField="0" baseItem="0"/>
    <dataField name="Sum of Code change in production" fld="3" baseField="0" baseItem="0"/>
    <dataField name="Sum of Deployment to test environment"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C380D0E-536F-45AC-A6F5-14489D939860}"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H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Yes" fld="0" baseField="0" baseItem="0"/>
    <dataField name="Sum of No"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719D15-6AEE-4ADA-9C96-A4ED9C3A5D96}"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1:V3" firstHeaderRow="0" firstDataRow="1" firstDataCol="1"/>
  <pivotFields count="9">
    <pivotField dataField="1" showAll="0"/>
    <pivotField dataField="1" showAll="0"/>
    <pivotField dataField="1" showAll="0"/>
    <pivotField dataField="1" showAll="0"/>
    <pivotField dataField="1" showAll="0"/>
    <pivotField dataField="1" showAll="0"/>
    <pivotField dataField="1" showAll="0"/>
    <pivotField axis="axisRow" showAll="0">
      <items count="2">
        <item x="0"/>
        <item t="default"/>
      </items>
    </pivotField>
    <pivotField dataField="1" showAll="0"/>
  </pivotFields>
  <rowFields count="1">
    <field x="7"/>
  </rowFields>
  <rowItems count="2">
    <i>
      <x/>
    </i>
    <i t="grand">
      <x/>
    </i>
  </rowItems>
  <colFields count="1">
    <field x="-2"/>
  </colFields>
  <colItems count="8">
    <i>
      <x/>
    </i>
    <i i="1">
      <x v="1"/>
    </i>
    <i i="2">
      <x v="2"/>
    </i>
    <i i="3">
      <x v="3"/>
    </i>
    <i i="4">
      <x v="4"/>
    </i>
    <i i="5">
      <x v="5"/>
    </i>
    <i i="6">
      <x v="6"/>
    </i>
    <i i="7">
      <x v="7"/>
    </i>
  </colItems>
  <dataFields count="8">
    <dataField name="Sum of SUT interacts with other systems / applications" fld="0" baseField="0" baseItem="0"/>
    <dataField name="Sum of HIL Tests" fld="1" baseField="0" baseItem="0"/>
    <dataField name="Sum of Remote Test Environments (e.g. Security)" fld="2" baseField="0" baseItem="0"/>
    <dataField name="Sum of Different hardware combinations" fld="3" baseField="0" baseItem="0"/>
    <dataField name="Sum of Legacy technology" fld="4" baseField="0" baseItem="0"/>
    <dataField name="Sum of Several test environments (maintenance, effort)" fld="5" baseField="0" baseItem="0"/>
    <dataField name="Sum of Network Latency" fld="6" baseField="0" baseItem="0"/>
    <dataField name="Sum of Interference with other test environments"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8E5BAE8-C644-4BBA-83BE-09C4954FCFFF}" name="PivotTable2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K2"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Ja, alle" fld="0" baseField="0" baseItem="0"/>
    <dataField name="Sum of Ja, manche" fld="1" baseField="0" baseItem="0"/>
    <dataField name="Sum of Nein" fld="2" baseField="0" baseItem="0"/>
    <dataField name="Sum of Weiß nich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B676F0-84F0-403E-9039-4C5DFFE8E617}" name="PivotTable8"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I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Unknown / no schedule" fld="0" baseField="0" baseItem="0"/>
    <dataField name="Sum of (1-3) year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0D6C3-6FF9-4F11-A042-0E9003516119}"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J2" firstHeaderRow="0" firstDataRow="1" firstDataCol="0"/>
  <pivotFields count="6">
    <pivotField showAll="0"/>
    <pivotField showAll="0"/>
    <pivotField dataField="1" showAll="0"/>
    <pivotField dataField="1" showAll="0"/>
    <pivotField dataField="1" showAll="0"/>
    <pivotField showAll="0"/>
  </pivotFields>
  <rowItems count="1">
    <i/>
  </rowItems>
  <colFields count="1">
    <field x="-2"/>
  </colFields>
  <colItems count="3">
    <i>
      <x/>
    </i>
    <i i="1">
      <x v="1"/>
    </i>
    <i i="2">
      <x v="2"/>
    </i>
  </colItems>
  <dataFields count="3">
    <dataField name="Sum of No" fld="2" baseField="0" baseItem="0"/>
    <dataField name="Sum of Manual" fld="3" baseField="0" baseItem="0"/>
    <dataField name="Sum of Automated"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5E1CBF6-5FAE-4900-B180-1A325C5218EA}" name="PivotTable9"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O1:X2" firstHeaderRow="0" firstDataRow="1" firstDataCol="0"/>
  <pivotFields count="1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0">
    <i>
      <x/>
    </i>
    <i i="1">
      <x v="1"/>
    </i>
    <i i="2">
      <x v="2"/>
    </i>
    <i i="3">
      <x v="3"/>
    </i>
    <i i="4">
      <x v="4"/>
    </i>
    <i i="5">
      <x v="5"/>
    </i>
    <i i="6">
      <x v="6"/>
    </i>
    <i i="7">
      <x v="7"/>
    </i>
    <i i="8">
      <x v="8"/>
    </i>
    <i i="9">
      <x v="9"/>
    </i>
  </colItems>
  <dataFields count="10">
    <dataField name="Sum of Budget" fld="0" baseField="0" baseItem="0"/>
    <dataField name="Sum of Time" fld="1" baseField="0" baseItem="0"/>
    <dataField name="Sum of (Business) Requirements" fld="2" baseField="0" baseItem="0"/>
    <dataField name="Sum of Interfaces to external systems" fld="3" baseField="0" baseItem="0"/>
    <dataField name="Sum of Legacy technolgy" fld="4" baseField="0" baseItem="0"/>
    <dataField name="Sum of Know-how" fld="5" baseField="0" baseItem="0"/>
    <dataField name="Sum of Technology limitations" fld="6" baseField="0" baseItem="0"/>
    <dataField name="Sum of Fear costs of automation infrastructure" fld="7" baseField="0" baseItem="0"/>
    <dataField name="Sum of Difficult to estimate cost/effort up front" fld="8" baseField="0" baseItem="0"/>
    <dataField name="Sum of Change Frequency" fld="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2607604-232D-409E-B68E-FD9F80ED3CC4}" name="PivotTable10"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1:L2"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at least 1 FTE" fld="0" baseField="0" baseItem="0"/>
    <dataField name="Sum of at least 1 person &gt;= 1d/w" fld="1" baseField="0" baseItem="0"/>
    <dataField name="Sum of at least 1 person &gt;= 1d/m" fld="2" baseField="0" baseItem="0"/>
    <dataField name="Sum of Non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1E2CD45-F0F1-4D3E-BBE2-0042563B14A8}" name="PivotTable1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1:R2" firstHeaderRow="0" firstDataRow="1" firstDataCol="0"/>
  <pivotFields count="7">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7">
    <i>
      <x/>
    </i>
    <i i="1">
      <x v="1"/>
    </i>
    <i i="2">
      <x v="2"/>
    </i>
    <i i="3">
      <x v="3"/>
    </i>
    <i i="4">
      <x v="4"/>
    </i>
    <i i="5">
      <x v="5"/>
    </i>
    <i i="6">
      <x v="6"/>
    </i>
  </colItems>
  <dataFields count="7">
    <dataField name="Sum of higher manual test effort" fld="0" baseField="0" baseItem="0"/>
    <dataField name="Sum of lower manual test effort" fld="1" baseField="0" baseItem="0"/>
    <dataField name="Sum of more targeted testing with the same effort" fld="2" baseField="0" baseItem="0"/>
    <dataField name="Sum of higher degree of automation" fld="3" baseField="0" baseItem="0"/>
    <dataField name="Sum of selection strategy (e.g., risk-based approach)" fld="4" baseField="0" baseItem="0"/>
    <dataField name="Sum of Change of responsibility" fld="5" baseField="0" baseItem="0"/>
    <dataField name="Sum of no change" fld="6"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6DF33B-1C7A-4D95-9DD5-ED149A0A87F2}" name="PivotTable1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1:P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Entire Suite" fld="0" baseField="0" baseItem="0"/>
    <dataField name="Sum of Selection" fld="1" baseField="0" baseItem="0"/>
    <dataField name="Sum of Prioritization" fld="2" baseField="0" baseItem="0"/>
  </dataFields>
  <formats count="3">
    <format dxfId="214">
      <pivotArea type="all" dataOnly="0" outline="0" fieldPosition="0"/>
    </format>
    <format dxfId="213">
      <pivotArea outline="0" collapsedLevelsAreSubtotals="1" fieldPosition="0"/>
    </format>
    <format dxfId="212">
      <pivotArea dataOnly="0" labelOnly="1" outline="0" fieldPosition="0">
        <references count="1">
          <reference field="4294967294" count="2">
            <x v="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018AB-0118-47AB-87EB-FB0431794ABF}"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Q1:V2" firstHeaderRow="0" firstDataRow="1" firstDataCol="0"/>
  <pivotFields count="6">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name="Sum of Change-based" fld="0" baseField="0" baseItem="0"/>
    <dataField name="Sum of Requirements-based" fld="1" baseField="0" baseItem="0"/>
    <dataField name="Sum of Experience-based" fld="2" baseField="0" baseItem="0"/>
    <dataField name="Sum of Feature criticality" fld="3" baseField="0" baseItem="0"/>
    <dataField name="Sum of Time-contraint-based" fld="4" baseField="0" baseItem="0"/>
    <dataField name="Sum of History-based"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EE4F30-6C68-4DC1-AE01-1CA41505040B}" name="PivotTable1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1:U2" firstHeaderRow="0" firstDataRow="1" firstDataCol="0"/>
  <pivotFields count="9">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9">
    <i>
      <x/>
    </i>
    <i i="1">
      <x v="1"/>
    </i>
    <i i="2">
      <x v="2"/>
    </i>
    <i i="3">
      <x v="3"/>
    </i>
    <i i="4">
      <x v="4"/>
    </i>
    <i i="5">
      <x v="5"/>
    </i>
    <i i="6">
      <x v="6"/>
    </i>
    <i i="7">
      <x v="7"/>
    </i>
    <i i="8">
      <x v="8"/>
    </i>
  </colItems>
  <dataFields count="9">
    <dataField name="Sum of Expert Knowledge" fld="0" baseField="0" baseItem="0"/>
    <dataField name="Sum of Area of responsibility" fld="1" baseField="0" baseItem="0"/>
    <dataField name="Sum of Lead-Assignment" fld="2" baseField="0" baseItem="0"/>
    <dataField name="Sum of Self-Assignment" fld="3" baseField="0" baseItem="0"/>
    <dataField name="Sum of Random" fld="4" baseField="0" baseItem="0"/>
    <dataField name="Sum of Time Capacity" fld="5" baseField="0" baseItem="0"/>
    <dataField name="Sum of Preferences" fld="6" baseField="0" baseItem="0"/>
    <dataField name="Sum of Alternating" fld="7" baseField="0" baseItem="0"/>
    <dataField name="Sum of No assignmen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9C954D-A254-480E-B0C1-62F39027F4CA}" name="PivotTable1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R1:AE2" firstHeaderRow="0" firstDataRow="1" firstDataCol="0"/>
  <pivotFields count="14">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GUI" fld="0" baseField="0" baseItem="0"/>
    <dataField name="Sum of Browser" fld="1" baseField="0" baseItem="0"/>
    <dataField name="Sum of Simulators" fld="2" baseField="0" baseItem="0"/>
    <dataField name="Sum of Hardware" fld="3" baseField="0" baseItem="0"/>
    <dataField name="Sum of External Systems" fld="4" baseField="0" baseItem="0"/>
    <dataField name="Sum of Tosca" fld="5" baseField="0" baseItem="0"/>
    <dataField name="Sum of Loadrunner" fld="6" baseField="0" baseItem="0"/>
    <dataField name="Sum of Scripts" fld="7" baseField="0" baseItem="0"/>
    <dataField name="Sum of SoapUI" fld="8" baseField="0" baseItem="0"/>
    <dataField name="Sum of Postman" fld="9" baseField="0" baseItem="0"/>
    <dataField name="Sum of curl" fld="10" baseField="0" baseItem="0"/>
    <dataField name="Sum of Excel" fld="11" baseField="0" baseItem="0"/>
    <dataField name="Count of DB Tools" fld="12" subtotal="count" baseField="0" baseItem="0"/>
    <dataField name="Sum of Interface Monitoring" fld="13"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268E0B-26E9-4B59-992B-A5112ABF0E3C}" name="PivotTable1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1:T2"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8">
    <i>
      <x/>
    </i>
    <i i="1">
      <x v="1"/>
    </i>
    <i i="2">
      <x v="2"/>
    </i>
    <i i="3">
      <x v="3"/>
    </i>
    <i i="4">
      <x v="4"/>
    </i>
    <i i="5">
      <x v="5"/>
    </i>
    <i i="6">
      <x v="6"/>
    </i>
    <i i="7">
      <x v="7"/>
    </i>
  </colItems>
  <dataFields count="8">
    <dataField name="Sum of Setup SUT" fld="0" baseField="0" baseItem="0"/>
    <dataField name="Sum of Create/Load test data" fld="1" baseField="0" baseItem="0"/>
    <dataField name="Sum of Login" fld="2" baseField="0" baseItem="0"/>
    <dataField name="Sum of Creation of test report" fld="3" baseField="0" baseItem="0"/>
    <dataField name="Sum of Test multiple browser" fld="4" baseField="0" baseItem="0"/>
    <dataField name="Sum of Log check" fld="5" baseField="0" baseItem="0"/>
    <dataField name="Sum of Test multiple languages" fld="6" baseField="0" baseItem="0"/>
    <dataField name="Sum of None"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0A2708-6EE2-4B10-A7D3-6C8BDEB0F288}"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1:P2" firstHeaderRow="0" firstDataRow="1" firstDataCol="0"/>
  <pivotFields count="6">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name="Sum of Ticket Management System" fld="0" baseField="0" baseItem="0"/>
    <dataField name="Sum of Mail/Chat" fld="1" baseField="0" baseItem="0"/>
    <dataField name="Sum of Stand up Meetings" fld="2" baseField="0" baseItem="0"/>
    <dataField name="Sum of Direct Analog Communication" fld="3" baseField="0" baseItem="0"/>
    <dataField name="Sum of Informal Documentation" fld="4" baseField="0" baseItem="0"/>
    <dataField name="Sum of Call"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D42E1C-9471-4EEA-B3E7-15FE9457B74C}"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I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Directly after fix" fld="0" baseField="0" baseItem="0"/>
    <dataField name="Sum of Next test phase" fld="1" baseField="0" baseItem="0"/>
    <dataField name="Count of No re-testing"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B01AEE7D-1DAC-4D32-88CA-B3D37544F0BA}" name="Table30" displayName="Table30" ref="A1:B30" totalsRowShown="0">
  <autoFilter ref="A1:B30" xr:uid="{073D17D3-9655-40D0-BBF0-AF09F2B6BE61}"/>
  <sortState xmlns:xlrd2="http://schemas.microsoft.com/office/spreadsheetml/2017/richdata2" ref="A2:B30">
    <sortCondition ref="A1:A30"/>
  </sortState>
  <tableColumns count="2">
    <tableColumn id="1" xr3:uid="{D3930899-44B0-473E-9201-DF402E5351F8}" name="Question Label"/>
    <tableColumn id="2" xr3:uid="{F5A54747-59C9-4F76-9914-E6CC5043E3C5}" name="Survey Ques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BFDC0B-5CF3-4008-B688-DEEFADECD6C9}" name="T109_01" displayName="T109_01" ref="A1:L39" totalsRowShown="0" headerRowDxfId="211" dataDxfId="210">
  <autoFilter ref="A1:L39" xr:uid="{9E599AEB-DE97-4270-96E0-C776B4C65853}"/>
  <tableColumns count="12">
    <tableColumn id="3" xr3:uid="{C374753E-2CF9-4187-BC08-7B1E3F4769AA}" name="CASE" dataDxfId="209"/>
    <tableColumn id="2" xr3:uid="{88726A68-0E80-4D2F-92CF-5102D0B31302}" name="T109_01" dataDxfId="208"/>
    <tableColumn id="1" xr3:uid="{84495CF0-3251-43A0-874C-827C3F5AD944}" name="Entire Suite" dataDxfId="207"/>
    <tableColumn id="4" xr3:uid="{0482EECF-32C9-4D4B-8E70-0DCFA18E0450}" name="Selection" dataDxfId="206"/>
    <tableColumn id="12" xr3:uid="{1540DF71-8F9A-4ED1-BEDA-E1BE5144BA18}" name="Prioritization" dataDxfId="205"/>
    <tableColumn id="5" xr3:uid="{30FA54A2-24FD-4727-A379-37B240FC06D6}" name="Change-based" dataDxfId="204"/>
    <tableColumn id="6" xr3:uid="{A1693287-9561-471A-9080-11340B4633CB}" name="Requirements-based" dataDxfId="203"/>
    <tableColumn id="7" xr3:uid="{5483C000-89C7-4BA7-B219-400984E815D3}" name="Experience-based" dataDxfId="202"/>
    <tableColumn id="8" xr3:uid="{7E8892A6-3D4B-46A6-A2E8-9243DA4CBE3B}" name="Feature criticality" dataDxfId="201"/>
    <tableColumn id="9" xr3:uid="{1D21C2B7-7889-4ECE-AEB2-AC44484DCC36}" name="Time-contraint-based" dataDxfId="200"/>
    <tableColumn id="10" xr3:uid="{CA0C243F-B01D-4C92-B007-9A8B0595B514}" name="History-based" dataDxfId="199"/>
    <tableColumn id="11" xr3:uid="{9B099F7B-3574-46D3-AC93-A3C88BE8B27B}" name="Quote" dataDxfId="19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E26F07C-DF6C-414F-9265-5E60FA30F9FC}" name="T110_01" displayName="T110_01" ref="A1:K39" totalsRowShown="0" headerRowDxfId="197" dataDxfId="196">
  <autoFilter ref="A1:K39" xr:uid="{F820BCB9-5360-4D55-860B-7BBC81097FC4}"/>
  <tableColumns count="11">
    <tableColumn id="3" xr3:uid="{539D6EB2-A1A8-4046-8A1E-ADAD0FBC6723}" name="CASE" dataDxfId="195"/>
    <tableColumn id="2" xr3:uid="{986450D4-DB08-4F47-AAB9-818EEB690569}" name="T110_01" dataDxfId="194"/>
    <tableColumn id="1" xr3:uid="{21A71AB8-9806-4E12-B1A6-1AF1B63B074B}" name="Expert Knowledge" dataDxfId="193"/>
    <tableColumn id="4" xr3:uid="{FF41B811-C2B6-432D-AA3F-8E87BB379382}" name="Area of responsibility" dataDxfId="192"/>
    <tableColumn id="10" xr3:uid="{3493B0AE-700B-4161-8EA6-17D52ECE69F6}" name="Lead-Assignment" dataDxfId="191"/>
    <tableColumn id="5" xr3:uid="{836F136D-FBC0-4120-9BFC-5D5FEA887245}" name="Self-Assignment" dataDxfId="190"/>
    <tableColumn id="6" xr3:uid="{F931F92F-4529-45F9-9B13-E223608D2430}" name="Random" dataDxfId="189"/>
    <tableColumn id="7" xr3:uid="{0CF1D94D-77FB-40AE-A877-9DD85A1A902B}" name="Time Capacity" dataDxfId="188"/>
    <tableColumn id="8" xr3:uid="{A3A85B1D-2184-4252-81AD-21AFA8A8D427}" name="Preferences" dataDxfId="187"/>
    <tableColumn id="9" xr3:uid="{409D99E9-C21C-4C76-A22B-AE9DB0DCB02F}" name="Alternating" dataDxfId="186"/>
    <tableColumn id="11" xr3:uid="{14F21D23-5DDF-4706-ABE8-F09E5D652A9A}" name="No assignment" dataDxfId="18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259A7D-E1E9-42C5-9064-DE96660755B6}" name="T111_01" displayName="T111_01" ref="A1:P39" totalsRowShown="0" headerRowDxfId="184" dataDxfId="183">
  <autoFilter ref="A1:P39" xr:uid="{C8D0047E-E993-4859-83A3-0982DD95FC3F}"/>
  <tableColumns count="16">
    <tableColumn id="3" xr3:uid="{60DAE659-7589-4C1A-B4C5-EE6002CBD203}" name="CASE" dataDxfId="182"/>
    <tableColumn id="2" xr3:uid="{A747871D-9F6F-4D52-B573-5E23F569778B}" name="T111_01" dataDxfId="181"/>
    <tableColumn id="1" xr3:uid="{D7171379-BB07-4617-A6A7-4AACDA96D542}" name="GUI" dataDxfId="180"/>
    <tableColumn id="4" xr3:uid="{5C99C7B0-8DE2-4C49-BDD5-CA3848C2C33A}" name="Browser" dataDxfId="179"/>
    <tableColumn id="5" xr3:uid="{47A61CF6-EB66-4059-AC4E-CCBE75EDDFE0}" name="Simulators" dataDxfId="178"/>
    <tableColumn id="6" xr3:uid="{0DF67034-1569-46C4-97F5-B1AE5203C886}" name="Hardware" dataDxfId="177"/>
    <tableColumn id="7" xr3:uid="{7887D637-AE4B-47FC-B3B8-9A0706E6EA27}" name="External Systems" dataDxfId="176"/>
    <tableColumn id="8" xr3:uid="{633A60BF-D367-467B-931F-16EA4BB88A55}" name="Tosca" dataDxfId="175"/>
    <tableColumn id="9" xr3:uid="{DAE5EEF7-61BE-42C3-B911-78CB41F2198A}" name="Loadrunner" dataDxfId="174"/>
    <tableColumn id="10" xr3:uid="{BACE6BA8-39FF-45C4-AC95-7EF064DB3411}" name="Scripts" dataDxfId="173"/>
    <tableColumn id="11" xr3:uid="{6A6F9BED-851D-4DC6-8082-9E7A71AC3AF7}" name="SoapUI" dataDxfId="172"/>
    <tableColumn id="12" xr3:uid="{8B0B4C1B-6255-4188-ADC6-B2891283877D}" name="Postman" dataDxfId="171"/>
    <tableColumn id="13" xr3:uid="{93ABF5DD-1DC7-4674-B17A-CABE9BFC9C16}" name="curl" dataDxfId="170"/>
    <tableColumn id="14" xr3:uid="{FB0DEF6B-A79C-47BE-828A-A698C0D37F8C}" name="Excel" dataDxfId="169"/>
    <tableColumn id="15" xr3:uid="{CE906576-44C8-4E16-AAF8-261D14A9798A}" name="DB Tools" dataDxfId="168"/>
    <tableColumn id="16" xr3:uid="{37480DD4-3982-4412-88AA-EE88032CDAC6}" name="Interface Monitoring" dataDxfId="16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0E5600-272D-4DBB-96F3-1BD7F110D12E}" name="T114_01" displayName="T114_01" ref="A1:K39" totalsRowShown="0" headerRowDxfId="166" dataDxfId="165">
  <autoFilter ref="A1:K39" xr:uid="{133F1CC4-0828-453D-B5B2-3548E4F48FE7}"/>
  <tableColumns count="11">
    <tableColumn id="3" xr3:uid="{B5F63DD7-3F7F-4AAE-9C3B-4C28CBBD0BC5}" name="CASE" dataDxfId="164"/>
    <tableColumn id="2" xr3:uid="{FF7FC8F2-7717-46D2-B020-568E08772178}" name="T114_01" dataDxfId="163"/>
    <tableColumn id="1" xr3:uid="{3EBD4C18-2718-4CF9-94EF-34417547A90F}" name="Setup SUT" dataDxfId="162"/>
    <tableColumn id="4" xr3:uid="{BDD7C423-E703-42A5-8979-B5BD612FA03D}" name="Create/Load test data" dataDxfId="161"/>
    <tableColumn id="5" xr3:uid="{26096E3A-C7AE-404C-96CE-FE0F13BAD40D}" name="Login" dataDxfId="160"/>
    <tableColumn id="6" xr3:uid="{9D80F7E8-3338-46D1-8A16-C8558E782014}" name="Creation of test report" dataDxfId="159"/>
    <tableColumn id="7" xr3:uid="{470CD50B-680C-471B-94EB-14111414A144}" name="Test multiple browser" dataDxfId="158"/>
    <tableColumn id="8" xr3:uid="{A7134699-59A1-46BE-AB43-11811854F206}" name="Log check" dataDxfId="157"/>
    <tableColumn id="9" xr3:uid="{906C5519-1F49-481A-8427-A252B21EF2CE}" name="Test multiple languages" dataDxfId="156"/>
    <tableColumn id="10" xr3:uid="{9EE007A7-8F5B-44E2-9BBD-7CAFC14D778D}" name="None" dataDxfId="155"/>
    <tableColumn id="11" xr3:uid="{A19C1925-AC99-4849-9977-4FE7B0F27885}" name="Quote" dataDxfId="15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9798F5A-926D-4DE3-9E04-96CC0F884B0C}" name="T115_01" displayName="T115_01" ref="A1:I39" totalsRowShown="0" headerRowDxfId="153" dataDxfId="152">
  <autoFilter ref="A1:I39" xr:uid="{98C910FD-55EF-4C44-B99A-28EDC353274E}"/>
  <tableColumns count="9">
    <tableColumn id="3" xr3:uid="{221E87A7-41CB-4CC4-A50C-2388550EE711}" name="CASE" dataDxfId="151"/>
    <tableColumn id="2" xr3:uid="{DF6B59C4-1DE6-4504-BDF4-9B6E19423C14}" name="T115_01" dataDxfId="150"/>
    <tableColumn id="1" xr3:uid="{F2155C93-1E0C-4198-B847-0C8C2DFEF48C}" name="Ticket Management System" dataDxfId="149"/>
    <tableColumn id="4" xr3:uid="{5B54E210-44B0-4890-BD54-D89E8EEB7EFD}" name="Mail/Chat" dataDxfId="148"/>
    <tableColumn id="5" xr3:uid="{F0A24113-5055-42D8-9269-28A9D8FC4E08}" name="Stand up Meetings" dataDxfId="147"/>
    <tableColumn id="6" xr3:uid="{1C8691BF-5FDB-4FB4-AFB4-63FBFB6983A3}" name="Direct Analog Communication" dataDxfId="146"/>
    <tableColumn id="7" xr3:uid="{2D0382F3-6913-40AF-9C8B-267DC1AD7D66}" name="Informal Documentation" dataDxfId="145"/>
    <tableColumn id="8" xr3:uid="{A8C2725F-9112-4B56-9816-457185DD063C}" name="Call" dataDxfId="144"/>
    <tableColumn id="9" xr3:uid="{3C0A584F-F4E8-41C0-A1C8-4E412CFFE26C}" name="Quote" dataDxfId="14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59760B5-F8FB-4C48-82D3-94F5D6AC50B5}" name="T116_01" displayName="T116_01" ref="A1:E39" totalsRowShown="0" headerRowDxfId="142" dataDxfId="141">
  <autoFilter ref="A1:E39" xr:uid="{4B8C57DD-B32F-4CBC-94FD-EDDBE0AF5A6F}"/>
  <tableColumns count="5">
    <tableColumn id="3" xr3:uid="{A04043DA-8520-46C1-A330-6FFFD3B2515A}" name="CASE" dataDxfId="140"/>
    <tableColumn id="2" xr3:uid="{97853B20-CE9A-43F9-B111-2C24FCAA429C}" name="T116_01" dataDxfId="139"/>
    <tableColumn id="1" xr3:uid="{ED0887A4-4E8A-4142-9952-8877B44D4B9E}" name="Directly after fix" dataDxfId="138"/>
    <tableColumn id="4" xr3:uid="{2D0EDD6D-6C0B-426C-832B-CDE7FAF3E536}" name="Next test phase" dataDxfId="137"/>
    <tableColumn id="5" xr3:uid="{D721AA0D-64A7-4DC6-A569-5E81E00CDB0B}" name="No re-testing" dataDxfId="136"/>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36FFCEC-BAD9-4C47-95F1-23C0B9E8BBD3}" name="T118_01" displayName="T118_01" ref="A1:E39" totalsRowShown="0">
  <autoFilter ref="A1:E39" xr:uid="{5B6AA9B3-5AAC-474C-9E83-C7A44F69D950}"/>
  <tableColumns count="5">
    <tableColumn id="3" xr3:uid="{915D40FC-06BB-4D15-A102-80B04D3DBACE}" name="CASE" dataDxfId="135"/>
    <tableColumn id="2" xr3:uid="{7B80FFCB-E1FC-494E-A70F-BB601F577F84}" name="T118" dataDxfId="134"/>
    <tableColumn id="1" xr3:uid="{A1B26D9F-F28A-4555-80D3-AF153F3DB316}" name="Ja" dataDxfId="133">
      <calculatedColumnFormula>IF(T118_01[[#This Row],[T118]]=1,1,0)</calculatedColumnFormula>
    </tableColumn>
    <tableColumn id="4" xr3:uid="{B37865AF-4374-4670-B96B-E4120C0C1A4A}" name="Nein" dataDxfId="132">
      <calculatedColumnFormula>IF(T118_01[[#This Row],[T118]]=2,1,0)</calculatedColumnFormula>
    </tableColumn>
    <tableColumn id="5" xr3:uid="{4FD08EB0-911C-4FF6-9534-4AC58B15ADA7}" name="Weiß nicht" dataDxfId="131">
      <calculatedColumnFormula>IF(T118_01[[#This Row],[T118]]=-1,1,0)</calculatedColumnFormula>
    </tableColumn>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3161252-A27F-4B6E-A940-22E50957DD7E}" name="T120_01" displayName="T120_01" ref="A1:H39" totalsRowShown="0" headerRowDxfId="130" dataDxfId="129">
  <autoFilter ref="A1:H39" xr:uid="{19DBEA11-997F-40C9-AB42-12A7239E5A44}"/>
  <tableColumns count="8">
    <tableColumn id="3" xr3:uid="{5EE928BA-F88A-4209-B356-A8E562FA972B}" name="CASE" dataDxfId="128"/>
    <tableColumn id="2" xr3:uid="{8EEA2B06-F4B2-4F87-AA9A-04B97466C90A}" name="T120_01" dataDxfId="127"/>
    <tableColumn id="1" xr3:uid="{8236C677-2BE8-41D2-ABDE-021D73D96FD1}" name="Developers test" dataDxfId="126"/>
    <tableColumn id="4" xr3:uid="{D730CC49-452E-41EA-AB00-6EF921A5C916}" name="Testers are part of dev team" dataDxfId="125"/>
    <tableColumn id="5" xr3:uid="{FE9EBF15-04F1-4C44-9AA8-CC6E28510D7E}" name="Dedicated testing/V&amp;V team" dataDxfId="124"/>
    <tableColumn id="6" xr3:uid="{329FC21E-83F2-4A39-9E54-11AA9048BE4D}" name="Specialist department/Customer" dataDxfId="123"/>
    <tableColumn id="7" xr3:uid="{7FA4B8BF-BBC1-4AF8-B0E1-2D62824568EE}" name="External Testers (different organization)" dataDxfId="122"/>
    <tableColumn id="8" xr3:uid="{D742C75F-809B-4576-A1E6-61812FD0ACAC}" name="Quote" dataDxfId="121"/>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13A3134-16CD-45BA-8B40-1C43E92B3C3A}" name="T121_01" displayName="T121_01" ref="A1:P39" totalsRowShown="0" headerRowDxfId="120" dataDxfId="119">
  <autoFilter ref="A1:P39" xr:uid="{812B24B6-E729-4CC5-B376-9A086D239278}"/>
  <tableColumns count="16">
    <tableColumn id="3" xr3:uid="{C8556014-83D7-4C93-8A44-2DAD02D65C2E}" name="CASE" dataDxfId="118"/>
    <tableColumn id="2" xr3:uid="{11C0ABE9-7E08-4905-A9A7-77CF5CE41A16}" name="T121_03" dataDxfId="117"/>
    <tableColumn id="1" xr3:uid="{5BBE3D14-510E-4430-AF9A-C419717BC190}" name="Test and dev in different time zones" dataDxfId="116"/>
    <tableColumn id="4" xr3:uid="{F9EE88C1-5EEC-4F6D-88E5-3ADBA0527C09}" name="Dev/test/spec in different languages" dataDxfId="115"/>
    <tableColumn id="5" xr3:uid="{B54169D2-C8F2-4512-804F-B850297C446F}" name="lack of time in specialty department" dataDxfId="114"/>
    <tableColumn id="6" xr3:uid="{F806EC88-D175-4415-BDD1-DAF00AE21708}" name="lack of time for (tester) training" dataDxfId="113"/>
    <tableColumn id="7" xr3:uid="{062A4AC0-F5CF-4C17-B4B1-CE35A0034DC8}" name="lack of time in testing" dataDxfId="112"/>
    <tableColumn id="8" xr3:uid="{5025B0CC-02E1-4989-8BCA-AD74B4DCA498}" name="long time-to-fix (result)" dataDxfId="111"/>
    <tableColumn id="9" xr3:uid="{7AA129B2-C2F8-4901-A793-E90577E30D79}" name="Coordination of testing activities/efforts across different products' release cycles" dataDxfId="110"/>
    <tableColumn id="10" xr3:uid="{51A16DFF-1F4D-43FD-BB44-3806CF047E73}" name="Resource (w.r.t. expertise) availability (e.g., domain knowledge, missing testing skills)" dataDxfId="109"/>
    <tableColumn id="12" xr3:uid="{A6B5F566-75E6-4B7B-9004-15CDE94142B2}" name="Different providers/organizations" dataDxfId="108"/>
    <tableColumn id="13" xr3:uid="{34E3ABB3-553C-4A0B-8155-4D8A7F1D06C7}" name="Testing environment restricted or different from production" dataDxfId="107"/>
    <tableColumn id="14" xr3:uid="{B9602EE6-B3B2-4D1D-84A0-4DF67E6DD3C8}" name="Varying service providers over time" dataDxfId="106"/>
    <tableColumn id="15" xr3:uid="{273ECFB8-6933-4AC0-9EC6-1B5DDFBEBA7E}" name="Communication/documentation challenges (e.g., only indirect communication through documents, bad language)" dataDxfId="105"/>
    <tableColumn id="16" xr3:uid="{E1D1C53F-8BB0-453D-8B0C-F2B0B5BAFA1E}" name="Transforming development processes (e.g., waterfall to agile)" dataDxfId="104"/>
    <tableColumn id="18" xr3:uid="{A1556A33-C36F-49CD-802E-232CB81B8D4C}" name="Quote" dataDxfId="103"/>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A69339E-E5FB-4930-9445-92FF424D9A09}" name="T124_01" displayName="T124_01" ref="A1:E39" totalsRowShown="0" headerRowDxfId="102" dataDxfId="101">
  <autoFilter ref="A1:E39" xr:uid="{DF516FAC-435B-40B0-8931-DD458CADDCF2}"/>
  <tableColumns count="5">
    <tableColumn id="3" xr3:uid="{90FEF556-9C1D-4932-9E04-05DB43463CD0}" name="CASE" dataDxfId="100"/>
    <tableColumn id="2" xr3:uid="{55EA8B9F-4A53-4A0E-8267-EEB5F7291556}" name="T124_01" dataDxfId="99"/>
    <tableColumn id="1" xr3:uid="{771A5B78-F93C-4C29-8CBC-89AE17C70309}" name="Re-run tests" dataDxfId="98"/>
    <tableColumn id="4" xr3:uid="{6F63B7D0-A9B6-4B3B-A852-0A4C6B35B5F7}" name="Do nothing" dataDxfId="97"/>
    <tableColumn id="5" xr3:uid="{55CA82D6-218E-4525-ACBD-C8F7FCDDD4BD}" name="Quote" dataDxfId="9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817D37-CC37-43BE-983B-B84DD85468AA}" name="T101_01" displayName="T101_01" ref="A1:J39" totalsRowShown="0" headerRowDxfId="266" dataDxfId="265">
  <autoFilter ref="A1:J39" xr:uid="{DFEBB273-BCC9-428C-A3FF-1637EE508EBE}"/>
  <tableColumns count="10">
    <tableColumn id="4" xr3:uid="{7D975056-4E17-4DBD-985E-D86F3479F570}" name="CASE" dataDxfId="264"/>
    <tableColumn id="2" xr3:uid="{28C97E58-CAF1-47F9-81AE-3ED137DB3900}" name="T101_01" dataDxfId="263"/>
    <tableColumn id="5" xr3:uid="{F2CF9EC4-AE91-4895-B0AA-D083647231DC}" name="Regression Tests" dataDxfId="262"/>
    <tableColumn id="6" xr3:uid="{89F81F58-E184-49D3-B67D-C00A13B0D21F}" name="User Acceptance Tests" dataDxfId="261"/>
    <tableColumn id="7" xr3:uid="{B5DB0F52-CAFB-4B53-A67D-0A22F1068C26}" name="Smoke Tests" dataDxfId="260"/>
    <tableColumn id="8" xr3:uid="{6279196C-2FE5-4F8F-A562-FC8426168DBB}" name="ExploratoryTesting" dataDxfId="259"/>
    <tableColumn id="9" xr3:uid="{557800BE-2074-4447-B800-499CFB0E925F}" name="Performance Tests" dataDxfId="258"/>
    <tableColumn id="10" xr3:uid="{0C948DAF-74DE-4AD8-BFF3-49CB4DFC2C26}" name="Robustness Tests" dataDxfId="257"/>
    <tableColumn id="11" xr3:uid="{7105BB40-CD93-4999-95CA-DBEE8F332B3D}" name="Interoperability Test / Integration Test" dataDxfId="256"/>
    <tableColumn id="12" xr3:uid="{FD44C6C6-779F-4390-98C1-BBBA8A26A916}" name="Quote" dataDxfId="255"/>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1C83B7-F43A-43D7-A316-B38C32EBAF96}" name="T125_01" displayName="T125_01" ref="A1:P39" totalsRowShown="0" headerRowDxfId="95" dataDxfId="94">
  <autoFilter ref="A1:P39" xr:uid="{19969843-BF2A-4F10-BD73-34C77E47034D}"/>
  <tableColumns count="16">
    <tableColumn id="3" xr3:uid="{6A33052E-C462-4122-98DB-D5FDCFDF625A}" name="CASE" dataDxfId="93"/>
    <tableColumn id="2" xr3:uid="{0CBC9AF2-493E-4E02-8767-BE01EB79E405}" name="T125_01" dataDxfId="92"/>
    <tableColumn id="1" xr3:uid="{18FA60C8-165A-4ECB-858C-045540C9C8DF}" name="High flexibility" dataDxfId="91"/>
    <tableColumn id="5" xr3:uid="{35D690C9-0761-4D3E-B391-6ABED56C8563}" name="&quot;Intelligent test oracle&quot;" dataDxfId="90"/>
    <tableColumn id="6" xr3:uid="{3BA2C7B0-C9DA-4BAF-BDFF-F98FB0570AE2}" name="Necessarily real worl data/user input" dataDxfId="89"/>
    <tableColumn id="7" xr3:uid="{F94CD503-F7E1-49DD-8644-9C1E2EAF840F}" name="Broader scope of test (unconscious test oracles, explorative, intended underspecification)" dataDxfId="88"/>
    <tableColumn id="8" xr3:uid="{F77ECF7C-2C1F-4CB0-8369-DF3159A9531E}" name="Cost-Efficiency" dataDxfId="87"/>
    <tableColumn id="9" xr3:uid="{7C00E981-B930-42BA-927F-5E8B10309CD2}" name="Easy / no technical skill set required" dataDxfId="86"/>
    <tableColumn id="11" xr3:uid="{5E14D499-C158-48D9-8CBA-9FC7AF8B4599}" name="Missing test automation Infra" dataDxfId="85"/>
    <tableColumn id="13" xr3:uid="{C518D159-2615-416E-AF29-A27AD9225475}" name="Deep domain knowledge required to define expected behavior (oracle)" dataDxfId="84"/>
    <tableColumn id="14" xr3:uid="{4A80A9A0-4DA7-4C39-9A9A-BD2DF8C6C5D1}" name="&quot;Real-world&quot; data required" dataDxfId="83"/>
    <tableColumn id="15" xr3:uid="{2F8194BD-003F-4ECF-A50D-28DE41717227}" name="Domain complexity drives automation complexity" dataDxfId="82"/>
    <tableColumn id="16" xr3:uid="{A2F977DB-3C55-4CFE-ACC2-B66FB353DC09}" name="High maintenance efforts for test automation (high change frequency)" dataDxfId="81"/>
    <tableColumn id="17" xr3:uid="{C97725C2-2294-4F90-A55E-B9C37DF6241C}" name="Technological challenges" dataDxfId="80"/>
    <tableColumn id="19" xr3:uid="{EF10E614-F985-44E5-B136-D35C23292F5E}" name="High Setup costs (time investment)" dataDxfId="79"/>
    <tableColumn id="18" xr3:uid="{B74B8EEB-7F02-44A5-A364-D56FFFACE4F2}" name="Quote" dataDxfId="78"/>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882E250-A303-4776-B197-249CA5B22D06}" name="T126_01" displayName="T126_01" ref="A1:G39" totalsRowShown="0" headerRowDxfId="77" dataDxfId="76">
  <autoFilter ref="A1:G39" xr:uid="{24BDF6AE-B228-4D23-9554-2F02D0225105}"/>
  <tableColumns count="7">
    <tableColumn id="3" xr3:uid="{C4CD9F11-9C3D-42C2-827D-6383C54B1647}" name="CASE" dataDxfId="75"/>
    <tableColumn id="2" xr3:uid="{26041B5A-7910-4901-BB7C-501CA7317E4E}" name="T126_01" dataDxfId="74"/>
    <tableColumn id="1" xr3:uid="{D22293E8-792A-41C6-960D-02193C563C4C}" name="Planned test phases/plans" dataDxfId="73"/>
    <tableColumn id="4" xr3:uid="{9C6EF3C7-9292-4CDC-A1B9-8502B26909FB}" name="Finished feature ticket" dataDxfId="72"/>
    <tableColumn id="5" xr3:uid="{A46ADB91-4DF6-4AEF-B9EE-45AD0C9E59FF}" name="Deployment to test environment" dataDxfId="71"/>
    <tableColumn id="6" xr3:uid="{74F1602C-F2E6-4B9F-B65B-75846288A1B1}" name="Code change in production" dataDxfId="70"/>
    <tableColumn id="8" xr3:uid="{18979EDF-97CF-453E-8CF9-BFA375F3E070}" name="Test environment update" dataDxfId="6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F45B500-AF90-4369-AADE-5E474464FBFE}" name="T127_01" displayName="T127_01" ref="A1:D39" totalsRowShown="0" headerRowDxfId="68" dataDxfId="67">
  <autoFilter ref="A1:D39" xr:uid="{63809D08-C0BE-4BBF-BD85-61D22ABAC492}"/>
  <tableColumns count="4">
    <tableColumn id="3" xr3:uid="{31770B9E-0ADD-4C11-A1D1-E47AFD3A0590}" name="CASE" dataDxfId="66"/>
    <tableColumn id="2" xr3:uid="{BB8A0AE9-A033-41D9-AC84-F88B64AB469F}" name="T127_01" dataDxfId="65"/>
    <tableColumn id="1" xr3:uid="{9A231D71-4B43-43CA-B35D-AA02E1913B38}" name="Yes" dataDxfId="64"/>
    <tableColumn id="4" xr3:uid="{62079997-F0FF-4078-947E-06851AB379D4}" name="No" dataDxfId="63"/>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B1587A1-74E8-4CF2-94B7-C0D2B8B3890B}" name="T128_01" displayName="T128_01" ref="A1:L39" totalsRowShown="0" headerRowDxfId="62" dataDxfId="61">
  <autoFilter ref="A1:L39" xr:uid="{DC9999F1-3784-4951-AC8A-7569CBCD59F4}"/>
  <tableColumns count="12">
    <tableColumn id="3" xr3:uid="{07B17F82-B720-47A4-A306-18F7474E4461}" name="CASE" dataDxfId="60"/>
    <tableColumn id="2" xr3:uid="{A41358B9-B0EF-4109-B6B3-65231A08CAD1}" name="T128_01" dataDxfId="59"/>
    <tableColumn id="1" xr3:uid="{D1100D4C-9FA3-4BB2-8576-E6E2DC04B84C}" name="SUT interacts with other systems / applications" dataDxfId="58"/>
    <tableColumn id="4" xr3:uid="{E11B05BA-BD67-4750-8E61-CEFCDD07E9E1}" name="HIL Tests" dataDxfId="57"/>
    <tableColumn id="5" xr3:uid="{227FCE2B-96FE-4CF9-AC9C-A35A709401C0}" name="Remote Test Environments (e.g. Security)" dataDxfId="56"/>
    <tableColumn id="7" xr3:uid="{E14116B9-EE7C-4253-B7E9-1EEE8323CB1A}" name="Different hardware combinations" dataDxfId="55"/>
    <tableColumn id="8" xr3:uid="{4E7C4EA0-EAAF-4556-8CEF-9F1DE029101C}" name="Legacy technology" dataDxfId="54"/>
    <tableColumn id="9" xr3:uid="{2EB940B5-403A-44B8-B920-C5D6E340B641}" name="Several test environments (maintenance, effort)" dataDxfId="53"/>
    <tableColumn id="10" xr3:uid="{02E33AF1-058B-491D-8A52-AEC1CC9EF7C0}" name="Network Latency" dataDxfId="52"/>
    <tableColumn id="11" xr3:uid="{F51C413F-AF34-4D52-862E-B00F4A2A3D04}" name="Limited amount of test environments" dataDxfId="51"/>
    <tableColumn id="12" xr3:uid="{802DD245-BDE3-430A-9A01-71F99B4F686C}" name="Interference with other test environments" dataDxfId="50"/>
    <tableColumn id="13" xr3:uid="{C35E011C-708D-46B2-A013-752CB5CE99E3}" name="Quote" dataDxfId="49"/>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F5CD760-83A1-42E8-98E0-FE5901465B36}" name="_A101" displayName="_A101" ref="A1:F39" totalsRowShown="0">
  <autoFilter ref="A1:F39" xr:uid="{8AAED06B-2375-4740-BC85-FF7844724DD4}"/>
  <tableColumns count="6">
    <tableColumn id="3" xr3:uid="{C7E311A8-5D5F-4161-B797-944E8F3EEEA5}" name="CASE" dataDxfId="48"/>
    <tableColumn id="2" xr3:uid="{8F95F1AF-F832-4306-900A-3E9ABA79B024}" name="A101" dataDxfId="47"/>
    <tableColumn id="1" xr3:uid="{DE2C7036-6B41-417A-AD9D-F700786A5EE5}" name="Ja, alle" dataDxfId="46">
      <calculatedColumnFormula>IF(_A101[[#This Row],[A101]]=1,1,0)</calculatedColumnFormula>
    </tableColumn>
    <tableColumn id="6" xr3:uid="{D30B917F-873C-423D-B519-6E3C77D19A15}" name="Ja, manche" dataDxfId="45">
      <calculatedColumnFormula>IF(_A101[[#This Row],[A101]]=2,1,0)</calculatedColumnFormula>
    </tableColumn>
    <tableColumn id="4" xr3:uid="{C9602AF0-BC07-4D8A-83F6-F9DD9AB3D35F}" name="Nein" dataDxfId="44">
      <calculatedColumnFormula>IF(_A101[[#This Row],[A101]]=3,1,0)</calculatedColumnFormula>
    </tableColumn>
    <tableColumn id="5" xr3:uid="{61438EBB-6868-4953-93FC-A4993E73AF17}" name="Weiß nicht" dataDxfId="43">
      <calculatedColumnFormula>IF(_A101[[#This Row],[A101]]=-1,1,0)</calculatedColumnFormula>
    </tableColumn>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D33AC8-E1E4-4CF6-9AC8-21D7216B27E8}" name="A102_01" displayName="A102_01" ref="A1:E39" totalsRowShown="0" headerRowDxfId="42" dataDxfId="41">
  <autoFilter ref="A1:E39" xr:uid="{42676100-30A8-49BB-A6D0-0C27C83EE7F5}"/>
  <tableColumns count="5">
    <tableColumn id="3" xr3:uid="{7BF1C8A3-045A-4A0B-BA15-6CEF57F98498}" name="CASE" dataDxfId="40"/>
    <tableColumn id="2" xr3:uid="{5838AA73-2CFB-4385-8579-31754884CE71}" name="A102_01" dataDxfId="39"/>
    <tableColumn id="1" xr3:uid="{A2C3F051-AFAC-4983-8098-D14907A774AF}" name="Unknown / no schedule" dataDxfId="38"/>
    <tableColumn id="4" xr3:uid="{214BAEE5-EC51-4A0B-A2A0-546DF5EF1B40}" name="(1-3) years" dataDxfId="37"/>
    <tableColumn id="6" xr3:uid="{A740A416-088C-497C-9D29-582FEB52A8BC}" name="Quote" dataDxfId="36"/>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2003A15-1CA7-4D4B-B349-75A0A11B30E6}" name="A104_01" displayName="A104_01" ref="A1:M39" totalsRowShown="0" headerRowDxfId="35" dataDxfId="34">
  <autoFilter ref="A1:M39" xr:uid="{7EA0DF9C-AD02-4CBA-965C-AF240933EAA4}"/>
  <tableColumns count="13">
    <tableColumn id="3" xr3:uid="{31AB4F63-EC45-464B-828D-8C6E9F39468F}" name="CASE" dataDxfId="33"/>
    <tableColumn id="2" xr3:uid="{332CA7F1-DA8B-4C5E-BE14-8DC3FD242A6C}" name="A104_01" dataDxfId="32"/>
    <tableColumn id="1" xr3:uid="{C7EBD2EF-156E-4723-A711-2409CF15143B}" name="Budget" dataDxfId="31"/>
    <tableColumn id="4" xr3:uid="{121E11DD-F8A0-4CD7-875A-FE02BC967998}" name="Time" dataDxfId="30"/>
    <tableColumn id="5" xr3:uid="{82F9C70F-7410-43C5-BA2C-6E1AABA96252}" name="(Business) Requirements" dataDxfId="29"/>
    <tableColumn id="6" xr3:uid="{4427430B-8E4F-4F96-BC26-89BC9B2FF0BA}" name="Interfaces to external systems" dataDxfId="28"/>
    <tableColumn id="7" xr3:uid="{227BC497-C83F-45BA-A282-0547C8560EBB}" name="Legacy technolgy" dataDxfId="27"/>
    <tableColumn id="8" xr3:uid="{F81292DC-6321-4E0C-83B6-454310ADE4C9}" name="Know-how" dataDxfId="26"/>
    <tableColumn id="9" xr3:uid="{272922D6-7774-4F8C-A1E8-FFB59507F3A9}" name="Technology limitations" dataDxfId="25"/>
    <tableColumn id="10" xr3:uid="{ED71B0C3-B438-49D5-8FED-7C12105CE6CE}" name="Fear costs of automation infrastructure" dataDxfId="24"/>
    <tableColumn id="12" xr3:uid="{DDA7B4C7-FD62-4CB5-9636-1DCF3147A617}" name="Difficult to estimate cost/effort up front" dataDxfId="23"/>
    <tableColumn id="14" xr3:uid="{2495F3F4-F2D3-41D4-B690-D89446C03751}" name="Change Frequency" dataDxfId="22"/>
    <tableColumn id="15" xr3:uid="{616D0171-906D-4920-BA6A-442931BFDF5E}" name="Quote" dataDxfId="21"/>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6DE7BF-A4C4-45BF-A284-C3851C938BD0}" name="A106_01" displayName="A106_01" ref="A1:G39" totalsRowShown="0" headerRowDxfId="20" dataDxfId="19">
  <autoFilter ref="A1:G39" xr:uid="{8C99D0B7-F6A6-472D-9CDC-59EA62C76245}"/>
  <tableColumns count="7">
    <tableColumn id="3" xr3:uid="{F3E0F41C-DF2A-4076-9BF7-3CC5E9868C57}" name="CASE" dataDxfId="18"/>
    <tableColumn id="2" xr3:uid="{83F2317A-22C6-4A0C-9619-6F189872610D}" name="A106_01" dataDxfId="17"/>
    <tableColumn id="1" xr3:uid="{6BF983F5-2A27-4DFA-95CD-781F986C0BFF}" name="at least 1 FTE" dataDxfId="16"/>
    <tableColumn id="5" xr3:uid="{2F88F49B-6FAD-420D-8F31-79A026929E95}" name="at least 1 person &gt;= 1d/w" dataDxfId="15"/>
    <tableColumn id="7" xr3:uid="{C8B66BA0-489F-4ABD-9088-FBEFD9ECE14A}" name="at least 1 person &gt;= 1d/m" dataDxfId="14"/>
    <tableColumn id="8" xr3:uid="{320602D9-98F4-4641-9E90-E0D629B671CF}" name="None" dataDxfId="13"/>
    <tableColumn id="4" xr3:uid="{CF24B522-9D2A-47D6-93EB-D0ED8FC67F9B}" name="Quote" dataDxfId="12"/>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31D330A-5AE0-4309-A7DE-DACDE70EA9D8}" name="A107_01" displayName="A107_01" ref="A1:J39" totalsRowShown="0" headerRowDxfId="11" dataDxfId="10">
  <autoFilter ref="A1:J39" xr:uid="{B1E52706-AD08-4607-B67E-AF8E149F3C74}"/>
  <tableColumns count="10">
    <tableColumn id="3" xr3:uid="{9B93D268-18D9-4047-A8D0-C6F7DFEEBC9D}" name="CASE" dataDxfId="9"/>
    <tableColumn id="2" xr3:uid="{62FF7E98-315B-4CF7-B99A-701837E7E808}" name="A107_01" dataDxfId="8"/>
    <tableColumn id="1" xr3:uid="{9077EC5C-EA2D-457D-9D15-31EC704F4746}" name="higher manual test effort" dataDxfId="7"/>
    <tableColumn id="4" xr3:uid="{BC74BE58-84AB-43D5-9B0B-56930DE6E5A7}" name="lower manual test effort" dataDxfId="6"/>
    <tableColumn id="5" xr3:uid="{95E2EFCD-6B7A-4959-8032-8C334BA29ADE}" name="more targeted testing with the same effort" dataDxfId="5"/>
    <tableColumn id="7" xr3:uid="{BBBC3A64-9A9D-4C58-AE05-69615567D9F4}" name="higher degree of automation" dataDxfId="4"/>
    <tableColumn id="8" xr3:uid="{6F5C976F-7A69-42E1-8C38-331F81FC805D}" name="selection strategy (e.g., risk-based approach)" dataDxfId="3"/>
    <tableColumn id="9" xr3:uid="{D79F7C38-F9F3-44C1-8F11-B9257E07058C}" name="Change of responsibility" dataDxfId="2"/>
    <tableColumn id="6" xr3:uid="{C99B5A8F-7DB3-4C26-B759-20703593F0F4}" name="no change" dataDxfId="1"/>
    <tableColumn id="10" xr3:uid="{E21A885E-EA23-4F56-811A-522619D73D65}" name="Quote"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C53D12-7C58-426E-8C66-A329DE0908C7}" name="T102_01" displayName="T102_01" ref="A1:D39" totalsRowShown="0">
  <autoFilter ref="A1:D39" xr:uid="{CB91C430-F663-47A3-B5D2-EDD01D01341E}"/>
  <tableColumns count="4">
    <tableColumn id="2" xr3:uid="{641816F5-6704-4A20-8185-972E38ECAEA3}" name="CASE"/>
    <tableColumn id="3" xr3:uid="{69FD6264-4E9F-44AB-B2E3-854ED778E39D}" name="T102_01" dataDxfId="254"/>
    <tableColumn id="4" xr3:uid="{051901CB-43B7-4262-A0C2-FD35AF78B26F}" name="Data"/>
    <tableColumn id="5" xr3:uid="{C01B4D7E-B820-438C-B32E-E06A31F5674E}" name="Quot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41120-5D68-4238-913C-A4086D722A54}" name="T103_01" displayName="T103_01" ref="A1:D39" totalsRowShown="0" headerRowDxfId="253" dataDxfId="252">
  <autoFilter ref="A1:D39" xr:uid="{C3BCFCCB-2F45-479D-AAA9-3F9C9A55AEFA}"/>
  <tableColumns count="4">
    <tableColumn id="3" xr3:uid="{F26D531E-9A73-454A-900B-5D6D104386E7}" name="CASE" dataDxfId="251"/>
    <tableColumn id="2" xr3:uid="{F7613933-EE61-4EC9-B08A-051C016B8174}" name="T103_01" dataDxfId="250"/>
    <tableColumn id="4" xr3:uid="{0D4706AF-3B05-463D-996D-48128654FB90}" name="Data" dataDxfId="249"/>
    <tableColumn id="5" xr3:uid="{574943A6-B0FA-4006-A51A-C66D44D99974}" name="Quote" dataDxfId="24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3B1E65-C3E7-4A4A-9ECA-C3996C25710E}" name="T104_01" displayName="T104_01" ref="A1:D39" totalsRowShown="0" headerRowDxfId="247" dataDxfId="246">
  <autoFilter ref="A1:D39" xr:uid="{82BC0CDD-BE62-4CAA-8BCC-BB19A4638D0B}"/>
  <tableColumns count="4">
    <tableColumn id="3" xr3:uid="{0D075423-E329-4CEB-A247-994DA2D335B5}" name="CASE" dataDxfId="245"/>
    <tableColumn id="2" xr3:uid="{D551D444-2185-4C0F-90C4-CE2C07B1FE27}" name="T104_01" dataDxfId="244"/>
    <tableColumn id="1" xr3:uid="{A22C3D85-67E2-4C4B-A0B2-6C52831EEF1E}" name="Data" dataDxfId="243"/>
    <tableColumn id="4" xr3:uid="{F78416C3-4ADA-4524-8F28-0D5034CCC687}" name="Quote" dataDxfId="24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696E0D-7B8A-446B-925E-D70CEE45756D}" name="T105_01" displayName="T105_01" ref="A1:E39" totalsRowShown="0" headerRowDxfId="241" dataDxfId="240">
  <autoFilter ref="A1:E39" xr:uid="{C26A1E2A-CB68-4DD5-93BE-8FDCC09DA087}"/>
  <tableColumns count="5">
    <tableColumn id="3" xr3:uid="{87394B97-DDBA-44AE-BC2A-E9A81A1F0A93}" name="CASE" dataDxfId="239"/>
    <tableColumn id="2" xr3:uid="{1695EC4A-68AD-4687-B3AE-588576C83E5F}" name="T105_01" dataDxfId="238"/>
    <tableColumn id="1" xr3:uid="{454DCD74-9728-4AD3-BF7D-B3290929F898}" name="Major" dataDxfId="237">
      <calculatedColumnFormula>450+20</calculatedColumnFormula>
    </tableColumn>
    <tableColumn id="5" xr3:uid="{66E36234-F317-4FB3-9CCA-CF677DDD00D9}" name="Minor" dataDxfId="236"/>
    <tableColumn id="4" xr3:uid="{F69372D1-B7BC-423B-BB9A-E82B5D92E205}" name="Quote" dataDxfId="2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13AF8F-2C09-47DA-BB7B-1BE248E0BD3F}" name="T106_01" displayName="T106_01" ref="A1:D39" totalsRowShown="0" headerRowDxfId="234" dataDxfId="233">
  <autoFilter ref="A1:D39" xr:uid="{5D5BED25-1859-43F7-97A3-DB3440180CA7}"/>
  <tableColumns count="4">
    <tableColumn id="3" xr3:uid="{2565713D-435D-4780-8A04-8089410BF749}" name="CASE" dataDxfId="232"/>
    <tableColumn id="2" xr3:uid="{7FC5934C-7B35-417E-AF2A-FE34AE736A6F}" name="T106_01" dataDxfId="231"/>
    <tableColumn id="1" xr3:uid="{D001B8FC-6DC0-479A-9697-AB7C589F9DBE}" name="Data (avg)" dataDxfId="230"/>
    <tableColumn id="4" xr3:uid="{D63C9223-AB42-46B3-AB89-DA976EACF57C}" name="Quote" dataDxfId="2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FD457B8-D58B-42AA-94F0-C2B3C633355E}" name="T107_01" displayName="T107_01" ref="A1:D39" totalsRowShown="0" headerRowDxfId="228" dataDxfId="227">
  <autoFilter ref="A1:D39" xr:uid="{302E238C-BDD1-4869-98CE-2C19D7C70621}"/>
  <tableColumns count="4">
    <tableColumn id="3" xr3:uid="{9E12338E-1CE4-4646-A67E-86A4A9459722}" name="CASE" dataDxfId="226"/>
    <tableColumn id="2" xr3:uid="{961B5995-1C41-4C5A-8B11-986043C86E67}" name="T107_01" dataDxfId="225"/>
    <tableColumn id="1" xr3:uid="{44E4D2A7-3699-4298-B2DA-A43CD5FC4A00}" name="Data" dataDxfId="224">
      <calculatedColumnFormula>3*24</calculatedColumnFormula>
    </tableColumn>
    <tableColumn id="4" xr3:uid="{9C12EC08-54FF-409B-86F5-988682E2B7E0}" name="Quote" dataDxfId="22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169E14-C137-4F13-8A4E-21BE8481DDF5}" name="T108_01" displayName="T108_01" ref="A1:F39" totalsRowShown="0" headerRowDxfId="222" dataDxfId="221">
  <autoFilter ref="A1:F39" xr:uid="{01318670-BA05-4495-A077-76B19ACCB007}"/>
  <tableColumns count="6">
    <tableColumn id="3" xr3:uid="{AE1488C6-1DDE-4EB9-ACEC-E3ACC9EFC5B8}" name="CASE" dataDxfId="220"/>
    <tableColumn id="2" xr3:uid="{3CFDAB22-BB4D-41CF-85A8-6245E6F927EF}" name="T108_01" dataDxfId="219"/>
    <tableColumn id="1" xr3:uid="{7A571996-D3E1-45FC-80DB-2FFC1555D434}" name="No" dataDxfId="218"/>
    <tableColumn id="4" xr3:uid="{AB1B708D-F1E1-44F8-A959-4D0BBFFF9C92}" name="Manual" dataDxfId="217"/>
    <tableColumn id="5" xr3:uid="{B5A4106B-571D-460F-BC3B-0E847C049BB9}" name="Automated" dataDxfId="216"/>
    <tableColumn id="6" xr3:uid="{0395FEED-77D1-4235-BE32-ECC708BE5B16}" name="Quote" dataDxfId="2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5.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6.xml"/><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3.bin"/><Relationship Id="rId1" Type="http://schemas.openxmlformats.org/officeDocument/2006/relationships/pivotTable" Target="../pivotTables/pivotTable12.xml"/><Relationship Id="rId4"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4.bin"/><Relationship Id="rId1" Type="http://schemas.openxmlformats.org/officeDocument/2006/relationships/pivotTable" Target="../pivotTables/pivotTable13.xml"/><Relationship Id="rId4"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19.xml"/><Relationship Id="rId1" Type="http://schemas.openxmlformats.org/officeDocument/2006/relationships/pivotTable" Target="../pivotTables/pivotTable14.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0.xml"/><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1.xml"/><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2.xml"/><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3.xml"/><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4.xml"/><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5.xml"/><Relationship Id="rId1" Type="http://schemas.openxmlformats.org/officeDocument/2006/relationships/pivotTable" Target="../pivotTables/pivotTable20.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6.xml"/><Relationship Id="rId1" Type="http://schemas.openxmlformats.org/officeDocument/2006/relationships/pivotTable" Target="../pivotTables/pivotTable21.xm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5.bin"/><Relationship Id="rId1" Type="http://schemas.openxmlformats.org/officeDocument/2006/relationships/pivotTable" Target="../pivotTables/pivotTable22.xml"/><Relationship Id="rId4"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95078-53BF-4AFF-B5BC-80F069B7E956}">
  <dimension ref="A1:B30"/>
  <sheetViews>
    <sheetView tabSelected="1" workbookViewId="0">
      <selection activeCell="B34" sqref="B34"/>
    </sheetView>
  </sheetViews>
  <sheetFormatPr defaultRowHeight="14.4" x14ac:dyDescent="0.55000000000000004"/>
  <cols>
    <col min="1" max="1" width="14.89453125" customWidth="1"/>
    <col min="2" max="2" width="67.41796875" bestFit="1" customWidth="1"/>
  </cols>
  <sheetData>
    <row r="1" spans="1:2" x14ac:dyDescent="0.55000000000000004">
      <c r="A1" t="s">
        <v>1134</v>
      </c>
      <c r="B1" t="s">
        <v>1135</v>
      </c>
    </row>
    <row r="2" spans="1:2" x14ac:dyDescent="0.55000000000000004">
      <c r="A2" t="s">
        <v>671</v>
      </c>
      <c r="B2" t="s">
        <v>1125</v>
      </c>
    </row>
    <row r="3" spans="1:2" x14ac:dyDescent="0.55000000000000004">
      <c r="A3" t="s">
        <v>1126</v>
      </c>
      <c r="B3" t="s">
        <v>1127</v>
      </c>
    </row>
    <row r="4" spans="1:2" x14ac:dyDescent="0.55000000000000004">
      <c r="A4" t="s">
        <v>1083</v>
      </c>
      <c r="B4" t="s">
        <v>1084</v>
      </c>
    </row>
    <row r="5" spans="1:2" x14ac:dyDescent="0.55000000000000004">
      <c r="A5" t="s">
        <v>1128</v>
      </c>
      <c r="B5" t="s">
        <v>1129</v>
      </c>
    </row>
    <row r="6" spans="1:2" x14ac:dyDescent="0.55000000000000004">
      <c r="A6" t="s">
        <v>1123</v>
      </c>
      <c r="B6" t="s">
        <v>1124</v>
      </c>
    </row>
    <row r="7" spans="1:2" x14ac:dyDescent="0.55000000000000004">
      <c r="A7" t="s">
        <v>1085</v>
      </c>
      <c r="B7" t="s">
        <v>1086</v>
      </c>
    </row>
    <row r="8" spans="1:2" x14ac:dyDescent="0.55000000000000004">
      <c r="A8" t="s">
        <v>1087</v>
      </c>
      <c r="B8" t="s">
        <v>1088</v>
      </c>
    </row>
    <row r="9" spans="1:2" x14ac:dyDescent="0.55000000000000004">
      <c r="A9" t="s">
        <v>1089</v>
      </c>
      <c r="B9" t="s">
        <v>1090</v>
      </c>
    </row>
    <row r="10" spans="1:2" x14ac:dyDescent="0.55000000000000004">
      <c r="A10" t="s">
        <v>1091</v>
      </c>
      <c r="B10" t="s">
        <v>1092</v>
      </c>
    </row>
    <row r="11" spans="1:2" x14ac:dyDescent="0.55000000000000004">
      <c r="A11" t="s">
        <v>1093</v>
      </c>
      <c r="B11" t="s">
        <v>1094</v>
      </c>
    </row>
    <row r="12" spans="1:2" x14ac:dyDescent="0.55000000000000004">
      <c r="A12" t="s">
        <v>1095</v>
      </c>
      <c r="B12" t="s">
        <v>1096</v>
      </c>
    </row>
    <row r="13" spans="1:2" x14ac:dyDescent="0.55000000000000004">
      <c r="A13" t="s">
        <v>1097</v>
      </c>
      <c r="B13" t="s">
        <v>1098</v>
      </c>
    </row>
    <row r="14" spans="1:2" x14ac:dyDescent="0.55000000000000004">
      <c r="A14" t="s">
        <v>1132</v>
      </c>
      <c r="B14" t="s">
        <v>1133</v>
      </c>
    </row>
    <row r="15" spans="1:2" x14ac:dyDescent="0.55000000000000004">
      <c r="A15" t="s">
        <v>1107</v>
      </c>
      <c r="B15" t="s">
        <v>1108</v>
      </c>
    </row>
    <row r="16" spans="1:2" x14ac:dyDescent="0.55000000000000004">
      <c r="A16" t="s">
        <v>1107</v>
      </c>
      <c r="B16" t="s">
        <v>1109</v>
      </c>
    </row>
    <row r="17" spans="1:2" x14ac:dyDescent="0.55000000000000004">
      <c r="A17" t="s">
        <v>1110</v>
      </c>
      <c r="B17" t="s">
        <v>1111</v>
      </c>
    </row>
    <row r="18" spans="1:2" x14ac:dyDescent="0.55000000000000004">
      <c r="A18" t="s">
        <v>1112</v>
      </c>
      <c r="B18" t="s">
        <v>1113</v>
      </c>
    </row>
    <row r="19" spans="1:2" x14ac:dyDescent="0.55000000000000004">
      <c r="A19" t="s">
        <v>1130</v>
      </c>
      <c r="B19" t="s">
        <v>1131</v>
      </c>
    </row>
    <row r="20" spans="1:2" x14ac:dyDescent="0.55000000000000004">
      <c r="A20" t="s">
        <v>1103</v>
      </c>
      <c r="B20" t="s">
        <v>1104</v>
      </c>
    </row>
    <row r="21" spans="1:2" x14ac:dyDescent="0.55000000000000004">
      <c r="A21" t="s">
        <v>1105</v>
      </c>
      <c r="B21" t="s">
        <v>1106</v>
      </c>
    </row>
    <row r="22" spans="1:2" x14ac:dyDescent="0.55000000000000004">
      <c r="A22" t="s">
        <v>471</v>
      </c>
      <c r="B22" t="s">
        <v>1120</v>
      </c>
    </row>
    <row r="23" spans="1:2" x14ac:dyDescent="0.55000000000000004">
      <c r="A23" t="s">
        <v>1116</v>
      </c>
      <c r="B23" t="s">
        <v>1117</v>
      </c>
    </row>
    <row r="24" spans="1:2" x14ac:dyDescent="0.55000000000000004">
      <c r="A24" t="s">
        <v>1118</v>
      </c>
      <c r="B24" t="s">
        <v>1119</v>
      </c>
    </row>
    <row r="25" spans="1:2" x14ac:dyDescent="0.55000000000000004">
      <c r="A25" t="s">
        <v>1121</v>
      </c>
      <c r="B25" t="s">
        <v>1122</v>
      </c>
    </row>
    <row r="26" spans="1:2" x14ac:dyDescent="0.55000000000000004">
      <c r="A26" t="s">
        <v>1080</v>
      </c>
      <c r="B26" t="s">
        <v>1081</v>
      </c>
    </row>
    <row r="27" spans="1:2" x14ac:dyDescent="0.55000000000000004">
      <c r="A27" t="s">
        <v>1080</v>
      </c>
      <c r="B27" t="s">
        <v>1082</v>
      </c>
    </row>
    <row r="28" spans="1:2" x14ac:dyDescent="0.55000000000000004">
      <c r="A28" t="s">
        <v>1099</v>
      </c>
      <c r="B28" t="s">
        <v>1100</v>
      </c>
    </row>
    <row r="29" spans="1:2" x14ac:dyDescent="0.55000000000000004">
      <c r="A29" t="s">
        <v>1101</v>
      </c>
      <c r="B29" t="s">
        <v>1102</v>
      </c>
    </row>
    <row r="30" spans="1:2" x14ac:dyDescent="0.55000000000000004">
      <c r="A30" t="s">
        <v>1114</v>
      </c>
      <c r="B30" t="s">
        <v>1115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64442-F1E6-439C-8629-1ECA8788B94A}">
  <dimension ref="A1:V39"/>
  <sheetViews>
    <sheetView workbookViewId="0">
      <selection activeCell="D14" sqref="D14"/>
    </sheetView>
  </sheetViews>
  <sheetFormatPr defaultColWidth="8.83984375" defaultRowHeight="14.4" x14ac:dyDescent="0.55000000000000004"/>
  <cols>
    <col min="1" max="1" width="7.15625" style="2" bestFit="1" customWidth="1"/>
    <col min="2" max="2" width="49.3125" style="2" customWidth="1"/>
    <col min="3" max="11" width="8.83984375" style="2"/>
    <col min="12" max="12" width="41.83984375" style="2" customWidth="1"/>
    <col min="13" max="13" width="8.83984375" style="2"/>
    <col min="14" max="14" width="16.15625" style="2" bestFit="1" customWidth="1"/>
    <col min="15" max="15" width="14.20703125" style="2" bestFit="1" customWidth="1"/>
    <col min="16" max="16" width="8.68359375" style="2" bestFit="1" customWidth="1"/>
    <col min="17" max="17" width="18.68359375" style="2" bestFit="1" customWidth="1"/>
    <col min="18" max="18" width="24.47265625" style="2" bestFit="1" customWidth="1"/>
    <col min="19" max="19" width="21.83984375" style="2" bestFit="1" customWidth="1"/>
    <col min="20" max="20" width="21.47265625" style="2" bestFit="1" customWidth="1"/>
    <col min="21" max="21" width="25" style="2" bestFit="1" customWidth="1"/>
    <col min="22" max="22" width="18.47265625" style="2" bestFit="1" customWidth="1"/>
    <col min="23" max="16384" width="8.83984375" style="2"/>
  </cols>
  <sheetData>
    <row r="1" spans="1:22" ht="43.2" x14ac:dyDescent="0.55000000000000004">
      <c r="A1" s="3" t="s">
        <v>40</v>
      </c>
      <c r="B1" s="3" t="s">
        <v>268</v>
      </c>
      <c r="C1" s="2" t="s">
        <v>817</v>
      </c>
      <c r="D1" s="2" t="s">
        <v>818</v>
      </c>
      <c r="E1" s="2" t="s">
        <v>1078</v>
      </c>
      <c r="F1" s="2" t="s">
        <v>811</v>
      </c>
      <c r="G1" s="2" t="s">
        <v>812</v>
      </c>
      <c r="H1" s="2" t="s">
        <v>813</v>
      </c>
      <c r="I1" s="2" t="s">
        <v>814</v>
      </c>
      <c r="J1" s="2" t="s">
        <v>815</v>
      </c>
      <c r="K1" s="2" t="s">
        <v>816</v>
      </c>
      <c r="L1" s="2" t="s">
        <v>770</v>
      </c>
      <c r="N1" s="2" t="s">
        <v>822</v>
      </c>
      <c r="O1" s="2" t="s">
        <v>823</v>
      </c>
      <c r="P1" s="2" t="s">
        <v>1079</v>
      </c>
      <c r="Q1" t="s">
        <v>824</v>
      </c>
      <c r="R1" t="s">
        <v>825</v>
      </c>
      <c r="S1" t="s">
        <v>826</v>
      </c>
      <c r="T1" t="s">
        <v>827</v>
      </c>
      <c r="U1" t="s">
        <v>828</v>
      </c>
      <c r="V1" t="s">
        <v>829</v>
      </c>
    </row>
    <row r="2" spans="1:22" x14ac:dyDescent="0.55000000000000004">
      <c r="A2" s="3">
        <v>122</v>
      </c>
      <c r="B2" s="3" t="s">
        <v>269</v>
      </c>
      <c r="C2" s="3">
        <v>1</v>
      </c>
      <c r="D2" s="3"/>
      <c r="E2" s="3"/>
      <c r="F2" s="3"/>
      <c r="G2" s="3"/>
      <c r="H2" s="3"/>
      <c r="I2" s="3"/>
      <c r="J2" s="3"/>
      <c r="K2" s="3"/>
      <c r="L2" s="3"/>
      <c r="N2" s="3">
        <v>15</v>
      </c>
      <c r="O2" s="3">
        <v>20</v>
      </c>
      <c r="P2" s="3">
        <v>3</v>
      </c>
      <c r="Q2" s="1">
        <v>6</v>
      </c>
      <c r="R2" s="1">
        <v>4</v>
      </c>
      <c r="S2" s="1">
        <v>6</v>
      </c>
      <c r="T2" s="1">
        <v>6</v>
      </c>
      <c r="U2" s="1">
        <v>4</v>
      </c>
      <c r="V2" s="1">
        <v>3</v>
      </c>
    </row>
    <row r="3" spans="1:22" ht="57.6" x14ac:dyDescent="0.55000000000000004">
      <c r="A3" s="3">
        <v>134</v>
      </c>
      <c r="B3" s="3" t="s">
        <v>270</v>
      </c>
      <c r="C3" s="3"/>
      <c r="D3" s="3">
        <v>1</v>
      </c>
      <c r="E3" s="3"/>
      <c r="F3" s="3"/>
      <c r="G3" s="3"/>
      <c r="H3" s="3"/>
      <c r="I3" s="3"/>
      <c r="J3" s="3">
        <v>1</v>
      </c>
      <c r="K3" s="3"/>
      <c r="L3" s="3"/>
      <c r="Q3"/>
      <c r="R3"/>
      <c r="S3"/>
    </row>
    <row r="4" spans="1:22" ht="28.8" x14ac:dyDescent="0.55000000000000004">
      <c r="A4" s="3">
        <v>164</v>
      </c>
      <c r="B4" s="3" t="s">
        <v>271</v>
      </c>
      <c r="C4" s="3"/>
      <c r="D4" s="3">
        <v>1</v>
      </c>
      <c r="E4" s="3"/>
      <c r="F4" s="3"/>
      <c r="G4" s="3"/>
      <c r="H4" s="3">
        <v>1</v>
      </c>
      <c r="I4" s="3"/>
      <c r="J4" s="3"/>
      <c r="K4" s="3"/>
      <c r="L4" s="3"/>
      <c r="Q4"/>
      <c r="R4"/>
      <c r="S4"/>
    </row>
    <row r="5" spans="1:22" ht="43.2" x14ac:dyDescent="0.55000000000000004">
      <c r="A5" s="3">
        <v>165</v>
      </c>
      <c r="B5" s="3" t="s">
        <v>272</v>
      </c>
      <c r="C5" s="3"/>
      <c r="D5" s="3">
        <v>1</v>
      </c>
      <c r="E5" s="3"/>
      <c r="F5" s="3"/>
      <c r="G5" s="3"/>
      <c r="H5" s="3"/>
      <c r="I5" s="3"/>
      <c r="J5" s="3"/>
      <c r="K5" s="3"/>
      <c r="L5" s="3"/>
      <c r="Q5"/>
      <c r="R5"/>
      <c r="S5"/>
    </row>
    <row r="6" spans="1:22" x14ac:dyDescent="0.55000000000000004">
      <c r="A6" s="3">
        <v>168</v>
      </c>
      <c r="B6" s="3" t="s">
        <v>273</v>
      </c>
      <c r="C6" s="3"/>
      <c r="D6" s="3">
        <v>1</v>
      </c>
      <c r="E6" s="3">
        <v>1</v>
      </c>
      <c r="F6" s="3"/>
      <c r="G6" s="3"/>
      <c r="H6" s="3">
        <v>1</v>
      </c>
      <c r="I6" s="3"/>
      <c r="J6" s="3"/>
      <c r="K6" s="3"/>
      <c r="L6" s="3"/>
      <c r="Q6"/>
      <c r="R6"/>
      <c r="S6"/>
    </row>
    <row r="7" spans="1:22" x14ac:dyDescent="0.55000000000000004">
      <c r="A7" s="3">
        <v>170</v>
      </c>
      <c r="B7" s="3" t="s">
        <v>39</v>
      </c>
      <c r="C7" s="3"/>
      <c r="D7" s="3"/>
      <c r="E7" s="3"/>
      <c r="F7" s="3"/>
      <c r="G7" s="3"/>
      <c r="H7" s="3"/>
      <c r="I7" s="3"/>
      <c r="J7" s="3"/>
      <c r="K7" s="3"/>
      <c r="L7" s="3"/>
      <c r="Q7"/>
      <c r="R7"/>
      <c r="S7"/>
    </row>
    <row r="8" spans="1:22" ht="28.8" x14ac:dyDescent="0.55000000000000004">
      <c r="A8" s="3">
        <v>171</v>
      </c>
      <c r="B8" s="3" t="s">
        <v>274</v>
      </c>
      <c r="C8" s="3">
        <v>1</v>
      </c>
      <c r="D8" s="3"/>
      <c r="E8" s="3"/>
      <c r="F8" s="3"/>
      <c r="G8" s="3"/>
      <c r="H8" s="3"/>
      <c r="I8" s="3"/>
      <c r="J8" s="3"/>
      <c r="K8" s="3"/>
      <c r="L8" s="3" t="s">
        <v>819</v>
      </c>
      <c r="Q8"/>
      <c r="R8"/>
      <c r="S8"/>
    </row>
    <row r="9" spans="1:22" ht="72" x14ac:dyDescent="0.55000000000000004">
      <c r="A9" s="3">
        <v>175</v>
      </c>
      <c r="B9" s="3" t="s">
        <v>275</v>
      </c>
      <c r="C9" s="3">
        <v>1</v>
      </c>
      <c r="D9" s="3"/>
      <c r="E9" s="3">
        <v>1</v>
      </c>
      <c r="F9" s="3"/>
      <c r="G9" s="3"/>
      <c r="H9" s="3"/>
      <c r="I9" s="3"/>
      <c r="J9" s="3">
        <v>1</v>
      </c>
      <c r="K9" s="3"/>
      <c r="L9" s="3"/>
      <c r="Q9"/>
      <c r="R9"/>
      <c r="S9"/>
    </row>
    <row r="10" spans="1:22" ht="43.2" x14ac:dyDescent="0.55000000000000004">
      <c r="A10" s="3">
        <v>183</v>
      </c>
      <c r="B10" s="3" t="s">
        <v>276</v>
      </c>
      <c r="C10" s="3"/>
      <c r="D10" s="3">
        <v>1</v>
      </c>
      <c r="E10" s="3"/>
      <c r="F10" s="3"/>
      <c r="G10" s="3"/>
      <c r="H10" s="3"/>
      <c r="I10" s="3"/>
      <c r="J10" s="3">
        <v>1</v>
      </c>
      <c r="K10" s="3"/>
      <c r="L10" s="3"/>
      <c r="Q10"/>
      <c r="R10"/>
      <c r="S10"/>
    </row>
    <row r="11" spans="1:22" ht="28.8" x14ac:dyDescent="0.55000000000000004">
      <c r="A11" s="3">
        <v>185</v>
      </c>
      <c r="B11" s="3" t="s">
        <v>277</v>
      </c>
      <c r="C11" s="3">
        <v>1</v>
      </c>
      <c r="D11" s="3"/>
      <c r="E11" s="3"/>
      <c r="F11" s="3"/>
      <c r="G11" s="3"/>
      <c r="H11" s="3"/>
      <c r="I11" s="3"/>
      <c r="J11" s="3"/>
      <c r="K11" s="3"/>
      <c r="L11" s="3"/>
      <c r="Q11"/>
      <c r="R11"/>
      <c r="S11"/>
    </row>
    <row r="12" spans="1:22" ht="57.6" x14ac:dyDescent="0.55000000000000004">
      <c r="A12" s="3">
        <v>189</v>
      </c>
      <c r="B12" s="3" t="s">
        <v>278</v>
      </c>
      <c r="C12" s="3"/>
      <c r="D12" s="3">
        <v>1</v>
      </c>
      <c r="E12" s="3">
        <v>1</v>
      </c>
      <c r="F12" s="3">
        <v>1</v>
      </c>
      <c r="G12" s="3"/>
      <c r="H12" s="3"/>
      <c r="I12" s="3">
        <v>1</v>
      </c>
      <c r="J12" s="3"/>
      <c r="K12" s="3"/>
      <c r="L12" s="3"/>
      <c r="Q12"/>
      <c r="R12"/>
      <c r="S12"/>
    </row>
    <row r="13" spans="1:22" ht="28.8" x14ac:dyDescent="0.55000000000000004">
      <c r="A13" s="3">
        <v>192</v>
      </c>
      <c r="B13" s="3" t="s">
        <v>279</v>
      </c>
      <c r="C13" s="3"/>
      <c r="D13" s="3">
        <v>1</v>
      </c>
      <c r="E13" s="3"/>
      <c r="F13" s="3"/>
      <c r="G13" s="3"/>
      <c r="H13" s="3"/>
      <c r="I13" s="3">
        <v>1</v>
      </c>
      <c r="J13" s="3"/>
      <c r="K13" s="3"/>
      <c r="L13" s="3"/>
      <c r="Q13"/>
      <c r="R13"/>
      <c r="S13"/>
    </row>
    <row r="14" spans="1:22" x14ac:dyDescent="0.55000000000000004">
      <c r="A14" s="3">
        <v>197</v>
      </c>
      <c r="B14" s="3" t="s">
        <v>47</v>
      </c>
      <c r="C14" s="3"/>
      <c r="D14" s="3"/>
      <c r="E14" s="3"/>
      <c r="F14" s="3"/>
      <c r="G14" s="3"/>
      <c r="H14" s="3"/>
      <c r="I14" s="3"/>
      <c r="J14" s="3"/>
      <c r="K14" s="3"/>
      <c r="L14" s="3"/>
      <c r="Q14"/>
      <c r="R14"/>
      <c r="S14"/>
    </row>
    <row r="15" spans="1:22" x14ac:dyDescent="0.55000000000000004">
      <c r="A15" s="3">
        <v>201</v>
      </c>
      <c r="B15" s="3" t="s">
        <v>39</v>
      </c>
      <c r="C15" s="3"/>
      <c r="D15" s="3"/>
      <c r="E15" s="3"/>
      <c r="F15" s="3"/>
      <c r="G15" s="3"/>
      <c r="H15" s="3"/>
      <c r="I15" s="3"/>
      <c r="J15" s="3"/>
      <c r="K15" s="3"/>
      <c r="L15" s="3"/>
      <c r="Q15"/>
      <c r="R15"/>
      <c r="S15"/>
    </row>
    <row r="16" spans="1:22" ht="72" x14ac:dyDescent="0.55000000000000004">
      <c r="A16" s="3">
        <v>202</v>
      </c>
      <c r="B16" s="3" t="s">
        <v>280</v>
      </c>
      <c r="C16" s="3">
        <v>1</v>
      </c>
      <c r="D16" s="3"/>
      <c r="E16" s="3"/>
      <c r="F16" s="3"/>
      <c r="G16" s="3"/>
      <c r="H16" s="3"/>
      <c r="I16" s="3"/>
      <c r="J16" s="3"/>
      <c r="K16" s="3"/>
      <c r="L16" s="3" t="s">
        <v>820</v>
      </c>
      <c r="Q16"/>
      <c r="R16"/>
      <c r="S16"/>
    </row>
    <row r="17" spans="1:19" x14ac:dyDescent="0.55000000000000004">
      <c r="A17" s="3">
        <v>203</v>
      </c>
      <c r="B17" s="3" t="s">
        <v>281</v>
      </c>
      <c r="C17" s="3">
        <v>1</v>
      </c>
      <c r="D17" s="3"/>
      <c r="E17" s="3"/>
      <c r="F17" s="3"/>
      <c r="G17" s="3"/>
      <c r="H17" s="3"/>
      <c r="I17" s="3"/>
      <c r="J17" s="3"/>
      <c r="K17" s="3"/>
      <c r="L17" s="3"/>
      <c r="Q17"/>
      <c r="R17"/>
      <c r="S17"/>
    </row>
    <row r="18" spans="1:19" ht="43.2" x14ac:dyDescent="0.55000000000000004">
      <c r="A18" s="3">
        <v>204</v>
      </c>
      <c r="B18" s="3" t="s">
        <v>282</v>
      </c>
      <c r="C18" s="3"/>
      <c r="D18" s="3">
        <v>1</v>
      </c>
      <c r="E18" s="3"/>
      <c r="F18" s="3">
        <v>1</v>
      </c>
      <c r="G18" s="3"/>
      <c r="H18" s="3"/>
      <c r="I18" s="3"/>
      <c r="J18" s="3"/>
      <c r="K18" s="3"/>
      <c r="L18" s="3"/>
      <c r="Q18"/>
      <c r="R18"/>
      <c r="S18"/>
    </row>
    <row r="19" spans="1:19" ht="43.2" x14ac:dyDescent="0.55000000000000004">
      <c r="A19" s="3">
        <v>205</v>
      </c>
      <c r="B19" s="3" t="s">
        <v>283</v>
      </c>
      <c r="C19" s="3">
        <v>1</v>
      </c>
      <c r="D19" s="3"/>
      <c r="E19" s="3"/>
      <c r="F19" s="3"/>
      <c r="G19" s="3"/>
      <c r="H19" s="3"/>
      <c r="I19" s="3"/>
      <c r="J19" s="3"/>
      <c r="K19" s="3"/>
      <c r="L19" s="3"/>
    </row>
    <row r="20" spans="1:19" ht="83.5" customHeight="1" x14ac:dyDescent="0.55000000000000004">
      <c r="A20" s="3">
        <v>206</v>
      </c>
      <c r="B20" s="3" t="s">
        <v>284</v>
      </c>
      <c r="C20" s="3"/>
      <c r="D20" s="3">
        <v>1</v>
      </c>
      <c r="E20" s="3"/>
      <c r="F20" s="3">
        <v>1</v>
      </c>
      <c r="G20" s="3"/>
      <c r="H20" s="3"/>
      <c r="I20" s="3"/>
      <c r="J20" s="3">
        <v>1</v>
      </c>
      <c r="K20" s="3"/>
      <c r="L20" s="3"/>
    </row>
    <row r="21" spans="1:19" ht="43.2" x14ac:dyDescent="0.55000000000000004">
      <c r="A21" s="3">
        <v>207</v>
      </c>
      <c r="B21" s="3" t="s">
        <v>285</v>
      </c>
      <c r="C21" s="3">
        <v>1</v>
      </c>
      <c r="D21" s="3"/>
      <c r="E21" s="3"/>
      <c r="F21" s="3"/>
      <c r="G21" s="3"/>
      <c r="H21" s="3"/>
      <c r="I21" s="3"/>
      <c r="J21" s="3"/>
      <c r="K21" s="3"/>
      <c r="L21" s="3" t="s">
        <v>285</v>
      </c>
    </row>
    <row r="22" spans="1:19" ht="28.8" x14ac:dyDescent="0.55000000000000004">
      <c r="A22" s="3">
        <v>208</v>
      </c>
      <c r="B22" s="3" t="s">
        <v>286</v>
      </c>
      <c r="C22" s="3"/>
      <c r="D22" s="3">
        <v>1</v>
      </c>
      <c r="E22" s="3"/>
      <c r="F22" s="3"/>
      <c r="G22" s="3"/>
      <c r="H22" s="3">
        <v>1</v>
      </c>
      <c r="I22" s="3"/>
      <c r="J22" s="3"/>
      <c r="K22" s="3"/>
      <c r="L22" s="3"/>
    </row>
    <row r="23" spans="1:19" ht="100.8" x14ac:dyDescent="0.55000000000000004">
      <c r="A23" s="3">
        <v>209</v>
      </c>
      <c r="B23" s="3" t="s">
        <v>287</v>
      </c>
      <c r="C23" s="3">
        <v>1</v>
      </c>
      <c r="D23" s="3"/>
      <c r="E23" s="3"/>
      <c r="F23" s="3"/>
      <c r="G23" s="3"/>
      <c r="H23" s="3"/>
      <c r="I23" s="3"/>
      <c r="J23" s="3"/>
      <c r="K23" s="3"/>
      <c r="L23" s="3" t="s">
        <v>821</v>
      </c>
    </row>
    <row r="24" spans="1:19" ht="57.6" x14ac:dyDescent="0.55000000000000004">
      <c r="A24" s="3">
        <v>211</v>
      </c>
      <c r="B24" s="3" t="s">
        <v>288</v>
      </c>
      <c r="C24" s="3"/>
      <c r="D24" s="3">
        <v>1</v>
      </c>
      <c r="E24" s="3"/>
      <c r="F24" s="3"/>
      <c r="G24" s="3"/>
      <c r="H24" s="3"/>
      <c r="I24" s="3">
        <v>1</v>
      </c>
      <c r="J24" s="3"/>
      <c r="K24" s="3"/>
      <c r="L24" s="3"/>
    </row>
    <row r="25" spans="1:19" ht="115.2" x14ac:dyDescent="0.55000000000000004">
      <c r="A25" s="3">
        <v>215</v>
      </c>
      <c r="B25" s="3" t="s">
        <v>289</v>
      </c>
      <c r="C25" s="3"/>
      <c r="D25" s="3">
        <v>1</v>
      </c>
      <c r="E25" s="3"/>
      <c r="F25" s="3"/>
      <c r="G25" s="3">
        <v>1</v>
      </c>
      <c r="H25" s="3"/>
      <c r="I25" s="3"/>
      <c r="J25" s="3"/>
      <c r="K25" s="3"/>
      <c r="L25" s="3"/>
    </row>
    <row r="26" spans="1:19" ht="100.8" x14ac:dyDescent="0.55000000000000004">
      <c r="A26" s="3">
        <v>217</v>
      </c>
      <c r="B26" s="3" t="s">
        <v>290</v>
      </c>
      <c r="C26" s="3"/>
      <c r="D26" s="3">
        <v>1</v>
      </c>
      <c r="E26" s="3"/>
      <c r="F26" s="3">
        <v>1</v>
      </c>
      <c r="G26" s="3"/>
      <c r="H26" s="3"/>
      <c r="I26" s="3">
        <v>1</v>
      </c>
      <c r="J26" s="3"/>
      <c r="K26" s="3">
        <v>1</v>
      </c>
      <c r="L26" s="3"/>
    </row>
    <row r="27" spans="1:19" ht="86.4" x14ac:dyDescent="0.55000000000000004">
      <c r="A27" s="3">
        <v>222</v>
      </c>
      <c r="B27" s="3" t="s">
        <v>291</v>
      </c>
      <c r="C27" s="3"/>
      <c r="D27" s="3">
        <v>1</v>
      </c>
      <c r="E27" s="3"/>
      <c r="F27" s="3">
        <v>1</v>
      </c>
      <c r="G27" s="3"/>
      <c r="H27" s="3">
        <v>1</v>
      </c>
      <c r="I27" s="3"/>
      <c r="J27" s="3"/>
      <c r="K27" s="3"/>
      <c r="L27" s="3"/>
    </row>
    <row r="28" spans="1:19" x14ac:dyDescent="0.55000000000000004">
      <c r="A28" s="3">
        <v>223</v>
      </c>
      <c r="B28" s="3" t="s">
        <v>292</v>
      </c>
      <c r="C28" s="3">
        <v>1</v>
      </c>
      <c r="D28" s="3"/>
      <c r="E28" s="3"/>
      <c r="F28" s="3"/>
      <c r="G28" s="3"/>
      <c r="H28" s="3"/>
      <c r="I28" s="3"/>
      <c r="J28" s="3"/>
      <c r="K28" s="3"/>
      <c r="L28" s="3"/>
    </row>
    <row r="29" spans="1:19" ht="43.2" x14ac:dyDescent="0.55000000000000004">
      <c r="A29" s="3">
        <v>228</v>
      </c>
      <c r="B29" s="3" t="s">
        <v>293</v>
      </c>
      <c r="C29" s="3">
        <v>1</v>
      </c>
      <c r="D29" s="3"/>
      <c r="E29" s="3"/>
      <c r="F29" s="3"/>
      <c r="G29" s="3"/>
      <c r="H29" s="3"/>
      <c r="I29" s="3"/>
      <c r="J29" s="3"/>
      <c r="K29" s="3"/>
      <c r="L29" s="3"/>
    </row>
    <row r="30" spans="1:19" x14ac:dyDescent="0.55000000000000004">
      <c r="A30" s="3">
        <v>236</v>
      </c>
      <c r="B30" s="3" t="s">
        <v>294</v>
      </c>
      <c r="C30" s="3"/>
      <c r="D30" s="3">
        <v>1</v>
      </c>
      <c r="E30" s="3"/>
      <c r="F30" s="3"/>
      <c r="G30" s="3">
        <v>1</v>
      </c>
      <c r="H30" s="3"/>
      <c r="I30" s="3"/>
      <c r="J30" s="3"/>
      <c r="K30" s="3"/>
      <c r="L30" s="3"/>
    </row>
    <row r="31" spans="1:19" ht="28.8" x14ac:dyDescent="0.55000000000000004">
      <c r="A31" s="3">
        <v>237</v>
      </c>
      <c r="B31" s="3" t="s">
        <v>295</v>
      </c>
      <c r="C31" s="3"/>
      <c r="D31" s="3">
        <v>1</v>
      </c>
      <c r="E31" s="3"/>
      <c r="F31" s="3"/>
      <c r="G31" s="3">
        <v>1</v>
      </c>
      <c r="H31" s="3"/>
      <c r="I31" s="3">
        <v>1</v>
      </c>
      <c r="J31" s="3"/>
      <c r="K31" s="3">
        <v>1</v>
      </c>
      <c r="L31" s="3"/>
    </row>
    <row r="32" spans="1:19" ht="28.8" x14ac:dyDescent="0.55000000000000004">
      <c r="A32" s="3">
        <v>238</v>
      </c>
      <c r="B32" s="3" t="s">
        <v>296</v>
      </c>
      <c r="C32" s="3">
        <v>1</v>
      </c>
      <c r="D32" s="3"/>
      <c r="E32" s="3"/>
      <c r="F32" s="3"/>
      <c r="G32" s="3"/>
      <c r="H32" s="3"/>
      <c r="I32" s="3"/>
      <c r="J32" s="3"/>
      <c r="K32" s="3"/>
      <c r="L32" s="3"/>
    </row>
    <row r="33" spans="1:12" x14ac:dyDescent="0.55000000000000004">
      <c r="A33" s="3">
        <v>241</v>
      </c>
      <c r="B33" s="3" t="s">
        <v>242</v>
      </c>
      <c r="C33" s="3"/>
      <c r="D33" s="3">
        <v>1</v>
      </c>
      <c r="E33" s="3"/>
      <c r="F33" s="3"/>
      <c r="G33" s="3"/>
      <c r="H33" s="3"/>
      <c r="I33" s="3"/>
      <c r="J33" s="3"/>
      <c r="K33" s="3"/>
      <c r="L33" s="3"/>
    </row>
    <row r="34" spans="1:12" ht="43.2" x14ac:dyDescent="0.55000000000000004">
      <c r="A34" s="3">
        <v>242</v>
      </c>
      <c r="B34" s="3" t="s">
        <v>297</v>
      </c>
      <c r="C34" s="3"/>
      <c r="D34" s="3">
        <v>1</v>
      </c>
      <c r="E34" s="3"/>
      <c r="F34" s="3"/>
      <c r="G34" s="3"/>
      <c r="H34" s="3">
        <v>1</v>
      </c>
      <c r="I34" s="3"/>
      <c r="J34" s="3"/>
      <c r="K34" s="3"/>
      <c r="L34" s="3"/>
    </row>
    <row r="35" spans="1:12" ht="28.8" x14ac:dyDescent="0.55000000000000004">
      <c r="A35" s="3">
        <v>243</v>
      </c>
      <c r="B35" s="3" t="s">
        <v>298</v>
      </c>
      <c r="C35" s="3"/>
      <c r="D35" s="3">
        <v>1</v>
      </c>
      <c r="E35" s="3"/>
      <c r="F35" s="3"/>
      <c r="G35" s="3"/>
      <c r="H35" s="3">
        <v>1</v>
      </c>
      <c r="I35" s="3">
        <v>1</v>
      </c>
      <c r="J35" s="3"/>
      <c r="K35" s="3"/>
      <c r="L35" s="3"/>
    </row>
    <row r="36" spans="1:12" ht="43.2" x14ac:dyDescent="0.55000000000000004">
      <c r="A36" s="3">
        <v>244</v>
      </c>
      <c r="B36" s="3" t="s">
        <v>299</v>
      </c>
      <c r="C36" s="3">
        <v>1</v>
      </c>
      <c r="D36" s="3"/>
      <c r="E36" s="3"/>
      <c r="F36" s="3"/>
      <c r="G36" s="3"/>
      <c r="H36" s="3"/>
      <c r="I36" s="3"/>
      <c r="J36" s="3"/>
      <c r="K36" s="3"/>
      <c r="L36" s="3"/>
    </row>
    <row r="37" spans="1:12" x14ac:dyDescent="0.55000000000000004">
      <c r="A37" s="3">
        <v>245</v>
      </c>
      <c r="B37" s="3" t="s">
        <v>300</v>
      </c>
      <c r="C37" s="3">
        <v>1</v>
      </c>
      <c r="D37" s="3"/>
      <c r="E37" s="3"/>
      <c r="F37" s="3"/>
      <c r="G37" s="3"/>
      <c r="H37" s="3"/>
      <c r="I37" s="3"/>
      <c r="J37" s="3"/>
      <c r="K37" s="3"/>
      <c r="L37" s="3"/>
    </row>
    <row r="38" spans="1:12" ht="43.2" x14ac:dyDescent="0.55000000000000004">
      <c r="A38" s="3">
        <v>251</v>
      </c>
      <c r="B38" s="3" t="s">
        <v>301</v>
      </c>
      <c r="C38" s="3"/>
      <c r="D38" s="3">
        <v>1</v>
      </c>
      <c r="E38" s="3"/>
      <c r="F38" s="3">
        <v>1</v>
      </c>
      <c r="G38" s="3">
        <v>1</v>
      </c>
      <c r="H38" s="3"/>
      <c r="I38" s="3"/>
      <c r="J38" s="3"/>
      <c r="K38" s="3">
        <v>1</v>
      </c>
      <c r="L38" s="3"/>
    </row>
    <row r="39" spans="1:12" x14ac:dyDescent="0.55000000000000004">
      <c r="A39" s="3">
        <v>253</v>
      </c>
      <c r="B39" s="3" t="s">
        <v>302</v>
      </c>
      <c r="C39" s="3">
        <v>1</v>
      </c>
      <c r="D39" s="3"/>
      <c r="E39" s="3"/>
      <c r="F39" s="3"/>
      <c r="G39" s="3"/>
      <c r="H39" s="3"/>
      <c r="I39" s="3"/>
      <c r="J39" s="3"/>
      <c r="K39" s="3"/>
      <c r="L39" s="3"/>
    </row>
  </sheetData>
  <phoneticPr fontId="1" type="noConversion"/>
  <pageMargins left="0.7" right="0.7" top="0.75" bottom="0.75" header="0.3" footer="0.3"/>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9668-6C9D-4BE2-9AAC-6D38E949545D}">
  <dimension ref="A1:U39"/>
  <sheetViews>
    <sheetView workbookViewId="0">
      <selection activeCell="C20" sqref="C20"/>
    </sheetView>
  </sheetViews>
  <sheetFormatPr defaultColWidth="8.83984375" defaultRowHeight="14.4" x14ac:dyDescent="0.55000000000000004"/>
  <cols>
    <col min="1" max="1" width="7.15625" style="2" bestFit="1" customWidth="1"/>
    <col min="2" max="2" width="76.68359375" style="2" bestFit="1" customWidth="1"/>
    <col min="3" max="3" width="11" style="2" bestFit="1" customWidth="1"/>
    <col min="4" max="4" width="13" style="2" bestFit="1" customWidth="1"/>
    <col min="5" max="5" width="13" style="2" customWidth="1"/>
    <col min="6" max="6" width="11" style="2" bestFit="1" customWidth="1"/>
    <col min="7" max="7" width="9.83984375" style="2" bestFit="1" customWidth="1"/>
    <col min="8" max="8" width="10" style="2" bestFit="1" customWidth="1"/>
    <col min="9" max="9" width="10.83984375" style="2" bestFit="1" customWidth="1"/>
    <col min="10" max="10" width="10.3125" style="2" bestFit="1" customWidth="1"/>
    <col min="11" max="12" width="8.83984375" style="2"/>
    <col min="13" max="13" width="22.15625" style="2" bestFit="1" customWidth="1"/>
    <col min="14" max="14" width="25" style="2" bestFit="1" customWidth="1"/>
    <col min="15" max="15" width="21.3125" style="2" bestFit="1" customWidth="1"/>
    <col min="16" max="16" width="20.68359375" style="2" bestFit="1" customWidth="1"/>
    <col min="17" max="17" width="13.68359375" style="2" bestFit="1" customWidth="1"/>
    <col min="18" max="18" width="18.47265625" style="2" bestFit="1" customWidth="1"/>
    <col min="19" max="19" width="17" style="2" bestFit="1" customWidth="1"/>
    <col min="20" max="20" width="16.3125" style="2" bestFit="1" customWidth="1"/>
    <col min="21" max="21" width="19.3125" style="2" bestFit="1" customWidth="1"/>
    <col min="22" max="16384" width="8.83984375" style="2"/>
  </cols>
  <sheetData>
    <row r="1" spans="1:21" ht="43.2" x14ac:dyDescent="0.55000000000000004">
      <c r="A1" s="3" t="s">
        <v>40</v>
      </c>
      <c r="B1" s="3" t="s">
        <v>303</v>
      </c>
      <c r="C1" s="2" t="s">
        <v>830</v>
      </c>
      <c r="D1" s="2" t="s">
        <v>831</v>
      </c>
      <c r="E1" s="2" t="s">
        <v>837</v>
      </c>
      <c r="F1" s="2" t="s">
        <v>832</v>
      </c>
      <c r="G1" s="2" t="s">
        <v>833</v>
      </c>
      <c r="H1" s="2" t="s">
        <v>834</v>
      </c>
      <c r="I1" s="2" t="s">
        <v>835</v>
      </c>
      <c r="J1" s="2" t="s">
        <v>836</v>
      </c>
      <c r="K1" s="2" t="s">
        <v>838</v>
      </c>
      <c r="M1" t="s">
        <v>839</v>
      </c>
      <c r="N1" t="s">
        <v>840</v>
      </c>
      <c r="O1" t="s">
        <v>841</v>
      </c>
      <c r="P1" t="s">
        <v>842</v>
      </c>
      <c r="Q1" t="s">
        <v>843</v>
      </c>
      <c r="R1" t="s">
        <v>844</v>
      </c>
      <c r="S1" t="s">
        <v>845</v>
      </c>
      <c r="T1" t="s">
        <v>846</v>
      </c>
      <c r="U1" t="s">
        <v>847</v>
      </c>
    </row>
    <row r="2" spans="1:21" x14ac:dyDescent="0.55000000000000004">
      <c r="A2" s="3">
        <v>122</v>
      </c>
      <c r="B2" s="3" t="s">
        <v>304</v>
      </c>
      <c r="C2" s="3"/>
      <c r="D2" s="3"/>
      <c r="E2" s="3"/>
      <c r="F2" s="3"/>
      <c r="G2" s="3"/>
      <c r="H2" s="3"/>
      <c r="I2" s="3"/>
      <c r="J2" s="3"/>
      <c r="K2" s="3">
        <v>1</v>
      </c>
      <c r="M2" s="1">
        <v>18</v>
      </c>
      <c r="N2" s="1">
        <v>17</v>
      </c>
      <c r="O2" s="1">
        <v>4</v>
      </c>
      <c r="P2" s="1">
        <v>6</v>
      </c>
      <c r="Q2" s="1">
        <v>1</v>
      </c>
      <c r="R2" s="1">
        <v>6</v>
      </c>
      <c r="S2" s="1">
        <v>2</v>
      </c>
      <c r="T2" s="1">
        <v>1</v>
      </c>
      <c r="U2" s="1">
        <v>3</v>
      </c>
    </row>
    <row r="3" spans="1:21" ht="28.8" x14ac:dyDescent="0.55000000000000004">
      <c r="A3" s="3">
        <v>134</v>
      </c>
      <c r="B3" s="3" t="s">
        <v>305</v>
      </c>
      <c r="C3" s="3"/>
      <c r="D3" s="3">
        <v>1</v>
      </c>
      <c r="E3" s="3"/>
      <c r="F3" s="3"/>
      <c r="G3" s="3"/>
      <c r="H3" s="3"/>
      <c r="I3" s="3"/>
      <c r="J3" s="3"/>
      <c r="K3" s="3"/>
      <c r="M3"/>
      <c r="N3"/>
      <c r="O3"/>
    </row>
    <row r="4" spans="1:21" x14ac:dyDescent="0.55000000000000004">
      <c r="A4" s="3">
        <v>164</v>
      </c>
      <c r="B4" s="3" t="s">
        <v>306</v>
      </c>
      <c r="C4" s="3"/>
      <c r="D4" s="3">
        <v>1</v>
      </c>
      <c r="E4" s="3"/>
      <c r="F4" s="3"/>
      <c r="G4" s="3"/>
      <c r="H4" s="3"/>
      <c r="I4" s="3"/>
      <c r="J4" s="3"/>
      <c r="K4" s="3"/>
      <c r="M4"/>
      <c r="N4"/>
      <c r="O4"/>
    </row>
    <row r="5" spans="1:21" ht="28.8" x14ac:dyDescent="0.55000000000000004">
      <c r="A5" s="3">
        <v>165</v>
      </c>
      <c r="B5" s="3" t="s">
        <v>307</v>
      </c>
      <c r="C5" s="3">
        <v>1</v>
      </c>
      <c r="D5" s="3">
        <v>1</v>
      </c>
      <c r="E5" s="3"/>
      <c r="F5" s="3"/>
      <c r="G5" s="3"/>
      <c r="H5" s="3"/>
      <c r="I5" s="3"/>
      <c r="J5" s="3"/>
      <c r="K5" s="3"/>
      <c r="M5"/>
      <c r="N5"/>
      <c r="O5"/>
    </row>
    <row r="6" spans="1:21" x14ac:dyDescent="0.55000000000000004">
      <c r="A6" s="3">
        <v>168</v>
      </c>
      <c r="B6" s="3" t="s">
        <v>308</v>
      </c>
      <c r="C6" s="3"/>
      <c r="D6" s="3"/>
      <c r="E6" s="3">
        <v>1</v>
      </c>
      <c r="F6" s="3"/>
      <c r="G6" s="3"/>
      <c r="H6" s="3"/>
      <c r="I6" s="3"/>
      <c r="J6" s="3"/>
      <c r="K6" s="3"/>
      <c r="M6"/>
      <c r="N6"/>
      <c r="O6"/>
    </row>
    <row r="7" spans="1:21" x14ac:dyDescent="0.55000000000000004">
      <c r="A7" s="3">
        <v>170</v>
      </c>
      <c r="B7" s="3" t="s">
        <v>309</v>
      </c>
      <c r="C7" s="3"/>
      <c r="D7" s="3"/>
      <c r="E7" s="3">
        <v>1</v>
      </c>
      <c r="F7" s="3"/>
      <c r="G7" s="3"/>
      <c r="H7" s="3"/>
      <c r="I7" s="3"/>
      <c r="J7" s="3"/>
      <c r="K7" s="3"/>
      <c r="M7"/>
      <c r="N7"/>
      <c r="O7"/>
    </row>
    <row r="8" spans="1:21" x14ac:dyDescent="0.55000000000000004">
      <c r="A8" s="3">
        <v>171</v>
      </c>
      <c r="B8" s="3" t="s">
        <v>310</v>
      </c>
      <c r="C8" s="3"/>
      <c r="D8" s="3"/>
      <c r="E8" s="3"/>
      <c r="F8" s="3">
        <v>1</v>
      </c>
      <c r="G8" s="3"/>
      <c r="H8" s="3"/>
      <c r="I8" s="3"/>
      <c r="J8" s="3"/>
      <c r="K8" s="3"/>
      <c r="M8"/>
      <c r="N8"/>
      <c r="O8"/>
    </row>
    <row r="9" spans="1:21" x14ac:dyDescent="0.55000000000000004">
      <c r="A9" s="3">
        <v>175</v>
      </c>
      <c r="B9" s="3" t="s">
        <v>311</v>
      </c>
      <c r="C9" s="3"/>
      <c r="D9" s="3"/>
      <c r="E9" s="3">
        <v>1</v>
      </c>
      <c r="F9" s="3"/>
      <c r="G9" s="3">
        <v>1</v>
      </c>
      <c r="H9" s="3"/>
      <c r="I9" s="3"/>
      <c r="J9" s="3"/>
      <c r="K9" s="3"/>
      <c r="M9"/>
      <c r="N9"/>
      <c r="O9"/>
    </row>
    <row r="10" spans="1:21" ht="43.2" x14ac:dyDescent="0.55000000000000004">
      <c r="A10" s="3">
        <v>183</v>
      </c>
      <c r="B10" s="3" t="s">
        <v>312</v>
      </c>
      <c r="C10" s="3">
        <v>1</v>
      </c>
      <c r="D10" s="3">
        <v>1</v>
      </c>
      <c r="E10" s="3"/>
      <c r="F10" s="3"/>
      <c r="G10" s="3"/>
      <c r="H10" s="3"/>
      <c r="I10" s="3"/>
      <c r="J10" s="3"/>
      <c r="K10" s="3"/>
      <c r="M10"/>
      <c r="N10"/>
      <c r="O10"/>
    </row>
    <row r="11" spans="1:21" ht="28.8" x14ac:dyDescent="0.55000000000000004">
      <c r="A11" s="3">
        <v>185</v>
      </c>
      <c r="B11" s="3" t="s">
        <v>313</v>
      </c>
      <c r="C11" s="3">
        <v>1</v>
      </c>
      <c r="D11" s="3">
        <v>1</v>
      </c>
      <c r="E11" s="3"/>
      <c r="F11" s="3">
        <v>1</v>
      </c>
      <c r="G11" s="3"/>
      <c r="H11" s="3"/>
      <c r="I11" s="3"/>
      <c r="J11" s="3"/>
      <c r="K11" s="3"/>
      <c r="M11"/>
      <c r="N11"/>
      <c r="O11"/>
    </row>
    <row r="12" spans="1:21" ht="28.8" x14ac:dyDescent="0.55000000000000004">
      <c r="A12" s="3">
        <v>189</v>
      </c>
      <c r="B12" s="3" t="s">
        <v>314</v>
      </c>
      <c r="C12" s="3">
        <v>1</v>
      </c>
      <c r="D12" s="3"/>
      <c r="E12" s="3"/>
      <c r="F12" s="3">
        <v>1</v>
      </c>
      <c r="G12" s="3"/>
      <c r="H12" s="3"/>
      <c r="I12" s="3"/>
      <c r="J12" s="3"/>
      <c r="K12" s="3"/>
      <c r="M12"/>
      <c r="N12"/>
      <c r="O12"/>
    </row>
    <row r="13" spans="1:21" x14ac:dyDescent="0.55000000000000004">
      <c r="A13" s="3">
        <v>192</v>
      </c>
      <c r="B13" s="3" t="s">
        <v>315</v>
      </c>
      <c r="C13" s="3">
        <v>1</v>
      </c>
      <c r="D13" s="3">
        <v>1</v>
      </c>
      <c r="E13" s="3"/>
      <c r="F13" s="3"/>
      <c r="G13" s="3"/>
      <c r="H13" s="3"/>
      <c r="I13" s="3"/>
      <c r="J13" s="3"/>
      <c r="K13" s="3"/>
      <c r="M13"/>
      <c r="N13"/>
      <c r="O13"/>
    </row>
    <row r="14" spans="1:21" x14ac:dyDescent="0.55000000000000004">
      <c r="A14" s="3">
        <v>197</v>
      </c>
      <c r="B14" s="3" t="s">
        <v>316</v>
      </c>
      <c r="C14" s="3"/>
      <c r="D14" s="3">
        <v>1</v>
      </c>
      <c r="E14" s="3"/>
      <c r="F14" s="3">
        <v>1</v>
      </c>
      <c r="G14" s="3"/>
      <c r="H14" s="3"/>
      <c r="I14" s="3"/>
      <c r="J14" s="3"/>
      <c r="K14" s="3"/>
      <c r="M14"/>
      <c r="N14"/>
      <c r="O14"/>
    </row>
    <row r="15" spans="1:21" x14ac:dyDescent="0.55000000000000004">
      <c r="A15" s="3">
        <v>201</v>
      </c>
      <c r="B15" s="3" t="s">
        <v>317</v>
      </c>
      <c r="C15" s="3">
        <v>1</v>
      </c>
      <c r="D15" s="3"/>
      <c r="E15" s="3"/>
      <c r="F15" s="3"/>
      <c r="G15" s="3"/>
      <c r="H15" s="3">
        <v>1</v>
      </c>
      <c r="I15" s="3"/>
      <c r="J15" s="3"/>
      <c r="K15" s="3"/>
      <c r="M15"/>
      <c r="N15"/>
      <c r="O15"/>
    </row>
    <row r="16" spans="1:21" ht="42.25" customHeight="1" x14ac:dyDescent="0.55000000000000004">
      <c r="A16" s="3">
        <v>202</v>
      </c>
      <c r="B16" s="3" t="s">
        <v>318</v>
      </c>
      <c r="C16" s="3">
        <v>1</v>
      </c>
      <c r="D16" s="3"/>
      <c r="E16" s="3"/>
      <c r="F16" s="3"/>
      <c r="G16" s="3"/>
      <c r="H16" s="3"/>
      <c r="I16" s="3"/>
      <c r="J16" s="3"/>
      <c r="K16" s="3"/>
      <c r="M16"/>
      <c r="N16"/>
      <c r="O16"/>
    </row>
    <row r="17" spans="1:15" x14ac:dyDescent="0.55000000000000004">
      <c r="A17" s="3">
        <v>203</v>
      </c>
      <c r="B17" s="3" t="s">
        <v>319</v>
      </c>
      <c r="C17" s="3">
        <v>1</v>
      </c>
      <c r="D17" s="3"/>
      <c r="E17" s="3"/>
      <c r="F17" s="3"/>
      <c r="G17" s="3"/>
      <c r="H17" s="3"/>
      <c r="I17" s="3"/>
      <c r="J17" s="3"/>
      <c r="K17" s="3"/>
      <c r="M17"/>
      <c r="N17"/>
      <c r="O17"/>
    </row>
    <row r="18" spans="1:15" x14ac:dyDescent="0.55000000000000004">
      <c r="A18" s="3">
        <v>204</v>
      </c>
      <c r="B18" s="3" t="s">
        <v>320</v>
      </c>
      <c r="C18" s="3">
        <v>1</v>
      </c>
      <c r="D18" s="3"/>
      <c r="E18" s="3"/>
      <c r="F18" s="3"/>
      <c r="G18" s="3"/>
      <c r="H18" s="3"/>
      <c r="I18" s="3">
        <v>1</v>
      </c>
      <c r="J18" s="3"/>
      <c r="K18" s="3"/>
      <c r="M18"/>
      <c r="N18"/>
      <c r="O18"/>
    </row>
    <row r="19" spans="1:15" ht="43.2" x14ac:dyDescent="0.55000000000000004">
      <c r="A19" s="3">
        <v>205</v>
      </c>
      <c r="B19" s="3" t="s">
        <v>321</v>
      </c>
      <c r="C19" s="3">
        <v>1</v>
      </c>
      <c r="D19" s="3">
        <v>1</v>
      </c>
      <c r="E19" s="3"/>
      <c r="F19" s="3"/>
      <c r="G19" s="3"/>
      <c r="H19" s="3"/>
      <c r="I19" s="3"/>
      <c r="J19" s="3"/>
      <c r="K19" s="3"/>
    </row>
    <row r="20" spans="1:15" ht="43.2" x14ac:dyDescent="0.55000000000000004">
      <c r="A20" s="3">
        <v>206</v>
      </c>
      <c r="B20" s="3" t="s">
        <v>322</v>
      </c>
      <c r="C20" s="3">
        <v>1</v>
      </c>
      <c r="D20" s="3"/>
      <c r="E20" s="3"/>
      <c r="F20" s="3"/>
      <c r="G20" s="3"/>
      <c r="H20" s="3">
        <v>1</v>
      </c>
      <c r="I20" s="3">
        <v>1</v>
      </c>
      <c r="J20" s="3"/>
      <c r="K20" s="3"/>
    </row>
    <row r="21" spans="1:15" ht="28.8" x14ac:dyDescent="0.55000000000000004">
      <c r="A21" s="3">
        <v>207</v>
      </c>
      <c r="B21" s="3" t="s">
        <v>323</v>
      </c>
      <c r="C21" s="3">
        <v>1</v>
      </c>
      <c r="D21" s="3"/>
      <c r="E21" s="3"/>
      <c r="F21" s="3"/>
      <c r="G21" s="3"/>
      <c r="H21" s="3"/>
      <c r="I21" s="3"/>
      <c r="J21" s="3">
        <v>1</v>
      </c>
      <c r="K21" s="3"/>
    </row>
    <row r="22" spans="1:15" ht="43.2" x14ac:dyDescent="0.55000000000000004">
      <c r="A22" s="3">
        <v>208</v>
      </c>
      <c r="B22" s="3" t="s">
        <v>324</v>
      </c>
      <c r="C22" s="3"/>
      <c r="D22" s="3">
        <v>1</v>
      </c>
      <c r="E22" s="3"/>
      <c r="F22" s="3"/>
      <c r="G22" s="3"/>
      <c r="H22" s="3"/>
      <c r="I22" s="3"/>
      <c r="J22" s="3"/>
      <c r="K22" s="3"/>
    </row>
    <row r="23" spans="1:15" ht="57.6" x14ac:dyDescent="0.55000000000000004">
      <c r="A23" s="3">
        <v>209</v>
      </c>
      <c r="B23" s="3" t="s">
        <v>325</v>
      </c>
      <c r="C23" s="3"/>
      <c r="D23" s="3"/>
      <c r="E23" s="3"/>
      <c r="F23" s="3">
        <v>1</v>
      </c>
      <c r="G23" s="3"/>
      <c r="H23" s="3"/>
      <c r="I23" s="3"/>
      <c r="J23" s="3"/>
      <c r="K23" s="3"/>
    </row>
    <row r="24" spans="1:15" ht="57.6" x14ac:dyDescent="0.55000000000000004">
      <c r="A24" s="3">
        <v>211</v>
      </c>
      <c r="B24" s="3" t="s">
        <v>326</v>
      </c>
      <c r="C24" s="3"/>
      <c r="D24" s="3">
        <v>1</v>
      </c>
      <c r="E24" s="3"/>
      <c r="F24" s="3"/>
      <c r="G24" s="3"/>
      <c r="H24" s="3">
        <v>1</v>
      </c>
      <c r="I24" s="3"/>
      <c r="J24" s="3"/>
      <c r="K24" s="3"/>
    </row>
    <row r="25" spans="1:15" ht="28.8" x14ac:dyDescent="0.55000000000000004">
      <c r="A25" s="3">
        <v>215</v>
      </c>
      <c r="B25" s="3" t="s">
        <v>327</v>
      </c>
      <c r="C25" s="3"/>
      <c r="D25" s="3"/>
      <c r="E25" s="3"/>
      <c r="F25" s="3"/>
      <c r="G25" s="3"/>
      <c r="H25" s="3">
        <v>1</v>
      </c>
      <c r="I25" s="3"/>
      <c r="J25" s="3"/>
      <c r="K25" s="3"/>
    </row>
    <row r="26" spans="1:15" x14ac:dyDescent="0.55000000000000004">
      <c r="A26" s="3">
        <v>217</v>
      </c>
      <c r="B26" s="3" t="s">
        <v>242</v>
      </c>
      <c r="C26" s="3"/>
      <c r="D26" s="3"/>
      <c r="E26" s="3"/>
      <c r="F26" s="3"/>
      <c r="G26" s="3"/>
      <c r="H26" s="3"/>
      <c r="I26" s="3"/>
      <c r="J26" s="3"/>
      <c r="K26" s="3">
        <v>1</v>
      </c>
    </row>
    <row r="27" spans="1:15" x14ac:dyDescent="0.55000000000000004">
      <c r="A27" s="3">
        <v>222</v>
      </c>
      <c r="B27" s="3" t="s">
        <v>328</v>
      </c>
      <c r="C27" s="3"/>
      <c r="D27" s="3"/>
      <c r="E27" s="3"/>
      <c r="F27" s="3"/>
      <c r="G27" s="3"/>
      <c r="H27" s="3"/>
      <c r="I27" s="3"/>
      <c r="J27" s="3"/>
      <c r="K27" s="3">
        <v>1</v>
      </c>
    </row>
    <row r="28" spans="1:15" ht="28.8" x14ac:dyDescent="0.55000000000000004">
      <c r="A28" s="3">
        <v>223</v>
      </c>
      <c r="B28" s="3" t="s">
        <v>329</v>
      </c>
      <c r="C28" s="3"/>
      <c r="D28" s="3"/>
      <c r="E28" s="3">
        <v>1</v>
      </c>
      <c r="F28" s="3"/>
      <c r="G28" s="3"/>
      <c r="H28" s="3"/>
      <c r="I28" s="3"/>
      <c r="J28" s="3"/>
      <c r="K28" s="3"/>
    </row>
    <row r="29" spans="1:15" ht="43.2" x14ac:dyDescent="0.55000000000000004">
      <c r="A29" s="3">
        <v>228</v>
      </c>
      <c r="B29" s="3" t="s">
        <v>330</v>
      </c>
      <c r="C29" s="3">
        <v>1</v>
      </c>
      <c r="D29" s="3"/>
      <c r="E29" s="3"/>
      <c r="F29" s="3"/>
      <c r="G29" s="3"/>
      <c r="H29" s="3">
        <v>1</v>
      </c>
      <c r="I29" s="3"/>
      <c r="J29" s="3"/>
      <c r="K29" s="3"/>
    </row>
    <row r="30" spans="1:15" x14ac:dyDescent="0.55000000000000004">
      <c r="A30" s="3">
        <v>236</v>
      </c>
      <c r="B30" s="3" t="s">
        <v>331</v>
      </c>
      <c r="C30" s="3">
        <v>1</v>
      </c>
      <c r="D30" s="3">
        <v>1</v>
      </c>
      <c r="E30" s="3"/>
      <c r="F30" s="3"/>
      <c r="G30" s="3"/>
      <c r="H30" s="3"/>
      <c r="I30" s="3"/>
      <c r="J30" s="3"/>
      <c r="K30" s="3"/>
    </row>
    <row r="31" spans="1:15" x14ac:dyDescent="0.55000000000000004">
      <c r="A31" s="3">
        <v>237</v>
      </c>
      <c r="B31" s="3" t="s">
        <v>332</v>
      </c>
      <c r="C31" s="3"/>
      <c r="D31" s="3"/>
      <c r="E31" s="3"/>
      <c r="F31" s="3"/>
      <c r="G31" s="3"/>
      <c r="H31" s="3"/>
      <c r="I31" s="3"/>
      <c r="J31" s="3"/>
      <c r="K31" s="3"/>
    </row>
    <row r="32" spans="1:15" x14ac:dyDescent="0.55000000000000004">
      <c r="A32" s="3">
        <v>238</v>
      </c>
      <c r="B32" s="3" t="s">
        <v>333</v>
      </c>
      <c r="C32" s="3">
        <v>1</v>
      </c>
      <c r="D32" s="3"/>
      <c r="E32" s="3"/>
      <c r="F32" s="3"/>
      <c r="G32" s="3"/>
      <c r="H32" s="3"/>
      <c r="I32" s="3"/>
      <c r="J32" s="3"/>
      <c r="K32" s="3"/>
    </row>
    <row r="33" spans="1:11" x14ac:dyDescent="0.55000000000000004">
      <c r="A33" s="3">
        <v>241</v>
      </c>
      <c r="B33" s="3" t="s">
        <v>334</v>
      </c>
      <c r="C33" s="3">
        <v>1</v>
      </c>
      <c r="D33" s="3">
        <v>1</v>
      </c>
      <c r="E33" s="3"/>
      <c r="F33" s="3"/>
      <c r="G33" s="3"/>
      <c r="H33" s="3"/>
      <c r="I33" s="3"/>
      <c r="J33" s="3"/>
      <c r="K33" s="3"/>
    </row>
    <row r="34" spans="1:11" x14ac:dyDescent="0.55000000000000004">
      <c r="A34" s="3">
        <v>242</v>
      </c>
      <c r="B34" s="3" t="s">
        <v>335</v>
      </c>
      <c r="C34" s="3"/>
      <c r="D34" s="3"/>
      <c r="E34" s="3"/>
      <c r="F34" s="3">
        <v>1</v>
      </c>
      <c r="G34" s="3"/>
      <c r="H34" s="3"/>
      <c r="I34" s="3"/>
      <c r="J34" s="3"/>
      <c r="K34" s="3"/>
    </row>
    <row r="35" spans="1:11" ht="28.8" x14ac:dyDescent="0.55000000000000004">
      <c r="A35" s="3">
        <v>243</v>
      </c>
      <c r="B35" s="3" t="s">
        <v>336</v>
      </c>
      <c r="C35" s="3"/>
      <c r="D35" s="3">
        <v>1</v>
      </c>
      <c r="E35" s="3"/>
      <c r="F35" s="3"/>
      <c r="G35" s="3"/>
      <c r="H35" s="3"/>
      <c r="I35" s="3"/>
      <c r="J35" s="3"/>
      <c r="K35" s="3"/>
    </row>
    <row r="36" spans="1:11" x14ac:dyDescent="0.55000000000000004">
      <c r="A36" s="3">
        <v>244</v>
      </c>
      <c r="B36" s="3" t="s">
        <v>337</v>
      </c>
      <c r="C36" s="3"/>
      <c r="D36" s="3">
        <v>1</v>
      </c>
      <c r="E36" s="3"/>
      <c r="F36" s="3"/>
      <c r="G36" s="3"/>
      <c r="H36" s="3">
        <v>1</v>
      </c>
      <c r="I36" s="3"/>
      <c r="J36" s="3"/>
      <c r="K36" s="3"/>
    </row>
    <row r="37" spans="1:11" x14ac:dyDescent="0.55000000000000004">
      <c r="A37" s="3">
        <v>245</v>
      </c>
      <c r="B37" s="3" t="s">
        <v>338</v>
      </c>
      <c r="C37" s="3">
        <v>1</v>
      </c>
      <c r="D37" s="3">
        <v>1</v>
      </c>
      <c r="E37" s="3"/>
      <c r="F37" s="3"/>
      <c r="G37" s="3"/>
      <c r="H37" s="3"/>
      <c r="I37" s="3"/>
      <c r="J37" s="3"/>
      <c r="K37" s="3"/>
    </row>
    <row r="38" spans="1:11" ht="28.8" x14ac:dyDescent="0.55000000000000004">
      <c r="A38" s="3">
        <v>251</v>
      </c>
      <c r="B38" s="3" t="s">
        <v>339</v>
      </c>
      <c r="C38" s="3">
        <v>1</v>
      </c>
      <c r="D38" s="3">
        <v>1</v>
      </c>
      <c r="E38" s="3"/>
      <c r="F38" s="3"/>
      <c r="G38" s="3"/>
      <c r="H38" s="3"/>
      <c r="I38" s="3"/>
      <c r="J38" s="3"/>
      <c r="K38" s="3"/>
    </row>
    <row r="39" spans="1:11" x14ac:dyDescent="0.55000000000000004">
      <c r="A39" s="3">
        <v>253</v>
      </c>
      <c r="B39" s="3" t="s">
        <v>340</v>
      </c>
      <c r="C39" s="3"/>
      <c r="D39" s="3">
        <v>1</v>
      </c>
      <c r="E39" s="3"/>
      <c r="F39" s="3"/>
      <c r="G39" s="3"/>
      <c r="H39" s="3"/>
      <c r="I39" s="3"/>
      <c r="J39" s="3"/>
      <c r="K39" s="3"/>
    </row>
  </sheetData>
  <phoneticPr fontId="1" type="noConversion"/>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0A491-74A0-4728-AE6D-D3EC58ABA0EB}">
  <dimension ref="A1:AE39"/>
  <sheetViews>
    <sheetView workbookViewId="0">
      <selection activeCell="C19" sqref="C19"/>
    </sheetView>
  </sheetViews>
  <sheetFormatPr defaultColWidth="8.83984375" defaultRowHeight="14.4" x14ac:dyDescent="0.55000000000000004"/>
  <cols>
    <col min="1" max="1" width="7.15625" style="2" bestFit="1" customWidth="1"/>
    <col min="2" max="2" width="76.68359375" style="2" bestFit="1" customWidth="1"/>
    <col min="3" max="17" width="8.83984375" style="2"/>
    <col min="18" max="18" width="10" style="2" bestFit="1" customWidth="1"/>
    <col min="19" max="19" width="13.68359375" style="2" bestFit="1" customWidth="1"/>
    <col min="20" max="20" width="15.83984375" style="2" bestFit="1" customWidth="1"/>
    <col min="21" max="21" width="15" style="2" bestFit="1" customWidth="1"/>
    <col min="22" max="22" width="21.15625" style="2" bestFit="1" customWidth="1"/>
    <col min="23" max="23" width="11.3125" style="2" bestFit="1" customWidth="1"/>
    <col min="24" max="24" width="16.47265625" style="2" bestFit="1" customWidth="1"/>
    <col min="25" max="25" width="12.47265625" style="2" bestFit="1" customWidth="1"/>
    <col min="26" max="26" width="12.83984375" style="2" bestFit="1" customWidth="1"/>
    <col min="27" max="27" width="14.15625" style="2" bestFit="1" customWidth="1"/>
    <col min="28" max="28" width="10" style="2" bestFit="1" customWidth="1"/>
    <col min="29" max="29" width="11.15625" style="2" bestFit="1" customWidth="1"/>
    <col min="30" max="30" width="15.3125" style="2" bestFit="1" customWidth="1"/>
    <col min="31" max="31" width="24.47265625" style="2" bestFit="1" customWidth="1"/>
    <col min="32" max="16384" width="8.83984375" style="2"/>
  </cols>
  <sheetData>
    <row r="1" spans="1:31" ht="43.2" x14ac:dyDescent="0.55000000000000004">
      <c r="A1" s="3" t="s">
        <v>40</v>
      </c>
      <c r="B1" s="3" t="s">
        <v>341</v>
      </c>
      <c r="C1" s="2" t="s">
        <v>346</v>
      </c>
      <c r="D1" s="2" t="s">
        <v>342</v>
      </c>
      <c r="E1" s="2" t="s">
        <v>848</v>
      </c>
      <c r="F1" s="2" t="s">
        <v>849</v>
      </c>
      <c r="G1" s="2" t="s">
        <v>850</v>
      </c>
      <c r="H1" s="2" t="s">
        <v>851</v>
      </c>
      <c r="I1" s="2" t="s">
        <v>852</v>
      </c>
      <c r="J1" s="2" t="s">
        <v>853</v>
      </c>
      <c r="K1" s="2" t="s">
        <v>854</v>
      </c>
      <c r="L1" s="2" t="s">
        <v>855</v>
      </c>
      <c r="M1" s="2" t="s">
        <v>856</v>
      </c>
      <c r="N1" s="2" t="s">
        <v>857</v>
      </c>
      <c r="O1" s="2" t="s">
        <v>858</v>
      </c>
      <c r="P1" s="2" t="s">
        <v>859</v>
      </c>
      <c r="R1" t="s">
        <v>860</v>
      </c>
      <c r="S1" t="s">
        <v>861</v>
      </c>
      <c r="T1" t="s">
        <v>862</v>
      </c>
      <c r="U1" t="s">
        <v>863</v>
      </c>
      <c r="V1" t="s">
        <v>864</v>
      </c>
      <c r="W1" t="s">
        <v>865</v>
      </c>
      <c r="X1" t="s">
        <v>866</v>
      </c>
      <c r="Y1" t="s">
        <v>867</v>
      </c>
      <c r="Z1" t="s">
        <v>868</v>
      </c>
      <c r="AA1" t="s">
        <v>869</v>
      </c>
      <c r="AB1" t="s">
        <v>870</v>
      </c>
      <c r="AC1" t="s">
        <v>871</v>
      </c>
      <c r="AD1" t="s">
        <v>872</v>
      </c>
      <c r="AE1" t="s">
        <v>873</v>
      </c>
    </row>
    <row r="2" spans="1:31" x14ac:dyDescent="0.55000000000000004">
      <c r="A2" s="3">
        <v>122</v>
      </c>
      <c r="B2" s="3" t="s">
        <v>342</v>
      </c>
      <c r="C2" s="3"/>
      <c r="D2" s="3">
        <v>1</v>
      </c>
      <c r="E2" s="3"/>
      <c r="F2" s="3"/>
      <c r="G2" s="3"/>
      <c r="H2" s="3"/>
      <c r="I2" s="3"/>
      <c r="J2" s="3"/>
      <c r="K2" s="3"/>
      <c r="L2" s="3"/>
      <c r="M2" s="3"/>
      <c r="N2" s="3"/>
      <c r="O2" s="3"/>
      <c r="P2" s="3"/>
      <c r="R2" s="1">
        <v>28</v>
      </c>
      <c r="S2" s="1">
        <v>14</v>
      </c>
      <c r="T2" s="1">
        <v>1</v>
      </c>
      <c r="U2" s="1">
        <v>3</v>
      </c>
      <c r="V2" s="1">
        <v>2</v>
      </c>
      <c r="W2" s="1">
        <v>1</v>
      </c>
      <c r="X2" s="1">
        <v>1</v>
      </c>
      <c r="Y2" s="1">
        <v>1</v>
      </c>
      <c r="Z2" s="1">
        <v>2</v>
      </c>
      <c r="AA2" s="1">
        <v>2</v>
      </c>
      <c r="AB2" s="1">
        <v>1</v>
      </c>
      <c r="AC2" s="1">
        <v>2</v>
      </c>
      <c r="AD2" s="1"/>
      <c r="AE2" s="1">
        <v>1</v>
      </c>
    </row>
    <row r="3" spans="1:31" ht="28.8" x14ac:dyDescent="0.55000000000000004">
      <c r="A3" s="3">
        <v>134</v>
      </c>
      <c r="B3" s="3" t="s">
        <v>343</v>
      </c>
      <c r="C3" s="3">
        <v>1</v>
      </c>
      <c r="D3" s="3"/>
      <c r="E3" s="3">
        <v>1</v>
      </c>
      <c r="F3" s="3"/>
      <c r="G3" s="3"/>
      <c r="H3" s="3"/>
      <c r="I3" s="3"/>
      <c r="J3" s="3"/>
      <c r="K3" s="3"/>
      <c r="L3" s="3"/>
      <c r="M3" s="3"/>
      <c r="N3" s="3"/>
      <c r="O3" s="3"/>
      <c r="P3" s="3"/>
      <c r="R3"/>
      <c r="S3"/>
      <c r="T3"/>
    </row>
    <row r="4" spans="1:31" x14ac:dyDescent="0.55000000000000004">
      <c r="A4" s="3">
        <v>164</v>
      </c>
      <c r="B4" s="3" t="s">
        <v>344</v>
      </c>
      <c r="C4" s="3">
        <v>1</v>
      </c>
      <c r="D4" s="3"/>
      <c r="E4" s="3"/>
      <c r="F4" s="3"/>
      <c r="G4" s="3"/>
      <c r="H4" s="3"/>
      <c r="I4" s="3"/>
      <c r="J4" s="3"/>
      <c r="K4" s="3"/>
      <c r="L4" s="3"/>
      <c r="M4" s="3"/>
      <c r="N4" s="3"/>
      <c r="O4" s="3"/>
      <c r="P4" s="3"/>
      <c r="R4"/>
      <c r="S4"/>
      <c r="T4"/>
    </row>
    <row r="5" spans="1:31" ht="72" x14ac:dyDescent="0.55000000000000004">
      <c r="A5" s="3">
        <v>165</v>
      </c>
      <c r="B5" s="3" t="s">
        <v>345</v>
      </c>
      <c r="C5" s="3">
        <v>1</v>
      </c>
      <c r="D5" s="3">
        <v>1</v>
      </c>
      <c r="E5" s="3"/>
      <c r="F5" s="3">
        <v>1</v>
      </c>
      <c r="G5" s="3">
        <v>1</v>
      </c>
      <c r="H5" s="3"/>
      <c r="I5" s="3"/>
      <c r="J5" s="3"/>
      <c r="K5" s="3"/>
      <c r="L5" s="3"/>
      <c r="M5" s="3"/>
      <c r="N5" s="3"/>
      <c r="O5" s="3"/>
      <c r="P5" s="3"/>
      <c r="R5"/>
      <c r="S5"/>
      <c r="T5"/>
    </row>
    <row r="6" spans="1:31" x14ac:dyDescent="0.55000000000000004">
      <c r="A6" s="3">
        <v>168</v>
      </c>
      <c r="B6" s="3" t="s">
        <v>346</v>
      </c>
      <c r="C6" s="3">
        <v>1</v>
      </c>
      <c r="D6" s="3"/>
      <c r="E6" s="3"/>
      <c r="F6" s="3"/>
      <c r="G6" s="3"/>
      <c r="H6" s="3"/>
      <c r="I6" s="3"/>
      <c r="J6" s="3"/>
      <c r="K6" s="3"/>
      <c r="L6" s="3"/>
      <c r="M6" s="3"/>
      <c r="N6" s="3"/>
      <c r="O6" s="3"/>
      <c r="P6" s="3"/>
      <c r="R6"/>
      <c r="S6"/>
      <c r="T6"/>
    </row>
    <row r="7" spans="1:31" x14ac:dyDescent="0.55000000000000004">
      <c r="A7" s="3">
        <v>170</v>
      </c>
      <c r="B7" s="3" t="s">
        <v>39</v>
      </c>
      <c r="C7" s="3"/>
      <c r="D7" s="3"/>
      <c r="E7" s="3"/>
      <c r="F7" s="3"/>
      <c r="G7" s="3"/>
      <c r="H7" s="3"/>
      <c r="I7" s="3"/>
      <c r="J7" s="3"/>
      <c r="K7" s="3"/>
      <c r="L7" s="3"/>
      <c r="M7" s="3"/>
      <c r="N7" s="3"/>
      <c r="O7" s="3"/>
      <c r="P7" s="3"/>
      <c r="R7"/>
      <c r="S7"/>
      <c r="T7"/>
    </row>
    <row r="8" spans="1:31" x14ac:dyDescent="0.55000000000000004">
      <c r="A8" s="3">
        <v>171</v>
      </c>
      <c r="B8" s="3" t="s">
        <v>347</v>
      </c>
      <c r="C8" s="3"/>
      <c r="D8" s="3"/>
      <c r="E8" s="3"/>
      <c r="F8" s="3"/>
      <c r="G8" s="3"/>
      <c r="H8" s="3"/>
      <c r="I8" s="3"/>
      <c r="J8" s="3"/>
      <c r="K8" s="3"/>
      <c r="L8" s="3"/>
      <c r="M8" s="3"/>
      <c r="N8" s="3"/>
      <c r="O8" s="3"/>
      <c r="P8" s="3"/>
      <c r="R8"/>
      <c r="S8"/>
      <c r="T8"/>
    </row>
    <row r="9" spans="1:31" x14ac:dyDescent="0.55000000000000004">
      <c r="A9" s="3">
        <v>175</v>
      </c>
      <c r="B9" s="3" t="s">
        <v>346</v>
      </c>
      <c r="C9" s="3">
        <v>1</v>
      </c>
      <c r="D9" s="3"/>
      <c r="E9" s="3"/>
      <c r="F9" s="3"/>
      <c r="G9" s="3"/>
      <c r="H9" s="3"/>
      <c r="I9" s="3"/>
      <c r="J9" s="3"/>
      <c r="K9" s="3"/>
      <c r="L9" s="3"/>
      <c r="M9" s="3"/>
      <c r="N9" s="3"/>
      <c r="O9" s="3"/>
      <c r="P9" s="3"/>
      <c r="R9"/>
      <c r="S9"/>
      <c r="T9"/>
    </row>
    <row r="10" spans="1:31" x14ac:dyDescent="0.55000000000000004">
      <c r="A10" s="3">
        <v>183</v>
      </c>
      <c r="B10" s="3" t="s">
        <v>348</v>
      </c>
      <c r="C10" s="3">
        <v>1</v>
      </c>
      <c r="D10" s="3">
        <v>1</v>
      </c>
      <c r="E10" s="3"/>
      <c r="F10" s="3"/>
      <c r="G10" s="3"/>
      <c r="H10" s="3"/>
      <c r="I10" s="3"/>
      <c r="J10" s="3"/>
      <c r="K10" s="3"/>
      <c r="L10" s="3"/>
      <c r="M10" s="3"/>
      <c r="N10" s="3"/>
      <c r="O10" s="3"/>
      <c r="P10" s="3"/>
      <c r="R10"/>
      <c r="S10"/>
      <c r="T10"/>
    </row>
    <row r="11" spans="1:31" ht="28.8" x14ac:dyDescent="0.55000000000000004">
      <c r="A11" s="3">
        <v>185</v>
      </c>
      <c r="B11" s="3" t="s">
        <v>349</v>
      </c>
      <c r="C11" s="3">
        <v>1</v>
      </c>
      <c r="D11" s="3">
        <v>1</v>
      </c>
      <c r="E11" s="3"/>
      <c r="F11" s="3"/>
      <c r="G11" s="3"/>
      <c r="H11" s="3"/>
      <c r="I11" s="3"/>
      <c r="J11" s="3"/>
      <c r="K11" s="3"/>
      <c r="L11" s="3"/>
      <c r="M11" s="3"/>
      <c r="N11" s="3"/>
      <c r="O11" s="3"/>
      <c r="P11" s="3"/>
      <c r="R11"/>
      <c r="S11"/>
      <c r="T11"/>
    </row>
    <row r="12" spans="1:31" x14ac:dyDescent="0.55000000000000004">
      <c r="A12" s="3">
        <v>189</v>
      </c>
      <c r="B12" s="3" t="s">
        <v>350</v>
      </c>
      <c r="C12" s="3">
        <v>1</v>
      </c>
      <c r="D12" s="3">
        <v>1</v>
      </c>
      <c r="E12" s="3"/>
      <c r="F12" s="3">
        <v>1</v>
      </c>
      <c r="G12" s="3">
        <v>1</v>
      </c>
      <c r="H12" s="3"/>
      <c r="I12" s="3"/>
      <c r="J12" s="3"/>
      <c r="K12" s="3"/>
      <c r="L12" s="3"/>
      <c r="M12" s="3"/>
      <c r="N12" s="3"/>
      <c r="O12" s="3"/>
      <c r="P12" s="3"/>
      <c r="R12"/>
      <c r="S12"/>
      <c r="T12"/>
    </row>
    <row r="13" spans="1:31" x14ac:dyDescent="0.55000000000000004">
      <c r="A13" s="3">
        <v>192</v>
      </c>
      <c r="B13" s="3" t="s">
        <v>351</v>
      </c>
      <c r="C13" s="3">
        <v>1</v>
      </c>
      <c r="D13" s="3">
        <v>1</v>
      </c>
      <c r="E13" s="3"/>
      <c r="F13" s="3"/>
      <c r="G13" s="3"/>
      <c r="H13" s="3">
        <v>1</v>
      </c>
      <c r="I13" s="3">
        <v>1</v>
      </c>
      <c r="J13" s="3"/>
      <c r="K13" s="3"/>
      <c r="L13" s="3"/>
      <c r="M13" s="3"/>
      <c r="N13" s="3"/>
      <c r="O13" s="3"/>
      <c r="P13" s="3"/>
      <c r="R13"/>
      <c r="S13"/>
      <c r="T13"/>
    </row>
    <row r="14" spans="1:31" ht="57.6" x14ac:dyDescent="0.55000000000000004">
      <c r="A14" s="3">
        <v>197</v>
      </c>
      <c r="B14" s="3" t="s">
        <v>352</v>
      </c>
      <c r="C14" s="3">
        <v>1</v>
      </c>
      <c r="D14" s="3"/>
      <c r="E14" s="3"/>
      <c r="F14" s="3"/>
      <c r="G14" s="3"/>
      <c r="H14" s="3"/>
      <c r="I14" s="3"/>
      <c r="J14" s="3">
        <v>1</v>
      </c>
      <c r="K14" s="3"/>
      <c r="L14" s="3"/>
      <c r="M14" s="3"/>
      <c r="N14" s="3"/>
      <c r="O14" s="3"/>
      <c r="P14" s="3"/>
      <c r="R14"/>
      <c r="S14"/>
      <c r="T14"/>
    </row>
    <row r="15" spans="1:31" ht="43.2" x14ac:dyDescent="0.55000000000000004">
      <c r="A15" s="3">
        <v>201</v>
      </c>
      <c r="B15" s="3" t="s">
        <v>353</v>
      </c>
      <c r="C15" s="3">
        <v>1</v>
      </c>
      <c r="D15" s="3"/>
      <c r="E15" s="3"/>
      <c r="F15" s="3"/>
      <c r="G15" s="3"/>
      <c r="H15" s="3"/>
      <c r="I15" s="3"/>
      <c r="J15" s="3"/>
      <c r="K15" s="3"/>
      <c r="L15" s="3"/>
      <c r="M15" s="3"/>
      <c r="N15" s="3"/>
      <c r="O15" s="3"/>
      <c r="P15" s="3"/>
      <c r="R15"/>
      <c r="S15"/>
      <c r="T15"/>
    </row>
    <row r="16" spans="1:31" x14ac:dyDescent="0.55000000000000004">
      <c r="A16" s="3">
        <v>202</v>
      </c>
      <c r="B16" s="3" t="s">
        <v>346</v>
      </c>
      <c r="C16" s="3">
        <v>1</v>
      </c>
      <c r="D16" s="3"/>
      <c r="E16" s="3"/>
      <c r="F16" s="3"/>
      <c r="G16" s="3"/>
      <c r="H16" s="3"/>
      <c r="I16" s="3"/>
      <c r="J16" s="3"/>
      <c r="K16" s="3"/>
      <c r="L16" s="3"/>
      <c r="M16" s="3"/>
      <c r="N16" s="3"/>
      <c r="O16" s="3"/>
      <c r="P16" s="3"/>
      <c r="R16"/>
      <c r="S16"/>
      <c r="T16"/>
    </row>
    <row r="17" spans="1:20" x14ac:dyDescent="0.55000000000000004">
      <c r="A17" s="3">
        <v>203</v>
      </c>
      <c r="B17" s="3" t="s">
        <v>346</v>
      </c>
      <c r="C17" s="3">
        <v>1</v>
      </c>
      <c r="D17" s="3"/>
      <c r="E17" s="3"/>
      <c r="F17" s="3"/>
      <c r="G17" s="3"/>
      <c r="H17" s="3"/>
      <c r="I17" s="3"/>
      <c r="J17" s="3"/>
      <c r="K17" s="3"/>
      <c r="L17" s="3"/>
      <c r="M17" s="3"/>
      <c r="N17" s="3"/>
      <c r="O17" s="3"/>
      <c r="P17" s="3"/>
      <c r="R17"/>
      <c r="S17"/>
      <c r="T17"/>
    </row>
    <row r="18" spans="1:20" x14ac:dyDescent="0.55000000000000004">
      <c r="A18" s="3">
        <v>204</v>
      </c>
      <c r="B18" s="3" t="s">
        <v>346</v>
      </c>
      <c r="C18" s="3">
        <v>1</v>
      </c>
      <c r="D18" s="3"/>
      <c r="E18" s="3"/>
      <c r="F18" s="3"/>
      <c r="G18" s="3"/>
      <c r="H18" s="3"/>
      <c r="I18" s="3"/>
      <c r="J18" s="3"/>
      <c r="K18" s="3"/>
      <c r="L18" s="3"/>
      <c r="M18" s="3"/>
      <c r="N18" s="3"/>
      <c r="O18" s="3"/>
      <c r="P18" s="3"/>
      <c r="R18"/>
      <c r="S18"/>
      <c r="T18"/>
    </row>
    <row r="19" spans="1:20" ht="86.4" x14ac:dyDescent="0.55000000000000004">
      <c r="A19" s="3">
        <v>205</v>
      </c>
      <c r="B19" s="3" t="s">
        <v>354</v>
      </c>
      <c r="C19" s="3">
        <v>1</v>
      </c>
      <c r="D19" s="3">
        <v>1</v>
      </c>
      <c r="E19" s="3"/>
      <c r="F19" s="3"/>
      <c r="G19" s="3"/>
      <c r="H19" s="3"/>
      <c r="I19" s="3"/>
      <c r="J19" s="3"/>
      <c r="K19" s="3">
        <v>1</v>
      </c>
      <c r="L19" s="3"/>
      <c r="M19" s="3"/>
      <c r="N19" s="3"/>
      <c r="O19" s="3"/>
      <c r="P19" s="3"/>
    </row>
    <row r="20" spans="1:20" ht="43.2" x14ac:dyDescent="0.55000000000000004">
      <c r="A20" s="3">
        <v>206</v>
      </c>
      <c r="B20" s="3" t="s">
        <v>355</v>
      </c>
      <c r="C20" s="3">
        <v>1</v>
      </c>
      <c r="D20" s="3"/>
      <c r="E20" s="3"/>
      <c r="F20" s="3"/>
      <c r="G20" s="3"/>
      <c r="H20" s="3"/>
      <c r="I20" s="3"/>
      <c r="J20" s="3"/>
      <c r="K20" s="3">
        <v>1</v>
      </c>
      <c r="L20" s="3"/>
      <c r="M20" s="3"/>
      <c r="N20" s="3"/>
      <c r="O20" s="3"/>
      <c r="P20" s="3"/>
    </row>
    <row r="21" spans="1:20" x14ac:dyDescent="0.55000000000000004">
      <c r="A21" s="3">
        <v>207</v>
      </c>
      <c r="B21" s="3" t="s">
        <v>346</v>
      </c>
      <c r="C21" s="3">
        <v>1</v>
      </c>
      <c r="D21" s="3"/>
      <c r="E21" s="3"/>
      <c r="F21" s="3"/>
      <c r="G21" s="3"/>
      <c r="H21" s="3"/>
      <c r="I21" s="3"/>
      <c r="J21" s="3"/>
      <c r="K21" s="3"/>
      <c r="L21" s="3"/>
      <c r="M21" s="3"/>
      <c r="N21" s="3"/>
      <c r="O21" s="3"/>
      <c r="P21" s="3"/>
    </row>
    <row r="22" spans="1:20" x14ac:dyDescent="0.55000000000000004">
      <c r="A22" s="3">
        <v>208</v>
      </c>
      <c r="B22" s="3" t="s">
        <v>346</v>
      </c>
      <c r="C22" s="3">
        <v>1</v>
      </c>
      <c r="D22" s="3"/>
      <c r="E22" s="3"/>
      <c r="F22" s="3"/>
      <c r="G22" s="3"/>
      <c r="H22" s="3"/>
      <c r="I22" s="3"/>
      <c r="J22" s="3"/>
      <c r="K22" s="3"/>
      <c r="L22" s="3"/>
      <c r="M22" s="3"/>
      <c r="N22" s="3"/>
      <c r="O22" s="3"/>
      <c r="P22" s="3"/>
    </row>
    <row r="23" spans="1:20" ht="43.2" x14ac:dyDescent="0.55000000000000004">
      <c r="A23" s="3">
        <v>209</v>
      </c>
      <c r="B23" s="3" t="s">
        <v>356</v>
      </c>
      <c r="C23" s="3"/>
      <c r="D23" s="3">
        <v>1</v>
      </c>
      <c r="E23" s="3"/>
      <c r="F23" s="3"/>
      <c r="G23" s="3"/>
      <c r="H23" s="3"/>
      <c r="I23" s="3"/>
      <c r="J23" s="3"/>
      <c r="K23" s="3"/>
      <c r="L23" s="3">
        <v>1</v>
      </c>
      <c r="M23" s="3">
        <v>1</v>
      </c>
      <c r="N23" s="3"/>
      <c r="O23" s="3"/>
      <c r="P23" s="3"/>
    </row>
    <row r="24" spans="1:20" x14ac:dyDescent="0.55000000000000004">
      <c r="A24" s="3">
        <v>211</v>
      </c>
      <c r="B24" s="3" t="s">
        <v>346</v>
      </c>
      <c r="C24" s="3">
        <v>1</v>
      </c>
      <c r="D24" s="3"/>
      <c r="E24" s="3"/>
      <c r="F24" s="3"/>
      <c r="G24" s="3"/>
      <c r="H24" s="3"/>
      <c r="I24" s="3"/>
      <c r="J24" s="3"/>
      <c r="K24" s="3"/>
      <c r="L24" s="3"/>
      <c r="M24" s="3"/>
      <c r="N24" s="3"/>
      <c r="O24" s="3"/>
      <c r="P24" s="3"/>
    </row>
    <row r="25" spans="1:20" ht="72.55" customHeight="1" x14ac:dyDescent="0.55000000000000004">
      <c r="A25" s="3">
        <v>215</v>
      </c>
      <c r="B25" s="3" t="s">
        <v>357</v>
      </c>
      <c r="C25" s="3">
        <v>1</v>
      </c>
      <c r="D25" s="3">
        <v>1</v>
      </c>
      <c r="E25" s="3"/>
      <c r="F25" s="3"/>
      <c r="G25" s="3"/>
      <c r="H25" s="3"/>
      <c r="I25" s="3"/>
      <c r="J25" s="3"/>
      <c r="K25" s="3"/>
      <c r="L25" s="3">
        <v>1</v>
      </c>
      <c r="M25" s="3"/>
      <c r="N25" s="3"/>
      <c r="O25" s="3"/>
      <c r="P25" s="3"/>
    </row>
    <row r="26" spans="1:20" x14ac:dyDescent="0.55000000000000004">
      <c r="A26" s="3">
        <v>217</v>
      </c>
      <c r="B26" s="3" t="s">
        <v>346</v>
      </c>
      <c r="C26" s="3"/>
      <c r="D26" s="3"/>
      <c r="E26" s="3"/>
      <c r="F26" s="3"/>
      <c r="G26" s="3"/>
      <c r="H26" s="3"/>
      <c r="I26" s="3"/>
      <c r="J26" s="3"/>
      <c r="K26" s="3"/>
      <c r="L26" s="3"/>
      <c r="M26" s="3"/>
      <c r="N26" s="3"/>
      <c r="O26" s="3"/>
      <c r="P26" s="3"/>
    </row>
    <row r="27" spans="1:20" ht="43.2" x14ac:dyDescent="0.55000000000000004">
      <c r="A27" s="3">
        <v>222</v>
      </c>
      <c r="B27" s="3" t="s">
        <v>358</v>
      </c>
      <c r="C27" s="3">
        <v>1</v>
      </c>
      <c r="D27" s="3">
        <v>1</v>
      </c>
      <c r="E27" s="3"/>
      <c r="F27" s="3"/>
      <c r="G27" s="3"/>
      <c r="H27" s="3"/>
      <c r="I27" s="3"/>
      <c r="J27" s="3"/>
      <c r="K27" s="3"/>
      <c r="L27" s="3"/>
      <c r="M27" s="3"/>
      <c r="N27" s="3">
        <v>1</v>
      </c>
      <c r="O27" s="3"/>
      <c r="P27" s="3"/>
    </row>
    <row r="28" spans="1:20" x14ac:dyDescent="0.55000000000000004">
      <c r="A28" s="3">
        <v>223</v>
      </c>
      <c r="B28" s="3" t="s">
        <v>359</v>
      </c>
      <c r="C28" s="3">
        <v>1</v>
      </c>
      <c r="D28" s="3"/>
      <c r="E28" s="3"/>
      <c r="F28" s="3"/>
      <c r="G28" s="3"/>
      <c r="H28" s="3"/>
      <c r="I28" s="3"/>
      <c r="J28" s="3"/>
      <c r="K28" s="3"/>
      <c r="L28" s="3"/>
      <c r="M28" s="3"/>
      <c r="N28" s="3"/>
      <c r="O28" s="3"/>
      <c r="P28" s="3"/>
    </row>
    <row r="29" spans="1:20" ht="28.8" x14ac:dyDescent="0.55000000000000004">
      <c r="A29" s="3">
        <v>228</v>
      </c>
      <c r="B29" s="3" t="s">
        <v>360</v>
      </c>
      <c r="C29" s="3">
        <v>1</v>
      </c>
      <c r="D29" s="3"/>
      <c r="E29" s="3"/>
      <c r="F29" s="3"/>
      <c r="G29" s="3"/>
      <c r="H29" s="3"/>
      <c r="I29" s="3"/>
      <c r="J29" s="3"/>
      <c r="K29" s="3"/>
      <c r="L29" s="3"/>
      <c r="M29" s="3"/>
      <c r="N29" s="3"/>
      <c r="O29" s="3"/>
      <c r="P29" s="3"/>
    </row>
    <row r="30" spans="1:20" x14ac:dyDescent="0.55000000000000004">
      <c r="A30" s="3">
        <v>236</v>
      </c>
      <c r="B30" s="3" t="s">
        <v>361</v>
      </c>
      <c r="C30" s="3"/>
      <c r="D30" s="3"/>
      <c r="E30" s="3"/>
      <c r="F30" s="3"/>
      <c r="G30" s="3"/>
      <c r="H30" s="3"/>
      <c r="I30" s="3"/>
      <c r="J30" s="3"/>
      <c r="K30" s="3"/>
      <c r="L30" s="3"/>
      <c r="M30" s="3"/>
      <c r="N30" s="3"/>
      <c r="O30" s="3"/>
      <c r="P30" s="3"/>
    </row>
    <row r="31" spans="1:20" x14ac:dyDescent="0.55000000000000004">
      <c r="A31" s="3">
        <v>237</v>
      </c>
      <c r="B31" s="3" t="s">
        <v>362</v>
      </c>
      <c r="C31" s="3"/>
      <c r="D31" s="3"/>
      <c r="E31" s="3"/>
      <c r="F31" s="3"/>
      <c r="G31" s="3"/>
      <c r="H31" s="3"/>
      <c r="I31" s="3"/>
      <c r="J31" s="3"/>
      <c r="K31" s="3"/>
      <c r="L31" s="3"/>
      <c r="M31" s="3"/>
      <c r="N31" s="3"/>
      <c r="O31" s="3"/>
      <c r="P31" s="3"/>
    </row>
    <row r="32" spans="1:20" x14ac:dyDescent="0.55000000000000004">
      <c r="A32" s="3">
        <v>238</v>
      </c>
      <c r="B32" s="3" t="s">
        <v>106</v>
      </c>
      <c r="C32" s="3"/>
      <c r="D32" s="3"/>
      <c r="E32" s="3"/>
      <c r="F32" s="3"/>
      <c r="G32" s="3"/>
      <c r="H32" s="3"/>
      <c r="I32" s="3"/>
      <c r="J32" s="3"/>
      <c r="K32" s="3"/>
      <c r="L32" s="3"/>
      <c r="M32" s="3"/>
      <c r="N32" s="3"/>
      <c r="O32" s="3"/>
      <c r="P32" s="3"/>
    </row>
    <row r="33" spans="1:16" x14ac:dyDescent="0.55000000000000004">
      <c r="A33" s="3">
        <v>241</v>
      </c>
      <c r="B33" s="3" t="s">
        <v>363</v>
      </c>
      <c r="C33" s="3">
        <v>1</v>
      </c>
      <c r="D33" s="3">
        <v>1</v>
      </c>
      <c r="E33" s="3"/>
      <c r="F33" s="3"/>
      <c r="G33" s="3"/>
      <c r="H33" s="3"/>
      <c r="I33" s="3"/>
      <c r="J33" s="3"/>
      <c r="K33" s="3"/>
      <c r="L33" s="3"/>
      <c r="M33" s="3"/>
      <c r="N33" s="3">
        <v>1</v>
      </c>
      <c r="O33" s="3"/>
      <c r="P33" s="3"/>
    </row>
    <row r="34" spans="1:16" x14ac:dyDescent="0.55000000000000004">
      <c r="A34" s="3">
        <v>242</v>
      </c>
      <c r="B34" s="3" t="s">
        <v>346</v>
      </c>
      <c r="C34" s="3">
        <v>1</v>
      </c>
      <c r="D34" s="3"/>
      <c r="E34" s="3"/>
      <c r="F34" s="3"/>
      <c r="G34" s="3"/>
      <c r="H34" s="3"/>
      <c r="I34" s="3"/>
      <c r="J34" s="3"/>
      <c r="K34" s="3"/>
      <c r="L34" s="3"/>
      <c r="M34" s="3"/>
      <c r="N34" s="3"/>
      <c r="O34" s="3"/>
      <c r="P34" s="3"/>
    </row>
    <row r="35" spans="1:16" x14ac:dyDescent="0.55000000000000004">
      <c r="A35" s="3">
        <v>243</v>
      </c>
      <c r="B35" s="3" t="s">
        <v>364</v>
      </c>
      <c r="C35" s="3">
        <v>1</v>
      </c>
      <c r="D35" s="3"/>
      <c r="E35" s="3"/>
      <c r="F35" s="3"/>
      <c r="G35" s="3"/>
      <c r="H35" s="3"/>
      <c r="I35" s="3"/>
      <c r="J35" s="3"/>
      <c r="K35" s="3"/>
      <c r="L35" s="3"/>
      <c r="M35" s="3"/>
      <c r="N35" s="3"/>
      <c r="O35" s="3"/>
      <c r="P35" s="3">
        <v>1</v>
      </c>
    </row>
    <row r="36" spans="1:16" x14ac:dyDescent="0.55000000000000004">
      <c r="A36" s="3">
        <v>244</v>
      </c>
      <c r="B36" s="3" t="s">
        <v>342</v>
      </c>
      <c r="C36" s="3"/>
      <c r="D36" s="3">
        <v>1</v>
      </c>
      <c r="E36" s="3"/>
      <c r="F36" s="3"/>
      <c r="G36" s="3"/>
      <c r="H36" s="3"/>
      <c r="I36" s="3"/>
      <c r="J36" s="3"/>
      <c r="K36" s="3"/>
      <c r="L36" s="3"/>
      <c r="M36" s="3"/>
      <c r="N36" s="3"/>
      <c r="O36" s="3"/>
      <c r="P36" s="3"/>
    </row>
    <row r="37" spans="1:16" x14ac:dyDescent="0.55000000000000004">
      <c r="A37" s="3">
        <v>245</v>
      </c>
      <c r="B37" s="3" t="s">
        <v>365</v>
      </c>
      <c r="C37" s="3"/>
      <c r="D37" s="3">
        <v>1</v>
      </c>
      <c r="E37" s="3"/>
      <c r="F37" s="3"/>
      <c r="G37" s="3"/>
      <c r="H37" s="3"/>
      <c r="I37" s="3"/>
      <c r="J37" s="3"/>
      <c r="K37" s="3"/>
      <c r="L37" s="3"/>
      <c r="M37" s="3"/>
      <c r="N37" s="3"/>
      <c r="O37" s="3"/>
      <c r="P37" s="3"/>
    </row>
    <row r="38" spans="1:16" ht="28.8" x14ac:dyDescent="0.55000000000000004">
      <c r="A38" s="3">
        <v>251</v>
      </c>
      <c r="B38" s="3" t="s">
        <v>366</v>
      </c>
      <c r="C38" s="3">
        <v>1</v>
      </c>
      <c r="D38" s="3"/>
      <c r="E38" s="3"/>
      <c r="F38" s="3">
        <v>1</v>
      </c>
      <c r="G38" s="3"/>
      <c r="H38" s="3"/>
      <c r="I38" s="3"/>
      <c r="J38" s="3"/>
      <c r="K38" s="3"/>
      <c r="L38" s="3"/>
      <c r="M38" s="3"/>
      <c r="N38" s="3"/>
      <c r="O38" s="3"/>
      <c r="P38" s="3"/>
    </row>
    <row r="39" spans="1:16" x14ac:dyDescent="0.55000000000000004">
      <c r="A39" s="3">
        <v>253</v>
      </c>
      <c r="B39" s="3" t="s">
        <v>367</v>
      </c>
      <c r="C39" s="3">
        <v>1</v>
      </c>
      <c r="D39" s="3">
        <v>1</v>
      </c>
      <c r="E39" s="3"/>
      <c r="F39" s="3"/>
      <c r="G39" s="3"/>
      <c r="H39" s="3"/>
      <c r="I39" s="3"/>
      <c r="J39" s="3"/>
      <c r="K39" s="3"/>
      <c r="L39" s="3"/>
      <c r="M39" s="3"/>
      <c r="N39" s="3"/>
      <c r="O39" s="3"/>
      <c r="P39" s="3"/>
    </row>
  </sheetData>
  <phoneticPr fontId="1" type="noConversion"/>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66669-8631-4688-A601-4D454345B2BD}">
  <dimension ref="A1:T39"/>
  <sheetViews>
    <sheetView workbookViewId="0">
      <selection activeCell="C18" sqref="C18"/>
    </sheetView>
  </sheetViews>
  <sheetFormatPr defaultColWidth="8.83984375" defaultRowHeight="14.4" x14ac:dyDescent="0.55000000000000004"/>
  <cols>
    <col min="1" max="1" width="7.15625" style="2" bestFit="1" customWidth="1"/>
    <col min="2" max="2" width="76.68359375" style="2" bestFit="1" customWidth="1"/>
    <col min="3" max="12" width="8.83984375" style="2"/>
    <col min="13" max="13" width="15.3125" style="2" bestFit="1" customWidth="1"/>
    <col min="14" max="14" width="25" style="2" bestFit="1" customWidth="1"/>
    <col min="15" max="15" width="11.3125" style="2" bestFit="1" customWidth="1"/>
    <col min="16" max="16" width="25.47265625" style="2" bestFit="1" customWidth="1"/>
    <col min="17" max="17" width="25.3125" style="2" bestFit="1" customWidth="1"/>
    <col min="18" max="18" width="14.83984375" style="2" bestFit="1" customWidth="1"/>
    <col min="19" max="19" width="26.83984375" style="2" bestFit="1" customWidth="1"/>
    <col min="20" max="20" width="11.3125" style="2" bestFit="1" customWidth="1"/>
    <col min="21" max="16384" width="8.83984375" style="2"/>
  </cols>
  <sheetData>
    <row r="1" spans="1:20" ht="43.2" x14ac:dyDescent="0.55000000000000004">
      <c r="A1" s="3" t="s">
        <v>40</v>
      </c>
      <c r="B1" s="3" t="s">
        <v>368</v>
      </c>
      <c r="C1" s="2" t="s">
        <v>874</v>
      </c>
      <c r="D1" s="2" t="s">
        <v>875</v>
      </c>
      <c r="E1" s="2" t="s">
        <v>384</v>
      </c>
      <c r="F1" s="2" t="s">
        <v>876</v>
      </c>
      <c r="G1" s="2" t="s">
        <v>877</v>
      </c>
      <c r="H1" s="2" t="s">
        <v>878</v>
      </c>
      <c r="I1" s="2" t="s">
        <v>879</v>
      </c>
      <c r="J1" s="2" t="s">
        <v>880</v>
      </c>
      <c r="K1" s="2" t="s">
        <v>770</v>
      </c>
      <c r="M1" t="s">
        <v>882</v>
      </c>
      <c r="N1" t="s">
        <v>883</v>
      </c>
      <c r="O1" t="s">
        <v>884</v>
      </c>
      <c r="P1" t="s">
        <v>885</v>
      </c>
      <c r="Q1" t="s">
        <v>886</v>
      </c>
      <c r="R1" t="s">
        <v>887</v>
      </c>
      <c r="S1" t="s">
        <v>888</v>
      </c>
      <c r="T1" t="s">
        <v>889</v>
      </c>
    </row>
    <row r="2" spans="1:20" ht="28.8" x14ac:dyDescent="0.55000000000000004">
      <c r="A2" s="3">
        <v>122</v>
      </c>
      <c r="B2" s="3" t="s">
        <v>369</v>
      </c>
      <c r="C2" s="3"/>
      <c r="D2" s="3">
        <v>1</v>
      </c>
      <c r="E2" s="3"/>
      <c r="F2" s="3"/>
      <c r="G2" s="3"/>
      <c r="H2" s="3"/>
      <c r="I2" s="3"/>
      <c r="J2" s="3"/>
      <c r="K2" s="3"/>
      <c r="M2" s="1">
        <v>5</v>
      </c>
      <c r="N2" s="1">
        <v>10</v>
      </c>
      <c r="O2" s="1">
        <v>11</v>
      </c>
      <c r="P2" s="1">
        <v>1</v>
      </c>
      <c r="Q2" s="1">
        <v>1</v>
      </c>
      <c r="R2" s="1">
        <v>1</v>
      </c>
      <c r="S2" s="1">
        <v>1</v>
      </c>
      <c r="T2" s="1">
        <v>14</v>
      </c>
    </row>
    <row r="3" spans="1:20" ht="72" x14ac:dyDescent="0.55000000000000004">
      <c r="A3" s="3">
        <v>134</v>
      </c>
      <c r="B3" s="3" t="s">
        <v>370</v>
      </c>
      <c r="C3" s="3">
        <v>1</v>
      </c>
      <c r="D3" s="3"/>
      <c r="E3" s="3"/>
      <c r="F3" s="3">
        <v>1</v>
      </c>
      <c r="G3" s="3"/>
      <c r="H3" s="3"/>
      <c r="I3" s="3"/>
      <c r="J3" s="3"/>
      <c r="K3" s="3" t="s">
        <v>881</v>
      </c>
      <c r="M3"/>
      <c r="N3"/>
      <c r="O3"/>
    </row>
    <row r="4" spans="1:20" x14ac:dyDescent="0.55000000000000004">
      <c r="A4" s="3">
        <v>164</v>
      </c>
      <c r="B4" s="3" t="s">
        <v>371</v>
      </c>
      <c r="C4" s="3"/>
      <c r="D4" s="3">
        <v>1</v>
      </c>
      <c r="E4" s="3"/>
      <c r="F4" s="3"/>
      <c r="G4" s="3"/>
      <c r="H4" s="3"/>
      <c r="I4" s="3"/>
      <c r="J4" s="3"/>
      <c r="K4" s="3"/>
      <c r="M4"/>
      <c r="N4"/>
      <c r="O4"/>
    </row>
    <row r="5" spans="1:20" ht="43.2" x14ac:dyDescent="0.55000000000000004">
      <c r="A5" s="3">
        <v>165</v>
      </c>
      <c r="B5" s="3" t="s">
        <v>372</v>
      </c>
      <c r="C5" s="3">
        <v>1</v>
      </c>
      <c r="D5" s="3"/>
      <c r="E5" s="3">
        <v>1</v>
      </c>
      <c r="F5" s="3"/>
      <c r="G5" s="3"/>
      <c r="H5" s="3"/>
      <c r="I5" s="3"/>
      <c r="J5" s="3"/>
      <c r="K5" s="3"/>
      <c r="M5"/>
      <c r="N5"/>
      <c r="O5"/>
    </row>
    <row r="6" spans="1:20" x14ac:dyDescent="0.55000000000000004">
      <c r="A6" s="3">
        <v>168</v>
      </c>
      <c r="B6" s="3" t="s">
        <v>373</v>
      </c>
      <c r="C6" s="3"/>
      <c r="D6" s="3"/>
      <c r="E6" s="3"/>
      <c r="F6" s="3"/>
      <c r="G6" s="3"/>
      <c r="H6" s="3"/>
      <c r="I6" s="3"/>
      <c r="J6" s="3">
        <v>1</v>
      </c>
      <c r="K6" s="3"/>
      <c r="M6"/>
      <c r="N6"/>
      <c r="O6"/>
    </row>
    <row r="7" spans="1:20" x14ac:dyDescent="0.55000000000000004">
      <c r="A7" s="3">
        <v>170</v>
      </c>
      <c r="B7" s="3" t="s">
        <v>39</v>
      </c>
      <c r="C7" s="3"/>
      <c r="D7" s="3"/>
      <c r="E7" s="3"/>
      <c r="F7" s="3"/>
      <c r="G7" s="3"/>
      <c r="H7" s="3"/>
      <c r="I7" s="3"/>
      <c r="J7" s="3">
        <v>1</v>
      </c>
      <c r="K7" s="3"/>
      <c r="M7"/>
      <c r="N7"/>
      <c r="O7"/>
    </row>
    <row r="8" spans="1:20" x14ac:dyDescent="0.55000000000000004">
      <c r="A8" s="3">
        <v>171</v>
      </c>
      <c r="B8" s="3" t="s">
        <v>374</v>
      </c>
      <c r="C8" s="3"/>
      <c r="D8" s="3"/>
      <c r="E8" s="3"/>
      <c r="F8" s="3"/>
      <c r="G8" s="3"/>
      <c r="H8" s="3"/>
      <c r="I8" s="3"/>
      <c r="J8" s="3">
        <v>1</v>
      </c>
      <c r="K8" s="3"/>
      <c r="M8"/>
      <c r="N8"/>
      <c r="O8"/>
    </row>
    <row r="9" spans="1:20" x14ac:dyDescent="0.55000000000000004">
      <c r="A9" s="3">
        <v>175</v>
      </c>
      <c r="B9" s="3" t="s">
        <v>375</v>
      </c>
      <c r="C9" s="3">
        <v>1</v>
      </c>
      <c r="D9" s="3"/>
      <c r="E9" s="3"/>
      <c r="F9" s="3"/>
      <c r="G9" s="3"/>
      <c r="H9" s="3"/>
      <c r="I9" s="3"/>
      <c r="J9" s="3"/>
      <c r="K9" s="3"/>
      <c r="M9"/>
      <c r="N9"/>
      <c r="O9"/>
    </row>
    <row r="10" spans="1:20" ht="62.05" customHeight="1" x14ac:dyDescent="0.55000000000000004">
      <c r="A10" s="3">
        <v>183</v>
      </c>
      <c r="B10" s="3" t="s">
        <v>376</v>
      </c>
      <c r="C10" s="3">
        <v>1</v>
      </c>
      <c r="D10" s="3">
        <v>1</v>
      </c>
      <c r="E10" s="3">
        <v>1</v>
      </c>
      <c r="F10" s="3"/>
      <c r="G10" s="3">
        <v>1</v>
      </c>
      <c r="H10" s="3">
        <v>1</v>
      </c>
      <c r="I10" s="3">
        <v>1</v>
      </c>
      <c r="J10" s="3"/>
      <c r="K10" s="3"/>
      <c r="M10"/>
      <c r="N10"/>
      <c r="O10"/>
    </row>
    <row r="11" spans="1:20" x14ac:dyDescent="0.55000000000000004">
      <c r="A11" s="3">
        <v>185</v>
      </c>
      <c r="B11" s="3" t="s">
        <v>242</v>
      </c>
      <c r="C11" s="3"/>
      <c r="D11" s="3"/>
      <c r="E11" s="3"/>
      <c r="F11" s="3"/>
      <c r="G11" s="3"/>
      <c r="H11" s="3"/>
      <c r="I11" s="3"/>
      <c r="J11" s="3">
        <v>1</v>
      </c>
      <c r="K11" s="3"/>
      <c r="M11"/>
      <c r="N11"/>
      <c r="O11"/>
    </row>
    <row r="12" spans="1:20" x14ac:dyDescent="0.55000000000000004">
      <c r="A12" s="3">
        <v>189</v>
      </c>
      <c r="B12" s="3" t="s">
        <v>377</v>
      </c>
      <c r="C12" s="3"/>
      <c r="D12" s="3"/>
      <c r="E12" s="3"/>
      <c r="F12" s="3"/>
      <c r="G12" s="3"/>
      <c r="H12" s="3"/>
      <c r="I12" s="3"/>
      <c r="J12" s="3">
        <v>1</v>
      </c>
      <c r="K12" s="3"/>
      <c r="M12"/>
      <c r="N12"/>
      <c r="O12"/>
    </row>
    <row r="13" spans="1:20" x14ac:dyDescent="0.55000000000000004">
      <c r="A13" s="3">
        <v>192</v>
      </c>
      <c r="B13" s="3" t="s">
        <v>378</v>
      </c>
      <c r="C13" s="3"/>
      <c r="D13" s="3"/>
      <c r="E13" s="3"/>
      <c r="F13" s="3"/>
      <c r="G13" s="3"/>
      <c r="H13" s="3"/>
      <c r="I13" s="3"/>
      <c r="J13" s="3">
        <v>1</v>
      </c>
      <c r="K13" s="3"/>
      <c r="M13"/>
      <c r="N13"/>
      <c r="O13"/>
    </row>
    <row r="14" spans="1:20" ht="57.6" x14ac:dyDescent="0.55000000000000004">
      <c r="A14" s="3">
        <v>197</v>
      </c>
      <c r="B14" s="3" t="s">
        <v>379</v>
      </c>
      <c r="C14" s="3"/>
      <c r="D14" s="3"/>
      <c r="E14" s="3"/>
      <c r="F14" s="3"/>
      <c r="G14" s="3"/>
      <c r="H14" s="3"/>
      <c r="I14" s="3"/>
      <c r="J14" s="3">
        <v>1</v>
      </c>
      <c r="K14" s="3"/>
      <c r="M14"/>
      <c r="N14"/>
      <c r="O14"/>
    </row>
    <row r="15" spans="1:20" x14ac:dyDescent="0.55000000000000004">
      <c r="A15" s="3">
        <v>201</v>
      </c>
      <c r="B15" s="3" t="s">
        <v>380</v>
      </c>
      <c r="C15" s="3"/>
      <c r="D15" s="3">
        <v>1</v>
      </c>
      <c r="E15" s="3">
        <v>1</v>
      </c>
      <c r="F15" s="3"/>
      <c r="G15" s="3"/>
      <c r="H15" s="3"/>
      <c r="I15" s="3"/>
      <c r="J15" s="3"/>
      <c r="K15" s="3"/>
      <c r="M15"/>
      <c r="N15"/>
      <c r="O15"/>
    </row>
    <row r="16" spans="1:20" ht="43.2" x14ac:dyDescent="0.55000000000000004">
      <c r="A16" s="3">
        <v>202</v>
      </c>
      <c r="B16" s="3" t="s">
        <v>381</v>
      </c>
      <c r="C16" s="3"/>
      <c r="D16" s="3">
        <v>1</v>
      </c>
      <c r="E16" s="3"/>
      <c r="F16" s="3"/>
      <c r="G16" s="3"/>
      <c r="H16" s="3"/>
      <c r="I16" s="3"/>
      <c r="J16" s="3"/>
      <c r="K16" s="3"/>
      <c r="M16"/>
      <c r="N16"/>
      <c r="O16"/>
    </row>
    <row r="17" spans="1:15" x14ac:dyDescent="0.55000000000000004">
      <c r="A17" s="3">
        <v>203</v>
      </c>
      <c r="B17" s="3" t="s">
        <v>382</v>
      </c>
      <c r="C17" s="3"/>
      <c r="D17" s="3">
        <v>1</v>
      </c>
      <c r="E17" s="3"/>
      <c r="F17" s="3"/>
      <c r="G17" s="3"/>
      <c r="H17" s="3"/>
      <c r="I17" s="3"/>
      <c r="J17" s="3"/>
      <c r="K17" s="3"/>
      <c r="M17"/>
      <c r="N17"/>
      <c r="O17"/>
    </row>
    <row r="18" spans="1:15" ht="28.8" x14ac:dyDescent="0.55000000000000004">
      <c r="A18" s="3">
        <v>204</v>
      </c>
      <c r="B18" s="3" t="s">
        <v>383</v>
      </c>
      <c r="C18" s="3"/>
      <c r="D18" s="3">
        <v>1</v>
      </c>
      <c r="E18" s="3"/>
      <c r="F18" s="3"/>
      <c r="G18" s="3"/>
      <c r="H18" s="3"/>
      <c r="I18" s="3"/>
      <c r="J18" s="3"/>
      <c r="K18" s="3"/>
      <c r="M18"/>
      <c r="N18"/>
      <c r="O18"/>
    </row>
    <row r="19" spans="1:15" x14ac:dyDescent="0.55000000000000004">
      <c r="A19" s="3">
        <v>205</v>
      </c>
      <c r="B19" s="3" t="s">
        <v>384</v>
      </c>
      <c r="C19" s="3"/>
      <c r="D19" s="3"/>
      <c r="E19" s="3">
        <v>1</v>
      </c>
      <c r="F19" s="3"/>
      <c r="G19" s="3"/>
      <c r="H19" s="3"/>
      <c r="I19" s="3"/>
      <c r="J19" s="3"/>
      <c r="K19" s="3"/>
    </row>
    <row r="20" spans="1:15" ht="43.2" x14ac:dyDescent="0.55000000000000004">
      <c r="A20" s="3">
        <v>206</v>
      </c>
      <c r="B20" s="3" t="s">
        <v>385</v>
      </c>
      <c r="C20" s="3"/>
      <c r="D20" s="3"/>
      <c r="E20" s="3">
        <v>1</v>
      </c>
      <c r="F20" s="3"/>
      <c r="G20" s="3"/>
      <c r="H20" s="3"/>
      <c r="I20" s="3"/>
      <c r="J20" s="3"/>
      <c r="K20" s="3"/>
    </row>
    <row r="21" spans="1:15" ht="57.6" x14ac:dyDescent="0.55000000000000004">
      <c r="A21" s="3">
        <v>207</v>
      </c>
      <c r="B21" s="3" t="s">
        <v>386</v>
      </c>
      <c r="C21" s="3"/>
      <c r="D21" s="3">
        <v>1</v>
      </c>
      <c r="E21" s="3">
        <v>1</v>
      </c>
      <c r="F21" s="3"/>
      <c r="G21" s="3"/>
      <c r="H21" s="3"/>
      <c r="I21" s="3"/>
      <c r="J21" s="3"/>
      <c r="K21" s="3"/>
    </row>
    <row r="22" spans="1:15" ht="28.8" x14ac:dyDescent="0.55000000000000004">
      <c r="A22" s="3">
        <v>208</v>
      </c>
      <c r="B22" s="3" t="s">
        <v>387</v>
      </c>
      <c r="C22" s="3"/>
      <c r="D22" s="3"/>
      <c r="E22" s="3">
        <v>1</v>
      </c>
      <c r="F22" s="3"/>
      <c r="G22" s="3"/>
      <c r="H22" s="3"/>
      <c r="I22" s="3"/>
      <c r="J22" s="3"/>
      <c r="K22" s="3"/>
    </row>
    <row r="23" spans="1:15" ht="97" customHeight="1" x14ac:dyDescent="0.55000000000000004">
      <c r="A23" s="3">
        <v>209</v>
      </c>
      <c r="B23" s="3" t="s">
        <v>388</v>
      </c>
      <c r="C23" s="3"/>
      <c r="D23" s="3"/>
      <c r="E23" s="3">
        <v>1</v>
      </c>
      <c r="F23" s="3"/>
      <c r="G23" s="3"/>
      <c r="H23" s="3"/>
      <c r="I23" s="3"/>
      <c r="J23" s="3"/>
      <c r="K23" s="3"/>
    </row>
    <row r="24" spans="1:15" x14ac:dyDescent="0.55000000000000004">
      <c r="A24" s="3">
        <v>211</v>
      </c>
      <c r="B24" s="3" t="s">
        <v>389</v>
      </c>
      <c r="C24" s="3"/>
      <c r="D24" s="3"/>
      <c r="E24" s="3">
        <v>1</v>
      </c>
      <c r="F24" s="3"/>
      <c r="G24" s="3"/>
      <c r="H24" s="3"/>
      <c r="I24" s="3"/>
      <c r="J24" s="3"/>
      <c r="K24" s="3"/>
    </row>
    <row r="25" spans="1:15" x14ac:dyDescent="0.55000000000000004">
      <c r="A25" s="3">
        <v>215</v>
      </c>
      <c r="B25" s="3" t="s">
        <v>390</v>
      </c>
      <c r="C25" s="3"/>
      <c r="D25" s="3"/>
      <c r="E25" s="3"/>
      <c r="F25" s="3"/>
      <c r="G25" s="3"/>
      <c r="H25" s="3"/>
      <c r="I25" s="3"/>
      <c r="J25" s="3">
        <v>1</v>
      </c>
      <c r="K25" s="3"/>
    </row>
    <row r="26" spans="1:15" x14ac:dyDescent="0.55000000000000004">
      <c r="A26" s="3">
        <v>217</v>
      </c>
      <c r="B26" s="3" t="s">
        <v>242</v>
      </c>
      <c r="C26" s="3"/>
      <c r="D26" s="3"/>
      <c r="E26" s="3"/>
      <c r="F26" s="3"/>
      <c r="G26" s="3"/>
      <c r="H26" s="3"/>
      <c r="I26" s="3"/>
      <c r="J26" s="3">
        <v>1</v>
      </c>
      <c r="K26" s="3"/>
    </row>
    <row r="27" spans="1:15" ht="28.8" x14ac:dyDescent="0.55000000000000004">
      <c r="A27" s="3">
        <v>222</v>
      </c>
      <c r="B27" s="3" t="s">
        <v>391</v>
      </c>
      <c r="C27" s="3"/>
      <c r="D27" s="3"/>
      <c r="E27" s="3">
        <v>1</v>
      </c>
      <c r="F27" s="3"/>
      <c r="G27" s="3"/>
      <c r="H27" s="3"/>
      <c r="I27" s="3"/>
      <c r="J27" s="3"/>
      <c r="K27" s="3"/>
    </row>
    <row r="28" spans="1:15" ht="28.8" x14ac:dyDescent="0.55000000000000004">
      <c r="A28" s="3">
        <v>223</v>
      </c>
      <c r="B28" s="3" t="s">
        <v>392</v>
      </c>
      <c r="C28" s="3"/>
      <c r="D28" s="3"/>
      <c r="E28" s="3"/>
      <c r="F28" s="3"/>
      <c r="G28" s="3"/>
      <c r="H28" s="3"/>
      <c r="I28" s="3"/>
      <c r="J28" s="3">
        <v>1</v>
      </c>
      <c r="K28" s="3"/>
    </row>
    <row r="29" spans="1:15" ht="28.8" x14ac:dyDescent="0.55000000000000004">
      <c r="A29" s="3">
        <v>228</v>
      </c>
      <c r="B29" s="3" t="s">
        <v>393</v>
      </c>
      <c r="C29" s="3"/>
      <c r="D29" s="3"/>
      <c r="E29" s="3"/>
      <c r="F29" s="3"/>
      <c r="G29" s="3"/>
      <c r="H29" s="3"/>
      <c r="I29" s="3"/>
      <c r="J29" s="3">
        <v>1</v>
      </c>
      <c r="K29" s="3"/>
    </row>
    <row r="30" spans="1:15" x14ac:dyDescent="0.55000000000000004">
      <c r="A30" s="3">
        <v>236</v>
      </c>
      <c r="B30" s="3" t="s">
        <v>394</v>
      </c>
      <c r="C30" s="3"/>
      <c r="D30" s="3"/>
      <c r="E30" s="3">
        <v>1</v>
      </c>
      <c r="F30" s="3"/>
      <c r="G30" s="3"/>
      <c r="H30" s="3"/>
      <c r="I30" s="3"/>
      <c r="J30" s="3"/>
      <c r="K30" s="3"/>
    </row>
    <row r="31" spans="1:15" x14ac:dyDescent="0.55000000000000004">
      <c r="A31" s="3">
        <v>237</v>
      </c>
      <c r="B31" s="3" t="s">
        <v>395</v>
      </c>
      <c r="C31" s="3"/>
      <c r="D31" s="3">
        <v>1</v>
      </c>
      <c r="E31" s="3"/>
      <c r="F31" s="3"/>
      <c r="G31" s="3"/>
      <c r="H31" s="3"/>
      <c r="I31" s="3"/>
      <c r="J31" s="3"/>
      <c r="K31" s="3"/>
    </row>
    <row r="32" spans="1:15" x14ac:dyDescent="0.55000000000000004">
      <c r="A32" s="3">
        <v>238</v>
      </c>
      <c r="B32" s="3" t="s">
        <v>106</v>
      </c>
      <c r="C32" s="3"/>
      <c r="D32" s="3"/>
      <c r="E32" s="3"/>
      <c r="F32" s="3"/>
      <c r="G32" s="3"/>
      <c r="H32" s="3"/>
      <c r="I32" s="3"/>
      <c r="J32" s="3">
        <v>1</v>
      </c>
      <c r="K32" s="3"/>
    </row>
    <row r="33" spans="1:11" x14ac:dyDescent="0.55000000000000004">
      <c r="A33" s="3">
        <v>241</v>
      </c>
      <c r="B33" s="3" t="s">
        <v>396</v>
      </c>
      <c r="C33" s="3"/>
      <c r="D33" s="3"/>
      <c r="E33" s="3"/>
      <c r="F33" s="3"/>
      <c r="G33" s="3"/>
      <c r="H33" s="3"/>
      <c r="I33" s="3"/>
      <c r="J33" s="3"/>
      <c r="K33" s="3"/>
    </row>
    <row r="34" spans="1:11" x14ac:dyDescent="0.55000000000000004">
      <c r="A34" s="3">
        <v>242</v>
      </c>
      <c r="B34" s="3" t="s">
        <v>397</v>
      </c>
      <c r="C34" s="3"/>
      <c r="D34" s="3">
        <v>1</v>
      </c>
      <c r="E34" s="3"/>
      <c r="F34" s="3"/>
      <c r="G34" s="3"/>
      <c r="H34" s="3"/>
      <c r="I34" s="3"/>
      <c r="J34" s="3"/>
      <c r="K34" s="3"/>
    </row>
    <row r="35" spans="1:11" x14ac:dyDescent="0.55000000000000004">
      <c r="A35" s="3">
        <v>243</v>
      </c>
      <c r="B35" s="3" t="s">
        <v>398</v>
      </c>
      <c r="C35" s="3"/>
      <c r="D35" s="3"/>
      <c r="E35" s="3"/>
      <c r="F35" s="3"/>
      <c r="G35" s="3"/>
      <c r="H35" s="3"/>
      <c r="I35" s="3"/>
      <c r="J35" s="3"/>
      <c r="K35" s="3"/>
    </row>
    <row r="36" spans="1:11" x14ac:dyDescent="0.55000000000000004">
      <c r="A36" s="3">
        <v>244</v>
      </c>
      <c r="B36" s="3" t="s">
        <v>300</v>
      </c>
      <c r="C36" s="3"/>
      <c r="D36" s="3"/>
      <c r="E36" s="3"/>
      <c r="F36" s="3"/>
      <c r="G36" s="3"/>
      <c r="H36" s="3"/>
      <c r="I36" s="3"/>
      <c r="J36" s="3"/>
      <c r="K36" s="3"/>
    </row>
    <row r="37" spans="1:11" x14ac:dyDescent="0.55000000000000004">
      <c r="A37" s="3">
        <v>245</v>
      </c>
      <c r="B37" s="3" t="s">
        <v>241</v>
      </c>
      <c r="C37" s="3"/>
      <c r="D37" s="3"/>
      <c r="E37" s="3"/>
      <c r="F37" s="3"/>
      <c r="G37" s="3"/>
      <c r="H37" s="3"/>
      <c r="I37" s="3"/>
      <c r="J37" s="3">
        <v>1</v>
      </c>
      <c r="K37" s="3"/>
    </row>
    <row r="38" spans="1:11" ht="28.8" x14ac:dyDescent="0.55000000000000004">
      <c r="A38" s="3">
        <v>251</v>
      </c>
      <c r="B38" s="3" t="s">
        <v>399</v>
      </c>
      <c r="C38" s="3">
        <v>1</v>
      </c>
      <c r="D38" s="3"/>
      <c r="E38" s="3"/>
      <c r="F38" s="3"/>
      <c r="G38" s="3"/>
      <c r="H38" s="3"/>
      <c r="I38" s="3"/>
      <c r="J38" s="3"/>
      <c r="K38" s="3"/>
    </row>
    <row r="39" spans="1:11" x14ac:dyDescent="0.55000000000000004">
      <c r="A39" s="3">
        <v>253</v>
      </c>
      <c r="B39" s="3" t="s">
        <v>242</v>
      </c>
      <c r="C39" s="3"/>
      <c r="D39" s="3"/>
      <c r="E39" s="3"/>
      <c r="F39" s="3"/>
      <c r="G39" s="3"/>
      <c r="H39" s="3"/>
      <c r="I39" s="3"/>
      <c r="J39" s="3">
        <v>1</v>
      </c>
      <c r="K39" s="3"/>
    </row>
  </sheetData>
  <phoneticPr fontId="1" type="noConversion"/>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DCC72-D1C8-432B-BD78-36702C20B1CE}">
  <dimension ref="A1:P39"/>
  <sheetViews>
    <sheetView workbookViewId="0">
      <selection activeCell="B21" sqref="B21"/>
    </sheetView>
  </sheetViews>
  <sheetFormatPr defaultColWidth="8.83984375" defaultRowHeight="14.4" x14ac:dyDescent="0.55000000000000004"/>
  <cols>
    <col min="1" max="1" width="7.15625" style="2" bestFit="1" customWidth="1"/>
    <col min="2" max="2" width="76.68359375" style="2" bestFit="1" customWidth="1"/>
    <col min="3" max="8" width="8.83984375" style="2"/>
    <col min="9" max="9" width="33.15625" style="2" customWidth="1"/>
    <col min="10" max="10" width="8.83984375" style="2"/>
    <col min="11" max="11" width="30" style="2" bestFit="1" customWidth="1"/>
    <col min="12" max="12" width="15.15625" style="2" bestFit="1" customWidth="1"/>
    <col min="13" max="13" width="22.47265625" style="2" bestFit="1" customWidth="1"/>
    <col min="14" max="14" width="31.83984375" style="2" bestFit="1" customWidth="1"/>
    <col min="15" max="15" width="27.47265625" style="2" bestFit="1" customWidth="1"/>
    <col min="16" max="16" width="10" style="2" bestFit="1" customWidth="1"/>
    <col min="17" max="16384" width="8.83984375" style="2"/>
  </cols>
  <sheetData>
    <row r="1" spans="1:16" ht="57.6" x14ac:dyDescent="0.55000000000000004">
      <c r="A1" s="3" t="s">
        <v>40</v>
      </c>
      <c r="B1" s="3" t="s">
        <v>400</v>
      </c>
      <c r="C1" s="2" t="s">
        <v>890</v>
      </c>
      <c r="D1" s="2" t="s">
        <v>891</v>
      </c>
      <c r="E1" s="2" t="s">
        <v>892</v>
      </c>
      <c r="F1" s="2" t="s">
        <v>893</v>
      </c>
      <c r="G1" s="2" t="s">
        <v>894</v>
      </c>
      <c r="H1" s="2" t="s">
        <v>895</v>
      </c>
      <c r="I1" s="2" t="s">
        <v>770</v>
      </c>
      <c r="K1" t="s">
        <v>956</v>
      </c>
      <c r="L1" t="s">
        <v>957</v>
      </c>
      <c r="M1" t="s">
        <v>958</v>
      </c>
      <c r="N1" t="s">
        <v>959</v>
      </c>
      <c r="O1" t="s">
        <v>960</v>
      </c>
      <c r="P1" t="s">
        <v>961</v>
      </c>
    </row>
    <row r="2" spans="1:16" x14ac:dyDescent="0.55000000000000004">
      <c r="A2" s="3">
        <v>122</v>
      </c>
      <c r="B2" s="3" t="s">
        <v>39</v>
      </c>
      <c r="C2" s="3"/>
      <c r="D2" s="3"/>
      <c r="E2" s="3"/>
      <c r="F2" s="3"/>
      <c r="G2" s="3"/>
      <c r="H2" s="3"/>
      <c r="I2" s="3"/>
      <c r="K2" s="1">
        <v>31</v>
      </c>
      <c r="L2" s="1">
        <v>7</v>
      </c>
      <c r="M2" s="1">
        <v>3</v>
      </c>
      <c r="N2" s="1">
        <v>4</v>
      </c>
      <c r="O2" s="1">
        <v>4</v>
      </c>
      <c r="P2" s="1">
        <v>1</v>
      </c>
    </row>
    <row r="3" spans="1:16" ht="28.8" x14ac:dyDescent="0.55000000000000004">
      <c r="A3" s="3">
        <v>134</v>
      </c>
      <c r="B3" s="3" t="s">
        <v>401</v>
      </c>
      <c r="C3" s="3">
        <v>1</v>
      </c>
      <c r="D3" s="3"/>
      <c r="E3" s="3"/>
      <c r="F3" s="3"/>
      <c r="G3" s="3"/>
      <c r="H3" s="3"/>
      <c r="I3" s="3"/>
      <c r="K3"/>
      <c r="L3"/>
      <c r="M3"/>
    </row>
    <row r="4" spans="1:16" x14ac:dyDescent="0.55000000000000004">
      <c r="A4" s="3">
        <v>164</v>
      </c>
      <c r="B4" s="3" t="s">
        <v>402</v>
      </c>
      <c r="C4" s="3"/>
      <c r="D4" s="3">
        <v>1</v>
      </c>
      <c r="E4" s="3"/>
      <c r="F4" s="3"/>
      <c r="G4" s="3"/>
      <c r="H4" s="3"/>
      <c r="I4" s="3"/>
      <c r="K4"/>
      <c r="L4"/>
      <c r="M4"/>
    </row>
    <row r="5" spans="1:16" ht="28.8" x14ac:dyDescent="0.55000000000000004">
      <c r="A5" s="3">
        <v>165</v>
      </c>
      <c r="B5" s="3" t="s">
        <v>403</v>
      </c>
      <c r="C5" s="3">
        <v>1</v>
      </c>
      <c r="D5" s="3">
        <v>1</v>
      </c>
      <c r="E5" s="3"/>
      <c r="F5" s="3"/>
      <c r="G5" s="3"/>
      <c r="H5" s="3"/>
      <c r="I5" s="3"/>
      <c r="K5"/>
      <c r="L5"/>
      <c r="M5"/>
    </row>
    <row r="6" spans="1:16" x14ac:dyDescent="0.55000000000000004">
      <c r="A6" s="3">
        <v>168</v>
      </c>
      <c r="B6" s="3" t="s">
        <v>404</v>
      </c>
      <c r="C6" s="3">
        <v>1</v>
      </c>
      <c r="D6" s="3"/>
      <c r="E6" s="3"/>
      <c r="F6" s="3"/>
      <c r="G6" s="3"/>
      <c r="H6" s="3"/>
      <c r="I6" s="3"/>
      <c r="K6"/>
      <c r="L6"/>
      <c r="M6"/>
    </row>
    <row r="7" spans="1:16" x14ac:dyDescent="0.55000000000000004">
      <c r="A7" s="3">
        <v>170</v>
      </c>
      <c r="B7" s="3" t="s">
        <v>405</v>
      </c>
      <c r="C7" s="3">
        <v>1</v>
      </c>
      <c r="D7" s="3"/>
      <c r="E7" s="3"/>
      <c r="F7" s="3"/>
      <c r="G7" s="3"/>
      <c r="H7" s="3"/>
      <c r="I7" s="3"/>
      <c r="K7"/>
      <c r="L7"/>
      <c r="M7"/>
    </row>
    <row r="8" spans="1:16" x14ac:dyDescent="0.55000000000000004">
      <c r="A8" s="3">
        <v>171</v>
      </c>
      <c r="B8" s="3" t="s">
        <v>406</v>
      </c>
      <c r="C8" s="3"/>
      <c r="D8" s="3"/>
      <c r="E8" s="3"/>
      <c r="F8" s="3"/>
      <c r="G8" s="3">
        <v>1</v>
      </c>
      <c r="H8" s="3"/>
      <c r="I8" s="3"/>
      <c r="K8"/>
      <c r="L8"/>
      <c r="M8"/>
    </row>
    <row r="9" spans="1:16" x14ac:dyDescent="0.55000000000000004">
      <c r="A9" s="3">
        <v>175</v>
      </c>
      <c r="B9" s="3" t="s">
        <v>407</v>
      </c>
      <c r="C9" s="3">
        <v>1</v>
      </c>
      <c r="D9" s="3"/>
      <c r="E9" s="3"/>
      <c r="F9" s="3"/>
      <c r="G9" s="3"/>
      <c r="H9" s="3"/>
      <c r="I9" s="3"/>
      <c r="K9"/>
      <c r="L9"/>
      <c r="M9"/>
    </row>
    <row r="10" spans="1:16" ht="28.8" x14ac:dyDescent="0.55000000000000004">
      <c r="A10" s="3">
        <v>183</v>
      </c>
      <c r="B10" s="3" t="s">
        <v>408</v>
      </c>
      <c r="C10" s="3">
        <v>1</v>
      </c>
      <c r="D10" s="3"/>
      <c r="E10" s="3"/>
      <c r="F10" s="3"/>
      <c r="G10" s="3"/>
      <c r="H10" s="3"/>
      <c r="I10" s="3"/>
      <c r="K10"/>
      <c r="L10"/>
      <c r="M10"/>
    </row>
    <row r="11" spans="1:16" ht="57.6" x14ac:dyDescent="0.55000000000000004">
      <c r="A11" s="3">
        <v>185</v>
      </c>
      <c r="B11" s="3" t="s">
        <v>409</v>
      </c>
      <c r="C11" s="3">
        <v>1</v>
      </c>
      <c r="D11" s="3"/>
      <c r="E11" s="3"/>
      <c r="F11" s="3"/>
      <c r="G11" s="3"/>
      <c r="H11" s="3"/>
      <c r="I11" s="3"/>
      <c r="K11"/>
      <c r="L11"/>
      <c r="M11"/>
    </row>
    <row r="12" spans="1:16" ht="28.8" x14ac:dyDescent="0.55000000000000004">
      <c r="A12" s="3">
        <v>189</v>
      </c>
      <c r="B12" s="3" t="s">
        <v>410</v>
      </c>
      <c r="C12" s="3">
        <v>1</v>
      </c>
      <c r="D12" s="3"/>
      <c r="E12" s="3">
        <v>1</v>
      </c>
      <c r="F12" s="3"/>
      <c r="G12" s="3"/>
      <c r="H12" s="3"/>
      <c r="I12" s="3"/>
      <c r="K12"/>
      <c r="L12"/>
      <c r="M12"/>
    </row>
    <row r="13" spans="1:16" x14ac:dyDescent="0.55000000000000004">
      <c r="A13" s="3">
        <v>192</v>
      </c>
      <c r="B13" s="3" t="s">
        <v>411</v>
      </c>
      <c r="C13" s="3">
        <v>1</v>
      </c>
      <c r="D13" s="3"/>
      <c r="E13" s="3"/>
      <c r="F13" s="3"/>
      <c r="G13" s="3"/>
      <c r="H13" s="3"/>
      <c r="I13" s="3"/>
      <c r="K13"/>
      <c r="L13"/>
      <c r="M13"/>
    </row>
    <row r="14" spans="1:16" ht="28.8" x14ac:dyDescent="0.55000000000000004">
      <c r="A14" s="3">
        <v>197</v>
      </c>
      <c r="B14" s="3" t="s">
        <v>412</v>
      </c>
      <c r="C14" s="3">
        <v>1</v>
      </c>
      <c r="D14" s="3"/>
      <c r="E14" s="3"/>
      <c r="F14" s="3">
        <v>1</v>
      </c>
      <c r="G14" s="3"/>
      <c r="H14" s="3"/>
      <c r="I14" s="3"/>
      <c r="K14"/>
      <c r="L14"/>
      <c r="M14"/>
    </row>
    <row r="15" spans="1:16" ht="28.8" x14ac:dyDescent="0.55000000000000004">
      <c r="A15" s="3">
        <v>201</v>
      </c>
      <c r="B15" s="3" t="s">
        <v>413</v>
      </c>
      <c r="C15" s="3">
        <v>1</v>
      </c>
      <c r="D15" s="3"/>
      <c r="E15" s="3"/>
      <c r="F15" s="3"/>
      <c r="G15" s="3"/>
      <c r="H15" s="3"/>
      <c r="I15" s="3"/>
      <c r="K15"/>
      <c r="L15"/>
      <c r="M15"/>
    </row>
    <row r="16" spans="1:16" ht="28.8" x14ac:dyDescent="0.55000000000000004">
      <c r="A16" s="3">
        <v>202</v>
      </c>
      <c r="B16" s="3" t="s">
        <v>414</v>
      </c>
      <c r="C16" s="3">
        <v>1</v>
      </c>
      <c r="D16" s="3"/>
      <c r="E16" s="3"/>
      <c r="F16" s="3"/>
      <c r="G16" s="3"/>
      <c r="H16" s="3"/>
      <c r="I16" s="3"/>
      <c r="K16"/>
      <c r="L16"/>
      <c r="M16"/>
    </row>
    <row r="17" spans="1:13" x14ac:dyDescent="0.55000000000000004">
      <c r="A17" s="3">
        <v>203</v>
      </c>
      <c r="B17" s="3" t="s">
        <v>415</v>
      </c>
      <c r="C17" s="3">
        <v>1</v>
      </c>
      <c r="D17" s="3"/>
      <c r="E17" s="3"/>
      <c r="F17" s="3"/>
      <c r="G17" s="3"/>
      <c r="H17" s="3"/>
      <c r="I17" s="3"/>
      <c r="K17"/>
      <c r="L17"/>
      <c r="M17"/>
    </row>
    <row r="18" spans="1:13" ht="28.8" x14ac:dyDescent="0.55000000000000004">
      <c r="A18" s="3">
        <v>204</v>
      </c>
      <c r="B18" s="3" t="s">
        <v>416</v>
      </c>
      <c r="C18" s="3">
        <v>1</v>
      </c>
      <c r="D18" s="3"/>
      <c r="E18" s="3">
        <v>1</v>
      </c>
      <c r="F18" s="3"/>
      <c r="G18" s="3"/>
      <c r="H18" s="3"/>
      <c r="I18" s="3"/>
      <c r="K18"/>
      <c r="L18"/>
      <c r="M18"/>
    </row>
    <row r="19" spans="1:13" x14ac:dyDescent="0.55000000000000004">
      <c r="A19" s="3">
        <v>205</v>
      </c>
      <c r="B19" s="3" t="s">
        <v>417</v>
      </c>
      <c r="C19" s="3">
        <v>1</v>
      </c>
      <c r="D19" s="3"/>
      <c r="E19" s="3"/>
      <c r="F19" s="3"/>
      <c r="G19" s="3"/>
      <c r="H19" s="3"/>
      <c r="I19" s="3"/>
    </row>
    <row r="20" spans="1:13" ht="28.8" x14ac:dyDescent="0.55000000000000004">
      <c r="A20" s="3">
        <v>206</v>
      </c>
      <c r="B20" s="3" t="s">
        <v>418</v>
      </c>
      <c r="C20" s="3">
        <v>1</v>
      </c>
      <c r="D20" s="3"/>
      <c r="E20" s="3"/>
      <c r="F20" s="3"/>
      <c r="G20" s="3"/>
      <c r="H20" s="3"/>
      <c r="I20" s="3"/>
    </row>
    <row r="21" spans="1:13" ht="43.2" x14ac:dyDescent="0.55000000000000004">
      <c r="A21" s="3">
        <v>207</v>
      </c>
      <c r="B21" s="3" t="s">
        <v>419</v>
      </c>
      <c r="C21" s="3">
        <v>1</v>
      </c>
      <c r="D21" s="3"/>
      <c r="E21" s="3"/>
      <c r="F21" s="3"/>
      <c r="G21" s="3"/>
      <c r="H21" s="3"/>
      <c r="I21" s="3" t="s">
        <v>955</v>
      </c>
    </row>
    <row r="22" spans="1:13" x14ac:dyDescent="0.55000000000000004">
      <c r="A22" s="3">
        <v>208</v>
      </c>
      <c r="B22" s="3" t="s">
        <v>420</v>
      </c>
      <c r="C22" s="3">
        <v>1</v>
      </c>
      <c r="D22" s="3"/>
      <c r="E22" s="3"/>
      <c r="F22" s="3"/>
      <c r="G22" s="3"/>
      <c r="H22" s="3"/>
      <c r="I22" s="3"/>
    </row>
    <row r="23" spans="1:13" ht="43.2" x14ac:dyDescent="0.55000000000000004">
      <c r="A23" s="3">
        <v>209</v>
      </c>
      <c r="B23" s="3" t="s">
        <v>421</v>
      </c>
      <c r="C23" s="3">
        <v>1</v>
      </c>
      <c r="D23" s="3"/>
      <c r="E23" s="3"/>
      <c r="F23" s="3"/>
      <c r="G23" s="3">
        <v>1</v>
      </c>
      <c r="H23" s="3"/>
      <c r="I23" s="3"/>
    </row>
    <row r="24" spans="1:13" ht="57.6" x14ac:dyDescent="0.55000000000000004">
      <c r="A24" s="3">
        <v>211</v>
      </c>
      <c r="B24" s="3" t="s">
        <v>422</v>
      </c>
      <c r="C24" s="3">
        <v>1</v>
      </c>
      <c r="D24" s="3">
        <v>1</v>
      </c>
      <c r="E24" s="3"/>
      <c r="F24" s="3"/>
      <c r="G24" s="3"/>
      <c r="H24" s="3"/>
      <c r="I24" s="3"/>
    </row>
    <row r="25" spans="1:13" x14ac:dyDescent="0.55000000000000004">
      <c r="A25" s="3">
        <v>215</v>
      </c>
      <c r="B25" s="3" t="s">
        <v>423</v>
      </c>
      <c r="C25" s="3">
        <v>1</v>
      </c>
      <c r="D25" s="3"/>
      <c r="E25" s="3"/>
      <c r="F25" s="3"/>
      <c r="G25" s="3"/>
      <c r="H25" s="3"/>
      <c r="I25" s="3"/>
    </row>
    <row r="26" spans="1:13" x14ac:dyDescent="0.55000000000000004">
      <c r="A26" s="3">
        <v>217</v>
      </c>
      <c r="B26" s="3" t="s">
        <v>424</v>
      </c>
      <c r="C26" s="3">
        <v>1</v>
      </c>
      <c r="D26" s="3"/>
      <c r="E26" s="3"/>
      <c r="F26" s="3">
        <v>1</v>
      </c>
      <c r="G26" s="3">
        <v>1</v>
      </c>
      <c r="H26" s="3">
        <v>1</v>
      </c>
      <c r="I26" s="3"/>
    </row>
    <row r="27" spans="1:13" ht="72" x14ac:dyDescent="0.55000000000000004">
      <c r="A27" s="3">
        <v>222</v>
      </c>
      <c r="B27" s="3" t="s">
        <v>425</v>
      </c>
      <c r="C27" s="3"/>
      <c r="D27" s="3">
        <v>1</v>
      </c>
      <c r="E27" s="3">
        <v>1</v>
      </c>
      <c r="F27" s="3"/>
      <c r="G27" s="3"/>
      <c r="H27" s="3"/>
      <c r="I27" s="3"/>
    </row>
    <row r="28" spans="1:13" x14ac:dyDescent="0.55000000000000004">
      <c r="A28" s="3">
        <v>223</v>
      </c>
      <c r="B28" s="3" t="s">
        <v>426</v>
      </c>
      <c r="C28" s="3">
        <v>1</v>
      </c>
      <c r="D28" s="3">
        <v>1</v>
      </c>
      <c r="E28" s="3"/>
      <c r="F28" s="3"/>
      <c r="G28" s="3"/>
      <c r="H28" s="3"/>
      <c r="I28" s="3"/>
    </row>
    <row r="29" spans="1:13" x14ac:dyDescent="0.55000000000000004">
      <c r="A29" s="3">
        <v>228</v>
      </c>
      <c r="B29" s="3" t="s">
        <v>427</v>
      </c>
      <c r="C29" s="3">
        <v>1</v>
      </c>
      <c r="D29" s="3">
        <v>1</v>
      </c>
      <c r="E29" s="3"/>
      <c r="F29" s="3"/>
      <c r="G29" s="3"/>
      <c r="H29" s="3"/>
      <c r="I29" s="3"/>
    </row>
    <row r="30" spans="1:13" x14ac:dyDescent="0.55000000000000004">
      <c r="A30" s="3">
        <v>236</v>
      </c>
      <c r="B30" s="3" t="s">
        <v>428</v>
      </c>
      <c r="C30" s="3"/>
      <c r="D30" s="3"/>
      <c r="E30" s="3"/>
      <c r="F30" s="3"/>
      <c r="G30" s="3">
        <v>1</v>
      </c>
      <c r="H30" s="3"/>
      <c r="I30" s="3"/>
    </row>
    <row r="31" spans="1:13" ht="28.8" x14ac:dyDescent="0.55000000000000004">
      <c r="A31" s="3">
        <v>237</v>
      </c>
      <c r="B31" s="3" t="s">
        <v>429</v>
      </c>
      <c r="C31" s="3">
        <v>1</v>
      </c>
      <c r="D31" s="3"/>
      <c r="E31" s="3"/>
      <c r="F31" s="3"/>
      <c r="G31" s="3"/>
      <c r="H31" s="3"/>
      <c r="I31" s="3"/>
    </row>
    <row r="32" spans="1:13" x14ac:dyDescent="0.55000000000000004">
      <c r="A32" s="3">
        <v>238</v>
      </c>
      <c r="B32" s="3" t="s">
        <v>39</v>
      </c>
      <c r="C32" s="3"/>
      <c r="D32" s="3"/>
      <c r="E32" s="3"/>
      <c r="F32" s="3"/>
      <c r="G32" s="3"/>
      <c r="H32" s="3"/>
      <c r="I32" s="3"/>
    </row>
    <row r="33" spans="1:9" x14ac:dyDescent="0.55000000000000004">
      <c r="A33" s="3">
        <v>241</v>
      </c>
      <c r="B33" s="3" t="s">
        <v>430</v>
      </c>
      <c r="C33" s="3"/>
      <c r="D33" s="3">
        <v>1</v>
      </c>
      <c r="E33" s="3"/>
      <c r="F33" s="3">
        <v>1</v>
      </c>
      <c r="G33" s="3"/>
      <c r="H33" s="3"/>
      <c r="I33" s="3"/>
    </row>
    <row r="34" spans="1:9" x14ac:dyDescent="0.55000000000000004">
      <c r="A34" s="3">
        <v>242</v>
      </c>
      <c r="B34" s="3" t="s">
        <v>431</v>
      </c>
      <c r="C34" s="3">
        <v>1</v>
      </c>
      <c r="D34" s="3"/>
      <c r="E34" s="3"/>
      <c r="F34" s="3"/>
      <c r="G34" s="3"/>
      <c r="H34" s="3"/>
      <c r="I34" s="3"/>
    </row>
    <row r="35" spans="1:9" x14ac:dyDescent="0.55000000000000004">
      <c r="A35" s="3">
        <v>243</v>
      </c>
      <c r="B35" s="3" t="s">
        <v>432</v>
      </c>
      <c r="C35" s="3">
        <v>1</v>
      </c>
      <c r="D35" s="3"/>
      <c r="E35" s="3"/>
      <c r="F35" s="3"/>
      <c r="G35" s="3"/>
      <c r="H35" s="3"/>
      <c r="I35" s="3"/>
    </row>
    <row r="36" spans="1:9" x14ac:dyDescent="0.55000000000000004">
      <c r="A36" s="3">
        <v>244</v>
      </c>
      <c r="B36" s="3" t="s">
        <v>433</v>
      </c>
      <c r="C36" s="3">
        <v>1</v>
      </c>
      <c r="D36" s="3"/>
      <c r="E36" s="3"/>
      <c r="F36" s="3"/>
      <c r="G36" s="3"/>
      <c r="H36" s="3"/>
      <c r="I36" s="3"/>
    </row>
    <row r="37" spans="1:9" x14ac:dyDescent="0.55000000000000004">
      <c r="A37" s="3">
        <v>245</v>
      </c>
      <c r="B37" s="3" t="s">
        <v>434</v>
      </c>
      <c r="C37" s="3">
        <v>1</v>
      </c>
      <c r="D37" s="3"/>
      <c r="E37" s="3"/>
      <c r="F37" s="3"/>
      <c r="G37" s="3"/>
      <c r="H37" s="3"/>
      <c r="I37" s="3"/>
    </row>
    <row r="38" spans="1:9" x14ac:dyDescent="0.55000000000000004">
      <c r="A38" s="3">
        <v>251</v>
      </c>
      <c r="B38" s="3" t="s">
        <v>435</v>
      </c>
      <c r="C38" s="3">
        <v>1</v>
      </c>
      <c r="D38" s="3"/>
      <c r="E38" s="3"/>
      <c r="F38" s="3">
        <v>1</v>
      </c>
      <c r="G38" s="3"/>
      <c r="H38" s="3"/>
      <c r="I38" s="3"/>
    </row>
    <row r="39" spans="1:9" x14ac:dyDescent="0.55000000000000004">
      <c r="A39" s="3">
        <v>253</v>
      </c>
      <c r="B39" s="3" t="s">
        <v>436</v>
      </c>
      <c r="C39" s="3">
        <v>1</v>
      </c>
      <c r="D39" s="3"/>
      <c r="E39" s="3"/>
      <c r="F39" s="3"/>
      <c r="G39" s="3"/>
      <c r="H39" s="3"/>
      <c r="I39" s="3"/>
    </row>
  </sheetData>
  <phoneticPr fontId="1" type="noConversion"/>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2FB3C-4210-4057-AEE2-4E8156922763}">
  <dimension ref="A1:I39"/>
  <sheetViews>
    <sheetView topLeftCell="A16" workbookViewId="0">
      <selection activeCell="B35" sqref="B35"/>
    </sheetView>
  </sheetViews>
  <sheetFormatPr defaultColWidth="8.83984375" defaultRowHeight="14.4" x14ac:dyDescent="0.55000000000000004"/>
  <cols>
    <col min="1" max="1" width="7.15625" style="2" bestFit="1" customWidth="1"/>
    <col min="2" max="2" width="76.68359375" style="2" bestFit="1" customWidth="1"/>
    <col min="3" max="6" width="8.83984375" style="2"/>
    <col min="7" max="7" width="20.47265625" style="2" bestFit="1" customWidth="1"/>
    <col min="8" max="8" width="20" style="2" bestFit="1" customWidth="1"/>
    <col min="9" max="9" width="19.3125" style="2" bestFit="1" customWidth="1"/>
    <col min="10" max="16384" width="8.83984375" style="2"/>
  </cols>
  <sheetData>
    <row r="1" spans="1:9" ht="28.8" x14ac:dyDescent="0.55000000000000004">
      <c r="A1" s="3" t="s">
        <v>40</v>
      </c>
      <c r="B1" s="3" t="s">
        <v>437</v>
      </c>
      <c r="C1" s="2" t="s">
        <v>896</v>
      </c>
      <c r="D1" s="2" t="s">
        <v>897</v>
      </c>
      <c r="E1" s="2" t="s">
        <v>898</v>
      </c>
      <c r="G1" t="s">
        <v>962</v>
      </c>
      <c r="H1" t="s">
        <v>963</v>
      </c>
      <c r="I1" t="s">
        <v>964</v>
      </c>
    </row>
    <row r="2" spans="1:9" x14ac:dyDescent="0.55000000000000004">
      <c r="A2" s="3">
        <v>122</v>
      </c>
      <c r="B2" s="3" t="s">
        <v>39</v>
      </c>
      <c r="C2" s="3"/>
      <c r="D2" s="3"/>
      <c r="E2" s="3"/>
      <c r="G2" s="1">
        <v>27</v>
      </c>
      <c r="H2" s="1">
        <v>10</v>
      </c>
      <c r="I2" s="1"/>
    </row>
    <row r="3" spans="1:9" ht="28.8" x14ac:dyDescent="0.55000000000000004">
      <c r="A3" s="3">
        <v>134</v>
      </c>
      <c r="B3" s="3" t="s">
        <v>438</v>
      </c>
      <c r="C3" s="3">
        <v>1</v>
      </c>
      <c r="D3" s="3">
        <v>1</v>
      </c>
      <c r="E3" s="3"/>
      <c r="G3"/>
      <c r="H3"/>
      <c r="I3"/>
    </row>
    <row r="4" spans="1:9" x14ac:dyDescent="0.55000000000000004">
      <c r="A4" s="3">
        <v>164</v>
      </c>
      <c r="B4" s="3" t="s">
        <v>439</v>
      </c>
      <c r="C4" s="3">
        <v>1</v>
      </c>
      <c r="D4" s="3"/>
      <c r="E4" s="3"/>
      <c r="G4"/>
      <c r="H4"/>
      <c r="I4"/>
    </row>
    <row r="5" spans="1:9" ht="28.8" x14ac:dyDescent="0.55000000000000004">
      <c r="A5" s="3">
        <v>165</v>
      </c>
      <c r="B5" s="3" t="s">
        <v>440</v>
      </c>
      <c r="C5" s="3">
        <v>1</v>
      </c>
      <c r="D5" s="3"/>
      <c r="E5" s="3"/>
      <c r="G5"/>
      <c r="H5"/>
      <c r="I5"/>
    </row>
    <row r="6" spans="1:9" x14ac:dyDescent="0.55000000000000004">
      <c r="A6" s="3">
        <v>168</v>
      </c>
      <c r="B6" s="3" t="s">
        <v>441</v>
      </c>
      <c r="C6" s="3"/>
      <c r="D6" s="3">
        <v>1</v>
      </c>
      <c r="E6" s="3"/>
      <c r="G6"/>
      <c r="H6"/>
      <c r="I6"/>
    </row>
    <row r="7" spans="1:9" x14ac:dyDescent="0.55000000000000004">
      <c r="A7" s="3">
        <v>170</v>
      </c>
      <c r="B7" s="3" t="s">
        <v>442</v>
      </c>
      <c r="C7" s="3"/>
      <c r="D7" s="3">
        <v>1</v>
      </c>
      <c r="E7" s="3"/>
      <c r="G7"/>
      <c r="H7"/>
      <c r="I7"/>
    </row>
    <row r="8" spans="1:9" x14ac:dyDescent="0.55000000000000004">
      <c r="A8" s="3">
        <v>171</v>
      </c>
      <c r="B8" s="3" t="s">
        <v>443</v>
      </c>
      <c r="C8" s="3"/>
      <c r="D8" s="3">
        <v>1</v>
      </c>
      <c r="E8" s="3"/>
      <c r="G8"/>
      <c r="H8"/>
      <c r="I8"/>
    </row>
    <row r="9" spans="1:9" x14ac:dyDescent="0.55000000000000004">
      <c r="A9" s="3">
        <v>175</v>
      </c>
      <c r="B9" s="3" t="s">
        <v>444</v>
      </c>
      <c r="C9" s="3"/>
      <c r="D9" s="3">
        <v>1</v>
      </c>
      <c r="E9" s="3"/>
      <c r="G9"/>
      <c r="H9"/>
      <c r="I9"/>
    </row>
    <row r="10" spans="1:9" x14ac:dyDescent="0.55000000000000004">
      <c r="A10" s="3">
        <v>183</v>
      </c>
      <c r="B10" s="3" t="s">
        <v>445</v>
      </c>
      <c r="C10" s="3">
        <v>1</v>
      </c>
      <c r="D10" s="3"/>
      <c r="E10" s="3"/>
      <c r="G10"/>
      <c r="H10"/>
      <c r="I10"/>
    </row>
    <row r="11" spans="1:9" x14ac:dyDescent="0.55000000000000004">
      <c r="A11" s="3">
        <v>185</v>
      </c>
      <c r="B11" s="3" t="s">
        <v>446</v>
      </c>
      <c r="C11" s="3">
        <v>1</v>
      </c>
      <c r="D11" s="3"/>
      <c r="E11" s="3"/>
      <c r="G11"/>
      <c r="H11"/>
      <c r="I11"/>
    </row>
    <row r="12" spans="1:9" x14ac:dyDescent="0.55000000000000004">
      <c r="A12" s="3">
        <v>189</v>
      </c>
      <c r="B12" s="3" t="s">
        <v>447</v>
      </c>
      <c r="C12" s="3"/>
      <c r="D12" s="3">
        <v>1</v>
      </c>
      <c r="E12" s="3"/>
      <c r="G12"/>
      <c r="H12"/>
      <c r="I12"/>
    </row>
    <row r="13" spans="1:9" x14ac:dyDescent="0.55000000000000004">
      <c r="A13" s="3">
        <v>192</v>
      </c>
      <c r="B13" s="3" t="s">
        <v>448</v>
      </c>
      <c r="C13" s="3">
        <v>1</v>
      </c>
      <c r="D13" s="3"/>
      <c r="E13" s="3"/>
      <c r="G13"/>
      <c r="H13"/>
      <c r="I13"/>
    </row>
    <row r="14" spans="1:9" x14ac:dyDescent="0.55000000000000004">
      <c r="A14" s="3">
        <v>197</v>
      </c>
      <c r="B14" s="3" t="s">
        <v>449</v>
      </c>
      <c r="C14" s="3">
        <v>1</v>
      </c>
      <c r="D14" s="3"/>
      <c r="E14" s="3"/>
      <c r="G14"/>
      <c r="H14"/>
      <c r="I14"/>
    </row>
    <row r="15" spans="1:9" x14ac:dyDescent="0.55000000000000004">
      <c r="A15" s="3">
        <v>201</v>
      </c>
      <c r="B15" s="3" t="s">
        <v>450</v>
      </c>
      <c r="C15" s="3"/>
      <c r="D15" s="3"/>
      <c r="E15" s="3"/>
      <c r="G15"/>
      <c r="H15"/>
      <c r="I15"/>
    </row>
    <row r="16" spans="1:9" x14ac:dyDescent="0.55000000000000004">
      <c r="A16" s="3">
        <v>202</v>
      </c>
      <c r="B16" s="3" t="s">
        <v>451</v>
      </c>
      <c r="C16" s="3">
        <v>1</v>
      </c>
      <c r="D16" s="3"/>
      <c r="E16" s="3"/>
      <c r="G16"/>
      <c r="H16"/>
      <c r="I16"/>
    </row>
    <row r="17" spans="1:9" ht="28.8" x14ac:dyDescent="0.55000000000000004">
      <c r="A17" s="3">
        <v>203</v>
      </c>
      <c r="B17" s="3" t="s">
        <v>452</v>
      </c>
      <c r="C17" s="3">
        <v>1</v>
      </c>
      <c r="D17" s="3"/>
      <c r="E17" s="3"/>
      <c r="G17"/>
      <c r="H17"/>
      <c r="I17"/>
    </row>
    <row r="18" spans="1:9" ht="43.2" x14ac:dyDescent="0.55000000000000004">
      <c r="A18" s="3">
        <v>204</v>
      </c>
      <c r="B18" s="3" t="s">
        <v>453</v>
      </c>
      <c r="C18" s="3">
        <v>1</v>
      </c>
      <c r="D18" s="3"/>
      <c r="E18" s="3"/>
      <c r="G18"/>
      <c r="H18"/>
      <c r="I18"/>
    </row>
    <row r="19" spans="1:9" ht="28.8" x14ac:dyDescent="0.55000000000000004">
      <c r="A19" s="3">
        <v>205</v>
      </c>
      <c r="B19" s="3" t="s">
        <v>454</v>
      </c>
      <c r="C19" s="3">
        <v>1</v>
      </c>
      <c r="D19" s="3"/>
      <c r="E19" s="3"/>
    </row>
    <row r="20" spans="1:9" ht="57.6" x14ac:dyDescent="0.55000000000000004">
      <c r="A20" s="3">
        <v>206</v>
      </c>
      <c r="B20" s="3" t="s">
        <v>455</v>
      </c>
      <c r="C20" s="3">
        <v>1</v>
      </c>
      <c r="D20" s="3"/>
      <c r="E20" s="3"/>
    </row>
    <row r="21" spans="1:9" x14ac:dyDescent="0.55000000000000004">
      <c r="A21" s="3">
        <v>207</v>
      </c>
      <c r="B21" s="3" t="s">
        <v>456</v>
      </c>
      <c r="C21" s="3">
        <v>1</v>
      </c>
      <c r="D21" s="3"/>
      <c r="E21" s="3"/>
    </row>
    <row r="22" spans="1:9" x14ac:dyDescent="0.55000000000000004">
      <c r="A22" s="3">
        <v>208</v>
      </c>
      <c r="B22" s="3" t="s">
        <v>457</v>
      </c>
      <c r="C22" s="3">
        <v>1</v>
      </c>
      <c r="D22" s="3"/>
      <c r="E22" s="3"/>
    </row>
    <row r="23" spans="1:9" ht="43.2" x14ac:dyDescent="0.55000000000000004">
      <c r="A23" s="3">
        <v>209</v>
      </c>
      <c r="B23" s="3" t="s">
        <v>458</v>
      </c>
      <c r="C23" s="3">
        <v>1</v>
      </c>
      <c r="D23" s="3"/>
      <c r="E23" s="3"/>
    </row>
    <row r="24" spans="1:9" x14ac:dyDescent="0.55000000000000004">
      <c r="A24" s="3">
        <v>211</v>
      </c>
      <c r="B24" s="3" t="s">
        <v>451</v>
      </c>
      <c r="C24" s="3">
        <v>1</v>
      </c>
      <c r="D24" s="3"/>
      <c r="E24" s="3"/>
    </row>
    <row r="25" spans="1:9" x14ac:dyDescent="0.55000000000000004">
      <c r="A25" s="3">
        <v>215</v>
      </c>
      <c r="B25" s="3" t="s">
        <v>459</v>
      </c>
      <c r="C25" s="3">
        <v>1</v>
      </c>
      <c r="D25" s="3"/>
      <c r="E25" s="3"/>
    </row>
    <row r="26" spans="1:9" x14ac:dyDescent="0.55000000000000004">
      <c r="A26" s="3">
        <v>217</v>
      </c>
      <c r="B26" s="3" t="s">
        <v>451</v>
      </c>
      <c r="C26" s="3">
        <v>1</v>
      </c>
      <c r="D26" s="3"/>
      <c r="E26" s="3"/>
    </row>
    <row r="27" spans="1:9" ht="28.8" x14ac:dyDescent="0.55000000000000004">
      <c r="A27" s="3">
        <v>222</v>
      </c>
      <c r="B27" s="3" t="s">
        <v>460</v>
      </c>
      <c r="C27" s="3">
        <v>1</v>
      </c>
      <c r="D27" s="3"/>
      <c r="E27" s="3"/>
    </row>
    <row r="28" spans="1:9" x14ac:dyDescent="0.55000000000000004">
      <c r="A28" s="3">
        <v>223</v>
      </c>
      <c r="B28" s="3" t="s">
        <v>461</v>
      </c>
      <c r="C28" s="3">
        <v>1</v>
      </c>
      <c r="D28" s="3"/>
      <c r="E28" s="3"/>
    </row>
    <row r="29" spans="1:9" x14ac:dyDescent="0.55000000000000004">
      <c r="A29" s="3">
        <v>228</v>
      </c>
      <c r="B29" s="3" t="s">
        <v>462</v>
      </c>
      <c r="C29" s="3">
        <v>1</v>
      </c>
      <c r="D29" s="3"/>
      <c r="E29" s="3"/>
    </row>
    <row r="30" spans="1:9" x14ac:dyDescent="0.55000000000000004">
      <c r="A30" s="3">
        <v>236</v>
      </c>
      <c r="B30" s="3" t="s">
        <v>463</v>
      </c>
      <c r="C30" s="3">
        <v>1</v>
      </c>
      <c r="D30" s="3"/>
      <c r="E30" s="3"/>
    </row>
    <row r="31" spans="1:9" x14ac:dyDescent="0.55000000000000004">
      <c r="A31" s="3">
        <v>237</v>
      </c>
      <c r="B31" s="3" t="s">
        <v>464</v>
      </c>
      <c r="C31" s="3">
        <v>1</v>
      </c>
      <c r="D31" s="3"/>
      <c r="E31" s="3"/>
    </row>
    <row r="32" spans="1:9" x14ac:dyDescent="0.55000000000000004">
      <c r="A32" s="3">
        <v>238</v>
      </c>
      <c r="B32" s="3" t="s">
        <v>39</v>
      </c>
      <c r="C32" s="3"/>
      <c r="D32" s="3"/>
      <c r="E32" s="3"/>
    </row>
    <row r="33" spans="1:5" x14ac:dyDescent="0.55000000000000004">
      <c r="A33" s="3">
        <v>241</v>
      </c>
      <c r="B33" s="3" t="s">
        <v>465</v>
      </c>
      <c r="C33" s="3">
        <v>1</v>
      </c>
      <c r="D33" s="3"/>
      <c r="E33" s="3"/>
    </row>
    <row r="34" spans="1:5" x14ac:dyDescent="0.55000000000000004">
      <c r="A34" s="3">
        <v>242</v>
      </c>
      <c r="B34" s="3" t="s">
        <v>451</v>
      </c>
      <c r="C34" s="3">
        <v>1</v>
      </c>
      <c r="D34" s="3"/>
      <c r="E34" s="3"/>
    </row>
    <row r="35" spans="1:5" ht="28.8" x14ac:dyDescent="0.55000000000000004">
      <c r="A35" s="3">
        <v>243</v>
      </c>
      <c r="B35" s="3" t="s">
        <v>466</v>
      </c>
      <c r="C35" s="3">
        <v>1</v>
      </c>
      <c r="D35" s="3">
        <v>1</v>
      </c>
      <c r="E35" s="3"/>
    </row>
    <row r="36" spans="1:5" x14ac:dyDescent="0.55000000000000004">
      <c r="A36" s="3">
        <v>244</v>
      </c>
      <c r="B36" s="3" t="s">
        <v>467</v>
      </c>
      <c r="C36" s="3">
        <v>1</v>
      </c>
      <c r="D36" s="3"/>
      <c r="E36" s="3"/>
    </row>
    <row r="37" spans="1:5" ht="28.8" x14ac:dyDescent="0.55000000000000004">
      <c r="A37" s="3">
        <v>245</v>
      </c>
      <c r="B37" s="3" t="s">
        <v>468</v>
      </c>
      <c r="C37" s="3"/>
      <c r="D37" s="3">
        <v>1</v>
      </c>
      <c r="E37" s="3"/>
    </row>
    <row r="38" spans="1:5" x14ac:dyDescent="0.55000000000000004">
      <c r="A38" s="3">
        <v>251</v>
      </c>
      <c r="B38" s="3" t="s">
        <v>469</v>
      </c>
      <c r="C38" s="3"/>
      <c r="D38" s="3">
        <v>1</v>
      </c>
      <c r="E38" s="3"/>
    </row>
    <row r="39" spans="1:5" x14ac:dyDescent="0.55000000000000004">
      <c r="A39" s="3">
        <v>253</v>
      </c>
      <c r="B39" s="3" t="s">
        <v>470</v>
      </c>
      <c r="C39" s="3"/>
      <c r="D39" s="3">
        <v>1</v>
      </c>
      <c r="E39" s="3"/>
    </row>
  </sheetData>
  <phoneticPr fontId="1" type="noConversion"/>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BFE4-70F3-4B2C-9922-0B5C7E79A9EE}">
  <dimension ref="A1:I39"/>
  <sheetViews>
    <sheetView workbookViewId="0">
      <selection activeCell="C1" sqref="C1:E39"/>
    </sheetView>
  </sheetViews>
  <sheetFormatPr defaultColWidth="8.83984375" defaultRowHeight="14.4" x14ac:dyDescent="0.55000000000000004"/>
  <cols>
    <col min="1" max="1" width="7.15625" bestFit="1" customWidth="1"/>
    <col min="2" max="2" width="6.83984375" bestFit="1" customWidth="1"/>
    <col min="7" max="7" width="8.47265625" bestFit="1" customWidth="1"/>
    <col min="8" max="8" width="10.83984375" bestFit="1" customWidth="1"/>
    <col min="9" max="9" width="16.15625" bestFit="1" customWidth="1"/>
  </cols>
  <sheetData>
    <row r="1" spans="1:9" x14ac:dyDescent="0.55000000000000004">
      <c r="A1" s="1" t="s">
        <v>40</v>
      </c>
      <c r="B1" s="1" t="s">
        <v>471</v>
      </c>
      <c r="C1" t="s">
        <v>619</v>
      </c>
      <c r="D1" t="s">
        <v>245</v>
      </c>
      <c r="E1" t="s">
        <v>899</v>
      </c>
      <c r="G1" t="s">
        <v>900</v>
      </c>
      <c r="H1" t="s">
        <v>901</v>
      </c>
      <c r="I1" t="s">
        <v>902</v>
      </c>
    </row>
    <row r="2" spans="1:9" x14ac:dyDescent="0.55000000000000004">
      <c r="A2" s="1">
        <v>122</v>
      </c>
      <c r="B2" s="1"/>
      <c r="C2" s="1">
        <f>IF(T118_01[[#This Row],[T118]]=1,1,0)</f>
        <v>0</v>
      </c>
      <c r="D2" s="1">
        <f>IF(T118_01[[#This Row],[T118]]=2,1,0)</f>
        <v>0</v>
      </c>
      <c r="E2" s="1">
        <f>IF(T118_01[[#This Row],[T118]]=-1,1,0)</f>
        <v>0</v>
      </c>
      <c r="G2" s="1">
        <v>11</v>
      </c>
      <c r="H2" s="1">
        <v>20</v>
      </c>
      <c r="I2" s="1">
        <v>5</v>
      </c>
    </row>
    <row r="3" spans="1:9" x14ac:dyDescent="0.55000000000000004">
      <c r="A3" s="1">
        <v>134</v>
      </c>
      <c r="B3" s="1">
        <v>-1</v>
      </c>
      <c r="C3" s="1">
        <f>IF(T118_01[[#This Row],[T118]]=1,1,0)</f>
        <v>0</v>
      </c>
      <c r="D3" s="1">
        <f>IF(T118_01[[#This Row],[T118]]=2,1,0)</f>
        <v>0</v>
      </c>
      <c r="E3" s="1">
        <f>IF(T118_01[[#This Row],[T118]]=-1,1,0)</f>
        <v>1</v>
      </c>
    </row>
    <row r="4" spans="1:9" x14ac:dyDescent="0.55000000000000004">
      <c r="A4" s="1">
        <v>164</v>
      </c>
      <c r="B4" s="1">
        <v>1</v>
      </c>
      <c r="C4" s="1">
        <f>IF(T118_01[[#This Row],[T118]]=1,1,0)</f>
        <v>1</v>
      </c>
      <c r="D4" s="1">
        <f>IF(T118_01[[#This Row],[T118]]=2,1,0)</f>
        <v>0</v>
      </c>
      <c r="E4" s="1">
        <f>IF(T118_01[[#This Row],[T118]]=-1,1,0)</f>
        <v>0</v>
      </c>
    </row>
    <row r="5" spans="1:9" x14ac:dyDescent="0.55000000000000004">
      <c r="A5" s="1">
        <v>165</v>
      </c>
      <c r="B5" s="1">
        <v>2</v>
      </c>
      <c r="C5" s="1">
        <f>IF(T118_01[[#This Row],[T118]]=1,1,0)</f>
        <v>0</v>
      </c>
      <c r="D5" s="1">
        <f>IF(T118_01[[#This Row],[T118]]=2,1,0)</f>
        <v>1</v>
      </c>
      <c r="E5" s="1">
        <f>IF(T118_01[[#This Row],[T118]]=-1,1,0)</f>
        <v>0</v>
      </c>
    </row>
    <row r="6" spans="1:9" x14ac:dyDescent="0.55000000000000004">
      <c r="A6" s="1">
        <v>168</v>
      </c>
      <c r="B6" s="1">
        <v>-1</v>
      </c>
      <c r="C6" s="1">
        <f>IF(T118_01[[#This Row],[T118]]=1,1,0)</f>
        <v>0</v>
      </c>
      <c r="D6" s="1">
        <f>IF(T118_01[[#This Row],[T118]]=2,1,0)</f>
        <v>0</v>
      </c>
      <c r="E6" s="1">
        <f>IF(T118_01[[#This Row],[T118]]=-1,1,0)</f>
        <v>1</v>
      </c>
    </row>
    <row r="7" spans="1:9" x14ac:dyDescent="0.55000000000000004">
      <c r="A7" s="1">
        <v>170</v>
      </c>
      <c r="B7" s="1">
        <v>-1</v>
      </c>
      <c r="C7" s="1">
        <f>IF(T118_01[[#This Row],[T118]]=1,1,0)</f>
        <v>0</v>
      </c>
      <c r="D7" s="1">
        <f>IF(T118_01[[#This Row],[T118]]=2,1,0)</f>
        <v>0</v>
      </c>
      <c r="E7" s="1">
        <f>IF(T118_01[[#This Row],[T118]]=-1,1,0)</f>
        <v>1</v>
      </c>
    </row>
    <row r="8" spans="1:9" x14ac:dyDescent="0.55000000000000004">
      <c r="A8" s="1">
        <v>171</v>
      </c>
      <c r="B8" s="1">
        <v>2</v>
      </c>
      <c r="C8" s="1">
        <f>IF(T118_01[[#This Row],[T118]]=1,1,0)</f>
        <v>0</v>
      </c>
      <c r="D8" s="1">
        <f>IF(T118_01[[#This Row],[T118]]=2,1,0)</f>
        <v>1</v>
      </c>
      <c r="E8" s="1">
        <f>IF(T118_01[[#This Row],[T118]]=-1,1,0)</f>
        <v>0</v>
      </c>
    </row>
    <row r="9" spans="1:9" x14ac:dyDescent="0.55000000000000004">
      <c r="A9" s="1">
        <v>175</v>
      </c>
      <c r="B9" s="1">
        <v>2</v>
      </c>
      <c r="C9" s="1">
        <f>IF(T118_01[[#This Row],[T118]]=1,1,0)</f>
        <v>0</v>
      </c>
      <c r="D9" s="1">
        <f>IF(T118_01[[#This Row],[T118]]=2,1,0)</f>
        <v>1</v>
      </c>
      <c r="E9" s="1">
        <f>IF(T118_01[[#This Row],[T118]]=-1,1,0)</f>
        <v>0</v>
      </c>
    </row>
    <row r="10" spans="1:9" x14ac:dyDescent="0.55000000000000004">
      <c r="A10" s="1">
        <v>183</v>
      </c>
      <c r="B10" s="1">
        <v>2</v>
      </c>
      <c r="C10" s="1">
        <f>IF(T118_01[[#This Row],[T118]]=1,1,0)</f>
        <v>0</v>
      </c>
      <c r="D10" s="1">
        <f>IF(T118_01[[#This Row],[T118]]=2,1,0)</f>
        <v>1</v>
      </c>
      <c r="E10" s="1">
        <f>IF(T118_01[[#This Row],[T118]]=-1,1,0)</f>
        <v>0</v>
      </c>
    </row>
    <row r="11" spans="1:9" x14ac:dyDescent="0.55000000000000004">
      <c r="A11" s="1">
        <v>185</v>
      </c>
      <c r="B11" s="1">
        <v>2</v>
      </c>
      <c r="C11" s="1">
        <f>IF(T118_01[[#This Row],[T118]]=1,1,0)</f>
        <v>0</v>
      </c>
      <c r="D11" s="1">
        <f>IF(T118_01[[#This Row],[T118]]=2,1,0)</f>
        <v>1</v>
      </c>
      <c r="E11" s="1">
        <f>IF(T118_01[[#This Row],[T118]]=-1,1,0)</f>
        <v>0</v>
      </c>
    </row>
    <row r="12" spans="1:9" x14ac:dyDescent="0.55000000000000004">
      <c r="A12" s="1">
        <v>189</v>
      </c>
      <c r="B12" s="1">
        <v>1</v>
      </c>
      <c r="C12" s="1">
        <f>IF(T118_01[[#This Row],[T118]]=1,1,0)</f>
        <v>1</v>
      </c>
      <c r="D12" s="1">
        <f>IF(T118_01[[#This Row],[T118]]=2,1,0)</f>
        <v>0</v>
      </c>
      <c r="E12" s="1">
        <f>IF(T118_01[[#This Row],[T118]]=-1,1,0)</f>
        <v>0</v>
      </c>
    </row>
    <row r="13" spans="1:9" x14ac:dyDescent="0.55000000000000004">
      <c r="A13" s="1">
        <v>192</v>
      </c>
      <c r="B13" s="1">
        <v>1</v>
      </c>
      <c r="C13" s="1">
        <f>IF(T118_01[[#This Row],[T118]]=1,1,0)</f>
        <v>1</v>
      </c>
      <c r="D13" s="1">
        <f>IF(T118_01[[#This Row],[T118]]=2,1,0)</f>
        <v>0</v>
      </c>
      <c r="E13" s="1">
        <f>IF(T118_01[[#This Row],[T118]]=-1,1,0)</f>
        <v>0</v>
      </c>
    </row>
    <row r="14" spans="1:9" x14ac:dyDescent="0.55000000000000004">
      <c r="A14" s="1">
        <v>197</v>
      </c>
      <c r="B14" s="1">
        <v>1</v>
      </c>
      <c r="C14" s="1">
        <f>IF(T118_01[[#This Row],[T118]]=1,1,0)</f>
        <v>1</v>
      </c>
      <c r="D14" s="1">
        <f>IF(T118_01[[#This Row],[T118]]=2,1,0)</f>
        <v>0</v>
      </c>
      <c r="E14" s="1">
        <f>IF(T118_01[[#This Row],[T118]]=-1,1,0)</f>
        <v>0</v>
      </c>
    </row>
    <row r="15" spans="1:9" x14ac:dyDescent="0.55000000000000004">
      <c r="A15" s="1">
        <v>201</v>
      </c>
      <c r="B15" s="1">
        <v>2</v>
      </c>
      <c r="C15" s="1">
        <f>IF(T118_01[[#This Row],[T118]]=1,1,0)</f>
        <v>0</v>
      </c>
      <c r="D15" s="1">
        <f>IF(T118_01[[#This Row],[T118]]=2,1,0)</f>
        <v>1</v>
      </c>
      <c r="E15" s="1">
        <f>IF(T118_01[[#This Row],[T118]]=-1,1,0)</f>
        <v>0</v>
      </c>
    </row>
    <row r="16" spans="1:9" x14ac:dyDescent="0.55000000000000004">
      <c r="A16" s="1">
        <v>202</v>
      </c>
      <c r="B16" s="1">
        <v>2</v>
      </c>
      <c r="C16" s="1">
        <f>IF(T118_01[[#This Row],[T118]]=1,1,0)</f>
        <v>0</v>
      </c>
      <c r="D16" s="1">
        <f>IF(T118_01[[#This Row],[T118]]=2,1,0)</f>
        <v>1</v>
      </c>
      <c r="E16" s="1">
        <f>IF(T118_01[[#This Row],[T118]]=-1,1,0)</f>
        <v>0</v>
      </c>
    </row>
    <row r="17" spans="1:5" x14ac:dyDescent="0.55000000000000004">
      <c r="A17" s="1">
        <v>203</v>
      </c>
      <c r="B17" s="1">
        <v>1</v>
      </c>
      <c r="C17" s="1">
        <f>IF(T118_01[[#This Row],[T118]]=1,1,0)</f>
        <v>1</v>
      </c>
      <c r="D17" s="1">
        <f>IF(T118_01[[#This Row],[T118]]=2,1,0)</f>
        <v>0</v>
      </c>
      <c r="E17" s="1">
        <f>IF(T118_01[[#This Row],[T118]]=-1,1,0)</f>
        <v>0</v>
      </c>
    </row>
    <row r="18" spans="1:5" x14ac:dyDescent="0.55000000000000004">
      <c r="A18" s="1">
        <v>204</v>
      </c>
      <c r="B18" s="1">
        <v>2</v>
      </c>
      <c r="C18" s="1">
        <f>IF(T118_01[[#This Row],[T118]]=1,1,0)</f>
        <v>0</v>
      </c>
      <c r="D18" s="1">
        <f>IF(T118_01[[#This Row],[T118]]=2,1,0)</f>
        <v>1</v>
      </c>
      <c r="E18" s="1">
        <f>IF(T118_01[[#This Row],[T118]]=-1,1,0)</f>
        <v>0</v>
      </c>
    </row>
    <row r="19" spans="1:5" x14ac:dyDescent="0.55000000000000004">
      <c r="A19" s="1">
        <v>205</v>
      </c>
      <c r="B19" s="1">
        <v>2</v>
      </c>
      <c r="C19" s="1">
        <f>IF(T118_01[[#This Row],[T118]]=1,1,0)</f>
        <v>0</v>
      </c>
      <c r="D19" s="1">
        <f>IF(T118_01[[#This Row],[T118]]=2,1,0)</f>
        <v>1</v>
      </c>
      <c r="E19" s="1">
        <f>IF(T118_01[[#This Row],[T118]]=-1,1,0)</f>
        <v>0</v>
      </c>
    </row>
    <row r="20" spans="1:5" x14ac:dyDescent="0.55000000000000004">
      <c r="A20" s="1">
        <v>206</v>
      </c>
      <c r="B20" s="1">
        <v>2</v>
      </c>
      <c r="C20" s="1">
        <f>IF(T118_01[[#This Row],[T118]]=1,1,0)</f>
        <v>0</v>
      </c>
      <c r="D20" s="1">
        <f>IF(T118_01[[#This Row],[T118]]=2,1,0)</f>
        <v>1</v>
      </c>
      <c r="E20" s="1">
        <f>IF(T118_01[[#This Row],[T118]]=-1,1,0)</f>
        <v>0</v>
      </c>
    </row>
    <row r="21" spans="1:5" x14ac:dyDescent="0.55000000000000004">
      <c r="A21" s="1">
        <v>207</v>
      </c>
      <c r="B21" s="1">
        <v>1</v>
      </c>
      <c r="C21" s="1">
        <f>IF(T118_01[[#This Row],[T118]]=1,1,0)</f>
        <v>1</v>
      </c>
      <c r="D21" s="1">
        <f>IF(T118_01[[#This Row],[T118]]=2,1,0)</f>
        <v>0</v>
      </c>
      <c r="E21" s="1">
        <f>IF(T118_01[[#This Row],[T118]]=-1,1,0)</f>
        <v>0</v>
      </c>
    </row>
    <row r="22" spans="1:5" x14ac:dyDescent="0.55000000000000004">
      <c r="A22" s="1">
        <v>208</v>
      </c>
      <c r="B22" s="1">
        <v>-1</v>
      </c>
      <c r="C22" s="1">
        <f>IF(T118_01[[#This Row],[T118]]=1,1,0)</f>
        <v>0</v>
      </c>
      <c r="D22" s="1">
        <f>IF(T118_01[[#This Row],[T118]]=2,1,0)</f>
        <v>0</v>
      </c>
      <c r="E22" s="1">
        <f>IF(T118_01[[#This Row],[T118]]=-1,1,0)</f>
        <v>1</v>
      </c>
    </row>
    <row r="23" spans="1:5" x14ac:dyDescent="0.55000000000000004">
      <c r="A23" s="1">
        <v>209</v>
      </c>
      <c r="B23" s="1">
        <v>1</v>
      </c>
      <c r="C23" s="1">
        <f>IF(T118_01[[#This Row],[T118]]=1,1,0)</f>
        <v>1</v>
      </c>
      <c r="D23" s="1">
        <f>IF(T118_01[[#This Row],[T118]]=2,1,0)</f>
        <v>0</v>
      </c>
      <c r="E23" s="1">
        <f>IF(T118_01[[#This Row],[T118]]=-1,1,0)</f>
        <v>0</v>
      </c>
    </row>
    <row r="24" spans="1:5" x14ac:dyDescent="0.55000000000000004">
      <c r="A24" s="1">
        <v>211</v>
      </c>
      <c r="B24" s="1">
        <v>2</v>
      </c>
      <c r="C24" s="1">
        <f>IF(T118_01[[#This Row],[T118]]=1,1,0)</f>
        <v>0</v>
      </c>
      <c r="D24" s="1">
        <f>IF(T118_01[[#This Row],[T118]]=2,1,0)</f>
        <v>1</v>
      </c>
      <c r="E24" s="1">
        <f>IF(T118_01[[#This Row],[T118]]=-1,1,0)</f>
        <v>0</v>
      </c>
    </row>
    <row r="25" spans="1:5" x14ac:dyDescent="0.55000000000000004">
      <c r="A25" s="1">
        <v>215</v>
      </c>
      <c r="B25" s="1">
        <v>2</v>
      </c>
      <c r="C25" s="1">
        <f>IF(T118_01[[#This Row],[T118]]=1,1,0)</f>
        <v>0</v>
      </c>
      <c r="D25" s="1">
        <f>IF(T118_01[[#This Row],[T118]]=2,1,0)</f>
        <v>1</v>
      </c>
      <c r="E25" s="1">
        <f>IF(T118_01[[#This Row],[T118]]=-1,1,0)</f>
        <v>0</v>
      </c>
    </row>
    <row r="26" spans="1:5" x14ac:dyDescent="0.55000000000000004">
      <c r="A26" s="1">
        <v>217</v>
      </c>
      <c r="B26" s="1">
        <v>1</v>
      </c>
      <c r="C26" s="1">
        <f>IF(T118_01[[#This Row],[T118]]=1,1,0)</f>
        <v>1</v>
      </c>
      <c r="D26" s="1">
        <f>IF(T118_01[[#This Row],[T118]]=2,1,0)</f>
        <v>0</v>
      </c>
      <c r="E26" s="1">
        <f>IF(T118_01[[#This Row],[T118]]=-1,1,0)</f>
        <v>0</v>
      </c>
    </row>
    <row r="27" spans="1:5" x14ac:dyDescent="0.55000000000000004">
      <c r="A27" s="1">
        <v>222</v>
      </c>
      <c r="B27" s="1">
        <v>1</v>
      </c>
      <c r="C27" s="1">
        <f>IF(T118_01[[#This Row],[T118]]=1,1,0)</f>
        <v>1</v>
      </c>
      <c r="D27" s="1">
        <f>IF(T118_01[[#This Row],[T118]]=2,1,0)</f>
        <v>0</v>
      </c>
      <c r="E27" s="1">
        <f>IF(T118_01[[#This Row],[T118]]=-1,1,0)</f>
        <v>0</v>
      </c>
    </row>
    <row r="28" spans="1:5" x14ac:dyDescent="0.55000000000000004">
      <c r="A28" s="1">
        <v>223</v>
      </c>
      <c r="B28" s="1">
        <v>2</v>
      </c>
      <c r="C28" s="1">
        <f>IF(T118_01[[#This Row],[T118]]=1,1,0)</f>
        <v>0</v>
      </c>
      <c r="D28" s="1">
        <f>IF(T118_01[[#This Row],[T118]]=2,1,0)</f>
        <v>1</v>
      </c>
      <c r="E28" s="1">
        <f>IF(T118_01[[#This Row],[T118]]=-1,1,0)</f>
        <v>0</v>
      </c>
    </row>
    <row r="29" spans="1:5" x14ac:dyDescent="0.55000000000000004">
      <c r="A29" s="1">
        <v>228</v>
      </c>
      <c r="B29" s="1">
        <v>2</v>
      </c>
      <c r="C29" s="1">
        <f>IF(T118_01[[#This Row],[T118]]=1,1,0)</f>
        <v>0</v>
      </c>
      <c r="D29" s="1">
        <f>IF(T118_01[[#This Row],[T118]]=2,1,0)</f>
        <v>1</v>
      </c>
      <c r="E29" s="1">
        <f>IF(T118_01[[#This Row],[T118]]=-1,1,0)</f>
        <v>0</v>
      </c>
    </row>
    <row r="30" spans="1:5" x14ac:dyDescent="0.55000000000000004">
      <c r="A30" s="1">
        <v>236</v>
      </c>
      <c r="B30" s="1">
        <v>2</v>
      </c>
      <c r="C30" s="1">
        <f>IF(T118_01[[#This Row],[T118]]=1,1,0)</f>
        <v>0</v>
      </c>
      <c r="D30" s="1">
        <f>IF(T118_01[[#This Row],[T118]]=2,1,0)</f>
        <v>1</v>
      </c>
      <c r="E30" s="1">
        <f>IF(T118_01[[#This Row],[T118]]=-1,1,0)</f>
        <v>0</v>
      </c>
    </row>
    <row r="31" spans="1:5" x14ac:dyDescent="0.55000000000000004">
      <c r="A31" s="1">
        <v>237</v>
      </c>
      <c r="B31" s="1">
        <v>2</v>
      </c>
      <c r="C31" s="1">
        <f>IF(T118_01[[#This Row],[T118]]=1,1,0)</f>
        <v>0</v>
      </c>
      <c r="D31" s="1">
        <f>IF(T118_01[[#This Row],[T118]]=2,1,0)</f>
        <v>1</v>
      </c>
      <c r="E31" s="1">
        <f>IF(T118_01[[#This Row],[T118]]=-1,1,0)</f>
        <v>0</v>
      </c>
    </row>
    <row r="32" spans="1:5" x14ac:dyDescent="0.55000000000000004">
      <c r="A32" s="1">
        <v>238</v>
      </c>
      <c r="B32" s="1">
        <v>-9</v>
      </c>
      <c r="C32" s="1">
        <f>IF(T118_01[[#This Row],[T118]]=1,1,0)</f>
        <v>0</v>
      </c>
      <c r="D32" s="1">
        <f>IF(T118_01[[#This Row],[T118]]=2,1,0)</f>
        <v>0</v>
      </c>
      <c r="E32" s="1">
        <f>IF(T118_01[[#This Row],[T118]]=-1,1,0)</f>
        <v>0</v>
      </c>
    </row>
    <row r="33" spans="1:5" x14ac:dyDescent="0.55000000000000004">
      <c r="A33" s="1">
        <v>241</v>
      </c>
      <c r="B33" s="1">
        <v>1</v>
      </c>
      <c r="C33" s="1">
        <f>IF(T118_01[[#This Row],[T118]]=1,1,0)</f>
        <v>1</v>
      </c>
      <c r="D33" s="1">
        <f>IF(T118_01[[#This Row],[T118]]=2,1,0)</f>
        <v>0</v>
      </c>
      <c r="E33" s="1">
        <f>IF(T118_01[[#This Row],[T118]]=-1,1,0)</f>
        <v>0</v>
      </c>
    </row>
    <row r="34" spans="1:5" x14ac:dyDescent="0.55000000000000004">
      <c r="A34" s="1">
        <v>242</v>
      </c>
      <c r="B34" s="1">
        <v>2</v>
      </c>
      <c r="C34" s="1">
        <f>IF(T118_01[[#This Row],[T118]]=1,1,0)</f>
        <v>0</v>
      </c>
      <c r="D34" s="1">
        <f>IF(T118_01[[#This Row],[T118]]=2,1,0)</f>
        <v>1</v>
      </c>
      <c r="E34" s="1">
        <f>IF(T118_01[[#This Row],[T118]]=-1,1,0)</f>
        <v>0</v>
      </c>
    </row>
    <row r="35" spans="1:5" x14ac:dyDescent="0.55000000000000004">
      <c r="A35" s="1">
        <v>243</v>
      </c>
      <c r="B35" s="1">
        <v>2</v>
      </c>
      <c r="C35" s="1">
        <f>IF(T118_01[[#This Row],[T118]]=1,1,0)</f>
        <v>0</v>
      </c>
      <c r="D35" s="1">
        <f>IF(T118_01[[#This Row],[T118]]=2,1,0)</f>
        <v>1</v>
      </c>
      <c r="E35" s="1">
        <f>IF(T118_01[[#This Row],[T118]]=-1,1,0)</f>
        <v>0</v>
      </c>
    </row>
    <row r="36" spans="1:5" x14ac:dyDescent="0.55000000000000004">
      <c r="A36" s="1">
        <v>244</v>
      </c>
      <c r="B36" s="1">
        <v>-1</v>
      </c>
      <c r="C36" s="1">
        <f>IF(T118_01[[#This Row],[T118]]=1,1,0)</f>
        <v>0</v>
      </c>
      <c r="D36" s="1">
        <f>IF(T118_01[[#This Row],[T118]]=2,1,0)</f>
        <v>0</v>
      </c>
      <c r="E36" s="1">
        <f>IF(T118_01[[#This Row],[T118]]=-1,1,0)</f>
        <v>1</v>
      </c>
    </row>
    <row r="37" spans="1:5" x14ac:dyDescent="0.55000000000000004">
      <c r="A37" s="1">
        <v>245</v>
      </c>
      <c r="B37" s="1">
        <v>2</v>
      </c>
      <c r="C37" s="1">
        <f>IF(T118_01[[#This Row],[T118]]=1,1,0)</f>
        <v>0</v>
      </c>
      <c r="D37" s="1">
        <f>IF(T118_01[[#This Row],[T118]]=2,1,0)</f>
        <v>1</v>
      </c>
      <c r="E37" s="1">
        <f>IF(T118_01[[#This Row],[T118]]=-1,1,0)</f>
        <v>0</v>
      </c>
    </row>
    <row r="38" spans="1:5" x14ac:dyDescent="0.55000000000000004">
      <c r="A38" s="1">
        <v>251</v>
      </c>
      <c r="B38" s="1">
        <v>1</v>
      </c>
      <c r="C38" s="1">
        <f>IF(T118_01[[#This Row],[T118]]=1,1,0)</f>
        <v>1</v>
      </c>
      <c r="D38" s="1">
        <f>IF(T118_01[[#This Row],[T118]]=2,1,0)</f>
        <v>0</v>
      </c>
      <c r="E38" s="1">
        <f>IF(T118_01[[#This Row],[T118]]=-1,1,0)</f>
        <v>0</v>
      </c>
    </row>
    <row r="39" spans="1:5" x14ac:dyDescent="0.55000000000000004">
      <c r="A39" s="1">
        <v>253</v>
      </c>
      <c r="B39" s="1">
        <v>2</v>
      </c>
      <c r="C39" s="1">
        <f>IF(T118_01[[#This Row],[T118]]=1,1,0)</f>
        <v>0</v>
      </c>
      <c r="D39" s="1">
        <f>IF(T118_01[[#This Row],[T118]]=2,1,0)</f>
        <v>1</v>
      </c>
      <c r="E39" s="1">
        <f>IF(T118_01[[#This Row],[T118]]=-1,1,0)</f>
        <v>0</v>
      </c>
    </row>
  </sheetData>
  <phoneticPr fontId="1" type="noConversion"/>
  <pageMargins left="0.7" right="0.7" top="0.75" bottom="0.75" header="0.3" footer="0.3"/>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A3072-2ACA-4802-AE24-244EFECF4BE4}">
  <dimension ref="A1:N39"/>
  <sheetViews>
    <sheetView workbookViewId="0">
      <selection activeCell="B17" sqref="B17"/>
    </sheetView>
  </sheetViews>
  <sheetFormatPr defaultColWidth="8.83984375" defaultRowHeight="14.4" x14ac:dyDescent="0.55000000000000004"/>
  <cols>
    <col min="1" max="1" width="7.15625" style="2" bestFit="1" customWidth="1"/>
    <col min="2" max="2" width="76.68359375" style="2" bestFit="1" customWidth="1"/>
    <col min="3" max="3" width="11" style="2" bestFit="1" customWidth="1"/>
    <col min="4" max="4" width="9.47265625" style="2" bestFit="1" customWidth="1"/>
    <col min="5" max="5" width="10.68359375" style="2" bestFit="1" customWidth="1"/>
    <col min="6" max="6" width="10.83984375" style="2" bestFit="1" customWidth="1"/>
    <col min="7" max="7" width="12.3125" style="2" customWidth="1"/>
    <col min="8" max="8" width="34.83984375" style="2" customWidth="1"/>
    <col min="9" max="9" width="8.83984375" style="2"/>
    <col min="10" max="10" width="20.15625" style="2" bestFit="1" customWidth="1"/>
    <col min="11" max="11" width="30.3125" style="2" bestFit="1" customWidth="1"/>
    <col min="12" max="12" width="31.3125" style="2" bestFit="1" customWidth="1"/>
    <col min="13" max="13" width="34.3125" style="2" bestFit="1" customWidth="1"/>
    <col min="14" max="14" width="40.47265625" style="2" bestFit="1" customWidth="1"/>
    <col min="15" max="16384" width="8.83984375" style="2"/>
  </cols>
  <sheetData>
    <row r="1" spans="1:14" ht="57.6" x14ac:dyDescent="0.55000000000000004">
      <c r="A1" s="3" t="s">
        <v>40</v>
      </c>
      <c r="B1" s="3" t="s">
        <v>472</v>
      </c>
      <c r="C1" s="2" t="s">
        <v>903</v>
      </c>
      <c r="D1" s="2" t="s">
        <v>904</v>
      </c>
      <c r="E1" s="2" t="s">
        <v>905</v>
      </c>
      <c r="F1" s="2" t="s">
        <v>966</v>
      </c>
      <c r="G1" s="2" t="s">
        <v>906</v>
      </c>
      <c r="H1" s="2" t="s">
        <v>770</v>
      </c>
      <c r="J1" t="s">
        <v>967</v>
      </c>
      <c r="K1" t="s">
        <v>968</v>
      </c>
      <c r="L1" t="s">
        <v>969</v>
      </c>
      <c r="M1" t="s">
        <v>970</v>
      </c>
      <c r="N1" t="s">
        <v>971</v>
      </c>
    </row>
    <row r="2" spans="1:14" ht="28.8" x14ac:dyDescent="0.55000000000000004">
      <c r="A2" s="3">
        <v>122</v>
      </c>
      <c r="B2" s="3" t="s">
        <v>473</v>
      </c>
      <c r="C2" s="3">
        <v>1</v>
      </c>
      <c r="D2" s="3"/>
      <c r="E2" s="3"/>
      <c r="F2" s="3"/>
      <c r="G2" s="3">
        <v>1</v>
      </c>
      <c r="H2" s="3"/>
      <c r="J2" s="1">
        <v>14</v>
      </c>
      <c r="K2" s="1">
        <v>12</v>
      </c>
      <c r="L2" s="1">
        <v>7</v>
      </c>
      <c r="M2" s="1">
        <v>7</v>
      </c>
      <c r="N2" s="1">
        <v>4</v>
      </c>
    </row>
    <row r="3" spans="1:14" ht="43.2" x14ac:dyDescent="0.55000000000000004">
      <c r="A3" s="3">
        <v>134</v>
      </c>
      <c r="B3" s="3" t="s">
        <v>474</v>
      </c>
      <c r="C3" s="3">
        <v>1</v>
      </c>
      <c r="D3" s="3"/>
      <c r="E3" s="3"/>
      <c r="F3" s="3"/>
      <c r="G3" s="3">
        <v>1</v>
      </c>
      <c r="H3" s="3"/>
      <c r="J3"/>
      <c r="K3"/>
      <c r="L3"/>
    </row>
    <row r="4" spans="1:14" ht="43.2" x14ac:dyDescent="0.55000000000000004">
      <c r="A4" s="3">
        <v>164</v>
      </c>
      <c r="B4" s="3" t="s">
        <v>475</v>
      </c>
      <c r="C4" s="3">
        <v>1</v>
      </c>
      <c r="D4" s="3"/>
      <c r="E4" s="3"/>
      <c r="F4" s="3">
        <v>1</v>
      </c>
      <c r="G4" s="3">
        <v>1</v>
      </c>
      <c r="H4" s="3"/>
      <c r="J4"/>
      <c r="K4"/>
      <c r="L4"/>
    </row>
    <row r="5" spans="1:14" x14ac:dyDescent="0.55000000000000004">
      <c r="A5" s="3">
        <v>165</v>
      </c>
      <c r="B5" s="3" t="s">
        <v>39</v>
      </c>
      <c r="C5" s="3"/>
      <c r="D5" s="3"/>
      <c r="E5" s="3"/>
      <c r="F5" s="3"/>
      <c r="G5" s="3"/>
      <c r="H5" s="3"/>
      <c r="J5"/>
      <c r="K5"/>
      <c r="L5"/>
    </row>
    <row r="6" spans="1:14" ht="28.8" x14ac:dyDescent="0.55000000000000004">
      <c r="A6" s="3">
        <v>168</v>
      </c>
      <c r="B6" s="3" t="s">
        <v>476</v>
      </c>
      <c r="C6" s="3">
        <v>1</v>
      </c>
      <c r="D6" s="3"/>
      <c r="E6" s="3"/>
      <c r="F6" s="3">
        <v>1</v>
      </c>
      <c r="G6" s="3"/>
      <c r="H6" s="3"/>
      <c r="J6"/>
      <c r="K6"/>
      <c r="L6"/>
    </row>
    <row r="7" spans="1:14" x14ac:dyDescent="0.55000000000000004">
      <c r="A7" s="3">
        <v>170</v>
      </c>
      <c r="B7" s="3" t="s">
        <v>39</v>
      </c>
      <c r="C7" s="3"/>
      <c r="D7" s="3"/>
      <c r="E7" s="3"/>
      <c r="F7" s="3"/>
      <c r="G7" s="3"/>
      <c r="H7" s="3"/>
      <c r="J7"/>
      <c r="K7"/>
      <c r="L7"/>
    </row>
    <row r="8" spans="1:14" x14ac:dyDescent="0.55000000000000004">
      <c r="A8" s="3">
        <v>171</v>
      </c>
      <c r="B8" s="3" t="s">
        <v>477</v>
      </c>
      <c r="C8" s="3">
        <v>1</v>
      </c>
      <c r="D8" s="3"/>
      <c r="E8" s="3">
        <v>1</v>
      </c>
      <c r="F8" s="3"/>
      <c r="G8" s="3"/>
      <c r="H8" s="3"/>
      <c r="J8"/>
      <c r="K8"/>
      <c r="L8"/>
    </row>
    <row r="9" spans="1:14" ht="28.8" x14ac:dyDescent="0.55000000000000004">
      <c r="A9" s="3">
        <v>175</v>
      </c>
      <c r="B9" s="3" t="s">
        <v>478</v>
      </c>
      <c r="C9" s="3"/>
      <c r="D9" s="3"/>
      <c r="E9" s="3">
        <v>1</v>
      </c>
      <c r="F9" s="3"/>
      <c r="G9" s="3"/>
      <c r="H9" s="3"/>
      <c r="J9"/>
      <c r="K9"/>
      <c r="L9"/>
    </row>
    <row r="10" spans="1:14" x14ac:dyDescent="0.55000000000000004">
      <c r="A10" s="3">
        <v>183</v>
      </c>
      <c r="B10" s="3" t="s">
        <v>479</v>
      </c>
      <c r="C10" s="3"/>
      <c r="D10" s="3">
        <v>1</v>
      </c>
      <c r="E10" s="3"/>
      <c r="F10" s="3"/>
      <c r="G10" s="3"/>
      <c r="H10" s="3"/>
      <c r="J10"/>
      <c r="K10"/>
      <c r="L10"/>
    </row>
    <row r="11" spans="1:14" ht="43.2" x14ac:dyDescent="0.55000000000000004">
      <c r="A11" s="3">
        <v>185</v>
      </c>
      <c r="B11" s="3" t="s">
        <v>480</v>
      </c>
      <c r="C11" s="3"/>
      <c r="D11" s="3">
        <v>1</v>
      </c>
      <c r="E11" s="3"/>
      <c r="F11" s="3"/>
      <c r="G11" s="3"/>
      <c r="H11" s="3"/>
      <c r="J11"/>
      <c r="K11"/>
      <c r="L11"/>
    </row>
    <row r="12" spans="1:14" x14ac:dyDescent="0.55000000000000004">
      <c r="A12" s="3">
        <v>189</v>
      </c>
      <c r="B12" s="3" t="s">
        <v>481</v>
      </c>
      <c r="C12" s="3"/>
      <c r="D12" s="3"/>
      <c r="E12" s="3"/>
      <c r="F12" s="3"/>
      <c r="G12" s="3">
        <v>1</v>
      </c>
      <c r="H12" s="3"/>
      <c r="J12"/>
      <c r="K12"/>
      <c r="L12"/>
    </row>
    <row r="13" spans="1:14" x14ac:dyDescent="0.55000000000000004">
      <c r="A13" s="3">
        <v>192</v>
      </c>
      <c r="B13" s="3" t="s">
        <v>482</v>
      </c>
      <c r="C13" s="3"/>
      <c r="D13" s="3"/>
      <c r="E13" s="3">
        <v>1</v>
      </c>
      <c r="F13" s="3"/>
      <c r="G13" s="3"/>
      <c r="H13" s="3"/>
      <c r="J13"/>
      <c r="K13"/>
      <c r="L13"/>
    </row>
    <row r="14" spans="1:14" x14ac:dyDescent="0.55000000000000004">
      <c r="A14" s="3">
        <v>197</v>
      </c>
      <c r="B14" s="3" t="s">
        <v>483</v>
      </c>
      <c r="C14" s="3">
        <v>1</v>
      </c>
      <c r="D14" s="3"/>
      <c r="E14" s="3"/>
      <c r="F14" s="3"/>
      <c r="G14" s="3"/>
      <c r="H14" s="3"/>
      <c r="J14"/>
      <c r="K14"/>
      <c r="L14"/>
    </row>
    <row r="15" spans="1:14" x14ac:dyDescent="0.55000000000000004">
      <c r="A15" s="3">
        <v>201</v>
      </c>
      <c r="B15" s="3" t="s">
        <v>39</v>
      </c>
      <c r="C15" s="3"/>
      <c r="D15" s="3"/>
      <c r="E15" s="3"/>
      <c r="F15" s="3"/>
      <c r="G15" s="3"/>
      <c r="H15" s="3"/>
      <c r="J15"/>
      <c r="K15"/>
      <c r="L15"/>
    </row>
    <row r="16" spans="1:14" x14ac:dyDescent="0.55000000000000004">
      <c r="A16" s="3">
        <v>202</v>
      </c>
      <c r="B16" s="3" t="s">
        <v>39</v>
      </c>
      <c r="C16" s="3"/>
      <c r="D16" s="3"/>
      <c r="E16" s="3"/>
      <c r="F16" s="3"/>
      <c r="G16" s="3"/>
      <c r="H16" s="3"/>
      <c r="J16"/>
      <c r="K16"/>
      <c r="L16"/>
    </row>
    <row r="17" spans="1:12" ht="28.8" x14ac:dyDescent="0.55000000000000004">
      <c r="A17" s="3">
        <v>203</v>
      </c>
      <c r="B17" s="3" t="s">
        <v>484</v>
      </c>
      <c r="C17" s="3"/>
      <c r="D17" s="3">
        <v>1</v>
      </c>
      <c r="E17" s="3">
        <v>1</v>
      </c>
      <c r="F17" s="3"/>
      <c r="G17" s="3"/>
      <c r="H17" s="3"/>
      <c r="J17"/>
      <c r="K17"/>
      <c r="L17"/>
    </row>
    <row r="18" spans="1:12" ht="72" x14ac:dyDescent="0.55000000000000004">
      <c r="A18" s="3">
        <v>204</v>
      </c>
      <c r="B18" s="3" t="s">
        <v>485</v>
      </c>
      <c r="C18" s="3">
        <v>1</v>
      </c>
      <c r="D18" s="3">
        <v>1</v>
      </c>
      <c r="E18" s="3"/>
      <c r="F18" s="3">
        <v>1</v>
      </c>
      <c r="G18" s="3"/>
      <c r="H18" s="3" t="s">
        <v>965</v>
      </c>
      <c r="J18"/>
      <c r="K18"/>
      <c r="L18"/>
    </row>
    <row r="19" spans="1:12" x14ac:dyDescent="0.55000000000000004">
      <c r="A19" s="3">
        <v>205</v>
      </c>
      <c r="B19" s="3" t="s">
        <v>39</v>
      </c>
      <c r="C19" s="3"/>
      <c r="D19" s="3"/>
      <c r="E19" s="3"/>
      <c r="F19" s="3"/>
      <c r="G19" s="3"/>
      <c r="H19" s="3"/>
    </row>
    <row r="20" spans="1:12" ht="57.6" x14ac:dyDescent="0.55000000000000004">
      <c r="A20" s="3">
        <v>206</v>
      </c>
      <c r="B20" s="3" t="s">
        <v>486</v>
      </c>
      <c r="C20" s="3">
        <v>1</v>
      </c>
      <c r="D20" s="3">
        <v>1</v>
      </c>
      <c r="E20" s="3"/>
      <c r="F20" s="3">
        <v>1</v>
      </c>
      <c r="G20" s="3"/>
      <c r="H20" s="3"/>
    </row>
    <row r="21" spans="1:12" ht="72" x14ac:dyDescent="0.55000000000000004">
      <c r="A21" s="3">
        <v>207</v>
      </c>
      <c r="B21" s="3" t="s">
        <v>487</v>
      </c>
      <c r="C21" s="3">
        <v>1</v>
      </c>
      <c r="D21" s="3">
        <v>1</v>
      </c>
      <c r="E21" s="3"/>
      <c r="F21" s="3"/>
      <c r="G21" s="3"/>
      <c r="H21" s="3"/>
    </row>
    <row r="22" spans="1:12" x14ac:dyDescent="0.55000000000000004">
      <c r="A22" s="3">
        <v>208</v>
      </c>
      <c r="B22" s="3" t="s">
        <v>39</v>
      </c>
      <c r="C22" s="3"/>
      <c r="D22" s="3"/>
      <c r="E22" s="3"/>
      <c r="F22" s="3"/>
      <c r="G22" s="3"/>
      <c r="H22" s="3"/>
    </row>
    <row r="23" spans="1:12" x14ac:dyDescent="0.55000000000000004">
      <c r="A23" s="3">
        <v>209</v>
      </c>
      <c r="B23" s="3" t="s">
        <v>488</v>
      </c>
      <c r="C23" s="3">
        <v>1</v>
      </c>
      <c r="D23" s="3"/>
      <c r="E23" s="3"/>
      <c r="F23" s="3"/>
      <c r="G23" s="3"/>
      <c r="H23" s="3"/>
    </row>
    <row r="24" spans="1:12" ht="28.8" x14ac:dyDescent="0.55000000000000004">
      <c r="A24" s="3">
        <v>211</v>
      </c>
      <c r="B24" s="3" t="s">
        <v>489</v>
      </c>
      <c r="C24" s="3">
        <v>1</v>
      </c>
      <c r="D24" s="3"/>
      <c r="E24" s="3">
        <v>1</v>
      </c>
      <c r="F24" s="3"/>
      <c r="G24" s="3"/>
      <c r="H24" s="3"/>
    </row>
    <row r="25" spans="1:12" x14ac:dyDescent="0.55000000000000004">
      <c r="A25" s="3">
        <v>215</v>
      </c>
      <c r="B25" s="3" t="s">
        <v>490</v>
      </c>
      <c r="C25" s="3"/>
      <c r="D25" s="3">
        <v>1</v>
      </c>
      <c r="E25" s="3"/>
      <c r="F25" s="3"/>
      <c r="G25" s="3"/>
      <c r="H25" s="3"/>
    </row>
    <row r="26" spans="1:12" x14ac:dyDescent="0.55000000000000004">
      <c r="A26" s="3">
        <v>217</v>
      </c>
      <c r="B26" s="3" t="s">
        <v>491</v>
      </c>
      <c r="C26" s="3"/>
      <c r="D26" s="3">
        <v>1</v>
      </c>
      <c r="E26" s="3"/>
      <c r="F26" s="3"/>
      <c r="G26" s="3"/>
      <c r="H26" s="3"/>
    </row>
    <row r="27" spans="1:12" ht="72" x14ac:dyDescent="0.55000000000000004">
      <c r="A27" s="3">
        <v>222</v>
      </c>
      <c r="B27" s="3" t="s">
        <v>492</v>
      </c>
      <c r="C27" s="3"/>
      <c r="D27" s="3">
        <v>1</v>
      </c>
      <c r="E27" s="3"/>
      <c r="F27" s="3"/>
      <c r="G27" s="3"/>
      <c r="H27" s="3"/>
    </row>
    <row r="28" spans="1:12" ht="57.6" x14ac:dyDescent="0.55000000000000004">
      <c r="A28" s="3">
        <v>223</v>
      </c>
      <c r="B28" s="3" t="s">
        <v>493</v>
      </c>
      <c r="C28" s="3"/>
      <c r="D28" s="3"/>
      <c r="E28" s="3"/>
      <c r="F28" s="3">
        <v>1</v>
      </c>
      <c r="G28" s="3"/>
      <c r="H28" s="3"/>
    </row>
    <row r="29" spans="1:12" x14ac:dyDescent="0.55000000000000004">
      <c r="A29" s="3">
        <v>228</v>
      </c>
      <c r="B29" s="3" t="s">
        <v>494</v>
      </c>
      <c r="C29" s="3"/>
      <c r="D29" s="3">
        <v>1</v>
      </c>
      <c r="E29" s="3"/>
      <c r="F29" s="3"/>
      <c r="G29" s="3"/>
      <c r="H29" s="3"/>
    </row>
    <row r="30" spans="1:12" x14ac:dyDescent="0.55000000000000004">
      <c r="A30" s="3">
        <v>236</v>
      </c>
      <c r="B30" s="3" t="s">
        <v>495</v>
      </c>
      <c r="C30" s="3"/>
      <c r="D30" s="3"/>
      <c r="E30" s="3">
        <v>1</v>
      </c>
      <c r="F30" s="3"/>
      <c r="G30" s="3"/>
      <c r="H30" s="3"/>
    </row>
    <row r="31" spans="1:12" ht="28.8" x14ac:dyDescent="0.55000000000000004">
      <c r="A31" s="3">
        <v>237</v>
      </c>
      <c r="B31" s="3" t="s">
        <v>496</v>
      </c>
      <c r="C31" s="3"/>
      <c r="D31" s="3"/>
      <c r="E31" s="3"/>
      <c r="F31" s="3"/>
      <c r="G31" s="3"/>
      <c r="H31" s="3"/>
    </row>
    <row r="32" spans="1:12" x14ac:dyDescent="0.55000000000000004">
      <c r="A32" s="3">
        <v>238</v>
      </c>
      <c r="B32" s="3" t="s">
        <v>39</v>
      </c>
      <c r="C32" s="3"/>
      <c r="D32" s="3"/>
      <c r="E32" s="3"/>
      <c r="F32" s="3"/>
      <c r="G32" s="3"/>
      <c r="H32" s="3"/>
    </row>
    <row r="33" spans="1:8" x14ac:dyDescent="0.55000000000000004">
      <c r="A33" s="3">
        <v>241</v>
      </c>
      <c r="B33" s="3" t="s">
        <v>497</v>
      </c>
      <c r="C33" s="3">
        <v>1</v>
      </c>
      <c r="D33" s="3"/>
      <c r="E33" s="3"/>
      <c r="F33" s="3">
        <v>1</v>
      </c>
      <c r="G33" s="3"/>
      <c r="H33" s="3"/>
    </row>
    <row r="34" spans="1:8" ht="28.8" x14ac:dyDescent="0.55000000000000004">
      <c r="A34" s="3">
        <v>242</v>
      </c>
      <c r="B34" s="3" t="s">
        <v>498</v>
      </c>
      <c r="C34" s="3"/>
      <c r="D34" s="3">
        <v>1</v>
      </c>
      <c r="E34" s="3"/>
      <c r="F34" s="3"/>
      <c r="G34" s="3"/>
      <c r="H34" s="3"/>
    </row>
    <row r="35" spans="1:8" ht="43.2" x14ac:dyDescent="0.55000000000000004">
      <c r="A35" s="3">
        <v>243</v>
      </c>
      <c r="B35" s="3" t="s">
        <v>499</v>
      </c>
      <c r="C35" s="3">
        <v>1</v>
      </c>
      <c r="D35" s="3"/>
      <c r="E35" s="3"/>
      <c r="F35" s="3">
        <v>1</v>
      </c>
      <c r="G35" s="3"/>
      <c r="H35" s="3"/>
    </row>
    <row r="36" spans="1:8" x14ac:dyDescent="0.55000000000000004">
      <c r="A36" s="3">
        <v>244</v>
      </c>
      <c r="B36" s="3" t="s">
        <v>490</v>
      </c>
      <c r="C36" s="3"/>
      <c r="D36" s="3">
        <v>1</v>
      </c>
      <c r="E36" s="3"/>
      <c r="F36" s="3"/>
      <c r="G36" s="3"/>
      <c r="H36" s="3"/>
    </row>
    <row r="37" spans="1:8" ht="28.8" x14ac:dyDescent="0.55000000000000004">
      <c r="A37" s="3">
        <v>245</v>
      </c>
      <c r="B37" s="3" t="s">
        <v>500</v>
      </c>
      <c r="C37" s="3">
        <v>1</v>
      </c>
      <c r="D37" s="3"/>
      <c r="E37" s="3"/>
      <c r="F37" s="3"/>
      <c r="G37" s="3"/>
      <c r="H37" s="3"/>
    </row>
    <row r="38" spans="1:8" ht="28.8" x14ac:dyDescent="0.55000000000000004">
      <c r="A38" s="3">
        <v>251</v>
      </c>
      <c r="B38" s="3" t="s">
        <v>501</v>
      </c>
      <c r="C38" s="3"/>
      <c r="D38" s="3"/>
      <c r="E38" s="3">
        <v>1</v>
      </c>
      <c r="F38" s="3"/>
      <c r="G38" s="3"/>
      <c r="H38" s="3"/>
    </row>
    <row r="39" spans="1:8" x14ac:dyDescent="0.55000000000000004">
      <c r="A39" s="3">
        <v>253</v>
      </c>
      <c r="B39" s="3" t="s">
        <v>502</v>
      </c>
      <c r="C39" s="3"/>
      <c r="D39" s="3"/>
      <c r="E39" s="3"/>
      <c r="F39" s="3"/>
      <c r="G39" s="3"/>
      <c r="H39" s="3"/>
    </row>
  </sheetData>
  <phoneticPr fontId="1" type="noConversion"/>
  <pageMargins left="0.7" right="0.7" top="0.75" bottom="0.75" header="0.3" footer="0.3"/>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2B9F-092F-46CB-B93A-A6B7C7A3D5EC}">
  <dimension ref="A1:AF39"/>
  <sheetViews>
    <sheetView topLeftCell="E1" workbookViewId="0">
      <pane ySplit="1" topLeftCell="A38" activePane="bottomLeft" state="frozen"/>
      <selection pane="bottomLeft" activeCell="P1" sqref="P1:P1048576"/>
    </sheetView>
  </sheetViews>
  <sheetFormatPr defaultColWidth="8.83984375" defaultRowHeight="14.4" x14ac:dyDescent="0.55000000000000004"/>
  <cols>
    <col min="1" max="1" width="7.15625" bestFit="1" customWidth="1"/>
    <col min="2" max="2" width="76.68359375" bestFit="1" customWidth="1"/>
    <col min="3" max="15" width="15.47265625" customWidth="1"/>
    <col min="16" max="16" width="13.15625" customWidth="1"/>
    <col min="18" max="18" width="37.15625" bestFit="1" customWidth="1"/>
    <col min="19" max="19" width="37.68359375" bestFit="1" customWidth="1"/>
    <col min="20" max="20" width="37" bestFit="1" customWidth="1"/>
    <col min="21" max="21" width="33.15625" bestFit="1" customWidth="1"/>
    <col min="22" max="22" width="25" bestFit="1" customWidth="1"/>
    <col min="23" max="23" width="75" bestFit="1" customWidth="1"/>
    <col min="24" max="24" width="26.83984375" bestFit="1" customWidth="1"/>
    <col min="25" max="25" width="79.3125" bestFit="1" customWidth="1"/>
    <col min="26" max="26" width="37" bestFit="1" customWidth="1"/>
    <col min="27" max="27" width="35.15625" bestFit="1" customWidth="1"/>
    <col min="28" max="28" width="57.3125" bestFit="1" customWidth="1"/>
    <col min="29" max="29" width="36.68359375" bestFit="1" customWidth="1"/>
    <col min="30" max="30" width="102.3125" bestFit="1" customWidth="1"/>
    <col min="31" max="31" width="58.68359375" bestFit="1" customWidth="1"/>
    <col min="32" max="32" width="29.47265625" bestFit="1" customWidth="1"/>
  </cols>
  <sheetData>
    <row r="1" spans="1:32" ht="115.2" x14ac:dyDescent="0.55000000000000004">
      <c r="A1" s="3" t="s">
        <v>40</v>
      </c>
      <c r="B1" s="3" t="s">
        <v>503</v>
      </c>
      <c r="C1" s="2" t="s">
        <v>907</v>
      </c>
      <c r="D1" s="2" t="s">
        <v>908</v>
      </c>
      <c r="E1" s="2" t="s">
        <v>909</v>
      </c>
      <c r="F1" s="2" t="s">
        <v>910</v>
      </c>
      <c r="G1" s="2" t="s">
        <v>911</v>
      </c>
      <c r="H1" s="2" t="s">
        <v>912</v>
      </c>
      <c r="I1" s="2" t="s">
        <v>913</v>
      </c>
      <c r="J1" s="2" t="s">
        <v>914</v>
      </c>
      <c r="K1" s="3" t="s">
        <v>915</v>
      </c>
      <c r="L1" s="3" t="s">
        <v>974</v>
      </c>
      <c r="M1" s="3" t="s">
        <v>916</v>
      </c>
      <c r="N1" s="3" t="s">
        <v>917</v>
      </c>
      <c r="O1" s="3" t="s">
        <v>918</v>
      </c>
      <c r="P1" s="2" t="s">
        <v>770</v>
      </c>
      <c r="R1" t="s">
        <v>976</v>
      </c>
      <c r="S1" t="s">
        <v>977</v>
      </c>
      <c r="T1" t="s">
        <v>978</v>
      </c>
      <c r="U1" t="s">
        <v>979</v>
      </c>
      <c r="V1" t="s">
        <v>980</v>
      </c>
      <c r="W1" t="s">
        <v>981</v>
      </c>
      <c r="X1" t="s">
        <v>982</v>
      </c>
      <c r="Y1" t="s">
        <v>983</v>
      </c>
      <c r="Z1" t="s">
        <v>989</v>
      </c>
      <c r="AA1" t="s">
        <v>984</v>
      </c>
      <c r="AB1" t="s">
        <v>985</v>
      </c>
      <c r="AC1" t="s">
        <v>986</v>
      </c>
      <c r="AD1" t="s">
        <v>987</v>
      </c>
      <c r="AE1" t="s">
        <v>988</v>
      </c>
      <c r="AF1" t="s">
        <v>990</v>
      </c>
    </row>
    <row r="2" spans="1:32" ht="57.6" x14ac:dyDescent="0.55000000000000004">
      <c r="A2" s="3">
        <v>122</v>
      </c>
      <c r="B2" s="3" t="s">
        <v>504</v>
      </c>
      <c r="C2" s="3"/>
      <c r="D2" s="3"/>
      <c r="E2" s="3"/>
      <c r="F2" s="3"/>
      <c r="G2" s="3"/>
      <c r="H2" s="3"/>
      <c r="I2" s="3"/>
      <c r="K2" s="3">
        <v>1</v>
      </c>
      <c r="L2" s="3"/>
      <c r="M2" s="3">
        <v>1</v>
      </c>
      <c r="N2" s="3"/>
      <c r="O2" s="3"/>
      <c r="P2" s="3"/>
      <c r="R2" s="1">
        <v>6</v>
      </c>
      <c r="S2" s="1">
        <v>2</v>
      </c>
      <c r="T2" s="1">
        <v>10</v>
      </c>
      <c r="U2" s="1">
        <v>1</v>
      </c>
      <c r="V2" s="1">
        <v>3</v>
      </c>
      <c r="W2" s="1">
        <v>1</v>
      </c>
      <c r="X2" s="1">
        <v>1</v>
      </c>
      <c r="Y2" s="1">
        <v>7</v>
      </c>
      <c r="Z2" s="1"/>
      <c r="AA2" s="1">
        <v>2</v>
      </c>
      <c r="AB2" s="1">
        <v>1</v>
      </c>
      <c r="AC2" s="1">
        <v>1</v>
      </c>
      <c r="AD2" s="1">
        <v>6</v>
      </c>
      <c r="AE2" s="1">
        <v>1</v>
      </c>
      <c r="AF2" s="1"/>
    </row>
    <row r="3" spans="1:32" x14ac:dyDescent="0.55000000000000004">
      <c r="A3" s="3">
        <v>134</v>
      </c>
      <c r="B3" s="3" t="s">
        <v>505</v>
      </c>
      <c r="C3" s="3"/>
      <c r="D3" s="3"/>
      <c r="E3" s="3"/>
      <c r="F3" s="3"/>
      <c r="G3" s="3"/>
      <c r="H3" s="3"/>
      <c r="I3" s="3"/>
      <c r="K3" s="3"/>
      <c r="L3" s="3"/>
      <c r="M3" s="3"/>
      <c r="N3" s="3">
        <v>1</v>
      </c>
      <c r="O3" s="3"/>
      <c r="P3" s="3"/>
    </row>
    <row r="4" spans="1:32" ht="31" customHeight="1" x14ac:dyDescent="0.55000000000000004">
      <c r="A4" s="3">
        <v>164</v>
      </c>
      <c r="B4" s="3" t="s">
        <v>506</v>
      </c>
      <c r="C4" s="3"/>
      <c r="D4" s="3"/>
      <c r="E4" s="3">
        <v>1</v>
      </c>
      <c r="F4" s="3"/>
      <c r="G4" s="3"/>
      <c r="H4" s="3"/>
      <c r="I4" s="3"/>
      <c r="K4" s="3"/>
      <c r="L4" s="3"/>
      <c r="M4" s="3"/>
      <c r="N4" s="3"/>
      <c r="O4" s="3"/>
      <c r="P4" s="3"/>
    </row>
    <row r="5" spans="1:32" ht="72" x14ac:dyDescent="0.55000000000000004">
      <c r="A5" s="3">
        <v>165</v>
      </c>
      <c r="B5" s="3" t="s">
        <v>507</v>
      </c>
      <c r="C5" s="3"/>
      <c r="D5" s="3">
        <v>1</v>
      </c>
      <c r="E5" s="3"/>
      <c r="F5" s="3"/>
      <c r="G5" s="3"/>
      <c r="H5" s="3">
        <v>1</v>
      </c>
      <c r="I5" s="3"/>
      <c r="K5" s="3">
        <v>1</v>
      </c>
      <c r="L5" s="3"/>
      <c r="M5" s="3"/>
      <c r="N5" s="3"/>
      <c r="O5" s="3"/>
      <c r="P5" s="3"/>
    </row>
    <row r="6" spans="1:32" x14ac:dyDescent="0.55000000000000004">
      <c r="A6" s="3">
        <v>168</v>
      </c>
      <c r="B6" s="3" t="s">
        <v>508</v>
      </c>
      <c r="C6" s="3"/>
      <c r="D6" s="3"/>
      <c r="E6" s="3">
        <v>1</v>
      </c>
      <c r="F6" s="3"/>
      <c r="G6" s="3"/>
      <c r="H6" s="3"/>
      <c r="I6" s="3"/>
      <c r="K6" s="3"/>
      <c r="L6" s="3"/>
      <c r="M6" s="3"/>
      <c r="N6" s="3"/>
      <c r="O6" s="3"/>
      <c r="P6" s="3"/>
    </row>
    <row r="7" spans="1:32" x14ac:dyDescent="0.55000000000000004">
      <c r="A7" s="3">
        <v>170</v>
      </c>
      <c r="B7" s="3" t="s">
        <v>509</v>
      </c>
      <c r="C7" s="3"/>
      <c r="D7" s="3"/>
      <c r="E7" s="3"/>
      <c r="F7" s="3"/>
      <c r="G7" s="3"/>
      <c r="H7" s="3"/>
      <c r="I7" s="3"/>
      <c r="K7" s="3"/>
      <c r="L7" s="3"/>
      <c r="M7" s="3"/>
      <c r="N7" s="3">
        <v>1</v>
      </c>
      <c r="O7" s="3"/>
      <c r="P7" s="3"/>
    </row>
    <row r="8" spans="1:32" ht="43.2" x14ac:dyDescent="0.55000000000000004">
      <c r="A8" s="3">
        <v>171</v>
      </c>
      <c r="B8" s="3" t="s">
        <v>510</v>
      </c>
      <c r="C8" s="3"/>
      <c r="D8" s="3">
        <v>1</v>
      </c>
      <c r="E8" s="3">
        <v>1</v>
      </c>
      <c r="F8" s="3"/>
      <c r="G8" s="3"/>
      <c r="H8" s="3"/>
      <c r="I8" s="3"/>
      <c r="K8" s="3"/>
      <c r="L8" s="3"/>
      <c r="M8" s="3"/>
      <c r="N8" s="3">
        <v>1</v>
      </c>
      <c r="O8" s="3"/>
      <c r="P8" s="3"/>
    </row>
    <row r="9" spans="1:32" x14ac:dyDescent="0.55000000000000004">
      <c r="A9" s="3">
        <v>175</v>
      </c>
      <c r="B9" s="3" t="s">
        <v>511</v>
      </c>
      <c r="C9" s="3"/>
      <c r="D9" s="3"/>
      <c r="E9" s="3"/>
      <c r="F9" s="3"/>
      <c r="G9" s="3"/>
      <c r="H9" s="3"/>
      <c r="I9" s="3"/>
      <c r="J9" s="3"/>
      <c r="K9" s="3"/>
      <c r="L9" s="3"/>
      <c r="M9" s="3"/>
      <c r="N9" s="3"/>
      <c r="O9" s="3">
        <v>1</v>
      </c>
      <c r="P9" s="3"/>
    </row>
    <row r="10" spans="1:32" ht="72" x14ac:dyDescent="0.55000000000000004">
      <c r="A10" s="3">
        <v>183</v>
      </c>
      <c r="B10" s="3" t="s">
        <v>512</v>
      </c>
      <c r="C10" s="3"/>
      <c r="D10" s="3"/>
      <c r="E10" s="3"/>
      <c r="F10" s="3">
        <v>1</v>
      </c>
      <c r="G10" s="3">
        <v>1</v>
      </c>
      <c r="H10" s="3"/>
      <c r="I10" s="3"/>
      <c r="J10" s="3"/>
      <c r="K10" s="3"/>
      <c r="L10" s="3"/>
      <c r="M10" s="3"/>
      <c r="N10" s="3">
        <v>1</v>
      </c>
      <c r="O10" s="3"/>
      <c r="P10" s="3"/>
    </row>
    <row r="11" spans="1:32" ht="43.2" x14ac:dyDescent="0.55000000000000004">
      <c r="A11" s="3">
        <v>185</v>
      </c>
      <c r="B11" s="3" t="s">
        <v>513</v>
      </c>
      <c r="C11" s="3">
        <v>1</v>
      </c>
      <c r="D11" s="3"/>
      <c r="E11" s="3"/>
      <c r="F11" s="3"/>
      <c r="G11" s="3"/>
      <c r="H11" s="3"/>
      <c r="I11" s="3"/>
      <c r="J11" s="3">
        <v>1</v>
      </c>
      <c r="K11" s="3"/>
      <c r="L11" s="3"/>
      <c r="M11" s="3"/>
      <c r="N11" s="3"/>
      <c r="O11" s="3"/>
      <c r="P11" s="3"/>
    </row>
    <row r="12" spans="1:32" ht="100.8" x14ac:dyDescent="0.55000000000000004">
      <c r="A12" s="3">
        <v>189</v>
      </c>
      <c r="B12" s="3" t="s">
        <v>514</v>
      </c>
      <c r="C12" s="3"/>
      <c r="D12" s="3"/>
      <c r="E12" s="3"/>
      <c r="F12" s="3"/>
      <c r="G12" s="3">
        <v>1</v>
      </c>
      <c r="H12" s="3"/>
      <c r="I12" s="3"/>
      <c r="J12" s="3"/>
      <c r="K12" s="3"/>
      <c r="L12" s="3"/>
      <c r="M12" s="3"/>
      <c r="N12" s="3"/>
      <c r="O12" s="3"/>
      <c r="P12" s="3" t="s">
        <v>972</v>
      </c>
    </row>
    <row r="13" spans="1:32" ht="28.8" x14ac:dyDescent="0.55000000000000004">
      <c r="A13" s="3">
        <v>192</v>
      </c>
      <c r="B13" s="3" t="s">
        <v>515</v>
      </c>
      <c r="C13" s="3"/>
      <c r="D13" s="3"/>
      <c r="E13" s="3">
        <v>1</v>
      </c>
      <c r="F13" s="3"/>
      <c r="G13" s="3"/>
      <c r="H13" s="3"/>
      <c r="I13" s="3">
        <v>1</v>
      </c>
      <c r="J13" s="3"/>
      <c r="K13" s="3"/>
      <c r="L13" s="3"/>
      <c r="M13" s="3"/>
      <c r="N13" s="3"/>
      <c r="O13" s="3"/>
      <c r="P13" s="3"/>
    </row>
    <row r="14" spans="1:32" x14ac:dyDescent="0.55000000000000004">
      <c r="A14" s="3">
        <v>197</v>
      </c>
      <c r="B14" s="3" t="s">
        <v>516</v>
      </c>
      <c r="C14" s="3"/>
      <c r="D14" s="3"/>
      <c r="E14" s="3"/>
      <c r="F14" s="3"/>
      <c r="G14" s="3"/>
      <c r="H14" s="3"/>
      <c r="I14" s="3"/>
      <c r="J14" s="3">
        <v>1</v>
      </c>
      <c r="K14" s="3"/>
      <c r="L14" s="3"/>
      <c r="M14" s="3"/>
      <c r="N14" s="3"/>
      <c r="O14" s="3"/>
      <c r="P14" s="3"/>
    </row>
    <row r="15" spans="1:32" x14ac:dyDescent="0.55000000000000004">
      <c r="A15" s="3">
        <v>201</v>
      </c>
      <c r="B15" s="3" t="s">
        <v>39</v>
      </c>
      <c r="C15" s="3"/>
      <c r="D15" s="3"/>
      <c r="E15" s="3"/>
      <c r="F15" s="3"/>
      <c r="G15" s="3"/>
      <c r="H15" s="3"/>
      <c r="I15" s="3"/>
      <c r="J15" s="3"/>
      <c r="K15" s="3"/>
      <c r="L15" s="3"/>
      <c r="M15" s="3"/>
      <c r="N15" s="3"/>
      <c r="O15" s="3"/>
      <c r="P15" s="3"/>
    </row>
    <row r="16" spans="1:32" x14ac:dyDescent="0.55000000000000004">
      <c r="A16" s="3">
        <v>202</v>
      </c>
      <c r="B16" s="3" t="s">
        <v>39</v>
      </c>
      <c r="C16" s="3"/>
      <c r="D16" s="3"/>
      <c r="E16" s="3"/>
      <c r="F16" s="3"/>
      <c r="G16" s="3"/>
      <c r="H16" s="3"/>
      <c r="I16" s="3"/>
      <c r="J16" s="3"/>
      <c r="K16" s="3"/>
      <c r="L16" s="3"/>
      <c r="M16" s="3"/>
      <c r="N16" s="3"/>
      <c r="O16" s="3"/>
      <c r="P16" s="3"/>
    </row>
    <row r="17" spans="1:16" ht="28.8" x14ac:dyDescent="0.55000000000000004">
      <c r="A17" s="3">
        <v>203</v>
      </c>
      <c r="B17" s="3" t="s">
        <v>517</v>
      </c>
      <c r="C17" s="3"/>
      <c r="D17" s="3"/>
      <c r="E17" s="3">
        <v>1</v>
      </c>
      <c r="F17" s="3"/>
      <c r="G17" s="3"/>
      <c r="H17" s="3"/>
      <c r="I17" s="3"/>
      <c r="J17" s="3"/>
      <c r="K17" s="3"/>
      <c r="L17" s="3"/>
      <c r="M17" s="3"/>
      <c r="N17" s="3"/>
      <c r="O17" s="3"/>
      <c r="P17" s="3"/>
    </row>
    <row r="18" spans="1:16" ht="72" x14ac:dyDescent="0.55000000000000004">
      <c r="A18" s="3">
        <v>204</v>
      </c>
      <c r="B18" s="3" t="s">
        <v>518</v>
      </c>
      <c r="C18" s="3"/>
      <c r="D18" s="3"/>
      <c r="E18" s="3">
        <v>1</v>
      </c>
      <c r="F18" s="3"/>
      <c r="G18" s="3"/>
      <c r="H18" s="3"/>
      <c r="I18" s="3"/>
      <c r="J18" s="3"/>
      <c r="K18" s="3"/>
      <c r="L18" s="3"/>
      <c r="M18" s="3"/>
      <c r="N18" s="3"/>
      <c r="O18" s="3"/>
      <c r="P18" s="3"/>
    </row>
    <row r="19" spans="1:16" x14ac:dyDescent="0.55000000000000004">
      <c r="A19" s="3">
        <v>205</v>
      </c>
      <c r="B19" s="3" t="s">
        <v>39</v>
      </c>
      <c r="C19" s="3"/>
      <c r="D19" s="3"/>
      <c r="E19" s="3"/>
      <c r="F19" s="3"/>
      <c r="G19" s="3"/>
      <c r="H19" s="3"/>
      <c r="I19" s="3"/>
      <c r="J19" s="3"/>
      <c r="K19" s="3"/>
      <c r="L19" s="3"/>
      <c r="M19" s="3"/>
      <c r="N19" s="3"/>
      <c r="O19" s="3"/>
      <c r="P19" s="3"/>
    </row>
    <row r="20" spans="1:16" x14ac:dyDescent="0.55000000000000004">
      <c r="A20" s="3">
        <v>206</v>
      </c>
      <c r="B20" s="3" t="s">
        <v>508</v>
      </c>
      <c r="C20" s="3"/>
      <c r="D20" s="3"/>
      <c r="E20" s="3">
        <v>1</v>
      </c>
      <c r="F20" s="3"/>
      <c r="G20" s="3"/>
      <c r="H20" s="3"/>
      <c r="I20" s="3"/>
      <c r="J20" s="3"/>
      <c r="K20" s="3"/>
      <c r="L20" s="3"/>
      <c r="M20" s="3"/>
      <c r="N20" s="3"/>
      <c r="O20" s="3"/>
      <c r="P20" s="3"/>
    </row>
    <row r="21" spans="1:16" ht="57.6" x14ac:dyDescent="0.55000000000000004">
      <c r="A21" s="3">
        <v>207</v>
      </c>
      <c r="B21" s="3" t="s">
        <v>519</v>
      </c>
      <c r="C21" s="3"/>
      <c r="D21" s="3"/>
      <c r="E21" s="3">
        <v>1</v>
      </c>
      <c r="F21" s="3"/>
      <c r="G21" s="3"/>
      <c r="H21" s="3"/>
      <c r="I21" s="3"/>
      <c r="J21" s="3">
        <v>1</v>
      </c>
      <c r="K21" s="3"/>
      <c r="L21" s="3"/>
      <c r="M21" s="3"/>
      <c r="N21" s="3"/>
      <c r="O21" s="3"/>
      <c r="P21" s="3"/>
    </row>
    <row r="22" spans="1:16" x14ac:dyDescent="0.55000000000000004">
      <c r="A22" s="3">
        <v>208</v>
      </c>
      <c r="B22" s="3" t="s">
        <v>39</v>
      </c>
      <c r="C22" s="3"/>
      <c r="D22" s="3"/>
      <c r="E22" s="3"/>
      <c r="F22" s="3"/>
      <c r="G22" s="3"/>
      <c r="H22" s="3"/>
      <c r="I22" s="3"/>
      <c r="J22" s="3"/>
      <c r="K22" s="3"/>
      <c r="L22" s="3"/>
      <c r="M22" s="3"/>
      <c r="N22" s="3"/>
      <c r="O22" s="3"/>
      <c r="P22" s="3"/>
    </row>
    <row r="23" spans="1:16" ht="172.8" x14ac:dyDescent="0.55000000000000004">
      <c r="A23" s="3">
        <v>209</v>
      </c>
      <c r="B23" s="3" t="s">
        <v>520</v>
      </c>
      <c r="C23" s="3"/>
      <c r="D23" s="3"/>
      <c r="E23" s="3"/>
      <c r="F23" s="3"/>
      <c r="G23" s="3"/>
      <c r="H23" s="3"/>
      <c r="I23" s="3"/>
      <c r="J23" s="3">
        <v>1</v>
      </c>
      <c r="K23" s="3"/>
      <c r="L23" s="3">
        <v>1</v>
      </c>
      <c r="M23" s="3"/>
      <c r="N23" s="3"/>
      <c r="O23" s="3"/>
      <c r="P23" s="3" t="s">
        <v>973</v>
      </c>
    </row>
    <row r="24" spans="1:16" ht="45.25" customHeight="1" x14ac:dyDescent="0.55000000000000004">
      <c r="A24" s="3">
        <v>211</v>
      </c>
      <c r="B24" s="3" t="s">
        <v>521</v>
      </c>
      <c r="C24" s="3"/>
      <c r="D24" s="3"/>
      <c r="E24" s="3"/>
      <c r="F24" s="3"/>
      <c r="G24" s="3"/>
      <c r="H24" s="3"/>
      <c r="I24" s="3"/>
      <c r="J24" s="3"/>
      <c r="K24" s="3"/>
      <c r="L24" s="3"/>
      <c r="M24" s="3"/>
      <c r="N24" s="3"/>
      <c r="O24" s="3"/>
      <c r="P24" s="3"/>
    </row>
    <row r="25" spans="1:16" x14ac:dyDescent="0.55000000000000004">
      <c r="A25" s="3">
        <v>215</v>
      </c>
      <c r="B25" s="3" t="s">
        <v>522</v>
      </c>
      <c r="C25" s="3"/>
      <c r="D25" s="3"/>
      <c r="E25" s="3"/>
      <c r="F25" s="3"/>
      <c r="G25" s="3"/>
      <c r="H25" s="3"/>
      <c r="I25" s="3"/>
      <c r="J25" s="3"/>
      <c r="K25" s="3"/>
      <c r="L25" s="3"/>
      <c r="M25" s="3"/>
      <c r="N25" s="3"/>
      <c r="O25" s="3"/>
      <c r="P25" s="3"/>
    </row>
    <row r="26" spans="1:16" ht="28.8" x14ac:dyDescent="0.55000000000000004">
      <c r="A26" s="3">
        <v>217</v>
      </c>
      <c r="B26" s="3" t="s">
        <v>523</v>
      </c>
      <c r="C26" s="3">
        <v>1</v>
      </c>
      <c r="D26" s="3"/>
      <c r="E26" s="3">
        <v>1</v>
      </c>
      <c r="F26" s="3"/>
      <c r="G26" s="3"/>
      <c r="H26" s="3"/>
      <c r="I26" s="3"/>
      <c r="J26" s="3"/>
      <c r="K26" s="3"/>
      <c r="L26" s="3"/>
      <c r="M26" s="3"/>
      <c r="N26" s="3"/>
      <c r="O26" s="3"/>
      <c r="P26" s="3"/>
    </row>
    <row r="27" spans="1:16" ht="86.4" x14ac:dyDescent="0.55000000000000004">
      <c r="A27" s="3">
        <v>222</v>
      </c>
      <c r="B27" s="3" t="s">
        <v>524</v>
      </c>
      <c r="C27" s="3"/>
      <c r="D27" s="3"/>
      <c r="E27" s="3"/>
      <c r="F27" s="3"/>
      <c r="G27" s="3"/>
      <c r="H27" s="3"/>
      <c r="I27" s="3"/>
      <c r="J27" s="3"/>
      <c r="K27" s="3"/>
      <c r="L27" s="3"/>
      <c r="M27" s="3"/>
      <c r="N27" s="3">
        <v>1</v>
      </c>
      <c r="O27" s="3"/>
      <c r="P27" s="3"/>
    </row>
    <row r="28" spans="1:16" ht="43.2" x14ac:dyDescent="0.55000000000000004">
      <c r="A28" s="3">
        <v>223</v>
      </c>
      <c r="B28" s="3" t="s">
        <v>525</v>
      </c>
      <c r="C28" s="3">
        <v>1</v>
      </c>
      <c r="D28" s="3"/>
      <c r="E28" s="3"/>
      <c r="F28" s="3"/>
      <c r="G28" s="3">
        <v>1</v>
      </c>
      <c r="H28" s="3"/>
      <c r="I28" s="3"/>
      <c r="J28" s="3">
        <v>1</v>
      </c>
      <c r="K28" s="3"/>
      <c r="L28" s="3"/>
      <c r="M28" s="3"/>
      <c r="N28" s="3"/>
      <c r="O28" s="3"/>
      <c r="P28" s="3"/>
    </row>
    <row r="29" spans="1:16" ht="28.8" x14ac:dyDescent="0.55000000000000004">
      <c r="A29" s="3">
        <v>228</v>
      </c>
      <c r="B29" s="3" t="s">
        <v>526</v>
      </c>
      <c r="C29" s="3"/>
      <c r="D29" s="3"/>
      <c r="E29" s="3"/>
      <c r="F29" s="3"/>
      <c r="G29" s="3"/>
      <c r="H29" s="3"/>
      <c r="I29" s="3"/>
      <c r="J29" s="3"/>
      <c r="K29" s="3"/>
      <c r="L29" s="3"/>
      <c r="M29" s="3"/>
      <c r="N29" s="3"/>
      <c r="O29" s="3"/>
      <c r="P29" s="3"/>
    </row>
    <row r="30" spans="1:16" x14ac:dyDescent="0.55000000000000004">
      <c r="A30" s="3">
        <v>236</v>
      </c>
      <c r="B30" s="3" t="s">
        <v>527</v>
      </c>
      <c r="C30" s="3"/>
      <c r="D30" s="3"/>
      <c r="E30" s="3"/>
      <c r="F30" s="3"/>
      <c r="G30" s="3"/>
      <c r="H30" s="3"/>
      <c r="I30" s="3"/>
      <c r="J30" s="3"/>
      <c r="K30" s="3"/>
      <c r="L30" s="3"/>
      <c r="M30" s="3"/>
      <c r="N30" s="3"/>
      <c r="O30" s="3"/>
      <c r="P30" s="3"/>
    </row>
    <row r="31" spans="1:16" x14ac:dyDescent="0.55000000000000004">
      <c r="A31" s="3">
        <v>237</v>
      </c>
      <c r="B31" s="3" t="s">
        <v>528</v>
      </c>
      <c r="C31" s="3"/>
      <c r="D31" s="3"/>
      <c r="E31" s="3"/>
      <c r="F31" s="3"/>
      <c r="G31" s="3"/>
      <c r="H31" s="3"/>
      <c r="I31" s="3"/>
      <c r="J31" s="3"/>
      <c r="K31" s="3"/>
      <c r="L31" s="3"/>
      <c r="M31" s="3"/>
      <c r="N31" s="3"/>
      <c r="O31" s="3"/>
      <c r="P31" s="3"/>
    </row>
    <row r="32" spans="1:16" x14ac:dyDescent="0.55000000000000004">
      <c r="A32" s="3">
        <v>238</v>
      </c>
      <c r="B32" s="3" t="s">
        <v>39</v>
      </c>
      <c r="C32" s="3"/>
      <c r="D32" s="3"/>
      <c r="E32" s="3"/>
      <c r="F32" s="3"/>
      <c r="G32" s="3"/>
      <c r="H32" s="3"/>
      <c r="I32" s="3"/>
      <c r="J32" s="3"/>
      <c r="K32" s="3"/>
      <c r="L32" s="3"/>
      <c r="M32" s="3"/>
      <c r="N32" s="3"/>
      <c r="O32" s="3"/>
      <c r="P32" s="3"/>
    </row>
    <row r="33" spans="1:16" ht="28.8" x14ac:dyDescent="0.55000000000000004">
      <c r="A33" s="3">
        <v>241</v>
      </c>
      <c r="B33" s="3" t="s">
        <v>529</v>
      </c>
      <c r="C33" s="3"/>
      <c r="D33" s="3"/>
      <c r="E33" s="3"/>
      <c r="F33" s="3"/>
      <c r="G33" s="3"/>
      <c r="H33" s="3"/>
      <c r="I33" s="3"/>
      <c r="J33" s="3">
        <v>1</v>
      </c>
      <c r="K33" s="3"/>
      <c r="L33" s="3"/>
      <c r="M33" s="3"/>
      <c r="N33" s="3"/>
      <c r="O33" s="3"/>
      <c r="P33" s="3"/>
    </row>
    <row r="34" spans="1:16" ht="28.8" x14ac:dyDescent="0.55000000000000004">
      <c r="A34" s="3">
        <v>242</v>
      </c>
      <c r="B34" s="3" t="s">
        <v>530</v>
      </c>
      <c r="C34" s="3">
        <v>1</v>
      </c>
      <c r="D34" s="3"/>
      <c r="E34" s="3"/>
      <c r="F34" s="3"/>
      <c r="G34" s="3"/>
      <c r="H34" s="3"/>
      <c r="I34" s="3"/>
      <c r="J34" s="3"/>
      <c r="K34" s="3"/>
      <c r="L34" s="3"/>
      <c r="M34" s="3"/>
      <c r="N34" s="3"/>
      <c r="O34" s="3"/>
      <c r="P34" s="3"/>
    </row>
    <row r="35" spans="1:16" ht="28.8" x14ac:dyDescent="0.55000000000000004">
      <c r="A35" s="3">
        <v>243</v>
      </c>
      <c r="B35" s="3" t="s">
        <v>531</v>
      </c>
      <c r="C35" s="3"/>
      <c r="D35" s="3"/>
      <c r="E35" s="3">
        <v>1</v>
      </c>
      <c r="F35" s="3"/>
      <c r="G35" s="3"/>
      <c r="H35" s="3"/>
      <c r="I35" s="3"/>
      <c r="J35" s="3"/>
      <c r="K35" s="3"/>
      <c r="L35" s="3"/>
      <c r="M35" s="3"/>
      <c r="N35" s="3"/>
      <c r="O35" s="3"/>
      <c r="P35" s="3"/>
    </row>
    <row r="36" spans="1:16" x14ac:dyDescent="0.55000000000000004">
      <c r="A36" s="3">
        <v>244</v>
      </c>
      <c r="B36" s="3" t="s">
        <v>39</v>
      </c>
      <c r="C36" s="3"/>
      <c r="D36" s="3"/>
      <c r="E36" s="3"/>
      <c r="F36" s="3"/>
      <c r="G36" s="3"/>
      <c r="H36" s="3"/>
      <c r="I36" s="3"/>
      <c r="J36" s="3"/>
      <c r="K36" s="3"/>
      <c r="L36" s="3"/>
      <c r="M36" s="3"/>
      <c r="N36" s="3"/>
      <c r="O36" s="3"/>
      <c r="P36" s="3"/>
    </row>
    <row r="37" spans="1:16" x14ac:dyDescent="0.55000000000000004">
      <c r="A37" s="3">
        <v>245</v>
      </c>
      <c r="B37" s="3" t="s">
        <v>532</v>
      </c>
      <c r="C37" s="3">
        <v>1</v>
      </c>
      <c r="D37" s="3"/>
      <c r="E37" s="3"/>
      <c r="F37" s="3"/>
      <c r="G37" s="3"/>
      <c r="H37" s="3"/>
      <c r="I37" s="3"/>
      <c r="J37" s="3"/>
      <c r="K37" s="3"/>
      <c r="L37" s="3"/>
      <c r="M37" s="3"/>
      <c r="N37" s="3"/>
      <c r="O37" s="3"/>
      <c r="P37" s="3"/>
    </row>
    <row r="38" spans="1:16" ht="72" x14ac:dyDescent="0.55000000000000004">
      <c r="A38" s="3">
        <v>251</v>
      </c>
      <c r="B38" s="3" t="s">
        <v>533</v>
      </c>
      <c r="C38" s="3">
        <v>1</v>
      </c>
      <c r="D38" s="3"/>
      <c r="E38" s="3"/>
      <c r="F38" s="3"/>
      <c r="G38" s="3"/>
      <c r="H38" s="3"/>
      <c r="I38" s="3"/>
      <c r="J38" s="3"/>
      <c r="K38" s="3"/>
      <c r="L38" s="3"/>
      <c r="M38" s="3"/>
      <c r="N38" s="3">
        <v>1</v>
      </c>
      <c r="O38" s="3"/>
      <c r="P38" s="3" t="s">
        <v>975</v>
      </c>
    </row>
    <row r="39" spans="1:16" x14ac:dyDescent="0.55000000000000004">
      <c r="A39" s="3">
        <v>253</v>
      </c>
      <c r="B39" s="3" t="s">
        <v>534</v>
      </c>
      <c r="C39" s="3"/>
      <c r="D39" s="3"/>
      <c r="E39" s="3"/>
      <c r="F39" s="3"/>
      <c r="G39" s="3"/>
      <c r="H39" s="3"/>
      <c r="I39" s="3"/>
      <c r="J39" s="3">
        <v>1</v>
      </c>
      <c r="K39" s="3"/>
      <c r="L39" s="3"/>
      <c r="M39" s="3"/>
      <c r="N39" s="3"/>
      <c r="O39" s="3"/>
      <c r="P39" s="3"/>
    </row>
  </sheetData>
  <phoneticPr fontId="1" type="noConversion"/>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1582-E84C-4846-BAFB-CA60421323AD}">
  <dimension ref="A1:I39"/>
  <sheetViews>
    <sheetView workbookViewId="0">
      <selection activeCell="C32" sqref="C32"/>
    </sheetView>
  </sheetViews>
  <sheetFormatPr defaultColWidth="8.83984375" defaultRowHeight="14.4" x14ac:dyDescent="0.55000000000000004"/>
  <cols>
    <col min="1" max="1" width="7.15625" style="2" bestFit="1" customWidth="1"/>
    <col min="2" max="2" width="76.68359375" style="2" bestFit="1" customWidth="1"/>
    <col min="3" max="4" width="8.83984375" style="2"/>
    <col min="5" max="5" width="41.83984375" style="2" customWidth="1"/>
    <col min="6" max="6" width="8.83984375" style="2"/>
    <col min="7" max="7" width="16.68359375" style="2" bestFit="1" customWidth="1"/>
    <col min="8" max="8" width="15.83984375" style="2" bestFit="1" customWidth="1"/>
    <col min="9" max="16384" width="8.83984375" style="2"/>
  </cols>
  <sheetData>
    <row r="1" spans="1:9" ht="28.8" x14ac:dyDescent="0.55000000000000004">
      <c r="A1" s="3" t="s">
        <v>40</v>
      </c>
      <c r="B1" s="3" t="s">
        <v>535</v>
      </c>
      <c r="C1" s="2" t="s">
        <v>919</v>
      </c>
      <c r="D1" s="2" t="s">
        <v>920</v>
      </c>
      <c r="E1" s="2" t="s">
        <v>770</v>
      </c>
      <c r="G1" t="s">
        <v>993</v>
      </c>
      <c r="H1" t="s">
        <v>994</v>
      </c>
      <c r="I1"/>
    </row>
    <row r="2" spans="1:9" x14ac:dyDescent="0.55000000000000004">
      <c r="A2" s="3">
        <v>122</v>
      </c>
      <c r="B2" s="3" t="s">
        <v>39</v>
      </c>
      <c r="C2" s="3"/>
      <c r="D2" s="3"/>
      <c r="E2" s="3"/>
      <c r="G2" s="1">
        <v>2</v>
      </c>
      <c r="H2" s="1">
        <v>3</v>
      </c>
      <c r="I2"/>
    </row>
    <row r="3" spans="1:9" x14ac:dyDescent="0.55000000000000004">
      <c r="A3" s="3">
        <v>134</v>
      </c>
      <c r="B3" s="3" t="s">
        <v>39</v>
      </c>
      <c r="C3" s="3"/>
      <c r="D3" s="3"/>
      <c r="E3" s="3"/>
      <c r="G3"/>
      <c r="H3"/>
      <c r="I3"/>
    </row>
    <row r="4" spans="1:9" x14ac:dyDescent="0.55000000000000004">
      <c r="A4" s="3">
        <v>164</v>
      </c>
      <c r="B4" s="3" t="s">
        <v>536</v>
      </c>
      <c r="C4" s="3">
        <v>1</v>
      </c>
      <c r="D4" s="3"/>
      <c r="E4" s="3"/>
      <c r="G4"/>
      <c r="H4"/>
      <c r="I4"/>
    </row>
    <row r="5" spans="1:9" x14ac:dyDescent="0.55000000000000004">
      <c r="A5" s="3">
        <v>165</v>
      </c>
      <c r="B5" s="3" t="s">
        <v>39</v>
      </c>
      <c r="C5" s="3"/>
      <c r="D5" s="3"/>
      <c r="E5" s="3"/>
      <c r="G5"/>
      <c r="H5"/>
      <c r="I5"/>
    </row>
    <row r="6" spans="1:9" x14ac:dyDescent="0.55000000000000004">
      <c r="A6" s="3">
        <v>168</v>
      </c>
      <c r="B6" s="3" t="s">
        <v>39</v>
      </c>
      <c r="C6" s="3"/>
      <c r="D6" s="3"/>
      <c r="E6" s="3"/>
      <c r="G6"/>
      <c r="H6"/>
      <c r="I6"/>
    </row>
    <row r="7" spans="1:9" x14ac:dyDescent="0.55000000000000004">
      <c r="A7" s="3">
        <v>170</v>
      </c>
      <c r="B7" s="3" t="s">
        <v>39</v>
      </c>
      <c r="C7" s="3"/>
      <c r="D7" s="3"/>
      <c r="E7" s="3"/>
      <c r="G7"/>
      <c r="H7"/>
      <c r="I7"/>
    </row>
    <row r="8" spans="1:9" x14ac:dyDescent="0.55000000000000004">
      <c r="A8" s="3">
        <v>171</v>
      </c>
      <c r="B8" s="3" t="s">
        <v>39</v>
      </c>
      <c r="C8" s="3"/>
      <c r="D8" s="3"/>
      <c r="E8" s="3"/>
      <c r="G8"/>
      <c r="H8"/>
      <c r="I8"/>
    </row>
    <row r="9" spans="1:9" x14ac:dyDescent="0.55000000000000004">
      <c r="A9" s="3">
        <v>175</v>
      </c>
      <c r="B9" s="3" t="s">
        <v>39</v>
      </c>
      <c r="C9" s="3"/>
      <c r="D9" s="3"/>
      <c r="E9" s="3"/>
      <c r="G9"/>
      <c r="H9"/>
      <c r="I9"/>
    </row>
    <row r="10" spans="1:9" x14ac:dyDescent="0.55000000000000004">
      <c r="A10" s="3">
        <v>183</v>
      </c>
      <c r="B10" s="3" t="s">
        <v>39</v>
      </c>
      <c r="C10" s="3"/>
      <c r="D10" s="3"/>
      <c r="E10" s="3"/>
      <c r="G10"/>
      <c r="H10"/>
      <c r="I10"/>
    </row>
    <row r="11" spans="1:9" x14ac:dyDescent="0.55000000000000004">
      <c r="A11" s="3">
        <v>185</v>
      </c>
      <c r="B11" s="3" t="s">
        <v>39</v>
      </c>
      <c r="C11" s="3"/>
      <c r="D11" s="3"/>
      <c r="E11" s="3"/>
      <c r="G11"/>
      <c r="H11"/>
      <c r="I11"/>
    </row>
    <row r="12" spans="1:9" x14ac:dyDescent="0.55000000000000004">
      <c r="A12" s="3">
        <v>189</v>
      </c>
      <c r="B12" s="3" t="s">
        <v>537</v>
      </c>
      <c r="C12" s="3"/>
      <c r="D12" s="3">
        <v>1</v>
      </c>
      <c r="E12" s="3"/>
      <c r="G12"/>
      <c r="H12"/>
      <c r="I12"/>
    </row>
    <row r="13" spans="1:9" x14ac:dyDescent="0.55000000000000004">
      <c r="A13" s="3">
        <v>192</v>
      </c>
      <c r="B13" s="3" t="s">
        <v>538</v>
      </c>
      <c r="C13" s="3"/>
      <c r="D13" s="3"/>
      <c r="E13" s="3"/>
      <c r="G13"/>
      <c r="H13"/>
      <c r="I13"/>
    </row>
    <row r="14" spans="1:9" ht="28.8" x14ac:dyDescent="0.55000000000000004">
      <c r="A14" s="3">
        <v>197</v>
      </c>
      <c r="B14" s="3" t="s">
        <v>539</v>
      </c>
      <c r="C14" s="3"/>
      <c r="D14" s="3">
        <v>1</v>
      </c>
      <c r="E14" s="3" t="s">
        <v>991</v>
      </c>
      <c r="G14"/>
      <c r="H14"/>
      <c r="I14"/>
    </row>
    <row r="15" spans="1:9" x14ac:dyDescent="0.55000000000000004">
      <c r="A15" s="3">
        <v>201</v>
      </c>
      <c r="B15" s="3" t="s">
        <v>39</v>
      </c>
      <c r="C15" s="3"/>
      <c r="D15" s="3"/>
      <c r="E15" s="3"/>
      <c r="G15"/>
      <c r="H15"/>
      <c r="I15"/>
    </row>
    <row r="16" spans="1:9" x14ac:dyDescent="0.55000000000000004">
      <c r="A16" s="3">
        <v>202</v>
      </c>
      <c r="B16" s="3" t="s">
        <v>39</v>
      </c>
      <c r="C16" s="3"/>
      <c r="D16" s="3"/>
      <c r="E16" s="3"/>
      <c r="G16"/>
      <c r="H16"/>
      <c r="I16"/>
    </row>
    <row r="17" spans="1:9" ht="28.8" x14ac:dyDescent="0.55000000000000004">
      <c r="A17" s="3">
        <v>203</v>
      </c>
      <c r="B17" s="3" t="s">
        <v>540</v>
      </c>
      <c r="C17" s="3"/>
      <c r="D17" s="3">
        <v>1</v>
      </c>
      <c r="E17" s="3"/>
      <c r="G17"/>
      <c r="H17"/>
      <c r="I17"/>
    </row>
    <row r="18" spans="1:9" x14ac:dyDescent="0.55000000000000004">
      <c r="A18" s="3">
        <v>204</v>
      </c>
      <c r="B18" s="3" t="s">
        <v>39</v>
      </c>
      <c r="C18" s="3"/>
      <c r="D18" s="3"/>
      <c r="E18" s="3"/>
      <c r="G18"/>
      <c r="H18"/>
      <c r="I18"/>
    </row>
    <row r="19" spans="1:9" x14ac:dyDescent="0.55000000000000004">
      <c r="A19" s="3">
        <v>205</v>
      </c>
      <c r="B19" s="3" t="s">
        <v>39</v>
      </c>
      <c r="C19" s="3"/>
      <c r="D19" s="3"/>
      <c r="E19" s="3"/>
    </row>
    <row r="20" spans="1:9" x14ac:dyDescent="0.55000000000000004">
      <c r="A20" s="3">
        <v>206</v>
      </c>
      <c r="B20" s="3" t="s">
        <v>39</v>
      </c>
      <c r="C20" s="3"/>
      <c r="D20" s="3"/>
      <c r="E20" s="3"/>
    </row>
    <row r="21" spans="1:9" ht="86.4" x14ac:dyDescent="0.55000000000000004">
      <c r="A21" s="3">
        <v>207</v>
      </c>
      <c r="B21" s="3" t="s">
        <v>541</v>
      </c>
      <c r="C21" s="3"/>
      <c r="D21" s="3"/>
      <c r="E21" s="3" t="s">
        <v>992</v>
      </c>
    </row>
    <row r="22" spans="1:9" x14ac:dyDescent="0.55000000000000004">
      <c r="A22" s="3">
        <v>208</v>
      </c>
      <c r="B22" s="3" t="s">
        <v>39</v>
      </c>
      <c r="C22" s="3"/>
      <c r="D22" s="3"/>
      <c r="E22" s="3"/>
    </row>
    <row r="23" spans="1:9" ht="57.6" x14ac:dyDescent="0.55000000000000004">
      <c r="A23" s="3">
        <v>209</v>
      </c>
      <c r="B23" s="3" t="s">
        <v>542</v>
      </c>
      <c r="C23" s="3"/>
      <c r="D23" s="3"/>
      <c r="E23" s="3"/>
    </row>
    <row r="24" spans="1:9" x14ac:dyDescent="0.55000000000000004">
      <c r="A24" s="3">
        <v>211</v>
      </c>
      <c r="B24" s="3" t="s">
        <v>39</v>
      </c>
      <c r="C24" s="3"/>
      <c r="D24" s="3"/>
      <c r="E24" s="3"/>
    </row>
    <row r="25" spans="1:9" x14ac:dyDescent="0.55000000000000004">
      <c r="A25" s="3">
        <v>215</v>
      </c>
      <c r="B25" s="3" t="s">
        <v>39</v>
      </c>
      <c r="C25" s="3"/>
      <c r="D25" s="3"/>
      <c r="E25" s="3"/>
    </row>
    <row r="26" spans="1:9" x14ac:dyDescent="0.55000000000000004">
      <c r="A26" s="3">
        <v>217</v>
      </c>
      <c r="B26" s="3" t="s">
        <v>543</v>
      </c>
      <c r="C26" s="3"/>
      <c r="D26" s="3"/>
      <c r="E26" s="3"/>
    </row>
    <row r="27" spans="1:9" ht="28.8" x14ac:dyDescent="0.55000000000000004">
      <c r="A27" s="3">
        <v>222</v>
      </c>
      <c r="B27" s="3" t="s">
        <v>544</v>
      </c>
      <c r="C27" s="3"/>
      <c r="D27" s="3"/>
      <c r="E27" s="3"/>
    </row>
    <row r="28" spans="1:9" x14ac:dyDescent="0.55000000000000004">
      <c r="A28" s="3">
        <v>223</v>
      </c>
      <c r="B28" s="3" t="s">
        <v>39</v>
      </c>
      <c r="C28" s="3"/>
      <c r="D28" s="3"/>
      <c r="E28" s="3"/>
    </row>
    <row r="29" spans="1:9" x14ac:dyDescent="0.55000000000000004">
      <c r="A29" s="3">
        <v>228</v>
      </c>
      <c r="B29" s="3" t="s">
        <v>39</v>
      </c>
      <c r="C29" s="3"/>
      <c r="D29" s="3"/>
      <c r="E29" s="3"/>
    </row>
    <row r="30" spans="1:9" x14ac:dyDescent="0.55000000000000004">
      <c r="A30" s="3">
        <v>236</v>
      </c>
      <c r="B30" s="3" t="s">
        <v>39</v>
      </c>
      <c r="C30" s="3"/>
      <c r="D30" s="3"/>
      <c r="E30" s="3"/>
    </row>
    <row r="31" spans="1:9" x14ac:dyDescent="0.55000000000000004">
      <c r="A31" s="3">
        <v>237</v>
      </c>
      <c r="B31" s="3" t="s">
        <v>39</v>
      </c>
      <c r="C31" s="3"/>
      <c r="D31" s="3"/>
      <c r="E31" s="3"/>
    </row>
    <row r="32" spans="1:9" x14ac:dyDescent="0.55000000000000004">
      <c r="A32" s="3">
        <v>238</v>
      </c>
      <c r="B32" s="3" t="s">
        <v>39</v>
      </c>
      <c r="C32" s="3"/>
      <c r="D32" s="3"/>
      <c r="E32" s="3"/>
    </row>
    <row r="33" spans="1:5" x14ac:dyDescent="0.55000000000000004">
      <c r="A33" s="3">
        <v>241</v>
      </c>
      <c r="B33" s="3" t="s">
        <v>545</v>
      </c>
      <c r="C33" s="3"/>
      <c r="D33" s="3"/>
      <c r="E33" s="3"/>
    </row>
    <row r="34" spans="1:5" x14ac:dyDescent="0.55000000000000004">
      <c r="A34" s="3">
        <v>242</v>
      </c>
      <c r="B34" s="3" t="s">
        <v>39</v>
      </c>
      <c r="C34" s="3"/>
      <c r="D34" s="3"/>
      <c r="E34" s="3"/>
    </row>
    <row r="35" spans="1:5" x14ac:dyDescent="0.55000000000000004">
      <c r="A35" s="3">
        <v>243</v>
      </c>
      <c r="B35" s="3" t="s">
        <v>39</v>
      </c>
      <c r="C35" s="3"/>
      <c r="D35" s="3"/>
      <c r="E35" s="3"/>
    </row>
    <row r="36" spans="1:5" x14ac:dyDescent="0.55000000000000004">
      <c r="A36" s="3">
        <v>244</v>
      </c>
      <c r="B36" s="3" t="s">
        <v>39</v>
      </c>
      <c r="C36" s="3"/>
      <c r="D36" s="3"/>
      <c r="E36" s="3"/>
    </row>
    <row r="37" spans="1:5" x14ac:dyDescent="0.55000000000000004">
      <c r="A37" s="3">
        <v>245</v>
      </c>
      <c r="B37" s="3" t="s">
        <v>39</v>
      </c>
      <c r="C37" s="3"/>
      <c r="D37" s="3"/>
      <c r="E37" s="3"/>
    </row>
    <row r="38" spans="1:5" x14ac:dyDescent="0.55000000000000004">
      <c r="A38" s="3">
        <v>251</v>
      </c>
      <c r="B38" s="3" t="s">
        <v>546</v>
      </c>
      <c r="C38" s="3">
        <v>1</v>
      </c>
      <c r="D38" s="3"/>
      <c r="E38" s="3"/>
    </row>
    <row r="39" spans="1:5" x14ac:dyDescent="0.55000000000000004">
      <c r="A39" s="3">
        <v>253</v>
      </c>
      <c r="B39" s="3" t="s">
        <v>39</v>
      </c>
      <c r="C39" s="3"/>
      <c r="D39" s="3"/>
      <c r="E39" s="3"/>
    </row>
  </sheetData>
  <phoneticPr fontId="1" type="noConversion"/>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2A46-75EA-4051-8BF3-2F263818970B}">
  <dimension ref="A1:T39"/>
  <sheetViews>
    <sheetView workbookViewId="0">
      <pane ySplit="1" topLeftCell="A2" activePane="bottomLeft" state="frozen"/>
      <selection pane="bottomLeft" activeCell="J1" sqref="J1:J1048576"/>
    </sheetView>
  </sheetViews>
  <sheetFormatPr defaultColWidth="8.83984375" defaultRowHeight="14.4" x14ac:dyDescent="0.55000000000000004"/>
  <cols>
    <col min="1" max="1" width="7.15625" bestFit="1" customWidth="1"/>
    <col min="2" max="2" width="76.68359375" bestFit="1" customWidth="1"/>
    <col min="3" max="9" width="10.47265625" customWidth="1"/>
    <col min="10" max="10" width="33.47265625" bestFit="1" customWidth="1"/>
    <col min="14" max="14" width="20.83984375" bestFit="1" customWidth="1"/>
    <col min="15" max="15" width="25.47265625" bestFit="1" customWidth="1"/>
    <col min="16" max="16" width="17.3125" bestFit="1" customWidth="1"/>
    <col min="17" max="18" width="22.47265625" bestFit="1" customWidth="1"/>
    <col min="19" max="19" width="21.3125" bestFit="1" customWidth="1"/>
    <col min="20" max="20" width="39.15625" bestFit="1" customWidth="1"/>
  </cols>
  <sheetData>
    <row r="1" spans="1:20" ht="57.6" x14ac:dyDescent="0.55000000000000004">
      <c r="A1" s="2" t="s">
        <v>40</v>
      </c>
      <c r="B1" s="3" t="s">
        <v>0</v>
      </c>
      <c r="C1" s="2" t="s">
        <v>789</v>
      </c>
      <c r="D1" s="2" t="s">
        <v>790</v>
      </c>
      <c r="E1" s="2" t="s">
        <v>41</v>
      </c>
      <c r="F1" s="2" t="s">
        <v>791</v>
      </c>
      <c r="G1" s="2" t="s">
        <v>792</v>
      </c>
      <c r="H1" s="2" t="s">
        <v>793</v>
      </c>
      <c r="I1" s="2" t="s">
        <v>794</v>
      </c>
      <c r="J1" s="2" t="s">
        <v>770</v>
      </c>
      <c r="N1" t="s">
        <v>795</v>
      </c>
      <c r="O1" t="s">
        <v>796</v>
      </c>
      <c r="P1" t="s">
        <v>42</v>
      </c>
      <c r="Q1" t="s">
        <v>797</v>
      </c>
      <c r="R1" t="s">
        <v>798</v>
      </c>
      <c r="S1" t="s">
        <v>799</v>
      </c>
      <c r="T1" t="s">
        <v>800</v>
      </c>
    </row>
    <row r="2" spans="1:20" ht="43.2" x14ac:dyDescent="0.55000000000000004">
      <c r="A2" s="2">
        <v>122</v>
      </c>
      <c r="B2" s="3" t="s">
        <v>15</v>
      </c>
      <c r="C2" s="2">
        <v>1</v>
      </c>
      <c r="D2" s="2">
        <v>1</v>
      </c>
      <c r="E2" s="2">
        <v>1</v>
      </c>
      <c r="F2" s="2"/>
      <c r="G2" s="2"/>
      <c r="H2" s="2"/>
      <c r="I2" s="2"/>
      <c r="J2" s="2"/>
      <c r="N2" s="1">
        <v>31</v>
      </c>
      <c r="O2" s="1">
        <v>25</v>
      </c>
      <c r="P2" s="1">
        <v>22</v>
      </c>
      <c r="Q2" s="1">
        <v>18</v>
      </c>
      <c r="R2" s="1">
        <v>12</v>
      </c>
      <c r="S2" s="1">
        <v>9</v>
      </c>
      <c r="T2" s="1">
        <v>6</v>
      </c>
    </row>
    <row r="3" spans="1:20" ht="72" x14ac:dyDescent="0.55000000000000004">
      <c r="A3" s="2">
        <v>134</v>
      </c>
      <c r="B3" s="3" t="s">
        <v>16</v>
      </c>
      <c r="C3" s="2">
        <v>1</v>
      </c>
      <c r="D3" s="2">
        <v>1</v>
      </c>
      <c r="E3" s="2"/>
      <c r="F3" s="2"/>
      <c r="G3" s="2"/>
      <c r="H3" s="2"/>
      <c r="I3" s="2"/>
      <c r="J3" s="2"/>
    </row>
    <row r="4" spans="1:20" x14ac:dyDescent="0.55000000000000004">
      <c r="A4" s="2">
        <v>164</v>
      </c>
      <c r="B4" s="3" t="s">
        <v>1</v>
      </c>
      <c r="C4" s="2">
        <v>1</v>
      </c>
      <c r="D4" s="2">
        <v>1</v>
      </c>
      <c r="E4" s="2"/>
      <c r="F4" s="2"/>
      <c r="G4" s="2"/>
      <c r="H4" s="2"/>
      <c r="I4" s="2">
        <v>1</v>
      </c>
      <c r="J4" s="2"/>
    </row>
    <row r="5" spans="1:20" ht="129.6" x14ac:dyDescent="0.55000000000000004">
      <c r="A5" s="2">
        <v>165</v>
      </c>
      <c r="B5" s="3" t="s">
        <v>17</v>
      </c>
      <c r="C5" s="2">
        <v>1</v>
      </c>
      <c r="D5" s="2"/>
      <c r="E5" s="2">
        <v>1</v>
      </c>
      <c r="F5" s="2"/>
      <c r="G5" s="2"/>
      <c r="H5" s="2"/>
      <c r="I5" s="2"/>
      <c r="J5" s="2"/>
    </row>
    <row r="6" spans="1:20" ht="86.4" x14ac:dyDescent="0.55000000000000004">
      <c r="A6" s="2">
        <v>168</v>
      </c>
      <c r="B6" s="3" t="s">
        <v>18</v>
      </c>
      <c r="C6" s="2">
        <v>1</v>
      </c>
      <c r="D6" s="2">
        <v>1</v>
      </c>
      <c r="E6" s="2">
        <v>1</v>
      </c>
      <c r="F6" s="2">
        <v>1</v>
      </c>
      <c r="G6" s="2"/>
      <c r="H6" s="2"/>
      <c r="I6" s="2">
        <v>1</v>
      </c>
      <c r="J6" s="2"/>
    </row>
    <row r="7" spans="1:20" ht="28.8" x14ac:dyDescent="0.55000000000000004">
      <c r="A7" s="2">
        <v>170</v>
      </c>
      <c r="B7" s="3" t="s">
        <v>19</v>
      </c>
      <c r="C7" s="2"/>
      <c r="D7" s="2">
        <v>1</v>
      </c>
      <c r="E7" s="2"/>
      <c r="F7" s="2"/>
      <c r="G7" s="2"/>
      <c r="H7" s="2"/>
      <c r="I7" s="2"/>
      <c r="J7" s="2"/>
    </row>
    <row r="8" spans="1:20" x14ac:dyDescent="0.55000000000000004">
      <c r="A8" s="2">
        <v>171</v>
      </c>
      <c r="B8" s="3" t="s">
        <v>20</v>
      </c>
      <c r="C8" s="2"/>
      <c r="D8" s="2">
        <v>1</v>
      </c>
      <c r="E8" s="2"/>
      <c r="F8" s="2"/>
      <c r="G8" s="2"/>
      <c r="H8" s="2"/>
      <c r="I8" s="2"/>
      <c r="J8" s="2"/>
    </row>
    <row r="9" spans="1:20" ht="57.6" x14ac:dyDescent="0.55000000000000004">
      <c r="A9" s="2">
        <v>175</v>
      </c>
      <c r="B9" s="3" t="s">
        <v>21</v>
      </c>
      <c r="C9" s="2">
        <v>1</v>
      </c>
      <c r="D9" s="2"/>
      <c r="E9" s="2"/>
      <c r="F9" s="2">
        <v>1</v>
      </c>
      <c r="G9" s="2">
        <v>1</v>
      </c>
      <c r="H9" s="2"/>
      <c r="I9" s="2">
        <v>1</v>
      </c>
      <c r="J9" s="2"/>
    </row>
    <row r="10" spans="1:20" ht="72" x14ac:dyDescent="0.55000000000000004">
      <c r="A10" s="2">
        <v>183</v>
      </c>
      <c r="B10" s="3" t="s">
        <v>22</v>
      </c>
      <c r="C10" s="2">
        <v>1</v>
      </c>
      <c r="D10" s="2">
        <v>1</v>
      </c>
      <c r="E10" s="2"/>
      <c r="F10" s="2">
        <v>1</v>
      </c>
      <c r="G10" s="2"/>
      <c r="H10" s="2">
        <v>1</v>
      </c>
      <c r="I10" s="2"/>
      <c r="J10" s="2"/>
    </row>
    <row r="11" spans="1:20" ht="115.2" x14ac:dyDescent="0.55000000000000004">
      <c r="A11" s="2">
        <v>185</v>
      </c>
      <c r="B11" s="3" t="s">
        <v>23</v>
      </c>
      <c r="C11" s="2">
        <v>1</v>
      </c>
      <c r="D11" s="2">
        <v>1</v>
      </c>
      <c r="E11" s="2"/>
      <c r="F11" s="2">
        <v>1</v>
      </c>
      <c r="G11" s="2"/>
      <c r="H11" s="2"/>
      <c r="I11" s="2"/>
      <c r="J11" s="2"/>
    </row>
    <row r="12" spans="1:20" ht="72" x14ac:dyDescent="0.55000000000000004">
      <c r="A12" s="2">
        <v>189</v>
      </c>
      <c r="B12" s="3" t="s">
        <v>24</v>
      </c>
      <c r="C12" s="2">
        <v>1</v>
      </c>
      <c r="D12" s="2"/>
      <c r="E12" s="2"/>
      <c r="F12" s="2">
        <v>1</v>
      </c>
      <c r="G12" s="2">
        <v>1</v>
      </c>
      <c r="H12" s="2">
        <v>1</v>
      </c>
      <c r="I12" s="2"/>
      <c r="J12" s="2"/>
    </row>
    <row r="13" spans="1:20" x14ac:dyDescent="0.55000000000000004">
      <c r="A13" s="2">
        <v>192</v>
      </c>
      <c r="B13" s="3" t="s">
        <v>2</v>
      </c>
      <c r="C13" s="2"/>
      <c r="D13" s="2">
        <v>1</v>
      </c>
      <c r="E13" s="2">
        <v>1</v>
      </c>
      <c r="F13" s="2">
        <v>1</v>
      </c>
      <c r="G13" s="2"/>
      <c r="H13" s="2">
        <v>1</v>
      </c>
      <c r="I13" s="2"/>
      <c r="J13" s="2"/>
    </row>
    <row r="14" spans="1:20" ht="86.4" x14ac:dyDescent="0.55000000000000004">
      <c r="A14" s="2">
        <v>197</v>
      </c>
      <c r="B14" s="3" t="s">
        <v>25</v>
      </c>
      <c r="C14" s="2">
        <v>1</v>
      </c>
      <c r="D14" s="2">
        <v>1</v>
      </c>
      <c r="E14" s="2">
        <v>1</v>
      </c>
      <c r="F14" s="2">
        <v>1</v>
      </c>
      <c r="G14" s="2"/>
      <c r="H14" s="2"/>
      <c r="I14" s="2"/>
      <c r="J14" s="2"/>
    </row>
    <row r="15" spans="1:20" x14ac:dyDescent="0.55000000000000004">
      <c r="A15" s="2">
        <v>201</v>
      </c>
      <c r="B15" s="3" t="s">
        <v>3</v>
      </c>
      <c r="C15" s="2">
        <v>1</v>
      </c>
      <c r="D15" s="2">
        <v>1</v>
      </c>
      <c r="E15" s="2">
        <v>1</v>
      </c>
      <c r="F15" s="2"/>
      <c r="G15" s="2">
        <v>1</v>
      </c>
      <c r="H15" s="2"/>
      <c r="I15" s="2"/>
      <c r="J15" s="2"/>
    </row>
    <row r="16" spans="1:20" x14ac:dyDescent="0.55000000000000004">
      <c r="A16" s="2">
        <v>202</v>
      </c>
      <c r="B16" s="3" t="s">
        <v>4</v>
      </c>
      <c r="C16" s="2">
        <v>1</v>
      </c>
      <c r="D16" s="2"/>
      <c r="E16" s="2">
        <v>1</v>
      </c>
      <c r="F16" s="2"/>
      <c r="G16" s="2">
        <v>1</v>
      </c>
      <c r="H16" s="2"/>
      <c r="I16" s="2"/>
      <c r="J16" s="2"/>
    </row>
    <row r="17" spans="1:10" ht="28.8" x14ac:dyDescent="0.55000000000000004">
      <c r="A17" s="2">
        <v>203</v>
      </c>
      <c r="B17" s="3" t="s">
        <v>26</v>
      </c>
      <c r="C17" s="2">
        <v>1</v>
      </c>
      <c r="D17" s="2">
        <v>1</v>
      </c>
      <c r="E17" s="2"/>
      <c r="F17" s="2"/>
      <c r="G17" s="2"/>
      <c r="H17" s="2"/>
      <c r="I17" s="2"/>
      <c r="J17" s="2"/>
    </row>
    <row r="18" spans="1:10" ht="28.8" x14ac:dyDescent="0.55000000000000004">
      <c r="A18" s="2">
        <v>204</v>
      </c>
      <c r="B18" s="3" t="s">
        <v>5</v>
      </c>
      <c r="C18" s="2">
        <v>1</v>
      </c>
      <c r="D18" s="2"/>
      <c r="E18" s="2">
        <v>1</v>
      </c>
      <c r="F18" s="2">
        <v>1</v>
      </c>
      <c r="G18" s="2">
        <v>1</v>
      </c>
      <c r="H18" s="2"/>
      <c r="I18" s="2"/>
      <c r="J18" s="2"/>
    </row>
    <row r="19" spans="1:10" x14ac:dyDescent="0.55000000000000004">
      <c r="A19" s="2">
        <v>205</v>
      </c>
      <c r="B19" s="3" t="s">
        <v>6</v>
      </c>
      <c r="C19" s="2">
        <v>1</v>
      </c>
      <c r="D19" s="2"/>
      <c r="E19" s="2"/>
      <c r="F19" s="2"/>
      <c r="G19" s="2"/>
      <c r="H19" s="2"/>
      <c r="I19" s="2"/>
      <c r="J19" s="2"/>
    </row>
    <row r="20" spans="1:10" ht="72" x14ac:dyDescent="0.55000000000000004">
      <c r="A20" s="2">
        <v>206</v>
      </c>
      <c r="B20" s="3" t="s">
        <v>27</v>
      </c>
      <c r="C20" s="2">
        <v>1</v>
      </c>
      <c r="D20" s="2">
        <v>1</v>
      </c>
      <c r="E20" s="2">
        <v>1</v>
      </c>
      <c r="F20" s="2">
        <v>1</v>
      </c>
      <c r="G20" s="2">
        <v>1</v>
      </c>
      <c r="H20" s="2"/>
      <c r="I20" s="2"/>
      <c r="J20" s="2"/>
    </row>
    <row r="21" spans="1:10" x14ac:dyDescent="0.55000000000000004">
      <c r="A21" s="2">
        <v>207</v>
      </c>
      <c r="B21" s="3" t="s">
        <v>7</v>
      </c>
      <c r="C21" s="2">
        <v>1</v>
      </c>
      <c r="D21" s="2"/>
      <c r="E21" s="2">
        <v>1</v>
      </c>
      <c r="F21" s="2"/>
      <c r="G21" s="2"/>
      <c r="H21" s="2"/>
      <c r="I21" s="2"/>
      <c r="J21" s="2"/>
    </row>
    <row r="22" spans="1:10" x14ac:dyDescent="0.55000000000000004">
      <c r="A22" s="2">
        <v>208</v>
      </c>
      <c r="B22" s="3" t="s">
        <v>8</v>
      </c>
      <c r="C22" s="2">
        <v>1</v>
      </c>
      <c r="D22" s="2"/>
      <c r="E22" s="2"/>
      <c r="F22" s="2"/>
      <c r="G22" s="2"/>
      <c r="H22" s="2"/>
      <c r="I22" s="2"/>
      <c r="J22" s="2"/>
    </row>
    <row r="23" spans="1:10" ht="43.2" x14ac:dyDescent="0.55000000000000004">
      <c r="A23" s="2">
        <v>209</v>
      </c>
      <c r="B23" s="3" t="s">
        <v>9</v>
      </c>
      <c r="C23" s="2"/>
      <c r="D23" s="2"/>
      <c r="E23" s="2"/>
      <c r="F23" s="2">
        <v>1</v>
      </c>
      <c r="G23" s="2"/>
      <c r="H23" s="2"/>
      <c r="I23" s="2"/>
      <c r="J23" s="2"/>
    </row>
    <row r="24" spans="1:10" ht="43.2" x14ac:dyDescent="0.55000000000000004">
      <c r="A24" s="2">
        <v>211</v>
      </c>
      <c r="B24" s="3" t="s">
        <v>28</v>
      </c>
      <c r="C24" s="2"/>
      <c r="D24" s="2">
        <v>1</v>
      </c>
      <c r="E24" s="2"/>
      <c r="F24" s="2"/>
      <c r="G24" s="2"/>
      <c r="H24" s="2"/>
      <c r="I24" s="2"/>
      <c r="J24" s="2"/>
    </row>
    <row r="25" spans="1:10" ht="216" x14ac:dyDescent="0.55000000000000004">
      <c r="A25" s="2">
        <v>215</v>
      </c>
      <c r="B25" s="3" t="s">
        <v>29</v>
      </c>
      <c r="C25" s="2">
        <v>1</v>
      </c>
      <c r="D25" s="2">
        <v>1</v>
      </c>
      <c r="E25" s="2">
        <v>1</v>
      </c>
      <c r="F25" s="2">
        <v>1</v>
      </c>
      <c r="G25" s="2">
        <v>1</v>
      </c>
      <c r="H25" s="2">
        <v>1</v>
      </c>
      <c r="I25" s="2">
        <v>1</v>
      </c>
      <c r="J25" s="2"/>
    </row>
    <row r="26" spans="1:10" x14ac:dyDescent="0.55000000000000004">
      <c r="A26" s="2">
        <v>217</v>
      </c>
      <c r="B26" s="3" t="s">
        <v>10</v>
      </c>
      <c r="C26" s="2">
        <v>1</v>
      </c>
      <c r="D26" s="2">
        <v>1</v>
      </c>
      <c r="E26" s="2">
        <v>1</v>
      </c>
      <c r="F26" s="2">
        <v>1</v>
      </c>
      <c r="G26" s="2"/>
      <c r="H26" s="2"/>
      <c r="I26" s="2"/>
      <c r="J26" s="2"/>
    </row>
    <row r="27" spans="1:10" ht="129.6" x14ac:dyDescent="0.55000000000000004">
      <c r="A27" s="2">
        <v>222</v>
      </c>
      <c r="B27" s="3" t="s">
        <v>30</v>
      </c>
      <c r="C27" s="2">
        <v>1</v>
      </c>
      <c r="D27" s="2"/>
      <c r="E27" s="2">
        <v>1</v>
      </c>
      <c r="F27" s="2">
        <v>1</v>
      </c>
      <c r="G27" s="2">
        <v>1</v>
      </c>
      <c r="H27" s="2">
        <v>1</v>
      </c>
      <c r="I27" s="2"/>
      <c r="J27" s="2" t="s">
        <v>43</v>
      </c>
    </row>
    <row r="28" spans="1:10" x14ac:dyDescent="0.55000000000000004">
      <c r="A28" s="2">
        <v>223</v>
      </c>
      <c r="B28" s="3" t="s">
        <v>31</v>
      </c>
      <c r="C28" s="2">
        <v>1</v>
      </c>
      <c r="D28" s="2">
        <v>1</v>
      </c>
      <c r="E28" s="2"/>
      <c r="F28" s="2"/>
      <c r="G28" s="2"/>
      <c r="H28" s="2"/>
      <c r="I28" s="2"/>
      <c r="J28" s="2"/>
    </row>
    <row r="29" spans="1:10" ht="86.4" x14ac:dyDescent="0.55000000000000004">
      <c r="A29" s="2">
        <v>228</v>
      </c>
      <c r="B29" s="3" t="s">
        <v>32</v>
      </c>
      <c r="C29" s="2">
        <v>1</v>
      </c>
      <c r="D29" s="2"/>
      <c r="E29" s="2">
        <v>1</v>
      </c>
      <c r="F29" s="2"/>
      <c r="G29" s="2"/>
      <c r="H29" s="2"/>
      <c r="I29" s="2"/>
      <c r="J29" s="2"/>
    </row>
    <row r="30" spans="1:10" ht="43.2" x14ac:dyDescent="0.55000000000000004">
      <c r="A30" s="2">
        <v>236</v>
      </c>
      <c r="B30" s="3" t="s">
        <v>33</v>
      </c>
      <c r="C30" s="2">
        <v>1</v>
      </c>
      <c r="D30" s="2">
        <v>1</v>
      </c>
      <c r="E30" s="2">
        <v>1</v>
      </c>
      <c r="F30" s="2"/>
      <c r="G30" s="2"/>
      <c r="H30" s="2"/>
      <c r="I30" s="2"/>
      <c r="J30" s="2"/>
    </row>
    <row r="31" spans="1:10" ht="28.8" x14ac:dyDescent="0.55000000000000004">
      <c r="A31" s="2">
        <v>237</v>
      </c>
      <c r="B31" s="3" t="s">
        <v>34</v>
      </c>
      <c r="C31" s="2">
        <v>1</v>
      </c>
      <c r="D31" s="2">
        <v>1</v>
      </c>
      <c r="E31" s="2">
        <v>1</v>
      </c>
      <c r="F31" s="2">
        <v>1</v>
      </c>
      <c r="G31" s="2">
        <v>1</v>
      </c>
      <c r="H31" s="2">
        <v>1</v>
      </c>
      <c r="I31" s="2"/>
      <c r="J31" s="2"/>
    </row>
    <row r="32" spans="1:10" x14ac:dyDescent="0.55000000000000004">
      <c r="A32" s="2">
        <v>238</v>
      </c>
      <c r="B32" s="3" t="s">
        <v>11</v>
      </c>
      <c r="C32" s="2">
        <v>1</v>
      </c>
      <c r="D32" s="2">
        <v>1</v>
      </c>
      <c r="E32" s="2">
        <v>1</v>
      </c>
      <c r="F32" s="2"/>
      <c r="G32" s="2">
        <v>1</v>
      </c>
      <c r="H32" s="2">
        <v>1</v>
      </c>
      <c r="I32" s="2"/>
      <c r="J32" s="2"/>
    </row>
    <row r="33" spans="1:10" ht="28.8" x14ac:dyDescent="0.55000000000000004">
      <c r="A33" s="2">
        <v>241</v>
      </c>
      <c r="B33" s="3" t="s">
        <v>35</v>
      </c>
      <c r="C33" s="2">
        <v>1</v>
      </c>
      <c r="D33" s="2">
        <v>1</v>
      </c>
      <c r="E33" s="2">
        <v>1</v>
      </c>
      <c r="F33" s="2">
        <v>1</v>
      </c>
      <c r="G33" s="2">
        <v>1</v>
      </c>
      <c r="H33" s="2">
        <v>1</v>
      </c>
      <c r="I33" s="2"/>
      <c r="J33" s="2"/>
    </row>
    <row r="34" spans="1:10" x14ac:dyDescent="0.55000000000000004">
      <c r="A34" s="2">
        <v>242</v>
      </c>
      <c r="B34" s="3" t="s">
        <v>12</v>
      </c>
      <c r="C34" s="2"/>
      <c r="D34" s="2"/>
      <c r="E34" s="2"/>
      <c r="F34" s="2"/>
      <c r="G34" s="2"/>
      <c r="H34" s="2"/>
      <c r="I34" s="2">
        <v>1</v>
      </c>
      <c r="J34" s="2"/>
    </row>
    <row r="35" spans="1:10" x14ac:dyDescent="0.55000000000000004">
      <c r="A35" s="2">
        <v>243</v>
      </c>
      <c r="B35" s="3" t="s">
        <v>36</v>
      </c>
      <c r="C35" s="2">
        <v>1</v>
      </c>
      <c r="D35" s="2">
        <v>1</v>
      </c>
      <c r="E35" s="2">
        <v>1</v>
      </c>
      <c r="F35" s="2">
        <v>1</v>
      </c>
      <c r="G35" s="2">
        <v>1</v>
      </c>
      <c r="H35" s="2">
        <v>1</v>
      </c>
      <c r="I35" s="2"/>
      <c r="J35" s="2"/>
    </row>
    <row r="36" spans="1:10" ht="28.8" x14ac:dyDescent="0.55000000000000004">
      <c r="A36" s="2">
        <v>244</v>
      </c>
      <c r="B36" s="3" t="s">
        <v>37</v>
      </c>
      <c r="C36" s="2">
        <v>1</v>
      </c>
      <c r="D36" s="2"/>
      <c r="E36" s="2"/>
      <c r="F36" s="2"/>
      <c r="G36" s="2"/>
      <c r="H36" s="2"/>
      <c r="I36" s="2">
        <v>1</v>
      </c>
      <c r="J36" s="2"/>
    </row>
    <row r="37" spans="1:10" x14ac:dyDescent="0.55000000000000004">
      <c r="A37" s="2">
        <v>245</v>
      </c>
      <c r="B37" s="3" t="s">
        <v>13</v>
      </c>
      <c r="C37" s="2">
        <v>1</v>
      </c>
      <c r="D37" s="2">
        <v>1</v>
      </c>
      <c r="E37" s="2">
        <v>1</v>
      </c>
      <c r="F37" s="2"/>
      <c r="G37" s="2"/>
      <c r="H37" s="2"/>
      <c r="I37" s="2"/>
      <c r="J37" s="2"/>
    </row>
    <row r="38" spans="1:10" ht="144" x14ac:dyDescent="0.55000000000000004">
      <c r="A38" s="2">
        <v>251</v>
      </c>
      <c r="B38" s="4" t="s">
        <v>38</v>
      </c>
      <c r="C38" s="2">
        <v>1</v>
      </c>
      <c r="D38" s="2">
        <v>1</v>
      </c>
      <c r="E38" s="2">
        <v>1</v>
      </c>
      <c r="F38" s="2">
        <v>1</v>
      </c>
      <c r="G38" s="2"/>
      <c r="H38" s="2"/>
      <c r="I38" s="2"/>
      <c r="J38" s="2"/>
    </row>
    <row r="39" spans="1:10" x14ac:dyDescent="0.55000000000000004">
      <c r="A39" s="2">
        <v>253</v>
      </c>
      <c r="B39" s="3" t="s">
        <v>14</v>
      </c>
      <c r="C39" s="2"/>
      <c r="D39" s="2">
        <v>1</v>
      </c>
      <c r="E39" s="2">
        <v>1</v>
      </c>
      <c r="F39" s="2">
        <v>1</v>
      </c>
      <c r="G39" s="2"/>
      <c r="H39" s="2"/>
      <c r="I39" s="2"/>
      <c r="J39" s="2"/>
    </row>
  </sheetData>
  <phoneticPr fontId="1" type="noConversion"/>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5DD4-10AF-4FEA-B388-D2AA998AAC27}">
  <dimension ref="A1:AE39"/>
  <sheetViews>
    <sheetView zoomScaleNormal="100" workbookViewId="0">
      <pane ySplit="1" topLeftCell="A2" activePane="bottomLeft" state="frozen"/>
      <selection pane="bottomLeft" activeCell="G5" sqref="G5"/>
    </sheetView>
  </sheetViews>
  <sheetFormatPr defaultColWidth="8.83984375" defaultRowHeight="14.4" x14ac:dyDescent="0.55000000000000004"/>
  <cols>
    <col min="1" max="1" width="7.15625" style="2" bestFit="1" customWidth="1"/>
    <col min="2" max="2" width="56.15625" style="2" customWidth="1"/>
    <col min="3" max="7" width="8.83984375" style="2"/>
    <col min="8" max="8" width="8.83984375" style="5"/>
    <col min="9" max="15" width="8.83984375" style="2"/>
    <col min="16" max="16" width="33.47265625" style="2" customWidth="1"/>
    <col min="17" max="17" width="8.83984375" style="2"/>
    <col min="18" max="18" width="18.47265625" style="2" bestFit="1" customWidth="1"/>
    <col min="19" max="19" width="26" style="2" bestFit="1" customWidth="1"/>
    <col min="20" max="20" width="37.15625" style="2" bestFit="1" customWidth="1"/>
    <col min="21" max="21" width="80.47265625" style="2" bestFit="1" customWidth="1"/>
    <col min="22" max="22" width="18.83984375" style="2" bestFit="1" customWidth="1"/>
    <col min="23" max="23" width="36.15625" style="2" bestFit="1" customWidth="1"/>
    <col min="24" max="24" width="31.15625" style="2" bestFit="1" customWidth="1"/>
    <col min="25" max="25" width="65.3125" style="2" bestFit="1" customWidth="1"/>
    <col min="26" max="26" width="29.15625" style="2" bestFit="1" customWidth="1"/>
    <col min="27" max="27" width="47.83984375" style="2" bestFit="1" customWidth="1"/>
    <col min="28" max="28" width="64.68359375" style="2" bestFit="1" customWidth="1"/>
    <col min="29" max="29" width="27.15625" style="2" bestFit="1" customWidth="1"/>
    <col min="30" max="31" width="35.47265625" style="2" bestFit="1" customWidth="1"/>
    <col min="32" max="16384" width="8.83984375" style="2"/>
  </cols>
  <sheetData>
    <row r="1" spans="1:31" ht="158.4" x14ac:dyDescent="0.55000000000000004">
      <c r="A1" s="3" t="s">
        <v>40</v>
      </c>
      <c r="B1" s="3" t="s">
        <v>547</v>
      </c>
      <c r="C1" s="2" t="s">
        <v>921</v>
      </c>
      <c r="D1" s="2" t="s">
        <v>922</v>
      </c>
      <c r="E1" s="2" t="s">
        <v>923</v>
      </c>
      <c r="F1" s="2" t="s">
        <v>998</v>
      </c>
      <c r="G1" s="2" t="s">
        <v>924</v>
      </c>
      <c r="H1" s="6" t="s">
        <v>1002</v>
      </c>
      <c r="I1" s="2" t="s">
        <v>925</v>
      </c>
      <c r="J1" s="2" t="s">
        <v>926</v>
      </c>
      <c r="K1" s="2" t="s">
        <v>927</v>
      </c>
      <c r="L1" s="2" t="s">
        <v>928</v>
      </c>
      <c r="M1" s="2" t="s">
        <v>995</v>
      </c>
      <c r="N1" s="2" t="s">
        <v>929</v>
      </c>
      <c r="O1" s="2" t="s">
        <v>999</v>
      </c>
      <c r="P1" s="2" t="s">
        <v>770</v>
      </c>
      <c r="R1" t="s">
        <v>1005</v>
      </c>
      <c r="S1" t="s">
        <v>1006</v>
      </c>
      <c r="T1" t="s">
        <v>1007</v>
      </c>
      <c r="U1" t="s">
        <v>1008</v>
      </c>
      <c r="V1" t="s">
        <v>1009</v>
      </c>
      <c r="W1" t="s">
        <v>1010</v>
      </c>
      <c r="X1" t="s">
        <v>1011</v>
      </c>
      <c r="Y1" t="s">
        <v>1012</v>
      </c>
      <c r="Z1" t="s">
        <v>1013</v>
      </c>
      <c r="AA1" t="s">
        <v>1014</v>
      </c>
      <c r="AB1" t="s">
        <v>1015</v>
      </c>
      <c r="AC1" t="s">
        <v>1016</v>
      </c>
      <c r="AD1" t="s">
        <v>1017</v>
      </c>
      <c r="AE1"/>
    </row>
    <row r="2" spans="1:31" x14ac:dyDescent="0.55000000000000004">
      <c r="A2" s="3">
        <v>122</v>
      </c>
      <c r="B2" s="3" t="s">
        <v>548</v>
      </c>
      <c r="C2" s="3"/>
      <c r="D2" s="3"/>
      <c r="E2" s="3"/>
      <c r="F2" s="3"/>
      <c r="G2" s="3"/>
      <c r="H2" s="7"/>
      <c r="I2" s="3"/>
      <c r="J2" s="3"/>
      <c r="K2" s="3"/>
      <c r="L2" s="3"/>
      <c r="M2" s="3"/>
      <c r="N2" s="3"/>
      <c r="O2" s="3"/>
      <c r="P2" s="3"/>
      <c r="R2" s="1">
        <v>6</v>
      </c>
      <c r="S2" s="1">
        <v>5</v>
      </c>
      <c r="T2" s="1">
        <v>1</v>
      </c>
      <c r="U2" s="1">
        <v>14</v>
      </c>
      <c r="V2" s="1">
        <v>7</v>
      </c>
      <c r="W2" s="1">
        <v>3</v>
      </c>
      <c r="X2" s="1">
        <v>4</v>
      </c>
      <c r="Y2" s="1">
        <v>2</v>
      </c>
      <c r="Z2" s="1">
        <v>2</v>
      </c>
      <c r="AA2" s="1">
        <v>2</v>
      </c>
      <c r="AB2" s="1">
        <v>12</v>
      </c>
      <c r="AC2" s="1">
        <v>7</v>
      </c>
      <c r="AD2" s="1">
        <v>3</v>
      </c>
      <c r="AE2"/>
    </row>
    <row r="3" spans="1:31" ht="43.2" x14ac:dyDescent="0.55000000000000004">
      <c r="A3" s="3">
        <v>134</v>
      </c>
      <c r="B3" s="3" t="s">
        <v>549</v>
      </c>
      <c r="C3" s="3"/>
      <c r="D3" s="3">
        <v>1</v>
      </c>
      <c r="E3" s="3"/>
      <c r="F3" s="3"/>
      <c r="G3" s="3"/>
      <c r="H3" s="7"/>
      <c r="I3" s="3"/>
      <c r="J3" s="3">
        <v>1</v>
      </c>
      <c r="K3" s="3"/>
      <c r="L3" s="3"/>
      <c r="M3" s="3"/>
      <c r="N3" s="3"/>
      <c r="O3" s="3"/>
      <c r="P3" s="3" t="s">
        <v>1018</v>
      </c>
      <c r="R3"/>
      <c r="S3"/>
      <c r="T3"/>
    </row>
    <row r="4" spans="1:31" x14ac:dyDescent="0.55000000000000004">
      <c r="A4" s="3">
        <v>164</v>
      </c>
      <c r="B4" s="3" t="s">
        <v>550</v>
      </c>
      <c r="C4" s="3"/>
      <c r="D4" s="3"/>
      <c r="E4" s="3"/>
      <c r="F4" s="3"/>
      <c r="G4" s="3"/>
      <c r="H4" s="7"/>
      <c r="I4" s="3">
        <v>1</v>
      </c>
      <c r="J4" s="3"/>
      <c r="K4" s="3"/>
      <c r="L4" s="3"/>
      <c r="M4" s="3"/>
      <c r="N4" s="3"/>
      <c r="O4" s="3"/>
      <c r="P4" s="3"/>
      <c r="R4"/>
      <c r="S4"/>
      <c r="T4"/>
    </row>
    <row r="5" spans="1:31" ht="201.6" x14ac:dyDescent="0.55000000000000004">
      <c r="A5" s="3">
        <v>165</v>
      </c>
      <c r="B5" s="3" t="s">
        <v>551</v>
      </c>
      <c r="C5" s="3"/>
      <c r="D5" s="3"/>
      <c r="E5" s="3"/>
      <c r="F5" s="3"/>
      <c r="G5" s="3"/>
      <c r="H5" s="7"/>
      <c r="I5" s="3">
        <v>1</v>
      </c>
      <c r="J5" s="3">
        <v>1</v>
      </c>
      <c r="K5" s="3">
        <v>1</v>
      </c>
      <c r="L5" s="3"/>
      <c r="M5" s="3">
        <v>1</v>
      </c>
      <c r="N5" s="3"/>
      <c r="O5" s="3"/>
      <c r="P5" s="3"/>
      <c r="R5"/>
      <c r="S5"/>
      <c r="T5"/>
    </row>
    <row r="6" spans="1:31" ht="43.2" x14ac:dyDescent="0.55000000000000004">
      <c r="A6" s="3">
        <v>168</v>
      </c>
      <c r="B6" s="3" t="s">
        <v>552</v>
      </c>
      <c r="C6" s="3">
        <v>1</v>
      </c>
      <c r="D6" s="3"/>
      <c r="E6" s="3"/>
      <c r="F6" s="3"/>
      <c r="G6" s="3"/>
      <c r="H6" s="7"/>
      <c r="I6" s="3"/>
      <c r="J6" s="3"/>
      <c r="K6" s="3"/>
      <c r="L6" s="3"/>
      <c r="M6" s="3">
        <v>1</v>
      </c>
      <c r="N6" s="3">
        <v>1</v>
      </c>
      <c r="O6" s="3"/>
      <c r="P6" s="3"/>
      <c r="R6"/>
      <c r="S6"/>
      <c r="T6"/>
    </row>
    <row r="7" spans="1:31" ht="43.2" x14ac:dyDescent="0.55000000000000004">
      <c r="A7" s="3">
        <v>170</v>
      </c>
      <c r="B7" s="3" t="s">
        <v>553</v>
      </c>
      <c r="C7" s="3"/>
      <c r="D7" s="3"/>
      <c r="E7" s="3"/>
      <c r="F7" s="3"/>
      <c r="G7" s="3"/>
      <c r="H7" s="7"/>
      <c r="I7" s="3"/>
      <c r="J7" s="3"/>
      <c r="K7" s="3"/>
      <c r="L7" s="3"/>
      <c r="M7" s="3"/>
      <c r="N7" s="3"/>
      <c r="O7" s="3"/>
      <c r="P7" s="3" t="s">
        <v>553</v>
      </c>
      <c r="R7"/>
      <c r="S7"/>
      <c r="T7"/>
    </row>
    <row r="8" spans="1:31" ht="43.2" x14ac:dyDescent="0.55000000000000004">
      <c r="A8" s="3">
        <v>171</v>
      </c>
      <c r="B8" s="3" t="s">
        <v>554</v>
      </c>
      <c r="C8" s="3"/>
      <c r="D8" s="3"/>
      <c r="E8" s="3">
        <v>1</v>
      </c>
      <c r="F8" s="3">
        <v>1</v>
      </c>
      <c r="G8" s="3"/>
      <c r="H8" s="7"/>
      <c r="I8" s="3"/>
      <c r="J8" s="3"/>
      <c r="K8" s="3"/>
      <c r="L8" s="3"/>
      <c r="M8" s="3"/>
      <c r="N8" s="3"/>
      <c r="O8" s="3"/>
      <c r="P8" s="3" t="s">
        <v>996</v>
      </c>
      <c r="R8"/>
      <c r="S8"/>
      <c r="T8"/>
    </row>
    <row r="9" spans="1:31" ht="86.4" x14ac:dyDescent="0.55000000000000004">
      <c r="A9" s="3">
        <v>175</v>
      </c>
      <c r="B9" s="3" t="s">
        <v>555</v>
      </c>
      <c r="C9" s="3"/>
      <c r="D9" s="3"/>
      <c r="E9" s="3"/>
      <c r="F9" s="3">
        <v>1</v>
      </c>
      <c r="G9" s="3"/>
      <c r="H9" s="7"/>
      <c r="I9" s="3"/>
      <c r="J9" s="3"/>
      <c r="K9" s="3"/>
      <c r="L9" s="3"/>
      <c r="M9" s="3"/>
      <c r="N9" s="3">
        <v>1</v>
      </c>
      <c r="O9" s="3"/>
      <c r="P9" s="3"/>
      <c r="R9"/>
      <c r="S9"/>
      <c r="T9"/>
    </row>
    <row r="10" spans="1:31" ht="244.8" x14ac:dyDescent="0.55000000000000004">
      <c r="A10" s="3">
        <v>183</v>
      </c>
      <c r="B10" s="3" t="s">
        <v>556</v>
      </c>
      <c r="C10" s="3"/>
      <c r="D10" s="3"/>
      <c r="E10" s="3"/>
      <c r="F10" s="3">
        <v>1</v>
      </c>
      <c r="G10" s="3">
        <v>1</v>
      </c>
      <c r="H10" s="7"/>
      <c r="I10" s="3">
        <v>1</v>
      </c>
      <c r="J10" s="3"/>
      <c r="K10" s="3"/>
      <c r="L10" s="3"/>
      <c r="M10" s="3">
        <v>1</v>
      </c>
      <c r="N10" s="3"/>
      <c r="O10" s="3"/>
      <c r="P10" s="3"/>
      <c r="R10"/>
      <c r="S10"/>
      <c r="T10"/>
    </row>
    <row r="11" spans="1:31" ht="187.2" x14ac:dyDescent="0.55000000000000004">
      <c r="A11" s="3">
        <v>185</v>
      </c>
      <c r="B11" s="4" t="s">
        <v>557</v>
      </c>
      <c r="C11" s="3">
        <v>1</v>
      </c>
      <c r="D11" s="3">
        <v>1</v>
      </c>
      <c r="E11" s="3"/>
      <c r="F11" s="3">
        <v>1</v>
      </c>
      <c r="G11" s="3"/>
      <c r="H11" s="7"/>
      <c r="I11" s="3"/>
      <c r="J11" s="3"/>
      <c r="K11" s="3"/>
      <c r="L11" s="3"/>
      <c r="M11" s="3"/>
      <c r="N11" s="3"/>
      <c r="O11" s="3"/>
      <c r="P11" s="3" t="s">
        <v>997</v>
      </c>
      <c r="R11"/>
      <c r="S11"/>
      <c r="T11"/>
    </row>
    <row r="12" spans="1:31" ht="216" x14ac:dyDescent="0.55000000000000004">
      <c r="A12" s="3">
        <v>189</v>
      </c>
      <c r="B12" s="3" t="s">
        <v>558</v>
      </c>
      <c r="C12" s="3"/>
      <c r="D12" s="3"/>
      <c r="E12" s="3"/>
      <c r="F12" s="3"/>
      <c r="G12" s="3">
        <v>1</v>
      </c>
      <c r="H12" s="7">
        <v>1</v>
      </c>
      <c r="I12" s="3"/>
      <c r="J12" s="3"/>
      <c r="K12" s="3"/>
      <c r="L12" s="3"/>
      <c r="M12" s="3">
        <v>1</v>
      </c>
      <c r="N12" s="3">
        <v>1</v>
      </c>
      <c r="O12" s="3"/>
      <c r="P12" s="3"/>
      <c r="R12"/>
      <c r="S12"/>
      <c r="T12"/>
    </row>
    <row r="13" spans="1:31" ht="43.2" x14ac:dyDescent="0.55000000000000004">
      <c r="A13" s="3">
        <v>192</v>
      </c>
      <c r="B13" s="3" t="s">
        <v>559</v>
      </c>
      <c r="C13" s="3"/>
      <c r="D13" s="3"/>
      <c r="E13" s="3"/>
      <c r="F13" s="3"/>
      <c r="G13" s="3"/>
      <c r="H13" s="7"/>
      <c r="I13" s="3"/>
      <c r="J13" s="3"/>
      <c r="K13" s="3"/>
      <c r="L13" s="3"/>
      <c r="M13" s="3">
        <v>1</v>
      </c>
      <c r="N13" s="3"/>
      <c r="O13" s="3"/>
      <c r="P13" s="3"/>
      <c r="R13"/>
      <c r="S13"/>
      <c r="T13"/>
    </row>
    <row r="14" spans="1:31" ht="57.6" x14ac:dyDescent="0.55000000000000004">
      <c r="A14" s="3">
        <v>197</v>
      </c>
      <c r="B14" s="3" t="s">
        <v>560</v>
      </c>
      <c r="C14" s="3"/>
      <c r="D14" s="3"/>
      <c r="E14" s="3"/>
      <c r="F14" s="3"/>
      <c r="G14" s="3"/>
      <c r="H14" s="7"/>
      <c r="I14" s="3"/>
      <c r="J14" s="3"/>
      <c r="K14" s="3"/>
      <c r="L14" s="3"/>
      <c r="M14" s="3"/>
      <c r="N14" s="3">
        <v>1</v>
      </c>
      <c r="O14" s="3"/>
      <c r="P14" s="3"/>
      <c r="R14"/>
      <c r="S14"/>
      <c r="T14"/>
    </row>
    <row r="15" spans="1:31" x14ac:dyDescent="0.55000000000000004">
      <c r="A15" s="3">
        <v>201</v>
      </c>
      <c r="B15" s="3" t="s">
        <v>39</v>
      </c>
      <c r="C15" s="3"/>
      <c r="D15" s="3"/>
      <c r="E15" s="3"/>
      <c r="F15" s="3"/>
      <c r="G15" s="3"/>
      <c r="H15" s="7"/>
      <c r="I15" s="3"/>
      <c r="J15" s="3"/>
      <c r="K15" s="3"/>
      <c r="L15" s="3"/>
      <c r="M15" s="3"/>
      <c r="N15" s="3"/>
      <c r="O15" s="3"/>
      <c r="P15" s="3"/>
      <c r="R15"/>
      <c r="S15"/>
      <c r="T15"/>
    </row>
    <row r="16" spans="1:31" x14ac:dyDescent="0.55000000000000004">
      <c r="A16" s="3">
        <v>202</v>
      </c>
      <c r="B16" s="3" t="s">
        <v>39</v>
      </c>
      <c r="C16" s="3"/>
      <c r="D16" s="3"/>
      <c r="E16" s="3"/>
      <c r="F16" s="3"/>
      <c r="G16" s="3"/>
      <c r="H16" s="7"/>
      <c r="I16" s="3"/>
      <c r="J16" s="3"/>
      <c r="K16" s="3"/>
      <c r="L16" s="3"/>
      <c r="M16" s="3"/>
      <c r="N16" s="3"/>
      <c r="O16" s="3"/>
      <c r="P16" s="3"/>
      <c r="R16"/>
      <c r="S16"/>
      <c r="T16"/>
    </row>
    <row r="17" spans="1:20" ht="86.4" x14ac:dyDescent="0.55000000000000004">
      <c r="A17" s="3">
        <v>203</v>
      </c>
      <c r="B17" s="3" t="s">
        <v>561</v>
      </c>
      <c r="C17" s="3"/>
      <c r="D17" s="3"/>
      <c r="E17" s="3"/>
      <c r="F17" s="3">
        <v>1</v>
      </c>
      <c r="G17" s="3"/>
      <c r="H17" s="7"/>
      <c r="I17" s="3"/>
      <c r="J17" s="3"/>
      <c r="K17" s="3"/>
      <c r="L17" s="3"/>
      <c r="M17" s="3"/>
      <c r="N17" s="3">
        <v>1</v>
      </c>
      <c r="O17" s="3">
        <v>1</v>
      </c>
      <c r="P17" s="3"/>
      <c r="R17"/>
      <c r="S17"/>
      <c r="T17"/>
    </row>
    <row r="18" spans="1:20" ht="43.2" x14ac:dyDescent="0.55000000000000004">
      <c r="A18" s="3">
        <v>204</v>
      </c>
      <c r="B18" s="3" t="s">
        <v>562</v>
      </c>
      <c r="C18" s="3"/>
      <c r="D18" s="3"/>
      <c r="E18" s="3"/>
      <c r="F18" s="3">
        <v>1</v>
      </c>
      <c r="G18" s="3"/>
      <c r="H18" s="7"/>
      <c r="I18" s="3"/>
      <c r="J18" s="3"/>
      <c r="K18" s="3"/>
      <c r="L18" s="3"/>
      <c r="M18" s="3"/>
      <c r="N18" s="3"/>
      <c r="O18" s="3"/>
      <c r="P18" s="3"/>
      <c r="R18"/>
      <c r="S18"/>
      <c r="T18"/>
    </row>
    <row r="19" spans="1:20" x14ac:dyDescent="0.55000000000000004">
      <c r="A19" s="3">
        <v>205</v>
      </c>
      <c r="B19" s="3" t="s">
        <v>39</v>
      </c>
      <c r="C19" s="3"/>
      <c r="D19" s="3"/>
      <c r="E19" s="3"/>
      <c r="F19" s="3"/>
      <c r="G19" s="3"/>
      <c r="H19" s="7"/>
      <c r="I19" s="3"/>
      <c r="J19" s="3"/>
      <c r="K19" s="3"/>
      <c r="L19" s="3"/>
      <c r="M19" s="3"/>
      <c r="N19" s="3"/>
      <c r="O19" s="3"/>
      <c r="P19" s="3"/>
    </row>
    <row r="20" spans="1:20" ht="43.2" x14ac:dyDescent="0.55000000000000004">
      <c r="A20" s="3">
        <v>206</v>
      </c>
      <c r="B20" s="3" t="s">
        <v>563</v>
      </c>
      <c r="C20" s="3"/>
      <c r="D20" s="3"/>
      <c r="E20" s="3"/>
      <c r="F20" s="3"/>
      <c r="G20" s="3"/>
      <c r="H20" s="7"/>
      <c r="I20" s="3"/>
      <c r="J20" s="3"/>
      <c r="K20" s="3"/>
      <c r="L20" s="3">
        <v>1</v>
      </c>
      <c r="M20" s="3"/>
      <c r="N20" s="3"/>
      <c r="O20" s="3"/>
      <c r="P20" s="3" t="s">
        <v>1000</v>
      </c>
    </row>
    <row r="21" spans="1:20" ht="172.8" x14ac:dyDescent="0.55000000000000004">
      <c r="A21" s="3">
        <v>207</v>
      </c>
      <c r="B21" s="3" t="s">
        <v>564</v>
      </c>
      <c r="C21" s="3">
        <v>1</v>
      </c>
      <c r="D21" s="3"/>
      <c r="E21" s="3"/>
      <c r="F21" s="3">
        <v>1</v>
      </c>
      <c r="G21" s="3"/>
      <c r="H21" s="7"/>
      <c r="I21" s="3"/>
      <c r="J21" s="3"/>
      <c r="K21" s="3"/>
      <c r="L21" s="3"/>
      <c r="M21" s="3">
        <v>1</v>
      </c>
      <c r="N21" s="3">
        <v>1</v>
      </c>
      <c r="O21" s="3"/>
      <c r="P21" s="3"/>
    </row>
    <row r="22" spans="1:20" x14ac:dyDescent="0.55000000000000004">
      <c r="A22" s="3">
        <v>208</v>
      </c>
      <c r="B22" s="3" t="s">
        <v>39</v>
      </c>
      <c r="C22" s="3"/>
      <c r="D22" s="3"/>
      <c r="E22" s="3"/>
      <c r="F22" s="3"/>
      <c r="G22" s="3"/>
      <c r="H22" s="7"/>
      <c r="I22" s="3"/>
      <c r="J22" s="3"/>
      <c r="K22" s="3"/>
      <c r="L22" s="3"/>
      <c r="M22" s="3"/>
      <c r="N22" s="3"/>
      <c r="O22" s="3"/>
      <c r="P22" s="3"/>
    </row>
    <row r="23" spans="1:20" ht="100.8" x14ac:dyDescent="0.55000000000000004">
      <c r="A23" s="3">
        <v>209</v>
      </c>
      <c r="B23" s="3" t="s">
        <v>565</v>
      </c>
      <c r="C23" s="3"/>
      <c r="D23" s="3"/>
      <c r="E23" s="3"/>
      <c r="F23" s="3">
        <v>1</v>
      </c>
      <c r="G23" s="3"/>
      <c r="H23" s="7"/>
      <c r="I23" s="3"/>
      <c r="J23" s="3"/>
      <c r="K23" s="3"/>
      <c r="L23" s="3"/>
      <c r="M23" s="3"/>
      <c r="N23" s="3"/>
      <c r="O23" s="3"/>
      <c r="P23" s="3"/>
    </row>
    <row r="24" spans="1:20" ht="57.6" x14ac:dyDescent="0.55000000000000004">
      <c r="A24" s="3">
        <v>211</v>
      </c>
      <c r="B24" s="3" t="s">
        <v>566</v>
      </c>
      <c r="C24" s="3">
        <v>1</v>
      </c>
      <c r="D24" s="3"/>
      <c r="E24" s="3"/>
      <c r="F24" s="3"/>
      <c r="G24" s="3"/>
      <c r="H24" s="7"/>
      <c r="I24" s="3"/>
      <c r="J24" s="3"/>
      <c r="K24" s="3"/>
      <c r="L24" s="3"/>
      <c r="M24" s="3">
        <v>1</v>
      </c>
      <c r="N24" s="3"/>
      <c r="O24" s="3"/>
      <c r="P24" s="3"/>
    </row>
    <row r="25" spans="1:20" ht="57.6" x14ac:dyDescent="0.55000000000000004">
      <c r="A25" s="3">
        <v>215</v>
      </c>
      <c r="B25" s="3" t="s">
        <v>567</v>
      </c>
      <c r="C25" s="3"/>
      <c r="D25" s="3"/>
      <c r="E25" s="3"/>
      <c r="F25" s="3"/>
      <c r="G25" s="3"/>
      <c r="H25" s="7"/>
      <c r="I25" s="3"/>
      <c r="J25" s="3"/>
      <c r="K25" s="3"/>
      <c r="L25" s="3"/>
      <c r="M25" s="3"/>
      <c r="N25" s="3"/>
      <c r="O25" s="3">
        <v>1</v>
      </c>
      <c r="P25" s="3"/>
    </row>
    <row r="26" spans="1:20" ht="86.4" x14ac:dyDescent="0.55000000000000004">
      <c r="A26" s="3">
        <v>217</v>
      </c>
      <c r="B26" s="3" t="s">
        <v>568</v>
      </c>
      <c r="C26" s="3"/>
      <c r="D26" s="3"/>
      <c r="E26" s="3"/>
      <c r="F26" s="3">
        <v>1</v>
      </c>
      <c r="G26" s="3"/>
      <c r="H26" s="7"/>
      <c r="I26" s="3"/>
      <c r="J26" s="3"/>
      <c r="K26" s="3"/>
      <c r="L26" s="3"/>
      <c r="M26" s="3">
        <v>1</v>
      </c>
      <c r="N26" s="3"/>
      <c r="O26" s="3"/>
      <c r="P26" s="3"/>
    </row>
    <row r="27" spans="1:20" ht="345.6" x14ac:dyDescent="0.55000000000000004">
      <c r="A27" s="3">
        <v>222</v>
      </c>
      <c r="B27" s="3" t="s">
        <v>581</v>
      </c>
      <c r="C27" s="3"/>
      <c r="D27" s="3"/>
      <c r="E27" s="3"/>
      <c r="F27" s="3"/>
      <c r="G27" s="3"/>
      <c r="H27" s="7"/>
      <c r="I27" s="3">
        <v>1</v>
      </c>
      <c r="J27" s="3"/>
      <c r="K27" s="3"/>
      <c r="L27" s="3"/>
      <c r="M27" s="3">
        <v>1</v>
      </c>
      <c r="N27" s="3">
        <v>1</v>
      </c>
      <c r="O27" s="3"/>
      <c r="P27" s="3" t="s">
        <v>1001</v>
      </c>
    </row>
    <row r="28" spans="1:20" ht="57.6" x14ac:dyDescent="0.55000000000000004">
      <c r="A28" s="3">
        <v>223</v>
      </c>
      <c r="B28" s="3" t="s">
        <v>569</v>
      </c>
      <c r="C28" s="3"/>
      <c r="D28" s="3">
        <v>1</v>
      </c>
      <c r="E28" s="3"/>
      <c r="F28" s="3"/>
      <c r="G28" s="3"/>
      <c r="H28" s="7"/>
      <c r="I28" s="3"/>
      <c r="J28" s="3"/>
      <c r="K28" s="3"/>
      <c r="L28" s="3"/>
      <c r="M28" s="3"/>
      <c r="N28" s="3"/>
      <c r="O28" s="3"/>
      <c r="P28" s="3"/>
    </row>
    <row r="29" spans="1:20" ht="129.6" x14ac:dyDescent="0.55000000000000004">
      <c r="A29" s="3">
        <v>228</v>
      </c>
      <c r="B29" s="3" t="s">
        <v>570</v>
      </c>
      <c r="C29" s="3">
        <v>1</v>
      </c>
      <c r="D29" s="3"/>
      <c r="E29" s="3"/>
      <c r="F29" s="3"/>
      <c r="G29" s="3"/>
      <c r="H29" s="7">
        <v>1</v>
      </c>
      <c r="I29" s="3"/>
      <c r="J29" s="3"/>
      <c r="K29" s="3"/>
      <c r="L29" s="3"/>
      <c r="M29" s="3"/>
      <c r="N29" s="3"/>
      <c r="O29" s="3"/>
      <c r="P29" s="3"/>
    </row>
    <row r="30" spans="1:20" ht="57.6" x14ac:dyDescent="0.55000000000000004">
      <c r="A30" s="3">
        <v>236</v>
      </c>
      <c r="B30" s="3" t="s">
        <v>571</v>
      </c>
      <c r="C30" s="3">
        <v>1</v>
      </c>
      <c r="D30" s="3">
        <v>1</v>
      </c>
      <c r="E30" s="3"/>
      <c r="F30" s="3"/>
      <c r="G30" s="3"/>
      <c r="H30" s="7"/>
      <c r="I30" s="3"/>
      <c r="J30" s="3"/>
      <c r="K30" s="3"/>
      <c r="L30" s="3"/>
      <c r="M30" s="3">
        <v>1</v>
      </c>
      <c r="N30" s="3"/>
      <c r="O30" s="3"/>
      <c r="P30" s="3"/>
    </row>
    <row r="31" spans="1:20" ht="57.6" x14ac:dyDescent="0.55000000000000004">
      <c r="A31" s="3">
        <v>237</v>
      </c>
      <c r="B31" s="3" t="s">
        <v>572</v>
      </c>
      <c r="C31" s="3"/>
      <c r="D31" s="3"/>
      <c r="E31" s="3"/>
      <c r="F31" s="3">
        <v>1</v>
      </c>
      <c r="G31" s="3"/>
      <c r="H31" s="7"/>
      <c r="I31" s="3"/>
      <c r="J31" s="3"/>
      <c r="K31" s="3"/>
      <c r="L31" s="3"/>
      <c r="M31" s="3"/>
      <c r="N31" s="3"/>
      <c r="O31" s="3"/>
      <c r="P31" s="3"/>
    </row>
    <row r="32" spans="1:20" ht="100.8" x14ac:dyDescent="0.55000000000000004">
      <c r="A32" s="3">
        <v>238</v>
      </c>
      <c r="B32" s="3" t="s">
        <v>573</v>
      </c>
      <c r="C32" s="3"/>
      <c r="D32" s="3"/>
      <c r="E32" s="3"/>
      <c r="F32" s="3">
        <v>1</v>
      </c>
      <c r="G32" s="3"/>
      <c r="H32" s="7"/>
      <c r="I32" s="3"/>
      <c r="J32" s="3"/>
      <c r="K32" s="3"/>
      <c r="L32" s="3"/>
      <c r="M32" s="3"/>
      <c r="N32" s="3"/>
      <c r="O32" s="3"/>
      <c r="P32" s="3"/>
    </row>
    <row r="33" spans="1:16" ht="43.2" x14ac:dyDescent="0.55000000000000004">
      <c r="A33" s="3">
        <v>241</v>
      </c>
      <c r="B33" s="3" t="s">
        <v>574</v>
      </c>
      <c r="C33" s="3"/>
      <c r="D33" s="3"/>
      <c r="E33" s="3"/>
      <c r="F33" s="3"/>
      <c r="G33" s="3">
        <v>1</v>
      </c>
      <c r="H33" s="7"/>
      <c r="I33" s="3"/>
      <c r="J33" s="3"/>
      <c r="K33" s="3"/>
      <c r="L33" s="3"/>
      <c r="M33" s="3"/>
      <c r="N33" s="3"/>
      <c r="O33" s="3"/>
      <c r="P33" s="3" t="s">
        <v>1003</v>
      </c>
    </row>
    <row r="34" spans="1:16" ht="172.8" x14ac:dyDescent="0.55000000000000004">
      <c r="A34" s="3">
        <v>242</v>
      </c>
      <c r="B34" s="3" t="s">
        <v>575</v>
      </c>
      <c r="C34" s="3"/>
      <c r="D34" s="3"/>
      <c r="E34" s="3"/>
      <c r="F34" s="3">
        <v>1</v>
      </c>
      <c r="G34" s="3">
        <v>1</v>
      </c>
      <c r="H34" s="7"/>
      <c r="I34" s="3"/>
      <c r="J34" s="3"/>
      <c r="K34" s="3">
        <v>1</v>
      </c>
      <c r="L34" s="3">
        <v>1</v>
      </c>
      <c r="M34" s="3">
        <v>1</v>
      </c>
      <c r="N34" s="3"/>
      <c r="O34" s="3"/>
      <c r="P34" s="3"/>
    </row>
    <row r="35" spans="1:16" ht="57.6" x14ac:dyDescent="0.55000000000000004">
      <c r="A35" s="3">
        <v>243</v>
      </c>
      <c r="B35" s="3" t="s">
        <v>576</v>
      </c>
      <c r="C35" s="3"/>
      <c r="D35" s="3"/>
      <c r="E35" s="3"/>
      <c r="F35" s="3"/>
      <c r="G35" s="3"/>
      <c r="H35" s="7">
        <v>1</v>
      </c>
      <c r="I35" s="3"/>
      <c r="J35" s="3"/>
      <c r="K35" s="3"/>
      <c r="L35" s="3"/>
      <c r="M35" s="3"/>
      <c r="N35" s="3"/>
      <c r="O35" s="3">
        <v>1</v>
      </c>
      <c r="P35" s="3"/>
    </row>
    <row r="36" spans="1:16" ht="28.8" x14ac:dyDescent="0.55000000000000004">
      <c r="A36" s="3">
        <v>244</v>
      </c>
      <c r="B36" s="3" t="s">
        <v>577</v>
      </c>
      <c r="C36" s="3"/>
      <c r="D36" s="3"/>
      <c r="E36" s="3"/>
      <c r="F36" s="3"/>
      <c r="G36" s="3"/>
      <c r="H36" s="7"/>
      <c r="I36" s="3"/>
      <c r="J36" s="3"/>
      <c r="K36" s="3"/>
      <c r="L36" s="3"/>
      <c r="M36" s="3"/>
      <c r="N36" s="3"/>
      <c r="O36" s="3"/>
      <c r="P36" s="3"/>
    </row>
    <row r="37" spans="1:16" ht="72" x14ac:dyDescent="0.55000000000000004">
      <c r="A37" s="3">
        <v>245</v>
      </c>
      <c r="B37" s="3" t="s">
        <v>578</v>
      </c>
      <c r="C37" s="3"/>
      <c r="D37" s="3"/>
      <c r="E37" s="3"/>
      <c r="F37" s="3">
        <v>1</v>
      </c>
      <c r="G37" s="3">
        <v>1</v>
      </c>
      <c r="H37" s="7"/>
      <c r="I37" s="3"/>
      <c r="J37" s="3"/>
      <c r="K37" s="3"/>
      <c r="L37" s="3"/>
      <c r="M37" s="3"/>
      <c r="N37" s="3"/>
      <c r="O37" s="3"/>
      <c r="P37" s="3"/>
    </row>
    <row r="38" spans="1:16" ht="158.4" x14ac:dyDescent="0.55000000000000004">
      <c r="A38" s="3">
        <v>251</v>
      </c>
      <c r="B38" s="3" t="s">
        <v>579</v>
      </c>
      <c r="C38" s="3"/>
      <c r="D38" s="3">
        <v>1</v>
      </c>
      <c r="E38" s="3"/>
      <c r="F38" s="3">
        <v>1</v>
      </c>
      <c r="G38" s="3">
        <v>1</v>
      </c>
      <c r="H38" s="7"/>
      <c r="I38" s="3"/>
      <c r="J38" s="3"/>
      <c r="K38" s="3"/>
      <c r="L38" s="3"/>
      <c r="M38" s="3">
        <v>1</v>
      </c>
      <c r="N38" s="3"/>
      <c r="O38" s="3"/>
      <c r="P38" s="3" t="s">
        <v>1004</v>
      </c>
    </row>
    <row r="39" spans="1:16" x14ac:dyDescent="0.55000000000000004">
      <c r="A39" s="3">
        <v>253</v>
      </c>
      <c r="B39" s="3" t="s">
        <v>580</v>
      </c>
      <c r="C39" s="3"/>
      <c r="D39" s="3"/>
      <c r="E39" s="3"/>
      <c r="F39" s="3"/>
      <c r="G39" s="3">
        <v>1</v>
      </c>
      <c r="H39" s="7"/>
      <c r="I39" s="3"/>
      <c r="J39" s="3"/>
      <c r="K39" s="3"/>
      <c r="L39" s="3"/>
      <c r="M39" s="3"/>
      <c r="N39" s="3"/>
      <c r="O39" s="3"/>
      <c r="P39" s="3"/>
    </row>
  </sheetData>
  <phoneticPr fontId="1" type="noConversion"/>
  <pageMargins left="0.7" right="0.7" top="0.75" bottom="0.75" header="0.3" footer="0.3"/>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B10EB-C84D-40DC-9436-49B82177CB5A}">
  <dimension ref="A1:N39"/>
  <sheetViews>
    <sheetView workbookViewId="0">
      <selection activeCell="E34" sqref="E34"/>
    </sheetView>
  </sheetViews>
  <sheetFormatPr defaultColWidth="8.83984375" defaultRowHeight="14.4" x14ac:dyDescent="0.55000000000000004"/>
  <cols>
    <col min="1" max="1" width="7.15625" bestFit="1" customWidth="1"/>
    <col min="2" max="2" width="76.68359375" bestFit="1" customWidth="1"/>
    <col min="10" max="10" width="28.3125" bestFit="1" customWidth="1"/>
    <col min="11" max="11" width="25.15625" bestFit="1" customWidth="1"/>
    <col min="12" max="12" width="27.47265625" bestFit="1" customWidth="1"/>
    <col min="13" max="13" width="28.68359375" bestFit="1" customWidth="1"/>
    <col min="14" max="14" width="33.83984375" bestFit="1" customWidth="1"/>
  </cols>
  <sheetData>
    <row r="1" spans="1:14" ht="57.6" x14ac:dyDescent="0.55000000000000004">
      <c r="A1" s="3" t="s">
        <v>40</v>
      </c>
      <c r="B1" s="3" t="s">
        <v>582</v>
      </c>
      <c r="C1" s="2" t="s">
        <v>930</v>
      </c>
      <c r="D1" s="2" t="s">
        <v>931</v>
      </c>
      <c r="E1" s="2" t="s">
        <v>932</v>
      </c>
      <c r="F1" s="2" t="s">
        <v>933</v>
      </c>
      <c r="G1" s="2" t="s">
        <v>934</v>
      </c>
      <c r="J1" t="s">
        <v>1039</v>
      </c>
      <c r="K1" t="s">
        <v>1040</v>
      </c>
      <c r="L1" t="s">
        <v>1042</v>
      </c>
      <c r="M1" t="s">
        <v>1043</v>
      </c>
      <c r="N1" t="s">
        <v>1041</v>
      </c>
    </row>
    <row r="2" spans="1:14" x14ac:dyDescent="0.55000000000000004">
      <c r="A2" s="3">
        <v>122</v>
      </c>
      <c r="B2" s="3" t="s">
        <v>39</v>
      </c>
      <c r="C2" s="3"/>
      <c r="D2" s="3"/>
      <c r="E2" s="3"/>
      <c r="F2" s="3"/>
      <c r="G2" s="3"/>
      <c r="J2" s="1">
        <v>17</v>
      </c>
      <c r="K2" s="1">
        <v>16</v>
      </c>
      <c r="L2" s="1">
        <v>1</v>
      </c>
      <c r="M2" s="1">
        <v>2</v>
      </c>
      <c r="N2" s="1">
        <v>14</v>
      </c>
    </row>
    <row r="3" spans="1:14" x14ac:dyDescent="0.55000000000000004">
      <c r="A3" s="3">
        <v>134</v>
      </c>
      <c r="B3" s="3" t="s">
        <v>583</v>
      </c>
      <c r="C3" s="3">
        <v>1</v>
      </c>
      <c r="D3" s="3"/>
      <c r="E3" s="3"/>
      <c r="F3" s="3"/>
      <c r="G3" s="3"/>
    </row>
    <row r="4" spans="1:14" x14ac:dyDescent="0.55000000000000004">
      <c r="A4" s="3">
        <v>164</v>
      </c>
      <c r="B4" s="3" t="s">
        <v>584</v>
      </c>
      <c r="C4" s="3">
        <v>1</v>
      </c>
      <c r="D4" s="3"/>
      <c r="E4" s="3"/>
      <c r="F4" s="3">
        <v>1</v>
      </c>
      <c r="G4" s="3"/>
    </row>
    <row r="5" spans="1:14" ht="86.4" x14ac:dyDescent="0.55000000000000004">
      <c r="A5" s="3">
        <v>165</v>
      </c>
      <c r="B5" s="3" t="s">
        <v>585</v>
      </c>
      <c r="C5" s="3">
        <v>1</v>
      </c>
      <c r="D5" s="3"/>
      <c r="E5" s="3">
        <v>1</v>
      </c>
      <c r="F5" s="3"/>
      <c r="G5" s="3">
        <v>1</v>
      </c>
    </row>
    <row r="6" spans="1:14" x14ac:dyDescent="0.55000000000000004">
      <c r="A6" s="3">
        <v>168</v>
      </c>
      <c r="B6" s="3" t="s">
        <v>586</v>
      </c>
      <c r="C6" s="3"/>
      <c r="D6" s="3"/>
      <c r="E6" s="3">
        <v>1</v>
      </c>
      <c r="F6" s="3"/>
      <c r="G6" s="3"/>
    </row>
    <row r="7" spans="1:14" x14ac:dyDescent="0.55000000000000004">
      <c r="A7" s="3">
        <v>170</v>
      </c>
      <c r="B7" s="3" t="s">
        <v>39</v>
      </c>
      <c r="C7" s="3"/>
      <c r="D7" s="3"/>
      <c r="E7" s="3"/>
      <c r="F7" s="3"/>
      <c r="G7" s="3"/>
    </row>
    <row r="8" spans="1:14" ht="43.2" x14ac:dyDescent="0.55000000000000004">
      <c r="A8" s="3">
        <v>171</v>
      </c>
      <c r="B8" s="3" t="s">
        <v>587</v>
      </c>
      <c r="C8" s="3">
        <v>1</v>
      </c>
      <c r="D8" s="3"/>
      <c r="E8" s="3"/>
      <c r="F8" s="3"/>
      <c r="G8" s="3"/>
    </row>
    <row r="9" spans="1:14" ht="28.8" x14ac:dyDescent="0.55000000000000004">
      <c r="A9" s="3">
        <v>175</v>
      </c>
      <c r="B9" s="3" t="s">
        <v>588</v>
      </c>
      <c r="C9" s="3">
        <v>1</v>
      </c>
      <c r="D9" s="3"/>
      <c r="E9" s="3"/>
      <c r="F9" s="3"/>
      <c r="G9" s="3"/>
    </row>
    <row r="10" spans="1:14" ht="28.8" x14ac:dyDescent="0.55000000000000004">
      <c r="A10" s="3">
        <v>183</v>
      </c>
      <c r="B10" s="3" t="s">
        <v>589</v>
      </c>
      <c r="C10" s="3">
        <v>1</v>
      </c>
      <c r="D10" s="3"/>
      <c r="E10" s="3"/>
      <c r="F10" s="3"/>
      <c r="G10" s="3"/>
    </row>
    <row r="11" spans="1:14" ht="57.6" x14ac:dyDescent="0.55000000000000004">
      <c r="A11" s="3">
        <v>185</v>
      </c>
      <c r="B11" s="3" t="s">
        <v>590</v>
      </c>
      <c r="C11" s="3">
        <v>1</v>
      </c>
      <c r="D11" s="3">
        <v>1</v>
      </c>
      <c r="E11" s="3">
        <v>1</v>
      </c>
      <c r="F11" s="3"/>
      <c r="G11" s="3"/>
    </row>
    <row r="12" spans="1:14" ht="43.2" x14ac:dyDescent="0.55000000000000004">
      <c r="A12" s="3">
        <v>189</v>
      </c>
      <c r="B12" s="3" t="s">
        <v>591</v>
      </c>
      <c r="C12" s="3"/>
      <c r="D12" s="3">
        <v>1</v>
      </c>
      <c r="E12" s="3"/>
      <c r="F12" s="3"/>
      <c r="G12" s="3"/>
    </row>
    <row r="13" spans="1:14" ht="43.2" x14ac:dyDescent="0.55000000000000004">
      <c r="A13" s="3">
        <v>192</v>
      </c>
      <c r="B13" s="3" t="s">
        <v>592</v>
      </c>
      <c r="C13" s="3">
        <v>1</v>
      </c>
      <c r="D13" s="3">
        <v>1</v>
      </c>
      <c r="E13" s="3">
        <v>1</v>
      </c>
      <c r="F13" s="3"/>
      <c r="G13" s="3"/>
    </row>
    <row r="14" spans="1:14" ht="43.2" x14ac:dyDescent="0.55000000000000004">
      <c r="A14" s="3">
        <v>197</v>
      </c>
      <c r="B14" s="3" t="s">
        <v>593</v>
      </c>
      <c r="C14" s="3">
        <v>1</v>
      </c>
      <c r="D14" s="3">
        <v>1</v>
      </c>
      <c r="E14" s="3">
        <v>1</v>
      </c>
      <c r="F14" s="3"/>
      <c r="G14" s="3"/>
    </row>
    <row r="15" spans="1:14" x14ac:dyDescent="0.55000000000000004">
      <c r="A15" s="3">
        <v>201</v>
      </c>
      <c r="B15" s="3" t="s">
        <v>39</v>
      </c>
      <c r="C15" s="3"/>
      <c r="D15" s="3"/>
      <c r="E15" s="3"/>
      <c r="F15" s="3"/>
      <c r="G15" s="3"/>
    </row>
    <row r="16" spans="1:14" x14ac:dyDescent="0.55000000000000004">
      <c r="A16" s="3">
        <v>202</v>
      </c>
      <c r="B16" s="3" t="s">
        <v>39</v>
      </c>
      <c r="C16" s="3"/>
      <c r="D16" s="3"/>
      <c r="E16" s="3"/>
      <c r="F16" s="3"/>
      <c r="G16" s="3"/>
    </row>
    <row r="17" spans="1:7" x14ac:dyDescent="0.55000000000000004">
      <c r="A17" s="3">
        <v>203</v>
      </c>
      <c r="B17" s="3" t="s">
        <v>594</v>
      </c>
      <c r="C17" s="3">
        <v>1</v>
      </c>
      <c r="D17" s="3">
        <v>1</v>
      </c>
      <c r="E17" s="3"/>
      <c r="F17" s="3"/>
      <c r="G17" s="3"/>
    </row>
    <row r="18" spans="1:7" ht="43.2" x14ac:dyDescent="0.55000000000000004">
      <c r="A18" s="3">
        <v>204</v>
      </c>
      <c r="B18" s="3" t="s">
        <v>595</v>
      </c>
      <c r="C18" s="3">
        <v>1</v>
      </c>
      <c r="D18" s="3">
        <v>1</v>
      </c>
      <c r="E18" s="3"/>
      <c r="F18" s="3"/>
      <c r="G18" s="3"/>
    </row>
    <row r="19" spans="1:7" x14ac:dyDescent="0.55000000000000004">
      <c r="A19" s="3">
        <v>205</v>
      </c>
      <c r="B19" s="3" t="s">
        <v>39</v>
      </c>
      <c r="C19" s="3"/>
      <c r="D19" s="3"/>
      <c r="E19" s="3"/>
      <c r="F19" s="3"/>
      <c r="G19" s="3"/>
    </row>
    <row r="20" spans="1:7" ht="28.8" x14ac:dyDescent="0.55000000000000004">
      <c r="A20" s="3">
        <v>206</v>
      </c>
      <c r="B20" s="3" t="s">
        <v>596</v>
      </c>
      <c r="C20" s="3">
        <v>1</v>
      </c>
      <c r="D20" s="3">
        <v>1</v>
      </c>
      <c r="E20" s="3"/>
      <c r="F20" s="3"/>
      <c r="G20" s="3"/>
    </row>
    <row r="21" spans="1:7" ht="43.2" x14ac:dyDescent="0.55000000000000004">
      <c r="A21" s="3">
        <v>207</v>
      </c>
      <c r="B21" s="3" t="s">
        <v>597</v>
      </c>
      <c r="C21" s="3">
        <v>1</v>
      </c>
      <c r="D21" s="3">
        <v>1</v>
      </c>
      <c r="E21" s="3"/>
      <c r="F21" s="3"/>
      <c r="G21" s="3"/>
    </row>
    <row r="22" spans="1:7" x14ac:dyDescent="0.55000000000000004">
      <c r="A22" s="3">
        <v>208</v>
      </c>
      <c r="B22" s="3" t="s">
        <v>39</v>
      </c>
      <c r="C22" s="3"/>
      <c r="D22" s="3"/>
      <c r="E22" s="3"/>
      <c r="F22" s="3"/>
      <c r="G22" s="3"/>
    </row>
    <row r="23" spans="1:7" x14ac:dyDescent="0.55000000000000004">
      <c r="A23" s="3">
        <v>209</v>
      </c>
      <c r="B23" s="3" t="s">
        <v>598</v>
      </c>
      <c r="C23" s="3"/>
      <c r="D23" s="3"/>
      <c r="E23" s="3">
        <v>1</v>
      </c>
      <c r="F23" s="3"/>
      <c r="G23" s="3"/>
    </row>
    <row r="24" spans="1:7" ht="28.8" x14ac:dyDescent="0.55000000000000004">
      <c r="A24" s="3">
        <v>211</v>
      </c>
      <c r="B24" s="3" t="s">
        <v>599</v>
      </c>
      <c r="C24" s="3"/>
      <c r="D24" s="3"/>
      <c r="E24" s="3">
        <v>1</v>
      </c>
      <c r="F24" s="3"/>
      <c r="G24" s="3"/>
    </row>
    <row r="25" spans="1:7" x14ac:dyDescent="0.55000000000000004">
      <c r="A25" s="3">
        <v>215</v>
      </c>
      <c r="B25" s="3" t="s">
        <v>600</v>
      </c>
      <c r="C25" s="3"/>
      <c r="D25" s="3"/>
      <c r="E25" s="3">
        <v>1</v>
      </c>
      <c r="F25" s="3"/>
      <c r="G25" s="3"/>
    </row>
    <row r="26" spans="1:7" x14ac:dyDescent="0.55000000000000004">
      <c r="A26" s="3">
        <v>217</v>
      </c>
      <c r="B26" s="3" t="s">
        <v>601</v>
      </c>
      <c r="C26" s="3">
        <v>1</v>
      </c>
      <c r="D26" s="3"/>
      <c r="E26" s="3"/>
      <c r="F26" s="3"/>
      <c r="G26" s="3"/>
    </row>
    <row r="27" spans="1:7" ht="57.6" x14ac:dyDescent="0.55000000000000004">
      <c r="A27" s="3">
        <v>222</v>
      </c>
      <c r="B27" s="3" t="s">
        <v>602</v>
      </c>
      <c r="C27" s="3"/>
      <c r="D27" s="3">
        <v>1</v>
      </c>
      <c r="E27" s="3">
        <v>1</v>
      </c>
      <c r="F27" s="3"/>
      <c r="G27" s="3"/>
    </row>
    <row r="28" spans="1:7" ht="28.8" x14ac:dyDescent="0.55000000000000004">
      <c r="A28" s="3">
        <v>223</v>
      </c>
      <c r="B28" s="3" t="s">
        <v>603</v>
      </c>
      <c r="C28" s="3">
        <v>1</v>
      </c>
      <c r="D28" s="3"/>
      <c r="E28" s="3">
        <v>1</v>
      </c>
      <c r="F28" s="3"/>
      <c r="G28" s="3"/>
    </row>
    <row r="29" spans="1:7" x14ac:dyDescent="0.55000000000000004">
      <c r="A29" s="3">
        <v>228</v>
      </c>
      <c r="B29" s="3" t="s">
        <v>604</v>
      </c>
      <c r="C29" s="3"/>
      <c r="D29" s="3">
        <v>1</v>
      </c>
      <c r="E29" s="3">
        <v>1</v>
      </c>
      <c r="F29" s="3"/>
      <c r="G29" s="3"/>
    </row>
    <row r="30" spans="1:7" x14ac:dyDescent="0.55000000000000004">
      <c r="A30" s="3">
        <v>236</v>
      </c>
      <c r="B30" s="3" t="s">
        <v>605</v>
      </c>
      <c r="C30" s="3"/>
      <c r="D30" s="3"/>
      <c r="E30" s="3">
        <v>1</v>
      </c>
      <c r="F30" s="3"/>
      <c r="G30" s="3"/>
    </row>
    <row r="31" spans="1:7" x14ac:dyDescent="0.55000000000000004">
      <c r="A31" s="3">
        <v>237</v>
      </c>
      <c r="B31" s="3" t="s">
        <v>606</v>
      </c>
      <c r="C31" s="3"/>
      <c r="D31" s="3">
        <v>1</v>
      </c>
      <c r="E31" s="3">
        <v>1</v>
      </c>
      <c r="F31" s="3"/>
      <c r="G31" s="3"/>
    </row>
    <row r="32" spans="1:7" x14ac:dyDescent="0.55000000000000004">
      <c r="A32" s="3">
        <v>238</v>
      </c>
      <c r="B32" s="3" t="s">
        <v>39</v>
      </c>
      <c r="C32" s="3"/>
      <c r="D32" s="3"/>
      <c r="E32" s="3"/>
      <c r="F32" s="3"/>
      <c r="G32" s="3"/>
    </row>
    <row r="33" spans="1:7" x14ac:dyDescent="0.55000000000000004">
      <c r="A33" s="3">
        <v>241</v>
      </c>
      <c r="B33" s="3" t="s">
        <v>607</v>
      </c>
      <c r="C33" s="3"/>
      <c r="D33" s="3">
        <v>1</v>
      </c>
      <c r="E33" s="3"/>
      <c r="F33" s="3"/>
      <c r="G33" s="3"/>
    </row>
    <row r="34" spans="1:7" x14ac:dyDescent="0.55000000000000004">
      <c r="A34" s="3">
        <v>242</v>
      </c>
      <c r="B34" s="3" t="s">
        <v>608</v>
      </c>
      <c r="C34" s="3"/>
      <c r="D34" s="3">
        <v>1</v>
      </c>
      <c r="E34" s="3"/>
      <c r="F34" s="3"/>
      <c r="G34" s="3"/>
    </row>
    <row r="35" spans="1:7" x14ac:dyDescent="0.55000000000000004">
      <c r="A35" s="3">
        <v>243</v>
      </c>
      <c r="B35" s="3" t="s">
        <v>609</v>
      </c>
      <c r="C35" s="3"/>
      <c r="D35" s="3">
        <v>1</v>
      </c>
      <c r="E35" s="3"/>
      <c r="F35" s="3"/>
      <c r="G35" s="3"/>
    </row>
    <row r="36" spans="1:7" x14ac:dyDescent="0.55000000000000004">
      <c r="A36" s="3">
        <v>244</v>
      </c>
      <c r="B36" s="3" t="s">
        <v>610</v>
      </c>
      <c r="C36" s="3"/>
      <c r="D36" s="3">
        <v>1</v>
      </c>
      <c r="E36" s="3">
        <v>1</v>
      </c>
      <c r="F36" s="3"/>
      <c r="G36" s="3"/>
    </row>
    <row r="37" spans="1:7" x14ac:dyDescent="0.55000000000000004">
      <c r="A37" s="3">
        <v>245</v>
      </c>
      <c r="B37" s="3" t="s">
        <v>611</v>
      </c>
      <c r="C37" s="3"/>
      <c r="D37" s="3">
        <v>1</v>
      </c>
      <c r="E37" s="3"/>
      <c r="F37" s="3"/>
      <c r="G37" s="3"/>
    </row>
    <row r="38" spans="1:7" ht="28.8" x14ac:dyDescent="0.55000000000000004">
      <c r="A38" s="3">
        <v>251</v>
      </c>
      <c r="B38" s="3" t="s">
        <v>612</v>
      </c>
      <c r="C38" s="3">
        <v>1</v>
      </c>
      <c r="D38" s="3"/>
      <c r="E38" s="3"/>
      <c r="F38" s="3">
        <v>1</v>
      </c>
      <c r="G38" s="3"/>
    </row>
    <row r="39" spans="1:7" x14ac:dyDescent="0.55000000000000004">
      <c r="A39" s="3">
        <v>253</v>
      </c>
      <c r="B39" s="3" t="s">
        <v>613</v>
      </c>
      <c r="C39" s="3">
        <v>1</v>
      </c>
      <c r="D39" s="3"/>
      <c r="E39" s="3"/>
      <c r="F39" s="3"/>
      <c r="G39" s="3"/>
    </row>
  </sheetData>
  <phoneticPr fontId="1" type="noConversion"/>
  <pageMargins left="0.7" right="0.7" top="0.75" bottom="0.75" header="0.3" footer="0.3"/>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D720-FB42-4E42-B1A5-6BF790A2A31B}">
  <dimension ref="A1:I39"/>
  <sheetViews>
    <sheetView topLeftCell="A10" workbookViewId="0">
      <selection activeCell="B27" sqref="B27"/>
    </sheetView>
  </sheetViews>
  <sheetFormatPr defaultColWidth="8.83984375" defaultRowHeight="14.4" x14ac:dyDescent="0.55000000000000004"/>
  <cols>
    <col min="1" max="1" width="7.15625" style="2" bestFit="1" customWidth="1"/>
    <col min="2" max="2" width="76.68359375" style="2" bestFit="1" customWidth="1"/>
    <col min="3" max="6" width="8.83984375" style="2"/>
    <col min="7" max="7" width="9.47265625" style="2" bestFit="1" customWidth="1"/>
    <col min="8" max="8" width="9" style="2" bestFit="1" customWidth="1"/>
    <col min="9" max="16384" width="8.83984375" style="2"/>
  </cols>
  <sheetData>
    <row r="1" spans="1:9" x14ac:dyDescent="0.55000000000000004">
      <c r="A1" s="3" t="s">
        <v>40</v>
      </c>
      <c r="B1" s="3" t="s">
        <v>614</v>
      </c>
      <c r="C1" s="2" t="s">
        <v>300</v>
      </c>
      <c r="D1" s="2" t="s">
        <v>262</v>
      </c>
      <c r="G1" t="s">
        <v>1044</v>
      </c>
      <c r="H1" t="s">
        <v>808</v>
      </c>
      <c r="I1"/>
    </row>
    <row r="2" spans="1:9" x14ac:dyDescent="0.55000000000000004">
      <c r="A2" s="3">
        <v>122</v>
      </c>
      <c r="B2" s="3" t="s">
        <v>39</v>
      </c>
      <c r="C2" s="3"/>
      <c r="D2" s="3"/>
      <c r="G2" s="1">
        <v>23</v>
      </c>
      <c r="H2" s="1">
        <v>8</v>
      </c>
      <c r="I2"/>
    </row>
    <row r="3" spans="1:9" ht="28.8" x14ac:dyDescent="0.55000000000000004">
      <c r="A3" s="3">
        <v>134</v>
      </c>
      <c r="B3" s="3" t="s">
        <v>615</v>
      </c>
      <c r="C3" s="3">
        <v>1</v>
      </c>
      <c r="D3" s="3"/>
      <c r="G3"/>
      <c r="H3"/>
      <c r="I3"/>
    </row>
    <row r="4" spans="1:9" x14ac:dyDescent="0.55000000000000004">
      <c r="A4" s="3">
        <v>164</v>
      </c>
      <c r="B4" s="3" t="s">
        <v>302</v>
      </c>
      <c r="C4" s="3">
        <v>1</v>
      </c>
      <c r="D4" s="3"/>
      <c r="G4"/>
      <c r="H4"/>
      <c r="I4"/>
    </row>
    <row r="5" spans="1:9" ht="72" x14ac:dyDescent="0.55000000000000004">
      <c r="A5" s="3">
        <v>165</v>
      </c>
      <c r="B5" s="3" t="s">
        <v>616</v>
      </c>
      <c r="C5" s="3"/>
      <c r="D5" s="3">
        <v>1</v>
      </c>
      <c r="G5"/>
      <c r="H5"/>
      <c r="I5"/>
    </row>
    <row r="6" spans="1:9" x14ac:dyDescent="0.55000000000000004">
      <c r="A6" s="3">
        <v>168</v>
      </c>
      <c r="B6" s="3" t="s">
        <v>245</v>
      </c>
      <c r="C6" s="3"/>
      <c r="D6" s="3">
        <v>1</v>
      </c>
      <c r="G6"/>
      <c r="H6"/>
      <c r="I6"/>
    </row>
    <row r="7" spans="1:9" x14ac:dyDescent="0.55000000000000004">
      <c r="A7" s="3">
        <v>170</v>
      </c>
      <c r="B7" s="3" t="s">
        <v>39</v>
      </c>
      <c r="C7" s="3"/>
      <c r="D7" s="3"/>
      <c r="G7"/>
      <c r="H7"/>
      <c r="I7"/>
    </row>
    <row r="8" spans="1:9" x14ac:dyDescent="0.55000000000000004">
      <c r="A8" s="3">
        <v>171</v>
      </c>
      <c r="B8" s="3" t="s">
        <v>617</v>
      </c>
      <c r="C8" s="3"/>
      <c r="D8" s="3">
        <v>1</v>
      </c>
      <c r="G8"/>
      <c r="H8"/>
      <c r="I8"/>
    </row>
    <row r="9" spans="1:9" x14ac:dyDescent="0.55000000000000004">
      <c r="A9" s="3">
        <v>175</v>
      </c>
      <c r="B9" s="3" t="s">
        <v>618</v>
      </c>
      <c r="C9" s="3">
        <v>1</v>
      </c>
      <c r="D9" s="3"/>
      <c r="G9"/>
      <c r="H9"/>
      <c r="I9"/>
    </row>
    <row r="10" spans="1:9" x14ac:dyDescent="0.55000000000000004">
      <c r="A10" s="3">
        <v>183</v>
      </c>
      <c r="B10" s="3" t="s">
        <v>619</v>
      </c>
      <c r="C10" s="3">
        <v>1</v>
      </c>
      <c r="D10" s="3"/>
      <c r="G10"/>
      <c r="H10"/>
      <c r="I10"/>
    </row>
    <row r="11" spans="1:9" x14ac:dyDescent="0.55000000000000004">
      <c r="A11" s="3">
        <v>185</v>
      </c>
      <c r="B11" s="3" t="s">
        <v>620</v>
      </c>
      <c r="C11" s="3">
        <v>1</v>
      </c>
      <c r="D11" s="3"/>
      <c r="G11"/>
      <c r="H11"/>
      <c r="I11"/>
    </row>
    <row r="12" spans="1:9" x14ac:dyDescent="0.55000000000000004">
      <c r="A12" s="3">
        <v>189</v>
      </c>
      <c r="B12" s="3" t="s">
        <v>619</v>
      </c>
      <c r="C12" s="3">
        <v>1</v>
      </c>
      <c r="D12" s="3"/>
      <c r="G12"/>
      <c r="H12"/>
      <c r="I12"/>
    </row>
    <row r="13" spans="1:9" ht="28.8" x14ac:dyDescent="0.55000000000000004">
      <c r="A13" s="3">
        <v>192</v>
      </c>
      <c r="B13" s="3" t="s">
        <v>621</v>
      </c>
      <c r="C13" s="3">
        <v>1</v>
      </c>
      <c r="D13" s="3"/>
      <c r="G13"/>
      <c r="H13"/>
      <c r="I13"/>
    </row>
    <row r="14" spans="1:9" x14ac:dyDescent="0.55000000000000004">
      <c r="A14" s="3">
        <v>197</v>
      </c>
      <c r="B14" s="3" t="s">
        <v>622</v>
      </c>
      <c r="C14" s="3"/>
      <c r="D14" s="3">
        <v>1</v>
      </c>
      <c r="G14"/>
      <c r="H14"/>
      <c r="I14"/>
    </row>
    <row r="15" spans="1:9" x14ac:dyDescent="0.55000000000000004">
      <c r="A15" s="3">
        <v>201</v>
      </c>
      <c r="B15" s="3" t="s">
        <v>39</v>
      </c>
      <c r="C15" s="3"/>
      <c r="D15" s="3"/>
      <c r="G15"/>
      <c r="H15"/>
      <c r="I15"/>
    </row>
    <row r="16" spans="1:9" x14ac:dyDescent="0.55000000000000004">
      <c r="A16" s="3">
        <v>202</v>
      </c>
      <c r="B16" s="3" t="s">
        <v>39</v>
      </c>
      <c r="C16" s="3"/>
      <c r="D16" s="3"/>
      <c r="G16"/>
      <c r="H16"/>
      <c r="I16"/>
    </row>
    <row r="17" spans="1:9" x14ac:dyDescent="0.55000000000000004">
      <c r="A17" s="3">
        <v>203</v>
      </c>
      <c r="B17" s="3" t="s">
        <v>623</v>
      </c>
      <c r="C17" s="3">
        <v>1</v>
      </c>
      <c r="D17" s="3"/>
      <c r="G17"/>
      <c r="H17"/>
      <c r="I17"/>
    </row>
    <row r="18" spans="1:9" ht="43.2" x14ac:dyDescent="0.55000000000000004">
      <c r="A18" s="3">
        <v>204</v>
      </c>
      <c r="B18" s="3" t="s">
        <v>624</v>
      </c>
      <c r="C18" s="3">
        <v>1</v>
      </c>
      <c r="D18" s="3"/>
      <c r="G18"/>
      <c r="H18"/>
      <c r="I18"/>
    </row>
    <row r="19" spans="1:9" x14ac:dyDescent="0.55000000000000004">
      <c r="A19" s="3">
        <v>205</v>
      </c>
      <c r="B19" s="3" t="s">
        <v>39</v>
      </c>
      <c r="C19" s="3"/>
      <c r="D19" s="3"/>
    </row>
    <row r="20" spans="1:9" x14ac:dyDescent="0.55000000000000004">
      <c r="A20" s="3">
        <v>206</v>
      </c>
      <c r="B20" s="3" t="s">
        <v>302</v>
      </c>
      <c r="C20" s="3">
        <v>1</v>
      </c>
      <c r="D20" s="3"/>
    </row>
    <row r="21" spans="1:9" x14ac:dyDescent="0.55000000000000004">
      <c r="A21" s="3">
        <v>207</v>
      </c>
      <c r="B21" s="3" t="s">
        <v>625</v>
      </c>
      <c r="C21" s="3">
        <v>1</v>
      </c>
      <c r="D21" s="3"/>
    </row>
    <row r="22" spans="1:9" x14ac:dyDescent="0.55000000000000004">
      <c r="A22" s="3">
        <v>208</v>
      </c>
      <c r="B22" s="3" t="s">
        <v>39</v>
      </c>
      <c r="C22" s="3"/>
      <c r="D22" s="3"/>
    </row>
    <row r="23" spans="1:9" ht="28.8" x14ac:dyDescent="0.55000000000000004">
      <c r="A23" s="3">
        <v>209</v>
      </c>
      <c r="B23" s="3" t="s">
        <v>626</v>
      </c>
      <c r="C23" s="3"/>
      <c r="D23" s="3">
        <v>1</v>
      </c>
    </row>
    <row r="24" spans="1:9" ht="28.8" x14ac:dyDescent="0.55000000000000004">
      <c r="A24" s="3">
        <v>211</v>
      </c>
      <c r="B24" s="3" t="s">
        <v>627</v>
      </c>
      <c r="C24" s="3">
        <v>1</v>
      </c>
      <c r="D24" s="3"/>
    </row>
    <row r="25" spans="1:9" x14ac:dyDescent="0.55000000000000004">
      <c r="A25" s="3">
        <v>215</v>
      </c>
      <c r="B25" s="3" t="s">
        <v>628</v>
      </c>
      <c r="C25" s="3">
        <v>1</v>
      </c>
      <c r="D25" s="3"/>
    </row>
    <row r="26" spans="1:9" x14ac:dyDescent="0.55000000000000004">
      <c r="A26" s="3">
        <v>217</v>
      </c>
      <c r="B26" s="3" t="s">
        <v>629</v>
      </c>
      <c r="C26" s="3"/>
      <c r="D26" s="3">
        <v>1</v>
      </c>
    </row>
    <row r="27" spans="1:9" ht="43.2" x14ac:dyDescent="0.55000000000000004">
      <c r="A27" s="3">
        <v>222</v>
      </c>
      <c r="B27" s="3" t="s">
        <v>630</v>
      </c>
      <c r="C27" s="3">
        <v>1</v>
      </c>
      <c r="D27" s="3"/>
    </row>
    <row r="28" spans="1:9" x14ac:dyDescent="0.55000000000000004">
      <c r="A28" s="3">
        <v>223</v>
      </c>
      <c r="B28" s="3" t="s">
        <v>631</v>
      </c>
      <c r="C28" s="3">
        <v>1</v>
      </c>
      <c r="D28" s="3"/>
    </row>
    <row r="29" spans="1:9" ht="28.8" x14ac:dyDescent="0.55000000000000004">
      <c r="A29" s="3">
        <v>228</v>
      </c>
      <c r="B29" s="3" t="s">
        <v>632</v>
      </c>
      <c r="C29" s="3">
        <v>1</v>
      </c>
      <c r="D29" s="3"/>
    </row>
    <row r="30" spans="1:9" x14ac:dyDescent="0.55000000000000004">
      <c r="A30" s="3">
        <v>236</v>
      </c>
      <c r="B30" s="3" t="s">
        <v>619</v>
      </c>
      <c r="C30" s="3">
        <v>1</v>
      </c>
      <c r="D30" s="3"/>
    </row>
    <row r="31" spans="1:9" x14ac:dyDescent="0.55000000000000004">
      <c r="A31" s="3">
        <v>237</v>
      </c>
      <c r="B31" s="3" t="s">
        <v>633</v>
      </c>
      <c r="C31" s="3"/>
      <c r="D31" s="3">
        <v>1</v>
      </c>
    </row>
    <row r="32" spans="1:9" x14ac:dyDescent="0.55000000000000004">
      <c r="A32" s="3">
        <v>238</v>
      </c>
      <c r="B32" s="3" t="s">
        <v>39</v>
      </c>
      <c r="C32" s="3"/>
      <c r="D32" s="3"/>
    </row>
    <row r="33" spans="1:4" x14ac:dyDescent="0.55000000000000004">
      <c r="A33" s="3">
        <v>241</v>
      </c>
      <c r="B33" s="3" t="s">
        <v>302</v>
      </c>
      <c r="C33" s="3">
        <v>1</v>
      </c>
      <c r="D33" s="3"/>
    </row>
    <row r="34" spans="1:4" x14ac:dyDescent="0.55000000000000004">
      <c r="A34" s="3">
        <v>242</v>
      </c>
      <c r="B34" s="3" t="s">
        <v>619</v>
      </c>
      <c r="C34" s="3">
        <v>1</v>
      </c>
      <c r="D34" s="3"/>
    </row>
    <row r="35" spans="1:4" x14ac:dyDescent="0.55000000000000004">
      <c r="A35" s="3">
        <v>243</v>
      </c>
      <c r="B35" s="3" t="s">
        <v>634</v>
      </c>
      <c r="C35" s="3"/>
      <c r="D35" s="3">
        <v>1</v>
      </c>
    </row>
    <row r="36" spans="1:4" x14ac:dyDescent="0.55000000000000004">
      <c r="A36" s="3">
        <v>244</v>
      </c>
      <c r="B36" s="3" t="s">
        <v>300</v>
      </c>
      <c r="C36" s="3">
        <v>1</v>
      </c>
      <c r="D36" s="3"/>
    </row>
    <row r="37" spans="1:4" x14ac:dyDescent="0.55000000000000004">
      <c r="A37" s="3">
        <v>245</v>
      </c>
      <c r="B37" s="3" t="s">
        <v>635</v>
      </c>
      <c r="C37" s="3">
        <v>1</v>
      </c>
      <c r="D37" s="3"/>
    </row>
    <row r="38" spans="1:4" x14ac:dyDescent="0.55000000000000004">
      <c r="A38" s="3">
        <v>251</v>
      </c>
      <c r="B38" s="3" t="s">
        <v>636</v>
      </c>
      <c r="C38" s="3">
        <v>1</v>
      </c>
      <c r="D38" s="3"/>
    </row>
    <row r="39" spans="1:4" x14ac:dyDescent="0.55000000000000004">
      <c r="A39" s="3">
        <v>253</v>
      </c>
      <c r="B39" s="3" t="s">
        <v>302</v>
      </c>
      <c r="C39" s="3">
        <v>1</v>
      </c>
      <c r="D39" s="3"/>
    </row>
  </sheetData>
  <phoneticPr fontId="1" type="noConversion"/>
  <pageMargins left="0.7" right="0.7" top="0.75" bottom="0.75" header="0.3" footer="0.3"/>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0E7CC-D2CD-4295-8480-9BFF0AF7F133}">
  <dimension ref="A1:V39"/>
  <sheetViews>
    <sheetView workbookViewId="0">
      <pane ySplit="1" topLeftCell="A2" activePane="bottomLeft" state="frozen"/>
      <selection pane="bottomLeft" activeCell="C34" sqref="C34"/>
    </sheetView>
  </sheetViews>
  <sheetFormatPr defaultColWidth="8.83984375" defaultRowHeight="14.4" x14ac:dyDescent="0.55000000000000004"/>
  <cols>
    <col min="1" max="1" width="7.15625" style="2" bestFit="1" customWidth="1"/>
    <col min="2" max="2" width="76.68359375" style="2" bestFit="1" customWidth="1"/>
    <col min="3" max="11" width="8.83984375" style="2"/>
    <col min="12" max="12" width="23.47265625" style="2" bestFit="1" customWidth="1"/>
    <col min="13" max="13" width="8.83984375" style="2"/>
    <col min="14" max="14" width="12" style="2" bestFit="1" customWidth="1"/>
    <col min="15" max="15" width="45.3125" style="2" bestFit="1" customWidth="1"/>
    <col min="16" max="16" width="14" style="2" bestFit="1" customWidth="1"/>
    <col min="17" max="17" width="40.68359375" style="2" bestFit="1" customWidth="1"/>
    <col min="18" max="18" width="34.15625" style="2" bestFit="1" customWidth="1"/>
    <col min="19" max="19" width="21.83984375" style="2" bestFit="1" customWidth="1"/>
    <col min="20" max="20" width="46.47265625" style="2" bestFit="1" customWidth="1"/>
    <col min="21" max="21" width="20.68359375" style="2" bestFit="1" customWidth="1"/>
    <col min="22" max="22" width="41.68359375" style="2" bestFit="1" customWidth="1"/>
    <col min="23" max="16384" width="8.83984375" style="2"/>
  </cols>
  <sheetData>
    <row r="1" spans="1:22" ht="100.8" x14ac:dyDescent="0.55000000000000004">
      <c r="A1" s="3" t="s">
        <v>40</v>
      </c>
      <c r="B1" s="3" t="s">
        <v>637</v>
      </c>
      <c r="C1" s="2" t="s">
        <v>935</v>
      </c>
      <c r="D1" s="2" t="s">
        <v>936</v>
      </c>
      <c r="E1" s="2" t="s">
        <v>1023</v>
      </c>
      <c r="F1" s="2" t="s">
        <v>1024</v>
      </c>
      <c r="G1" s="2" t="s">
        <v>937</v>
      </c>
      <c r="H1" s="2" t="s">
        <v>1019</v>
      </c>
      <c r="I1" s="2" t="s">
        <v>938</v>
      </c>
      <c r="J1" s="2" t="s">
        <v>939</v>
      </c>
      <c r="K1" s="2" t="s">
        <v>940</v>
      </c>
      <c r="L1" s="2" t="s">
        <v>770</v>
      </c>
      <c r="N1" s="8" t="s">
        <v>1052</v>
      </c>
      <c r="O1" t="s">
        <v>1045</v>
      </c>
      <c r="P1" t="s">
        <v>1046</v>
      </c>
      <c r="Q1" t="s">
        <v>1047</v>
      </c>
      <c r="R1" t="s">
        <v>1048</v>
      </c>
      <c r="S1" t="s">
        <v>1049</v>
      </c>
      <c r="T1" t="s">
        <v>1050</v>
      </c>
      <c r="U1" t="s">
        <v>1051</v>
      </c>
      <c r="V1" t="s">
        <v>1055</v>
      </c>
    </row>
    <row r="2" spans="1:22" ht="28.8" x14ac:dyDescent="0.55000000000000004">
      <c r="A2" s="3">
        <v>122</v>
      </c>
      <c r="B2" s="3" t="s">
        <v>638</v>
      </c>
      <c r="C2" s="3">
        <v>1</v>
      </c>
      <c r="D2" s="3"/>
      <c r="E2" s="3"/>
      <c r="F2" s="3">
        <v>1</v>
      </c>
      <c r="G2" s="3"/>
      <c r="H2" s="3"/>
      <c r="I2" s="3"/>
      <c r="J2" s="3"/>
      <c r="K2" s="3"/>
      <c r="L2" s="3"/>
      <c r="N2" s="9" t="s">
        <v>1053</v>
      </c>
      <c r="O2" s="1">
        <v>15</v>
      </c>
      <c r="P2" s="1">
        <v>1</v>
      </c>
      <c r="Q2" s="1">
        <v>12</v>
      </c>
      <c r="R2" s="1">
        <v>4</v>
      </c>
      <c r="S2" s="1">
        <v>2</v>
      </c>
      <c r="T2" s="1">
        <v>2</v>
      </c>
      <c r="U2" s="1">
        <v>1</v>
      </c>
      <c r="V2" s="1">
        <v>17</v>
      </c>
    </row>
    <row r="3" spans="1:22" ht="43.2" x14ac:dyDescent="0.55000000000000004">
      <c r="A3" s="3">
        <v>134</v>
      </c>
      <c r="B3" s="3" t="s">
        <v>639</v>
      </c>
      <c r="C3" s="3"/>
      <c r="D3" s="3"/>
      <c r="E3" s="3"/>
      <c r="F3" s="3">
        <v>1</v>
      </c>
      <c r="G3" s="3"/>
      <c r="H3" s="3"/>
      <c r="I3" s="3"/>
      <c r="J3" s="3"/>
      <c r="K3" s="3">
        <v>1</v>
      </c>
      <c r="L3" s="3"/>
      <c r="N3" s="9" t="s">
        <v>1054</v>
      </c>
      <c r="O3" s="1">
        <v>15</v>
      </c>
      <c r="P3" s="1">
        <v>1</v>
      </c>
      <c r="Q3" s="1">
        <v>12</v>
      </c>
      <c r="R3" s="1">
        <v>4</v>
      </c>
      <c r="S3" s="1">
        <v>2</v>
      </c>
      <c r="T3" s="1">
        <v>2</v>
      </c>
      <c r="U3" s="1">
        <v>1</v>
      </c>
      <c r="V3" s="1">
        <v>17</v>
      </c>
    </row>
    <row r="4" spans="1:22" ht="28.8" x14ac:dyDescent="0.55000000000000004">
      <c r="A4" s="3">
        <v>164</v>
      </c>
      <c r="B4" s="3" t="s">
        <v>640</v>
      </c>
      <c r="C4" s="3"/>
      <c r="D4" s="3"/>
      <c r="E4" s="3"/>
      <c r="F4" s="3">
        <v>1</v>
      </c>
      <c r="G4" s="3"/>
      <c r="H4" s="3"/>
      <c r="I4" s="3"/>
      <c r="J4" s="3"/>
      <c r="K4" s="3"/>
      <c r="L4" s="3"/>
      <c r="N4"/>
      <c r="O4"/>
      <c r="P4"/>
    </row>
    <row r="5" spans="1:22" ht="86.4" x14ac:dyDescent="0.55000000000000004">
      <c r="A5" s="3">
        <v>165</v>
      </c>
      <c r="B5" s="3" t="s">
        <v>641</v>
      </c>
      <c r="C5" s="3"/>
      <c r="D5" s="3"/>
      <c r="E5" s="3"/>
      <c r="F5" s="3"/>
      <c r="G5" s="3"/>
      <c r="H5" s="3"/>
      <c r="I5" s="3"/>
      <c r="J5" s="3"/>
      <c r="K5" s="3">
        <v>1</v>
      </c>
      <c r="L5" s="3"/>
      <c r="N5"/>
      <c r="O5"/>
      <c r="P5"/>
    </row>
    <row r="6" spans="1:22" ht="28.8" x14ac:dyDescent="0.55000000000000004">
      <c r="A6" s="3">
        <v>168</v>
      </c>
      <c r="B6" s="3" t="s">
        <v>642</v>
      </c>
      <c r="C6" s="3"/>
      <c r="D6" s="3"/>
      <c r="E6" s="3"/>
      <c r="F6" s="3"/>
      <c r="G6" s="3">
        <v>1</v>
      </c>
      <c r="H6" s="3"/>
      <c r="I6" s="3"/>
      <c r="J6" s="3"/>
      <c r="K6" s="3"/>
      <c r="L6" s="3"/>
      <c r="N6"/>
      <c r="O6"/>
      <c r="P6"/>
    </row>
    <row r="7" spans="1:22" ht="28.8" x14ac:dyDescent="0.55000000000000004">
      <c r="A7" s="3">
        <v>170</v>
      </c>
      <c r="B7" s="3" t="s">
        <v>643</v>
      </c>
      <c r="C7" s="3"/>
      <c r="D7" s="3"/>
      <c r="E7" s="3"/>
      <c r="F7" s="3"/>
      <c r="G7" s="3"/>
      <c r="H7" s="3">
        <v>1</v>
      </c>
      <c r="I7" s="3"/>
      <c r="J7" s="3"/>
      <c r="K7" s="3"/>
      <c r="L7" s="3"/>
      <c r="N7"/>
      <c r="O7"/>
      <c r="P7"/>
    </row>
    <row r="8" spans="1:22" x14ac:dyDescent="0.55000000000000004">
      <c r="A8" s="3">
        <v>171</v>
      </c>
      <c r="B8" s="3" t="s">
        <v>39</v>
      </c>
      <c r="C8" s="3"/>
      <c r="D8" s="3"/>
      <c r="E8" s="3"/>
      <c r="F8" s="3"/>
      <c r="G8" s="3"/>
      <c r="H8" s="3"/>
      <c r="I8" s="3"/>
      <c r="J8" s="3"/>
      <c r="K8" s="3"/>
      <c r="L8" s="3"/>
      <c r="N8"/>
      <c r="O8"/>
      <c r="P8"/>
    </row>
    <row r="9" spans="1:22" ht="43.2" x14ac:dyDescent="0.55000000000000004">
      <c r="A9" s="3">
        <v>175</v>
      </c>
      <c r="B9" s="3" t="s">
        <v>644</v>
      </c>
      <c r="C9" s="3">
        <v>1</v>
      </c>
      <c r="D9" s="3"/>
      <c r="E9" s="3"/>
      <c r="F9" s="3"/>
      <c r="G9" s="3"/>
      <c r="H9" s="3"/>
      <c r="I9" s="3">
        <v>1</v>
      </c>
      <c r="J9" s="3"/>
      <c r="K9" s="3">
        <v>1</v>
      </c>
      <c r="L9" s="3"/>
      <c r="N9"/>
      <c r="O9"/>
      <c r="P9"/>
    </row>
    <row r="10" spans="1:22" ht="28.8" x14ac:dyDescent="0.55000000000000004">
      <c r="A10" s="3">
        <v>183</v>
      </c>
      <c r="B10" s="3" t="s">
        <v>645</v>
      </c>
      <c r="C10" s="3"/>
      <c r="D10" s="3"/>
      <c r="E10" s="3">
        <v>1</v>
      </c>
      <c r="F10" s="3"/>
      <c r="G10" s="3"/>
      <c r="H10" s="3">
        <v>1</v>
      </c>
      <c r="I10" s="3"/>
      <c r="J10" s="3"/>
      <c r="K10" s="3"/>
      <c r="L10" s="3"/>
      <c r="N10"/>
      <c r="O10"/>
      <c r="P10"/>
    </row>
    <row r="11" spans="1:22" ht="86.4" x14ac:dyDescent="0.55000000000000004">
      <c r="A11" s="3">
        <v>185</v>
      </c>
      <c r="B11" s="3" t="s">
        <v>646</v>
      </c>
      <c r="C11" s="3">
        <v>1</v>
      </c>
      <c r="D11" s="3">
        <v>1</v>
      </c>
      <c r="E11" s="3">
        <v>1</v>
      </c>
      <c r="F11" s="3"/>
      <c r="G11" s="3"/>
      <c r="H11" s="3"/>
      <c r="I11" s="3"/>
      <c r="J11" s="3"/>
      <c r="K11" s="3">
        <v>1</v>
      </c>
      <c r="L11" s="3"/>
      <c r="N11"/>
      <c r="O11"/>
      <c r="P11"/>
    </row>
    <row r="12" spans="1:22" ht="43.2" x14ac:dyDescent="0.55000000000000004">
      <c r="A12" s="3">
        <v>189</v>
      </c>
      <c r="B12" s="3" t="s">
        <v>647</v>
      </c>
      <c r="C12" s="3">
        <v>1</v>
      </c>
      <c r="D12" s="3"/>
      <c r="E12" s="3"/>
      <c r="F12" s="3"/>
      <c r="G12" s="3"/>
      <c r="H12" s="3"/>
      <c r="I12" s="3"/>
      <c r="J12" s="3"/>
      <c r="K12" s="3">
        <v>1</v>
      </c>
      <c r="L12" s="3"/>
      <c r="N12"/>
      <c r="O12"/>
      <c r="P12"/>
    </row>
    <row r="13" spans="1:22" ht="43.2" x14ac:dyDescent="0.55000000000000004">
      <c r="A13" s="3">
        <v>192</v>
      </c>
      <c r="B13" s="3" t="s">
        <v>648</v>
      </c>
      <c r="C13" s="3">
        <v>1</v>
      </c>
      <c r="D13" s="3"/>
      <c r="E13" s="3"/>
      <c r="F13" s="3"/>
      <c r="G13" s="3"/>
      <c r="H13" s="3"/>
      <c r="I13" s="3"/>
      <c r="J13" s="3"/>
      <c r="K13" s="3"/>
      <c r="L13" s="3" t="s">
        <v>1020</v>
      </c>
      <c r="N13"/>
      <c r="O13"/>
      <c r="P13"/>
    </row>
    <row r="14" spans="1:22" x14ac:dyDescent="0.55000000000000004">
      <c r="A14" s="3">
        <v>197</v>
      </c>
      <c r="B14" s="3" t="s">
        <v>649</v>
      </c>
      <c r="C14" s="3">
        <v>1</v>
      </c>
      <c r="D14" s="3"/>
      <c r="E14" s="3"/>
      <c r="F14" s="3"/>
      <c r="G14" s="3"/>
      <c r="H14" s="3"/>
      <c r="I14" s="3"/>
      <c r="J14" s="3"/>
      <c r="K14" s="3"/>
      <c r="L14" s="3"/>
      <c r="N14"/>
      <c r="O14"/>
      <c r="P14"/>
    </row>
    <row r="15" spans="1:22" ht="28.8" x14ac:dyDescent="0.55000000000000004">
      <c r="A15" s="3">
        <v>201</v>
      </c>
      <c r="B15" s="3" t="s">
        <v>650</v>
      </c>
      <c r="C15" s="3"/>
      <c r="D15" s="3"/>
      <c r="E15" s="3">
        <v>1</v>
      </c>
      <c r="F15" s="3"/>
      <c r="G15" s="3"/>
      <c r="H15" s="3"/>
      <c r="I15" s="3"/>
      <c r="J15" s="3"/>
      <c r="K15" s="3">
        <v>1</v>
      </c>
      <c r="L15" s="3"/>
      <c r="N15"/>
      <c r="O15"/>
      <c r="P15"/>
    </row>
    <row r="16" spans="1:22" x14ac:dyDescent="0.55000000000000004">
      <c r="A16" s="3">
        <v>202</v>
      </c>
      <c r="B16" s="3" t="s">
        <v>651</v>
      </c>
      <c r="C16" s="3"/>
      <c r="D16" s="3"/>
      <c r="E16" s="3"/>
      <c r="F16" s="3"/>
      <c r="G16" s="3"/>
      <c r="H16" s="3"/>
      <c r="I16" s="3"/>
      <c r="J16" s="3"/>
      <c r="K16" s="3">
        <v>1</v>
      </c>
      <c r="L16" s="3"/>
      <c r="N16"/>
      <c r="O16"/>
      <c r="P16"/>
    </row>
    <row r="17" spans="1:16" x14ac:dyDescent="0.55000000000000004">
      <c r="A17" s="3">
        <v>203</v>
      </c>
      <c r="B17" s="3" t="s">
        <v>652</v>
      </c>
      <c r="C17" s="3"/>
      <c r="D17" s="3"/>
      <c r="E17" s="3"/>
      <c r="F17" s="3"/>
      <c r="G17" s="3"/>
      <c r="H17" s="3"/>
      <c r="I17" s="3"/>
      <c r="J17" s="3"/>
      <c r="K17" s="3">
        <v>1</v>
      </c>
      <c r="L17" s="3"/>
      <c r="N17"/>
      <c r="O17"/>
      <c r="P17"/>
    </row>
    <row r="18" spans="1:16" ht="43.2" x14ac:dyDescent="0.55000000000000004">
      <c r="A18" s="3">
        <v>204</v>
      </c>
      <c r="B18" s="3" t="s">
        <v>653</v>
      </c>
      <c r="C18" s="3"/>
      <c r="D18" s="3"/>
      <c r="E18" s="3">
        <v>1</v>
      </c>
      <c r="F18" s="3"/>
      <c r="G18" s="3"/>
      <c r="H18" s="3"/>
      <c r="I18" s="3"/>
      <c r="J18" s="3"/>
      <c r="K18" s="3">
        <v>1</v>
      </c>
      <c r="L18" s="3"/>
      <c r="N18"/>
      <c r="O18"/>
      <c r="P18"/>
    </row>
    <row r="19" spans="1:16" x14ac:dyDescent="0.55000000000000004">
      <c r="A19" s="3">
        <v>205</v>
      </c>
      <c r="B19" s="3" t="s">
        <v>651</v>
      </c>
      <c r="C19" s="3"/>
      <c r="D19" s="3"/>
      <c r="E19" s="3"/>
      <c r="F19" s="3"/>
      <c r="G19" s="3"/>
      <c r="H19" s="3"/>
      <c r="I19" s="3"/>
      <c r="J19" s="3"/>
      <c r="K19" s="3">
        <v>1</v>
      </c>
      <c r="L19" s="3"/>
    </row>
    <row r="20" spans="1:16" ht="72" x14ac:dyDescent="0.55000000000000004">
      <c r="A20" s="3">
        <v>206</v>
      </c>
      <c r="B20" s="3" t="s">
        <v>654</v>
      </c>
      <c r="C20" s="3"/>
      <c r="D20" s="3"/>
      <c r="E20" s="3">
        <v>1</v>
      </c>
      <c r="F20" s="3"/>
      <c r="G20" s="3"/>
      <c r="H20" s="3"/>
      <c r="I20" s="3"/>
      <c r="J20" s="3"/>
      <c r="K20" s="3">
        <v>1</v>
      </c>
      <c r="L20" s="3"/>
    </row>
    <row r="21" spans="1:16" ht="57.6" x14ac:dyDescent="0.55000000000000004">
      <c r="A21" s="3">
        <v>207</v>
      </c>
      <c r="B21" s="3" t="s">
        <v>655</v>
      </c>
      <c r="C21" s="3"/>
      <c r="D21" s="3"/>
      <c r="E21" s="3">
        <v>1</v>
      </c>
      <c r="F21" s="3"/>
      <c r="G21" s="3"/>
      <c r="H21" s="3"/>
      <c r="I21" s="3"/>
      <c r="J21" s="3"/>
      <c r="K21" s="3">
        <v>1</v>
      </c>
      <c r="L21" s="3" t="s">
        <v>1021</v>
      </c>
    </row>
    <row r="22" spans="1:16" x14ac:dyDescent="0.55000000000000004">
      <c r="A22" s="3">
        <v>208</v>
      </c>
      <c r="B22" s="3" t="s">
        <v>656</v>
      </c>
      <c r="C22" s="3"/>
      <c r="D22" s="3"/>
      <c r="E22" s="3">
        <v>1</v>
      </c>
      <c r="F22" s="3"/>
      <c r="G22" s="3"/>
      <c r="H22" s="3"/>
      <c r="I22" s="3"/>
      <c r="J22" s="3"/>
      <c r="K22" s="3"/>
      <c r="L22" s="3"/>
    </row>
    <row r="23" spans="1:16" ht="86.4" x14ac:dyDescent="0.55000000000000004">
      <c r="A23" s="3">
        <v>209</v>
      </c>
      <c r="B23" s="3" t="s">
        <v>657</v>
      </c>
      <c r="C23" s="3"/>
      <c r="D23" s="3"/>
      <c r="E23" s="3">
        <v>1</v>
      </c>
      <c r="F23" s="3"/>
      <c r="G23" s="3"/>
      <c r="H23" s="3"/>
      <c r="I23" s="3"/>
      <c r="J23" s="3"/>
      <c r="K23" s="3">
        <v>1</v>
      </c>
      <c r="L23" s="3"/>
    </row>
    <row r="24" spans="1:16" ht="43.2" x14ac:dyDescent="0.55000000000000004">
      <c r="A24" s="3">
        <v>211</v>
      </c>
      <c r="B24" s="3" t="s">
        <v>658</v>
      </c>
      <c r="C24" s="3">
        <v>1</v>
      </c>
      <c r="D24" s="3"/>
      <c r="E24" s="3">
        <v>1</v>
      </c>
      <c r="F24" s="3"/>
      <c r="G24" s="3"/>
      <c r="H24" s="3"/>
      <c r="I24" s="3"/>
      <c r="J24" s="3"/>
      <c r="K24" s="3">
        <v>1</v>
      </c>
      <c r="L24" s="3"/>
    </row>
    <row r="25" spans="1:16" x14ac:dyDescent="0.55000000000000004">
      <c r="A25" s="3">
        <v>215</v>
      </c>
      <c r="B25" s="3" t="s">
        <v>659</v>
      </c>
      <c r="C25" s="3"/>
      <c r="D25" s="3"/>
      <c r="E25" s="3">
        <v>1</v>
      </c>
      <c r="F25" s="3"/>
      <c r="G25" s="3"/>
      <c r="H25" s="3"/>
      <c r="I25" s="3"/>
      <c r="J25" s="3"/>
      <c r="K25" s="3"/>
      <c r="L25" s="3"/>
    </row>
    <row r="26" spans="1:16" ht="86.4" x14ac:dyDescent="0.55000000000000004">
      <c r="A26" s="3">
        <v>217</v>
      </c>
      <c r="B26" s="3" t="s">
        <v>660</v>
      </c>
      <c r="C26" s="3">
        <v>1</v>
      </c>
      <c r="D26" s="3"/>
      <c r="E26" s="3"/>
      <c r="F26" s="3"/>
      <c r="G26" s="3"/>
      <c r="H26" s="3"/>
      <c r="I26" s="3"/>
      <c r="J26" s="3"/>
      <c r="K26" s="3">
        <v>1</v>
      </c>
      <c r="L26" s="3"/>
    </row>
    <row r="27" spans="1:16" ht="86.4" x14ac:dyDescent="0.55000000000000004">
      <c r="A27" s="3">
        <v>222</v>
      </c>
      <c r="B27" s="3" t="s">
        <v>661</v>
      </c>
      <c r="C27" s="3">
        <v>1</v>
      </c>
      <c r="D27" s="3"/>
      <c r="E27" s="3"/>
      <c r="F27" s="3"/>
      <c r="G27" s="3"/>
      <c r="H27" s="3"/>
      <c r="I27" s="3"/>
      <c r="J27" s="3"/>
      <c r="K27" s="3">
        <v>1</v>
      </c>
      <c r="L27" s="3" t="s">
        <v>1022</v>
      </c>
    </row>
    <row r="28" spans="1:16" x14ac:dyDescent="0.55000000000000004">
      <c r="A28" s="3">
        <v>223</v>
      </c>
      <c r="B28" s="3" t="s">
        <v>39</v>
      </c>
      <c r="C28" s="3"/>
      <c r="D28" s="3"/>
      <c r="E28" s="3"/>
      <c r="F28" s="3"/>
      <c r="G28" s="3"/>
      <c r="H28" s="3"/>
      <c r="I28" s="3"/>
      <c r="J28" s="3"/>
      <c r="K28" s="3"/>
      <c r="L28" s="3"/>
    </row>
    <row r="29" spans="1:16" ht="43.2" x14ac:dyDescent="0.55000000000000004">
      <c r="A29" s="3">
        <v>228</v>
      </c>
      <c r="B29" s="3" t="s">
        <v>662</v>
      </c>
      <c r="C29" s="3">
        <v>1</v>
      </c>
      <c r="D29" s="3"/>
      <c r="E29" s="3"/>
      <c r="F29" s="3"/>
      <c r="G29" s="3"/>
      <c r="H29" s="3"/>
      <c r="I29" s="3"/>
      <c r="J29" s="3"/>
      <c r="K29" s="3"/>
      <c r="L29" s="3"/>
    </row>
    <row r="30" spans="1:16" x14ac:dyDescent="0.55000000000000004">
      <c r="A30" s="3">
        <v>236</v>
      </c>
      <c r="B30" s="3" t="s">
        <v>663</v>
      </c>
      <c r="C30" s="3"/>
      <c r="D30" s="3"/>
      <c r="E30" s="3"/>
      <c r="F30" s="3"/>
      <c r="G30" s="3"/>
      <c r="H30" s="3"/>
      <c r="I30" s="3"/>
      <c r="J30" s="3"/>
      <c r="K30" s="3"/>
      <c r="L30" s="3"/>
    </row>
    <row r="31" spans="1:16" ht="28.8" x14ac:dyDescent="0.55000000000000004">
      <c r="A31" s="3">
        <v>237</v>
      </c>
      <c r="B31" s="3" t="s">
        <v>664</v>
      </c>
      <c r="C31" s="3"/>
      <c r="D31" s="3"/>
      <c r="E31" s="3">
        <v>1</v>
      </c>
      <c r="F31" s="3"/>
      <c r="G31" s="3"/>
      <c r="H31" s="3"/>
      <c r="I31" s="3"/>
      <c r="J31" s="3"/>
      <c r="K31" s="3"/>
      <c r="L31" s="3"/>
    </row>
    <row r="32" spans="1:16" x14ac:dyDescent="0.55000000000000004">
      <c r="A32" s="3">
        <v>238</v>
      </c>
      <c r="B32" s="3" t="s">
        <v>39</v>
      </c>
      <c r="C32" s="3"/>
      <c r="D32" s="3"/>
      <c r="E32" s="3"/>
      <c r="F32" s="3"/>
      <c r="G32" s="3"/>
      <c r="H32" s="3"/>
      <c r="I32" s="3"/>
      <c r="J32" s="3"/>
      <c r="K32" s="3"/>
      <c r="L32" s="3"/>
    </row>
    <row r="33" spans="1:12" ht="28.8" x14ac:dyDescent="0.55000000000000004">
      <c r="A33" s="3">
        <v>241</v>
      </c>
      <c r="B33" s="3" t="s">
        <v>665</v>
      </c>
      <c r="C33" s="3"/>
      <c r="D33" s="3"/>
      <c r="E33" s="3"/>
      <c r="F33" s="3"/>
      <c r="G33" s="3"/>
      <c r="H33" s="3"/>
      <c r="I33" s="3"/>
      <c r="J33" s="3"/>
      <c r="K33" s="3">
        <v>1</v>
      </c>
      <c r="L33" s="3"/>
    </row>
    <row r="34" spans="1:12" x14ac:dyDescent="0.55000000000000004">
      <c r="A34" s="3">
        <v>242</v>
      </c>
      <c r="B34" s="3" t="s">
        <v>666</v>
      </c>
      <c r="C34" s="3">
        <v>1</v>
      </c>
      <c r="D34" s="3"/>
      <c r="E34" s="3"/>
      <c r="F34" s="3"/>
      <c r="G34" s="3"/>
      <c r="H34" s="3"/>
      <c r="I34" s="3"/>
      <c r="J34" s="3"/>
      <c r="K34" s="3"/>
      <c r="L34" s="3"/>
    </row>
    <row r="35" spans="1:12" ht="28.8" x14ac:dyDescent="0.55000000000000004">
      <c r="A35" s="3">
        <v>243</v>
      </c>
      <c r="B35" s="3" t="s">
        <v>667</v>
      </c>
      <c r="C35" s="3">
        <v>1</v>
      </c>
      <c r="D35" s="3"/>
      <c r="E35" s="3"/>
      <c r="F35" s="3">
        <v>1</v>
      </c>
      <c r="G35" s="3"/>
      <c r="H35" s="3"/>
      <c r="I35" s="3"/>
      <c r="J35" s="3"/>
      <c r="K35" s="3"/>
      <c r="L35" s="3"/>
    </row>
    <row r="36" spans="1:12" x14ac:dyDescent="0.55000000000000004">
      <c r="A36" s="3">
        <v>244</v>
      </c>
      <c r="B36" s="3" t="s">
        <v>39</v>
      </c>
      <c r="C36" s="3"/>
      <c r="D36" s="3"/>
      <c r="E36" s="3"/>
      <c r="F36" s="3"/>
      <c r="G36" s="3"/>
      <c r="H36" s="3"/>
      <c r="I36" s="3"/>
      <c r="J36" s="3"/>
      <c r="K36" s="3"/>
      <c r="L36" s="3"/>
    </row>
    <row r="37" spans="1:12" x14ac:dyDescent="0.55000000000000004">
      <c r="A37" s="3">
        <v>245</v>
      </c>
      <c r="B37" s="3" t="s">
        <v>668</v>
      </c>
      <c r="C37" s="3">
        <v>1</v>
      </c>
      <c r="D37" s="3"/>
      <c r="E37" s="3"/>
      <c r="F37" s="3"/>
      <c r="G37" s="3"/>
      <c r="H37" s="3"/>
      <c r="I37" s="3"/>
      <c r="J37" s="3"/>
      <c r="K37" s="3"/>
      <c r="L37" s="3"/>
    </row>
    <row r="38" spans="1:12" ht="72" x14ac:dyDescent="0.55000000000000004">
      <c r="A38" s="3">
        <v>251</v>
      </c>
      <c r="B38" s="3" t="s">
        <v>669</v>
      </c>
      <c r="C38" s="3">
        <v>1</v>
      </c>
      <c r="D38" s="3"/>
      <c r="E38" s="3">
        <v>1</v>
      </c>
      <c r="F38" s="3"/>
      <c r="G38" s="3">
        <v>1</v>
      </c>
      <c r="H38" s="3"/>
      <c r="I38" s="3"/>
      <c r="J38" s="3"/>
      <c r="K38" s="3"/>
      <c r="L38" s="3"/>
    </row>
    <row r="39" spans="1:12" x14ac:dyDescent="0.55000000000000004">
      <c r="A39" s="3">
        <v>253</v>
      </c>
      <c r="B39" s="3" t="s">
        <v>670</v>
      </c>
      <c r="C39" s="3">
        <v>1</v>
      </c>
      <c r="D39" s="3"/>
      <c r="E39" s="3"/>
      <c r="F39" s="3"/>
      <c r="G39" s="3"/>
      <c r="H39" s="3"/>
      <c r="I39" s="3"/>
      <c r="J39" s="3"/>
      <c r="K39" s="3"/>
      <c r="L39" s="3"/>
    </row>
  </sheetData>
  <phoneticPr fontId="1" type="noConversion"/>
  <pageMargins left="0.7" right="0.7" top="0.75" bottom="0.75" header="0.3" footer="0.3"/>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D008F-A6A1-4545-AEF4-3E27D51155A8}">
  <dimension ref="A1:K39"/>
  <sheetViews>
    <sheetView workbookViewId="0">
      <selection activeCell="E17" sqref="E17"/>
    </sheetView>
  </sheetViews>
  <sheetFormatPr defaultColWidth="8.83984375" defaultRowHeight="14.4" x14ac:dyDescent="0.55000000000000004"/>
  <cols>
    <col min="1" max="1" width="7.15625" bestFit="1" customWidth="1"/>
    <col min="2" max="2" width="7" bestFit="1" customWidth="1"/>
    <col min="8" max="8" width="12.47265625" bestFit="1" customWidth="1"/>
    <col min="9" max="9" width="16.15625" bestFit="1" customWidth="1"/>
    <col min="10" max="10" width="10.83984375" bestFit="1" customWidth="1"/>
    <col min="11" max="11" width="16.15625" bestFit="1" customWidth="1"/>
  </cols>
  <sheetData>
    <row r="1" spans="1:11" x14ac:dyDescent="0.55000000000000004">
      <c r="A1" s="1" t="s">
        <v>40</v>
      </c>
      <c r="B1" s="1" t="s">
        <v>671</v>
      </c>
      <c r="C1" t="s">
        <v>941</v>
      </c>
      <c r="D1" t="s">
        <v>942</v>
      </c>
      <c r="E1" t="s">
        <v>245</v>
      </c>
      <c r="F1" t="s">
        <v>899</v>
      </c>
      <c r="H1" t="s">
        <v>943</v>
      </c>
      <c r="I1" t="s">
        <v>944</v>
      </c>
      <c r="J1" t="s">
        <v>901</v>
      </c>
      <c r="K1" t="s">
        <v>902</v>
      </c>
    </row>
    <row r="2" spans="1:11" x14ac:dyDescent="0.55000000000000004">
      <c r="A2" s="1">
        <v>122</v>
      </c>
      <c r="B2" s="1"/>
      <c r="C2" s="1">
        <f>IF(_A101[[#This Row],[A101]]=1,1,0)</f>
        <v>0</v>
      </c>
      <c r="D2" s="1">
        <f>IF(_A101[[#This Row],[A101]]=2,1,0)</f>
        <v>0</v>
      </c>
      <c r="E2" s="1">
        <f>IF(_A101[[#This Row],[A101]]=3,1,0)</f>
        <v>0</v>
      </c>
      <c r="F2" s="1">
        <f>IF(_A101[[#This Row],[A101]]=-1,1,0)</f>
        <v>0</v>
      </c>
      <c r="H2" s="1">
        <v>2</v>
      </c>
      <c r="I2" s="1">
        <v>20</v>
      </c>
      <c r="J2" s="1">
        <v>9</v>
      </c>
      <c r="K2" s="1">
        <v>1</v>
      </c>
    </row>
    <row r="3" spans="1:11" x14ac:dyDescent="0.55000000000000004">
      <c r="A3" s="1">
        <v>134</v>
      </c>
      <c r="B3" s="1">
        <v>-1</v>
      </c>
      <c r="C3" s="1">
        <f>IF(_A101[[#This Row],[A101]]=1,1,0)</f>
        <v>0</v>
      </c>
      <c r="D3" s="1">
        <f>IF(_A101[[#This Row],[A101]]=2,1,0)</f>
        <v>0</v>
      </c>
      <c r="E3" s="1">
        <f>IF(_A101[[#This Row],[A101]]=3,1,0)</f>
        <v>0</v>
      </c>
      <c r="F3" s="1">
        <f>IF(_A101[[#This Row],[A101]]=-1,1,0)</f>
        <v>1</v>
      </c>
    </row>
    <row r="4" spans="1:11" x14ac:dyDescent="0.55000000000000004">
      <c r="A4" s="1">
        <v>164</v>
      </c>
      <c r="B4" s="1">
        <v>3</v>
      </c>
      <c r="C4" s="1">
        <f>IF(_A101[[#This Row],[A101]]=1,1,0)</f>
        <v>0</v>
      </c>
      <c r="D4" s="1">
        <f>IF(_A101[[#This Row],[A101]]=2,1,0)</f>
        <v>0</v>
      </c>
      <c r="E4" s="1">
        <f>IF(_A101[[#This Row],[A101]]=3,1,0)</f>
        <v>1</v>
      </c>
      <c r="F4" s="1">
        <f>IF(_A101[[#This Row],[A101]]=-1,1,0)</f>
        <v>0</v>
      </c>
    </row>
    <row r="5" spans="1:11" x14ac:dyDescent="0.55000000000000004">
      <c r="A5" s="1">
        <v>165</v>
      </c>
      <c r="B5" s="1">
        <v>2</v>
      </c>
      <c r="C5" s="1">
        <f>IF(_A101[[#This Row],[A101]]=1,1,0)</f>
        <v>0</v>
      </c>
      <c r="D5" s="1">
        <f>IF(_A101[[#This Row],[A101]]=2,1,0)</f>
        <v>1</v>
      </c>
      <c r="E5" s="1">
        <f>IF(_A101[[#This Row],[A101]]=3,1,0)</f>
        <v>0</v>
      </c>
      <c r="F5" s="1">
        <f>IF(_A101[[#This Row],[A101]]=-1,1,0)</f>
        <v>0</v>
      </c>
    </row>
    <row r="6" spans="1:11" x14ac:dyDescent="0.55000000000000004">
      <c r="A6" s="1">
        <v>168</v>
      </c>
      <c r="B6" s="1">
        <v>2</v>
      </c>
      <c r="C6" s="1">
        <f>IF(_A101[[#This Row],[A101]]=1,1,0)</f>
        <v>0</v>
      </c>
      <c r="D6" s="1">
        <f>IF(_A101[[#This Row],[A101]]=2,1,0)</f>
        <v>1</v>
      </c>
      <c r="E6" s="1">
        <f>IF(_A101[[#This Row],[A101]]=3,1,0)</f>
        <v>0</v>
      </c>
      <c r="F6" s="1">
        <f>IF(_A101[[#This Row],[A101]]=-1,1,0)</f>
        <v>0</v>
      </c>
    </row>
    <row r="7" spans="1:11" x14ac:dyDescent="0.55000000000000004">
      <c r="A7" s="1">
        <v>170</v>
      </c>
      <c r="B7" s="1">
        <v>2</v>
      </c>
      <c r="C7" s="1">
        <f>IF(_A101[[#This Row],[A101]]=1,1,0)</f>
        <v>0</v>
      </c>
      <c r="D7" s="1">
        <f>IF(_A101[[#This Row],[A101]]=2,1,0)</f>
        <v>1</v>
      </c>
      <c r="E7" s="1">
        <f>IF(_A101[[#This Row],[A101]]=3,1,0)</f>
        <v>0</v>
      </c>
      <c r="F7" s="1">
        <f>IF(_A101[[#This Row],[A101]]=-1,1,0)</f>
        <v>0</v>
      </c>
    </row>
    <row r="8" spans="1:11" x14ac:dyDescent="0.55000000000000004">
      <c r="A8" s="1">
        <v>171</v>
      </c>
      <c r="B8" s="1">
        <v>2</v>
      </c>
      <c r="C8" s="1">
        <f>IF(_A101[[#This Row],[A101]]=1,1,0)</f>
        <v>0</v>
      </c>
      <c r="D8" s="1">
        <f>IF(_A101[[#This Row],[A101]]=2,1,0)</f>
        <v>1</v>
      </c>
      <c r="E8" s="1">
        <f>IF(_A101[[#This Row],[A101]]=3,1,0)</f>
        <v>0</v>
      </c>
      <c r="F8" s="1">
        <f>IF(_A101[[#This Row],[A101]]=-1,1,0)</f>
        <v>0</v>
      </c>
    </row>
    <row r="9" spans="1:11" x14ac:dyDescent="0.55000000000000004">
      <c r="A9" s="1">
        <v>175</v>
      </c>
      <c r="B9" s="1">
        <v>2</v>
      </c>
      <c r="C9" s="1">
        <f>IF(_A101[[#This Row],[A101]]=1,1,0)</f>
        <v>0</v>
      </c>
      <c r="D9" s="1">
        <f>IF(_A101[[#This Row],[A101]]=2,1,0)</f>
        <v>1</v>
      </c>
      <c r="E9" s="1">
        <f>IF(_A101[[#This Row],[A101]]=3,1,0)</f>
        <v>0</v>
      </c>
      <c r="F9" s="1">
        <f>IF(_A101[[#This Row],[A101]]=-1,1,0)</f>
        <v>0</v>
      </c>
    </row>
    <row r="10" spans="1:11" x14ac:dyDescent="0.55000000000000004">
      <c r="A10" s="1">
        <v>183</v>
      </c>
      <c r="B10" s="1">
        <v>2</v>
      </c>
      <c r="C10" s="1">
        <f>IF(_A101[[#This Row],[A101]]=1,1,0)</f>
        <v>0</v>
      </c>
      <c r="D10" s="1">
        <f>IF(_A101[[#This Row],[A101]]=2,1,0)</f>
        <v>1</v>
      </c>
      <c r="E10" s="1">
        <f>IF(_A101[[#This Row],[A101]]=3,1,0)</f>
        <v>0</v>
      </c>
      <c r="F10" s="1">
        <f>IF(_A101[[#This Row],[A101]]=-1,1,0)</f>
        <v>0</v>
      </c>
    </row>
    <row r="11" spans="1:11" x14ac:dyDescent="0.55000000000000004">
      <c r="A11" s="1">
        <v>185</v>
      </c>
      <c r="B11" s="1">
        <v>2</v>
      </c>
      <c r="C11" s="1">
        <f>IF(_A101[[#This Row],[A101]]=1,1,0)</f>
        <v>0</v>
      </c>
      <c r="D11" s="1">
        <f>IF(_A101[[#This Row],[A101]]=2,1,0)</f>
        <v>1</v>
      </c>
      <c r="E11" s="1">
        <f>IF(_A101[[#This Row],[A101]]=3,1,0)</f>
        <v>0</v>
      </c>
      <c r="F11" s="1">
        <f>IF(_A101[[#This Row],[A101]]=-1,1,0)</f>
        <v>0</v>
      </c>
    </row>
    <row r="12" spans="1:11" x14ac:dyDescent="0.55000000000000004">
      <c r="A12" s="1">
        <v>189</v>
      </c>
      <c r="B12" s="1">
        <v>3</v>
      </c>
      <c r="C12" s="1">
        <f>IF(_A101[[#This Row],[A101]]=1,1,0)</f>
        <v>0</v>
      </c>
      <c r="D12" s="1">
        <f>IF(_A101[[#This Row],[A101]]=2,1,0)</f>
        <v>0</v>
      </c>
      <c r="E12" s="1">
        <f>IF(_A101[[#This Row],[A101]]=3,1,0)</f>
        <v>1</v>
      </c>
      <c r="F12" s="1">
        <f>IF(_A101[[#This Row],[A101]]=-1,1,0)</f>
        <v>0</v>
      </c>
    </row>
    <row r="13" spans="1:11" x14ac:dyDescent="0.55000000000000004">
      <c r="A13" s="1">
        <v>192</v>
      </c>
      <c r="B13" s="1">
        <v>2</v>
      </c>
      <c r="C13" s="1">
        <f>IF(_A101[[#This Row],[A101]]=1,1,0)</f>
        <v>0</v>
      </c>
      <c r="D13" s="1">
        <f>IF(_A101[[#This Row],[A101]]=2,1,0)</f>
        <v>1</v>
      </c>
      <c r="E13" s="1">
        <f>IF(_A101[[#This Row],[A101]]=3,1,0)</f>
        <v>0</v>
      </c>
      <c r="F13" s="1">
        <f>IF(_A101[[#This Row],[A101]]=-1,1,0)</f>
        <v>0</v>
      </c>
    </row>
    <row r="14" spans="1:11" x14ac:dyDescent="0.55000000000000004">
      <c r="A14" s="1">
        <v>197</v>
      </c>
      <c r="B14" s="1">
        <v>2</v>
      </c>
      <c r="C14" s="1">
        <f>IF(_A101[[#This Row],[A101]]=1,1,0)</f>
        <v>0</v>
      </c>
      <c r="D14" s="1">
        <f>IF(_A101[[#This Row],[A101]]=2,1,0)</f>
        <v>1</v>
      </c>
      <c r="E14" s="1">
        <f>IF(_A101[[#This Row],[A101]]=3,1,0)</f>
        <v>0</v>
      </c>
      <c r="F14" s="1">
        <f>IF(_A101[[#This Row],[A101]]=-1,1,0)</f>
        <v>0</v>
      </c>
    </row>
    <row r="15" spans="1:11" x14ac:dyDescent="0.55000000000000004">
      <c r="A15" s="1">
        <v>201</v>
      </c>
      <c r="B15" s="1">
        <v>-9</v>
      </c>
      <c r="C15" s="1">
        <f>IF(_A101[[#This Row],[A101]]=1,1,0)</f>
        <v>0</v>
      </c>
      <c r="D15" s="1">
        <f>IF(_A101[[#This Row],[A101]]=2,1,0)</f>
        <v>0</v>
      </c>
      <c r="E15" s="1">
        <f>IF(_A101[[#This Row],[A101]]=3,1,0)</f>
        <v>0</v>
      </c>
      <c r="F15" s="1">
        <f>IF(_A101[[#This Row],[A101]]=-1,1,0)</f>
        <v>0</v>
      </c>
    </row>
    <row r="16" spans="1:11" x14ac:dyDescent="0.55000000000000004">
      <c r="A16" s="1">
        <v>202</v>
      </c>
      <c r="B16" s="1">
        <v>-9</v>
      </c>
      <c r="C16" s="1">
        <f>IF(_A101[[#This Row],[A101]]=1,1,0)</f>
        <v>0</v>
      </c>
      <c r="D16" s="1">
        <f>IF(_A101[[#This Row],[A101]]=2,1,0)</f>
        <v>0</v>
      </c>
      <c r="E16" s="1">
        <f>IF(_A101[[#This Row],[A101]]=3,1,0)</f>
        <v>0</v>
      </c>
      <c r="F16" s="1">
        <f>IF(_A101[[#This Row],[A101]]=-1,1,0)</f>
        <v>0</v>
      </c>
    </row>
    <row r="17" spans="1:6" x14ac:dyDescent="0.55000000000000004">
      <c r="A17" s="1">
        <v>203</v>
      </c>
      <c r="B17" s="1">
        <v>2</v>
      </c>
      <c r="C17" s="1">
        <f>IF(_A101[[#This Row],[A101]]=1,1,0)</f>
        <v>0</v>
      </c>
      <c r="D17" s="1">
        <f>IF(_A101[[#This Row],[A101]]=2,1,0)</f>
        <v>1</v>
      </c>
      <c r="E17" s="1">
        <f>IF(_A101[[#This Row],[A101]]=3,1,0)</f>
        <v>0</v>
      </c>
      <c r="F17" s="1">
        <f>IF(_A101[[#This Row],[A101]]=-1,1,0)</f>
        <v>0</v>
      </c>
    </row>
    <row r="18" spans="1:6" x14ac:dyDescent="0.55000000000000004">
      <c r="A18" s="1">
        <v>204</v>
      </c>
      <c r="B18" s="1">
        <v>2</v>
      </c>
      <c r="C18" s="1">
        <f>IF(_A101[[#This Row],[A101]]=1,1,0)</f>
        <v>0</v>
      </c>
      <c r="D18" s="1">
        <f>IF(_A101[[#This Row],[A101]]=2,1,0)</f>
        <v>1</v>
      </c>
      <c r="E18" s="1">
        <f>IF(_A101[[#This Row],[A101]]=3,1,0)</f>
        <v>0</v>
      </c>
      <c r="F18" s="1">
        <f>IF(_A101[[#This Row],[A101]]=-1,1,0)</f>
        <v>0</v>
      </c>
    </row>
    <row r="19" spans="1:6" x14ac:dyDescent="0.55000000000000004">
      <c r="A19" s="1">
        <v>205</v>
      </c>
      <c r="B19" s="1">
        <v>-9</v>
      </c>
      <c r="C19" s="1">
        <f>IF(_A101[[#This Row],[A101]]=1,1,0)</f>
        <v>0</v>
      </c>
      <c r="D19" s="1">
        <f>IF(_A101[[#This Row],[A101]]=2,1,0)</f>
        <v>0</v>
      </c>
      <c r="E19" s="1">
        <f>IF(_A101[[#This Row],[A101]]=3,1,0)</f>
        <v>0</v>
      </c>
      <c r="F19" s="1">
        <f>IF(_A101[[#This Row],[A101]]=-1,1,0)</f>
        <v>0</v>
      </c>
    </row>
    <row r="20" spans="1:6" x14ac:dyDescent="0.55000000000000004">
      <c r="A20" s="1">
        <v>206</v>
      </c>
      <c r="B20" s="1">
        <v>2</v>
      </c>
      <c r="C20" s="1">
        <f>IF(_A101[[#This Row],[A101]]=1,1,0)</f>
        <v>0</v>
      </c>
      <c r="D20" s="1">
        <f>IF(_A101[[#This Row],[A101]]=2,1,0)</f>
        <v>1</v>
      </c>
      <c r="E20" s="1">
        <f>IF(_A101[[#This Row],[A101]]=3,1,0)</f>
        <v>0</v>
      </c>
      <c r="F20" s="1">
        <f>IF(_A101[[#This Row],[A101]]=-1,1,0)</f>
        <v>0</v>
      </c>
    </row>
    <row r="21" spans="1:6" x14ac:dyDescent="0.55000000000000004">
      <c r="A21" s="1">
        <v>207</v>
      </c>
      <c r="B21" s="1">
        <v>2</v>
      </c>
      <c r="C21" s="1">
        <f>IF(_A101[[#This Row],[A101]]=1,1,0)</f>
        <v>0</v>
      </c>
      <c r="D21" s="1">
        <f>IF(_A101[[#This Row],[A101]]=2,1,0)</f>
        <v>1</v>
      </c>
      <c r="E21" s="1">
        <f>IF(_A101[[#This Row],[A101]]=3,1,0)</f>
        <v>0</v>
      </c>
      <c r="F21" s="1">
        <f>IF(_A101[[#This Row],[A101]]=-1,1,0)</f>
        <v>0</v>
      </c>
    </row>
    <row r="22" spans="1:6" x14ac:dyDescent="0.55000000000000004">
      <c r="A22" s="1">
        <v>208</v>
      </c>
      <c r="B22" s="1">
        <v>-9</v>
      </c>
      <c r="C22" s="1">
        <f>IF(_A101[[#This Row],[A101]]=1,1,0)</f>
        <v>0</v>
      </c>
      <c r="D22" s="1">
        <f>IF(_A101[[#This Row],[A101]]=2,1,0)</f>
        <v>0</v>
      </c>
      <c r="E22" s="1">
        <f>IF(_A101[[#This Row],[A101]]=3,1,0)</f>
        <v>0</v>
      </c>
      <c r="F22" s="1">
        <f>IF(_A101[[#This Row],[A101]]=-1,1,0)</f>
        <v>0</v>
      </c>
    </row>
    <row r="23" spans="1:6" x14ac:dyDescent="0.55000000000000004">
      <c r="A23" s="1">
        <v>209</v>
      </c>
      <c r="B23" s="1">
        <v>3</v>
      </c>
      <c r="C23" s="1">
        <f>IF(_A101[[#This Row],[A101]]=1,1,0)</f>
        <v>0</v>
      </c>
      <c r="D23" s="1">
        <f>IF(_A101[[#This Row],[A101]]=2,1,0)</f>
        <v>0</v>
      </c>
      <c r="E23" s="1">
        <f>IF(_A101[[#This Row],[A101]]=3,1,0)</f>
        <v>1</v>
      </c>
      <c r="F23" s="1">
        <f>IF(_A101[[#This Row],[A101]]=-1,1,0)</f>
        <v>0</v>
      </c>
    </row>
    <row r="24" spans="1:6" x14ac:dyDescent="0.55000000000000004">
      <c r="A24" s="1">
        <v>211</v>
      </c>
      <c r="B24" s="1">
        <v>2</v>
      </c>
      <c r="C24" s="1">
        <f>IF(_A101[[#This Row],[A101]]=1,1,0)</f>
        <v>0</v>
      </c>
      <c r="D24" s="1">
        <f>IF(_A101[[#This Row],[A101]]=2,1,0)</f>
        <v>1</v>
      </c>
      <c r="E24" s="1">
        <f>IF(_A101[[#This Row],[A101]]=3,1,0)</f>
        <v>0</v>
      </c>
      <c r="F24" s="1">
        <f>IF(_A101[[#This Row],[A101]]=-1,1,0)</f>
        <v>0</v>
      </c>
    </row>
    <row r="25" spans="1:6" x14ac:dyDescent="0.55000000000000004">
      <c r="A25" s="1">
        <v>215</v>
      </c>
      <c r="B25" s="1">
        <v>1</v>
      </c>
      <c r="C25" s="1">
        <f>IF(_A101[[#This Row],[A101]]=1,1,0)</f>
        <v>1</v>
      </c>
      <c r="D25" s="1">
        <f>IF(_A101[[#This Row],[A101]]=2,1,0)</f>
        <v>0</v>
      </c>
      <c r="E25" s="1">
        <f>IF(_A101[[#This Row],[A101]]=3,1,0)</f>
        <v>0</v>
      </c>
      <c r="F25" s="1">
        <f>IF(_A101[[#This Row],[A101]]=-1,1,0)</f>
        <v>0</v>
      </c>
    </row>
    <row r="26" spans="1:6" x14ac:dyDescent="0.55000000000000004">
      <c r="A26" s="1">
        <v>217</v>
      </c>
      <c r="B26" s="1">
        <v>2</v>
      </c>
      <c r="C26" s="1">
        <f>IF(_A101[[#This Row],[A101]]=1,1,0)</f>
        <v>0</v>
      </c>
      <c r="D26" s="1">
        <f>IF(_A101[[#This Row],[A101]]=2,1,0)</f>
        <v>1</v>
      </c>
      <c r="E26" s="1">
        <f>IF(_A101[[#This Row],[A101]]=3,1,0)</f>
        <v>0</v>
      </c>
      <c r="F26" s="1">
        <f>IF(_A101[[#This Row],[A101]]=-1,1,0)</f>
        <v>0</v>
      </c>
    </row>
    <row r="27" spans="1:6" x14ac:dyDescent="0.55000000000000004">
      <c r="A27" s="1">
        <v>222</v>
      </c>
      <c r="B27" s="1">
        <v>3</v>
      </c>
      <c r="C27" s="1">
        <f>IF(_A101[[#This Row],[A101]]=1,1,0)</f>
        <v>0</v>
      </c>
      <c r="D27" s="1">
        <f>IF(_A101[[#This Row],[A101]]=2,1,0)</f>
        <v>0</v>
      </c>
      <c r="E27" s="1">
        <f>IF(_A101[[#This Row],[A101]]=3,1,0)</f>
        <v>1</v>
      </c>
      <c r="F27" s="1">
        <f>IF(_A101[[#This Row],[A101]]=-1,1,0)</f>
        <v>0</v>
      </c>
    </row>
    <row r="28" spans="1:6" x14ac:dyDescent="0.55000000000000004">
      <c r="A28" s="1">
        <v>223</v>
      </c>
      <c r="B28" s="1">
        <v>2</v>
      </c>
      <c r="C28" s="1">
        <f>IF(_A101[[#This Row],[A101]]=1,1,0)</f>
        <v>0</v>
      </c>
      <c r="D28" s="1">
        <f>IF(_A101[[#This Row],[A101]]=2,1,0)</f>
        <v>1</v>
      </c>
      <c r="E28" s="1">
        <f>IF(_A101[[#This Row],[A101]]=3,1,0)</f>
        <v>0</v>
      </c>
      <c r="F28" s="1">
        <f>IF(_A101[[#This Row],[A101]]=-1,1,0)</f>
        <v>0</v>
      </c>
    </row>
    <row r="29" spans="1:6" x14ac:dyDescent="0.55000000000000004">
      <c r="A29" s="1">
        <v>228</v>
      </c>
      <c r="B29" s="1">
        <v>3</v>
      </c>
      <c r="C29" s="1">
        <f>IF(_A101[[#This Row],[A101]]=1,1,0)</f>
        <v>0</v>
      </c>
      <c r="D29" s="1">
        <f>IF(_A101[[#This Row],[A101]]=2,1,0)</f>
        <v>0</v>
      </c>
      <c r="E29" s="1">
        <f>IF(_A101[[#This Row],[A101]]=3,1,0)</f>
        <v>1</v>
      </c>
      <c r="F29" s="1">
        <f>IF(_A101[[#This Row],[A101]]=-1,1,0)</f>
        <v>0</v>
      </c>
    </row>
    <row r="30" spans="1:6" x14ac:dyDescent="0.55000000000000004">
      <c r="A30" s="1">
        <v>236</v>
      </c>
      <c r="B30" s="1">
        <v>3</v>
      </c>
      <c r="C30" s="1">
        <f>IF(_A101[[#This Row],[A101]]=1,1,0)</f>
        <v>0</v>
      </c>
      <c r="D30" s="1">
        <f>IF(_A101[[#This Row],[A101]]=2,1,0)</f>
        <v>0</v>
      </c>
      <c r="E30" s="1">
        <f>IF(_A101[[#This Row],[A101]]=3,1,0)</f>
        <v>1</v>
      </c>
      <c r="F30" s="1">
        <f>IF(_A101[[#This Row],[A101]]=-1,1,0)</f>
        <v>0</v>
      </c>
    </row>
    <row r="31" spans="1:6" x14ac:dyDescent="0.55000000000000004">
      <c r="A31" s="1">
        <v>237</v>
      </c>
      <c r="B31" s="1">
        <v>2</v>
      </c>
      <c r="C31" s="1">
        <f>IF(_A101[[#This Row],[A101]]=1,1,0)</f>
        <v>0</v>
      </c>
      <c r="D31" s="1">
        <f>IF(_A101[[#This Row],[A101]]=2,1,0)</f>
        <v>1</v>
      </c>
      <c r="E31" s="1">
        <f>IF(_A101[[#This Row],[A101]]=3,1,0)</f>
        <v>0</v>
      </c>
      <c r="F31" s="1">
        <f>IF(_A101[[#This Row],[A101]]=-1,1,0)</f>
        <v>0</v>
      </c>
    </row>
    <row r="32" spans="1:6" x14ac:dyDescent="0.55000000000000004">
      <c r="A32" s="1">
        <v>238</v>
      </c>
      <c r="B32" s="1">
        <v>-9</v>
      </c>
      <c r="C32" s="1">
        <f>IF(_A101[[#This Row],[A101]]=1,1,0)</f>
        <v>0</v>
      </c>
      <c r="D32" s="1">
        <f>IF(_A101[[#This Row],[A101]]=2,1,0)</f>
        <v>0</v>
      </c>
      <c r="E32" s="1">
        <f>IF(_A101[[#This Row],[A101]]=3,1,0)</f>
        <v>0</v>
      </c>
      <c r="F32" s="1">
        <f>IF(_A101[[#This Row],[A101]]=-1,1,0)</f>
        <v>0</v>
      </c>
    </row>
    <row r="33" spans="1:6" x14ac:dyDescent="0.55000000000000004">
      <c r="A33" s="1">
        <v>241</v>
      </c>
      <c r="B33" s="1">
        <v>3</v>
      </c>
      <c r="C33" s="1">
        <f>IF(_A101[[#This Row],[A101]]=1,1,0)</f>
        <v>0</v>
      </c>
      <c r="D33" s="1">
        <f>IF(_A101[[#This Row],[A101]]=2,1,0)</f>
        <v>0</v>
      </c>
      <c r="E33" s="1">
        <f>IF(_A101[[#This Row],[A101]]=3,1,0)</f>
        <v>1</v>
      </c>
      <c r="F33" s="1">
        <f>IF(_A101[[#This Row],[A101]]=-1,1,0)</f>
        <v>0</v>
      </c>
    </row>
    <row r="34" spans="1:6" x14ac:dyDescent="0.55000000000000004">
      <c r="A34" s="1">
        <v>242</v>
      </c>
      <c r="B34" s="1">
        <v>2</v>
      </c>
      <c r="C34" s="1">
        <f>IF(_A101[[#This Row],[A101]]=1,1,0)</f>
        <v>0</v>
      </c>
      <c r="D34" s="1">
        <f>IF(_A101[[#This Row],[A101]]=2,1,0)</f>
        <v>1</v>
      </c>
      <c r="E34" s="1">
        <f>IF(_A101[[#This Row],[A101]]=3,1,0)</f>
        <v>0</v>
      </c>
      <c r="F34" s="1">
        <f>IF(_A101[[#This Row],[A101]]=-1,1,0)</f>
        <v>0</v>
      </c>
    </row>
    <row r="35" spans="1:6" x14ac:dyDescent="0.55000000000000004">
      <c r="A35" s="1">
        <v>243</v>
      </c>
      <c r="B35" s="1">
        <v>2</v>
      </c>
      <c r="C35" s="1">
        <f>IF(_A101[[#This Row],[A101]]=1,1,0)</f>
        <v>0</v>
      </c>
      <c r="D35" s="1">
        <f>IF(_A101[[#This Row],[A101]]=2,1,0)</f>
        <v>1</v>
      </c>
      <c r="E35" s="1">
        <f>IF(_A101[[#This Row],[A101]]=3,1,0)</f>
        <v>0</v>
      </c>
      <c r="F35" s="1">
        <f>IF(_A101[[#This Row],[A101]]=-1,1,0)</f>
        <v>0</v>
      </c>
    </row>
    <row r="36" spans="1:6" x14ac:dyDescent="0.55000000000000004">
      <c r="A36" s="1">
        <v>244</v>
      </c>
      <c r="B36" s="1">
        <v>2</v>
      </c>
      <c r="C36" s="1">
        <f>IF(_A101[[#This Row],[A101]]=1,1,0)</f>
        <v>0</v>
      </c>
      <c r="D36" s="1">
        <f>IF(_A101[[#This Row],[A101]]=2,1,0)</f>
        <v>1</v>
      </c>
      <c r="E36" s="1">
        <f>IF(_A101[[#This Row],[A101]]=3,1,0)</f>
        <v>0</v>
      </c>
      <c r="F36" s="1">
        <f>IF(_A101[[#This Row],[A101]]=-1,1,0)</f>
        <v>0</v>
      </c>
    </row>
    <row r="37" spans="1:6" x14ac:dyDescent="0.55000000000000004">
      <c r="A37" s="1">
        <v>245</v>
      </c>
      <c r="B37" s="1">
        <v>3</v>
      </c>
      <c r="C37" s="1">
        <f>IF(_A101[[#This Row],[A101]]=1,1,0)</f>
        <v>0</v>
      </c>
      <c r="D37" s="1">
        <f>IF(_A101[[#This Row],[A101]]=2,1,0)</f>
        <v>0</v>
      </c>
      <c r="E37" s="1">
        <f>IF(_A101[[#This Row],[A101]]=3,1,0)</f>
        <v>1</v>
      </c>
      <c r="F37" s="1">
        <f>IF(_A101[[#This Row],[A101]]=-1,1,0)</f>
        <v>0</v>
      </c>
    </row>
    <row r="38" spans="1:6" x14ac:dyDescent="0.55000000000000004">
      <c r="A38" s="1">
        <v>251</v>
      </c>
      <c r="B38" s="1">
        <v>3</v>
      </c>
      <c r="C38" s="1">
        <f>IF(_A101[[#This Row],[A101]]=1,1,0)</f>
        <v>0</v>
      </c>
      <c r="D38" s="1">
        <f>IF(_A101[[#This Row],[A101]]=2,1,0)</f>
        <v>0</v>
      </c>
      <c r="E38" s="1">
        <f>IF(_A101[[#This Row],[A101]]=3,1,0)</f>
        <v>1</v>
      </c>
      <c r="F38" s="1">
        <f>IF(_A101[[#This Row],[A101]]=-1,1,0)</f>
        <v>0</v>
      </c>
    </row>
    <row r="39" spans="1:6" x14ac:dyDescent="0.55000000000000004">
      <c r="A39" s="1">
        <v>253</v>
      </c>
      <c r="B39" s="1">
        <v>1</v>
      </c>
      <c r="C39" s="1">
        <f>IF(_A101[[#This Row],[A101]]=1,1,0)</f>
        <v>1</v>
      </c>
      <c r="D39" s="1">
        <f>IF(_A101[[#This Row],[A101]]=2,1,0)</f>
        <v>0</v>
      </c>
      <c r="E39" s="1">
        <f>IF(_A101[[#This Row],[A101]]=3,1,0)</f>
        <v>0</v>
      </c>
      <c r="F39" s="1">
        <f>IF(_A101[[#This Row],[A101]]=-1,1,0)</f>
        <v>0</v>
      </c>
    </row>
  </sheetData>
  <pageMargins left="0.7" right="0.7" top="0.75" bottom="0.75" header="0.3" footer="0.3"/>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5D0A-3CDE-4B9D-8ADF-51E58A7BE252}">
  <dimension ref="A1:J39"/>
  <sheetViews>
    <sheetView workbookViewId="0">
      <selection activeCell="D26" sqref="D26"/>
    </sheetView>
  </sheetViews>
  <sheetFormatPr defaultColWidth="8.83984375" defaultRowHeight="14.4" x14ac:dyDescent="0.55000000000000004"/>
  <cols>
    <col min="1" max="1" width="7.15625" style="2" bestFit="1" customWidth="1"/>
    <col min="2" max="2" width="76.68359375" style="2" bestFit="1" customWidth="1"/>
    <col min="3" max="4" width="8.83984375" style="2"/>
    <col min="5" max="5" width="25.15625" style="2" bestFit="1" customWidth="1"/>
    <col min="6" max="7" width="8.83984375" style="2"/>
    <col min="8" max="8" width="26.3125" style="2" bestFit="1" customWidth="1"/>
    <col min="9" max="9" width="15.47265625" style="2" bestFit="1" customWidth="1"/>
    <col min="10" max="16384" width="8.83984375" style="2"/>
  </cols>
  <sheetData>
    <row r="1" spans="1:10" ht="43.2" x14ac:dyDescent="0.55000000000000004">
      <c r="A1" s="3" t="s">
        <v>40</v>
      </c>
      <c r="B1" s="3" t="s">
        <v>672</v>
      </c>
      <c r="C1" s="2" t="s">
        <v>945</v>
      </c>
      <c r="D1" s="2" t="s">
        <v>946</v>
      </c>
      <c r="E1" s="2" t="s">
        <v>770</v>
      </c>
      <c r="H1" t="s">
        <v>1056</v>
      </c>
      <c r="I1" t="s">
        <v>1057</v>
      </c>
      <c r="J1"/>
    </row>
    <row r="2" spans="1:10" x14ac:dyDescent="0.55000000000000004">
      <c r="A2" s="3">
        <v>122</v>
      </c>
      <c r="B2" s="3" t="s">
        <v>39</v>
      </c>
      <c r="C2" s="3"/>
      <c r="D2" s="3"/>
      <c r="E2" s="3"/>
      <c r="H2" s="1">
        <v>18</v>
      </c>
      <c r="I2" s="1">
        <v>3</v>
      </c>
      <c r="J2"/>
    </row>
    <row r="3" spans="1:10" x14ac:dyDescent="0.55000000000000004">
      <c r="A3" s="3">
        <v>134</v>
      </c>
      <c r="B3" s="3" t="s">
        <v>39</v>
      </c>
      <c r="C3" s="3"/>
      <c r="D3" s="3"/>
      <c r="E3" s="3"/>
      <c r="H3"/>
      <c r="I3"/>
      <c r="J3"/>
    </row>
    <row r="4" spans="1:10" x14ac:dyDescent="0.55000000000000004">
      <c r="A4" s="3">
        <v>164</v>
      </c>
      <c r="B4" s="3" t="s">
        <v>39</v>
      </c>
      <c r="C4" s="3"/>
      <c r="D4" s="3"/>
      <c r="E4" s="3"/>
      <c r="H4"/>
      <c r="I4"/>
      <c r="J4"/>
    </row>
    <row r="5" spans="1:10" x14ac:dyDescent="0.55000000000000004">
      <c r="A5" s="3">
        <v>165</v>
      </c>
      <c r="B5" s="3" t="s">
        <v>673</v>
      </c>
      <c r="C5" s="3">
        <v>1</v>
      </c>
      <c r="D5" s="3"/>
      <c r="E5" s="3"/>
      <c r="H5"/>
      <c r="I5"/>
      <c r="J5"/>
    </row>
    <row r="6" spans="1:10" x14ac:dyDescent="0.55000000000000004">
      <c r="A6" s="3">
        <v>168</v>
      </c>
      <c r="B6" s="3" t="s">
        <v>226</v>
      </c>
      <c r="C6" s="3">
        <v>1</v>
      </c>
      <c r="D6" s="3"/>
      <c r="E6" s="3"/>
      <c r="H6"/>
      <c r="I6"/>
      <c r="J6"/>
    </row>
    <row r="7" spans="1:10" x14ac:dyDescent="0.55000000000000004">
      <c r="A7" s="3">
        <v>170</v>
      </c>
      <c r="B7" s="3" t="s">
        <v>39</v>
      </c>
      <c r="C7" s="3"/>
      <c r="D7" s="3"/>
      <c r="E7" s="3"/>
      <c r="H7"/>
      <c r="I7"/>
      <c r="J7"/>
    </row>
    <row r="8" spans="1:10" x14ac:dyDescent="0.55000000000000004">
      <c r="A8" s="3">
        <v>171</v>
      </c>
      <c r="B8" s="3" t="s">
        <v>674</v>
      </c>
      <c r="C8" s="3">
        <v>1</v>
      </c>
      <c r="D8" s="3"/>
      <c r="E8" s="3"/>
      <c r="H8"/>
      <c r="I8"/>
      <c r="J8"/>
    </row>
    <row r="9" spans="1:10" x14ac:dyDescent="0.55000000000000004">
      <c r="A9" s="3">
        <v>175</v>
      </c>
      <c r="B9" s="3" t="s">
        <v>226</v>
      </c>
      <c r="C9" s="3">
        <v>1</v>
      </c>
      <c r="D9" s="3"/>
      <c r="E9" s="3"/>
      <c r="H9"/>
      <c r="I9"/>
      <c r="J9"/>
    </row>
    <row r="10" spans="1:10" x14ac:dyDescent="0.55000000000000004">
      <c r="A10" s="3">
        <v>183</v>
      </c>
      <c r="B10" s="3" t="s">
        <v>675</v>
      </c>
      <c r="C10" s="3"/>
      <c r="D10" s="3">
        <v>1</v>
      </c>
      <c r="E10" s="3"/>
      <c r="H10"/>
      <c r="I10"/>
      <c r="J10"/>
    </row>
    <row r="11" spans="1:10" x14ac:dyDescent="0.55000000000000004">
      <c r="A11" s="3">
        <v>185</v>
      </c>
      <c r="B11" s="3" t="s">
        <v>676</v>
      </c>
      <c r="C11" s="3">
        <v>1</v>
      </c>
      <c r="D11" s="3"/>
      <c r="E11" s="3"/>
      <c r="H11"/>
      <c r="I11"/>
      <c r="J11"/>
    </row>
    <row r="12" spans="1:10" x14ac:dyDescent="0.55000000000000004">
      <c r="A12" s="3">
        <v>189</v>
      </c>
      <c r="B12" s="3" t="s">
        <v>39</v>
      </c>
      <c r="C12" s="3"/>
      <c r="D12" s="3"/>
      <c r="E12" s="3"/>
      <c r="H12"/>
      <c r="I12"/>
      <c r="J12"/>
    </row>
    <row r="13" spans="1:10" x14ac:dyDescent="0.55000000000000004">
      <c r="A13" s="3">
        <v>192</v>
      </c>
      <c r="B13" s="3" t="s">
        <v>677</v>
      </c>
      <c r="C13" s="3">
        <v>1</v>
      </c>
      <c r="D13" s="3"/>
      <c r="E13" s="3"/>
      <c r="H13"/>
      <c r="I13"/>
      <c r="J13"/>
    </row>
    <row r="14" spans="1:10" ht="43.2" x14ac:dyDescent="0.55000000000000004">
      <c r="A14" s="3">
        <v>197</v>
      </c>
      <c r="B14" s="3" t="s">
        <v>678</v>
      </c>
      <c r="C14" s="3">
        <v>1</v>
      </c>
      <c r="D14" s="3"/>
      <c r="E14" s="3" t="s">
        <v>1025</v>
      </c>
      <c r="H14"/>
      <c r="I14"/>
      <c r="J14"/>
    </row>
    <row r="15" spans="1:10" x14ac:dyDescent="0.55000000000000004">
      <c r="A15" s="3">
        <v>201</v>
      </c>
      <c r="B15" s="3" t="s">
        <v>39</v>
      </c>
      <c r="C15" s="3"/>
      <c r="D15" s="3"/>
      <c r="E15" s="3"/>
      <c r="H15"/>
      <c r="I15"/>
      <c r="J15"/>
    </row>
    <row r="16" spans="1:10" x14ac:dyDescent="0.55000000000000004">
      <c r="A16" s="3">
        <v>202</v>
      </c>
      <c r="B16" s="3" t="s">
        <v>39</v>
      </c>
      <c r="C16" s="3"/>
      <c r="D16" s="3"/>
      <c r="E16" s="3"/>
      <c r="H16"/>
      <c r="I16"/>
      <c r="J16"/>
    </row>
    <row r="17" spans="1:10" x14ac:dyDescent="0.55000000000000004">
      <c r="A17" s="3">
        <v>203</v>
      </c>
      <c r="B17" s="3" t="s">
        <v>679</v>
      </c>
      <c r="C17" s="3"/>
      <c r="D17" s="3">
        <v>1</v>
      </c>
      <c r="E17" s="3"/>
      <c r="H17"/>
      <c r="I17"/>
      <c r="J17"/>
    </row>
    <row r="18" spans="1:10" x14ac:dyDescent="0.55000000000000004">
      <c r="A18" s="3">
        <v>204</v>
      </c>
      <c r="B18" s="3" t="s">
        <v>226</v>
      </c>
      <c r="C18" s="3">
        <v>1</v>
      </c>
      <c r="D18" s="3"/>
      <c r="E18" s="3"/>
      <c r="H18"/>
      <c r="I18"/>
      <c r="J18"/>
    </row>
    <row r="19" spans="1:10" x14ac:dyDescent="0.55000000000000004">
      <c r="A19" s="3">
        <v>205</v>
      </c>
      <c r="B19" s="3" t="s">
        <v>39</v>
      </c>
      <c r="C19" s="3"/>
      <c r="D19" s="3"/>
      <c r="E19" s="3"/>
    </row>
    <row r="20" spans="1:10" x14ac:dyDescent="0.55000000000000004">
      <c r="A20" s="3">
        <v>206</v>
      </c>
      <c r="B20" s="3" t="s">
        <v>680</v>
      </c>
      <c r="C20" s="3"/>
      <c r="D20" s="3">
        <v>1</v>
      </c>
      <c r="E20" s="3"/>
    </row>
    <row r="21" spans="1:10" x14ac:dyDescent="0.55000000000000004">
      <c r="A21" s="3">
        <v>207</v>
      </c>
      <c r="B21" s="3" t="s">
        <v>681</v>
      </c>
      <c r="C21" s="3">
        <v>1</v>
      </c>
      <c r="D21" s="3"/>
      <c r="E21" s="3"/>
    </row>
    <row r="22" spans="1:10" x14ac:dyDescent="0.55000000000000004">
      <c r="A22" s="3">
        <v>208</v>
      </c>
      <c r="B22" s="3" t="s">
        <v>39</v>
      </c>
      <c r="C22" s="3"/>
      <c r="D22" s="3"/>
      <c r="E22" s="3"/>
    </row>
    <row r="23" spans="1:10" x14ac:dyDescent="0.55000000000000004">
      <c r="A23" s="3">
        <v>209</v>
      </c>
      <c r="B23" s="3" t="s">
        <v>39</v>
      </c>
      <c r="C23" s="3"/>
      <c r="D23" s="3"/>
      <c r="E23" s="3"/>
    </row>
    <row r="24" spans="1:10" x14ac:dyDescent="0.55000000000000004">
      <c r="A24" s="3">
        <v>211</v>
      </c>
      <c r="B24" s="3" t="s">
        <v>682</v>
      </c>
      <c r="C24" s="3">
        <v>1</v>
      </c>
      <c r="D24" s="3"/>
      <c r="E24" s="3"/>
    </row>
    <row r="25" spans="1:10" ht="28.8" x14ac:dyDescent="0.55000000000000004">
      <c r="A25" s="3">
        <v>215</v>
      </c>
      <c r="B25" s="3" t="s">
        <v>683</v>
      </c>
      <c r="C25" s="3">
        <v>1</v>
      </c>
      <c r="D25" s="3"/>
      <c r="E25" s="3"/>
    </row>
    <row r="26" spans="1:10" x14ac:dyDescent="0.55000000000000004">
      <c r="A26" s="3">
        <v>217</v>
      </c>
      <c r="B26" s="3" t="s">
        <v>684</v>
      </c>
      <c r="C26" s="3">
        <v>1</v>
      </c>
      <c r="D26" s="3"/>
      <c r="E26" s="3"/>
    </row>
    <row r="27" spans="1:10" x14ac:dyDescent="0.55000000000000004">
      <c r="A27" s="3">
        <v>222</v>
      </c>
      <c r="B27" s="3" t="s">
        <v>39</v>
      </c>
      <c r="C27" s="3"/>
      <c r="D27" s="3"/>
      <c r="E27" s="3"/>
    </row>
    <row r="28" spans="1:10" x14ac:dyDescent="0.55000000000000004">
      <c r="A28" s="3">
        <v>223</v>
      </c>
      <c r="B28" s="3" t="s">
        <v>226</v>
      </c>
      <c r="C28" s="3">
        <v>1</v>
      </c>
      <c r="D28" s="3"/>
      <c r="E28" s="3"/>
    </row>
    <row r="29" spans="1:10" x14ac:dyDescent="0.55000000000000004">
      <c r="A29" s="3">
        <v>228</v>
      </c>
      <c r="B29" s="3" t="s">
        <v>39</v>
      </c>
      <c r="C29" s="3"/>
      <c r="D29" s="3"/>
      <c r="E29" s="3"/>
    </row>
    <row r="30" spans="1:10" x14ac:dyDescent="0.55000000000000004">
      <c r="A30" s="3">
        <v>236</v>
      </c>
      <c r="B30" s="3" t="s">
        <v>39</v>
      </c>
      <c r="C30" s="3"/>
      <c r="D30" s="3"/>
      <c r="E30" s="3"/>
    </row>
    <row r="31" spans="1:10" x14ac:dyDescent="0.55000000000000004">
      <c r="A31" s="3">
        <v>237</v>
      </c>
      <c r="B31" s="3" t="s">
        <v>685</v>
      </c>
      <c r="C31" s="3">
        <v>1</v>
      </c>
      <c r="D31" s="3"/>
      <c r="E31" s="3"/>
    </row>
    <row r="32" spans="1:10" x14ac:dyDescent="0.55000000000000004">
      <c r="A32" s="3">
        <v>238</v>
      </c>
      <c r="B32" s="3" t="s">
        <v>39</v>
      </c>
      <c r="C32" s="3"/>
      <c r="D32" s="3"/>
      <c r="E32" s="3"/>
    </row>
    <row r="33" spans="1:5" x14ac:dyDescent="0.55000000000000004">
      <c r="A33" s="3">
        <v>241</v>
      </c>
      <c r="B33" s="3" t="s">
        <v>39</v>
      </c>
      <c r="C33" s="3"/>
      <c r="D33" s="3"/>
      <c r="E33" s="3"/>
    </row>
    <row r="34" spans="1:5" x14ac:dyDescent="0.55000000000000004">
      <c r="A34" s="3">
        <v>242</v>
      </c>
      <c r="B34" s="3" t="s">
        <v>686</v>
      </c>
      <c r="C34" s="3">
        <v>1</v>
      </c>
      <c r="D34" s="3"/>
      <c r="E34" s="3"/>
    </row>
    <row r="35" spans="1:5" x14ac:dyDescent="0.55000000000000004">
      <c r="A35" s="3">
        <v>243</v>
      </c>
      <c r="B35" s="3" t="s">
        <v>226</v>
      </c>
      <c r="C35" s="3">
        <v>1</v>
      </c>
      <c r="D35" s="3"/>
      <c r="E35" s="3"/>
    </row>
    <row r="36" spans="1:5" x14ac:dyDescent="0.55000000000000004">
      <c r="A36" s="3">
        <v>244</v>
      </c>
      <c r="B36" s="3" t="s">
        <v>687</v>
      </c>
      <c r="C36" s="3">
        <v>1</v>
      </c>
      <c r="D36" s="3"/>
      <c r="E36" s="3"/>
    </row>
    <row r="37" spans="1:5" x14ac:dyDescent="0.55000000000000004">
      <c r="A37" s="3">
        <v>245</v>
      </c>
      <c r="B37" s="3" t="s">
        <v>39</v>
      </c>
      <c r="C37" s="3"/>
      <c r="D37" s="3"/>
      <c r="E37" s="3"/>
    </row>
    <row r="38" spans="1:5" x14ac:dyDescent="0.55000000000000004">
      <c r="A38" s="3">
        <v>251</v>
      </c>
      <c r="B38" s="3" t="s">
        <v>39</v>
      </c>
      <c r="C38" s="3"/>
      <c r="D38" s="3"/>
      <c r="E38" s="3"/>
    </row>
    <row r="39" spans="1:5" x14ac:dyDescent="0.55000000000000004">
      <c r="A39" s="3">
        <v>253</v>
      </c>
      <c r="B39" s="3" t="s">
        <v>688</v>
      </c>
      <c r="C39" s="3">
        <v>1</v>
      </c>
      <c r="D39" s="3"/>
      <c r="E39" s="3"/>
    </row>
  </sheetData>
  <phoneticPr fontId="1" type="noConversion"/>
  <pageMargins left="0.7" right="0.7" top="0.75" bottom="0.75" header="0.3" footer="0.3"/>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482E-09CB-4221-A5C7-E4A2394A506B}">
  <dimension ref="A1:X39"/>
  <sheetViews>
    <sheetView workbookViewId="0">
      <pane ySplit="1" topLeftCell="A2" activePane="bottomLeft" state="frozen"/>
      <selection pane="bottomLeft" activeCell="E14" sqref="E14"/>
    </sheetView>
  </sheetViews>
  <sheetFormatPr defaultColWidth="8.83984375" defaultRowHeight="14.4" x14ac:dyDescent="0.55000000000000004"/>
  <cols>
    <col min="1" max="1" width="7.15625" style="2" bestFit="1" customWidth="1"/>
    <col min="2" max="2" width="76.68359375" style="2" bestFit="1" customWidth="1"/>
    <col min="3" max="12" width="8.83984375" style="2"/>
    <col min="13" max="13" width="17" style="2" customWidth="1"/>
    <col min="14" max="14" width="8.83984375" style="2"/>
    <col min="15" max="15" width="12.47265625" style="2" bestFit="1" customWidth="1"/>
    <col min="16" max="16" width="10.68359375" style="2" bestFit="1" customWidth="1"/>
    <col min="17" max="17" width="27.15625" style="2" bestFit="1" customWidth="1"/>
    <col min="18" max="18" width="31.47265625" style="2" bestFit="1" customWidth="1"/>
    <col min="19" max="19" width="20.68359375" style="2" bestFit="1" customWidth="1"/>
    <col min="20" max="20" width="15.47265625" style="2" bestFit="1" customWidth="1"/>
    <col min="21" max="21" width="25.3125" style="2" bestFit="1" customWidth="1"/>
    <col min="22" max="22" width="38.83984375" style="2" bestFit="1" customWidth="1"/>
    <col min="23" max="23" width="39.47265625" style="2" bestFit="1" customWidth="1"/>
    <col min="24" max="24" width="21.83984375" style="2" bestFit="1" customWidth="1"/>
    <col min="25" max="16384" width="8.83984375" style="2"/>
  </cols>
  <sheetData>
    <row r="1" spans="1:24" ht="86.4" x14ac:dyDescent="0.55000000000000004">
      <c r="A1" s="3" t="s">
        <v>40</v>
      </c>
      <c r="B1" s="3" t="s">
        <v>689</v>
      </c>
      <c r="C1" s="2" t="s">
        <v>947</v>
      </c>
      <c r="D1" s="2" t="s">
        <v>948</v>
      </c>
      <c r="E1" s="2" t="s">
        <v>1027</v>
      </c>
      <c r="F1" s="2" t="s">
        <v>949</v>
      </c>
      <c r="G1" s="2" t="s">
        <v>950</v>
      </c>
      <c r="H1" s="2" t="s">
        <v>951</v>
      </c>
      <c r="I1" s="2" t="s">
        <v>952</v>
      </c>
      <c r="J1" s="2" t="s">
        <v>953</v>
      </c>
      <c r="K1" s="2" t="s">
        <v>954</v>
      </c>
      <c r="L1" s="2" t="s">
        <v>1026</v>
      </c>
      <c r="M1" s="2" t="s">
        <v>770</v>
      </c>
      <c r="O1" t="s">
        <v>1058</v>
      </c>
      <c r="P1" t="s">
        <v>1059</v>
      </c>
      <c r="Q1" t="s">
        <v>1060</v>
      </c>
      <c r="R1" t="s">
        <v>1061</v>
      </c>
      <c r="S1" t="s">
        <v>1062</v>
      </c>
      <c r="T1" t="s">
        <v>1063</v>
      </c>
      <c r="U1" t="s">
        <v>1064</v>
      </c>
      <c r="V1" t="s">
        <v>1065</v>
      </c>
      <c r="W1" t="s">
        <v>1066</v>
      </c>
      <c r="X1" t="s">
        <v>1067</v>
      </c>
    </row>
    <row r="2" spans="1:24" x14ac:dyDescent="0.55000000000000004">
      <c r="A2" s="3">
        <v>122</v>
      </c>
      <c r="B2" s="3" t="s">
        <v>39</v>
      </c>
      <c r="C2" s="3"/>
      <c r="D2" s="3"/>
      <c r="E2" s="3"/>
      <c r="F2" s="3"/>
      <c r="G2" s="3"/>
      <c r="H2" s="3"/>
      <c r="I2" s="3"/>
      <c r="J2" s="3"/>
      <c r="K2" s="3"/>
      <c r="L2" s="3"/>
      <c r="M2" s="3"/>
      <c r="O2" s="1">
        <v>6</v>
      </c>
      <c r="P2" s="1">
        <v>8</v>
      </c>
      <c r="Q2" s="1">
        <v>2</v>
      </c>
      <c r="R2" s="1">
        <v>4</v>
      </c>
      <c r="S2" s="1">
        <v>3</v>
      </c>
      <c r="T2" s="1">
        <v>5</v>
      </c>
      <c r="U2" s="1">
        <v>6</v>
      </c>
      <c r="V2" s="1">
        <v>2</v>
      </c>
      <c r="W2" s="1">
        <v>2</v>
      </c>
      <c r="X2" s="1">
        <v>4</v>
      </c>
    </row>
    <row r="3" spans="1:24" x14ac:dyDescent="0.55000000000000004">
      <c r="A3" s="3">
        <v>134</v>
      </c>
      <c r="B3" s="3" t="s">
        <v>690</v>
      </c>
      <c r="C3" s="3">
        <v>1</v>
      </c>
      <c r="D3" s="3">
        <v>1</v>
      </c>
      <c r="E3" s="3"/>
      <c r="F3" s="3"/>
      <c r="G3" s="3"/>
      <c r="H3" s="3"/>
      <c r="I3" s="3"/>
      <c r="J3" s="3"/>
      <c r="K3" s="3"/>
      <c r="L3" s="3"/>
      <c r="M3" s="3"/>
      <c r="O3"/>
      <c r="P3"/>
      <c r="Q3"/>
    </row>
    <row r="4" spans="1:24" x14ac:dyDescent="0.55000000000000004">
      <c r="A4" s="3">
        <v>164</v>
      </c>
      <c r="B4" s="3" t="s">
        <v>691</v>
      </c>
      <c r="C4" s="3"/>
      <c r="D4" s="3">
        <v>1</v>
      </c>
      <c r="E4" s="3">
        <v>1</v>
      </c>
      <c r="F4" s="3"/>
      <c r="G4" s="3"/>
      <c r="H4" s="3"/>
      <c r="I4" s="3"/>
      <c r="J4" s="3"/>
      <c r="K4" s="3"/>
      <c r="L4" s="3"/>
      <c r="M4" s="3"/>
      <c r="O4"/>
      <c r="P4"/>
      <c r="Q4"/>
    </row>
    <row r="5" spans="1:24" ht="43.2" x14ac:dyDescent="0.55000000000000004">
      <c r="A5" s="3">
        <v>165</v>
      </c>
      <c r="B5" s="3" t="s">
        <v>692</v>
      </c>
      <c r="C5" s="3"/>
      <c r="D5" s="3"/>
      <c r="E5" s="3"/>
      <c r="F5" s="3">
        <v>1</v>
      </c>
      <c r="G5" s="3"/>
      <c r="H5" s="3"/>
      <c r="I5" s="3">
        <v>1</v>
      </c>
      <c r="J5" s="3"/>
      <c r="K5" s="3"/>
      <c r="L5" s="3">
        <v>1</v>
      </c>
      <c r="M5" s="3"/>
      <c r="O5"/>
      <c r="P5"/>
      <c r="Q5"/>
    </row>
    <row r="6" spans="1:24" x14ac:dyDescent="0.55000000000000004">
      <c r="A6" s="3">
        <v>168</v>
      </c>
      <c r="B6" s="3" t="s">
        <v>693</v>
      </c>
      <c r="C6" s="3"/>
      <c r="D6" s="3"/>
      <c r="E6" s="3"/>
      <c r="F6" s="3"/>
      <c r="G6" s="3">
        <v>1</v>
      </c>
      <c r="H6" s="3"/>
      <c r="I6" s="3"/>
      <c r="J6" s="3"/>
      <c r="K6" s="3"/>
      <c r="L6" s="3"/>
      <c r="M6" s="3"/>
      <c r="O6"/>
      <c r="P6"/>
      <c r="Q6"/>
    </row>
    <row r="7" spans="1:24" x14ac:dyDescent="0.55000000000000004">
      <c r="A7" s="3">
        <v>170</v>
      </c>
      <c r="B7" s="3" t="s">
        <v>39</v>
      </c>
      <c r="C7" s="3"/>
      <c r="D7" s="3"/>
      <c r="E7" s="3"/>
      <c r="F7" s="3"/>
      <c r="G7" s="3"/>
      <c r="H7" s="3"/>
      <c r="I7" s="3"/>
      <c r="J7" s="3"/>
      <c r="K7" s="3"/>
      <c r="L7" s="3"/>
      <c r="M7" s="3"/>
      <c r="O7"/>
      <c r="P7"/>
      <c r="Q7"/>
    </row>
    <row r="8" spans="1:24" ht="28.8" x14ac:dyDescent="0.55000000000000004">
      <c r="A8" s="3">
        <v>171</v>
      </c>
      <c r="B8" s="3" t="s">
        <v>694</v>
      </c>
      <c r="C8" s="3"/>
      <c r="D8" s="3"/>
      <c r="E8" s="3"/>
      <c r="F8" s="3"/>
      <c r="G8" s="3"/>
      <c r="H8" s="3">
        <v>1</v>
      </c>
      <c r="I8" s="3"/>
      <c r="J8" s="3"/>
      <c r="K8" s="3"/>
      <c r="L8" s="3"/>
      <c r="M8" s="3"/>
      <c r="O8"/>
      <c r="P8"/>
      <c r="Q8"/>
    </row>
    <row r="9" spans="1:24" x14ac:dyDescent="0.55000000000000004">
      <c r="A9" s="3">
        <v>175</v>
      </c>
      <c r="B9" s="3" t="s">
        <v>39</v>
      </c>
      <c r="C9" s="3"/>
      <c r="D9" s="3"/>
      <c r="E9" s="3"/>
      <c r="F9" s="3"/>
      <c r="G9" s="3"/>
      <c r="H9" s="3"/>
      <c r="I9" s="3"/>
      <c r="J9" s="3"/>
      <c r="K9" s="3"/>
      <c r="L9" s="3"/>
      <c r="M9" s="3"/>
      <c r="O9"/>
      <c r="P9"/>
      <c r="Q9"/>
    </row>
    <row r="10" spans="1:24" ht="86.4" x14ac:dyDescent="0.55000000000000004">
      <c r="A10" s="3">
        <v>183</v>
      </c>
      <c r="B10" s="3" t="s">
        <v>695</v>
      </c>
      <c r="C10" s="3"/>
      <c r="D10" s="3"/>
      <c r="E10" s="3"/>
      <c r="F10" s="3"/>
      <c r="G10" s="3"/>
      <c r="H10" s="3">
        <v>1</v>
      </c>
      <c r="I10" s="3">
        <v>1</v>
      </c>
      <c r="J10" s="3">
        <v>1</v>
      </c>
      <c r="K10" s="3"/>
      <c r="L10" s="3"/>
      <c r="M10" s="3"/>
      <c r="O10"/>
      <c r="P10"/>
      <c r="Q10"/>
    </row>
    <row r="11" spans="1:24" ht="86.4" x14ac:dyDescent="0.55000000000000004">
      <c r="A11" s="3">
        <v>185</v>
      </c>
      <c r="B11" s="3" t="s">
        <v>696</v>
      </c>
      <c r="C11" s="3"/>
      <c r="D11" s="3"/>
      <c r="E11" s="3"/>
      <c r="F11" s="3"/>
      <c r="G11" s="3"/>
      <c r="H11" s="3"/>
      <c r="I11" s="3"/>
      <c r="J11" s="3"/>
      <c r="K11" s="3"/>
      <c r="L11" s="3"/>
      <c r="M11" s="3"/>
      <c r="O11"/>
      <c r="P11"/>
      <c r="Q11"/>
    </row>
    <row r="12" spans="1:24" ht="43.2" x14ac:dyDescent="0.55000000000000004">
      <c r="A12" s="3">
        <v>189</v>
      </c>
      <c r="B12" s="3" t="s">
        <v>697</v>
      </c>
      <c r="C12" s="3">
        <v>1</v>
      </c>
      <c r="D12" s="3"/>
      <c r="E12" s="3"/>
      <c r="F12" s="3"/>
      <c r="G12" s="3"/>
      <c r="H12" s="3"/>
      <c r="I12" s="3"/>
      <c r="J12" s="3"/>
      <c r="K12" s="3"/>
      <c r="L12" s="3">
        <v>1</v>
      </c>
      <c r="M12" s="3"/>
      <c r="O12"/>
      <c r="P12"/>
      <c r="Q12"/>
    </row>
    <row r="13" spans="1:24" ht="28.8" x14ac:dyDescent="0.55000000000000004">
      <c r="A13" s="3">
        <v>192</v>
      </c>
      <c r="B13" s="3" t="s">
        <v>698</v>
      </c>
      <c r="C13" s="3"/>
      <c r="D13" s="3"/>
      <c r="E13" s="3">
        <v>1</v>
      </c>
      <c r="F13" s="3"/>
      <c r="G13" s="3"/>
      <c r="H13" s="3"/>
      <c r="I13" s="3"/>
      <c r="J13" s="3"/>
      <c r="K13" s="3"/>
      <c r="L13" s="3">
        <v>1</v>
      </c>
      <c r="M13" s="3"/>
      <c r="O13"/>
      <c r="P13"/>
      <c r="Q13"/>
    </row>
    <row r="14" spans="1:24" ht="86.4" x14ac:dyDescent="0.55000000000000004">
      <c r="A14" s="3">
        <v>197</v>
      </c>
      <c r="B14" s="3" t="s">
        <v>699</v>
      </c>
      <c r="C14" s="3"/>
      <c r="D14" s="3"/>
      <c r="E14" s="3"/>
      <c r="F14" s="3"/>
      <c r="G14" s="3"/>
      <c r="H14" s="3">
        <v>1</v>
      </c>
      <c r="I14" s="3"/>
      <c r="J14" s="3"/>
      <c r="K14" s="3">
        <v>1</v>
      </c>
      <c r="L14" s="3"/>
      <c r="M14" s="3"/>
      <c r="O14"/>
      <c r="P14"/>
      <c r="Q14"/>
    </row>
    <row r="15" spans="1:24" x14ac:dyDescent="0.55000000000000004">
      <c r="A15" s="3">
        <v>201</v>
      </c>
      <c r="B15" s="3" t="s">
        <v>39</v>
      </c>
      <c r="C15" s="3"/>
      <c r="D15" s="3"/>
      <c r="E15" s="3"/>
      <c r="F15" s="3"/>
      <c r="G15" s="3"/>
      <c r="H15" s="3"/>
      <c r="I15" s="3"/>
      <c r="J15" s="3"/>
      <c r="K15" s="3"/>
      <c r="L15" s="3"/>
      <c r="M15" s="3"/>
      <c r="O15"/>
      <c r="P15"/>
      <c r="Q15"/>
    </row>
    <row r="16" spans="1:24" x14ac:dyDescent="0.55000000000000004">
      <c r="A16" s="3">
        <v>202</v>
      </c>
      <c r="B16" s="3" t="s">
        <v>39</v>
      </c>
      <c r="C16" s="3"/>
      <c r="D16" s="3"/>
      <c r="E16" s="3"/>
      <c r="F16" s="3"/>
      <c r="G16" s="3"/>
      <c r="H16" s="3"/>
      <c r="I16" s="3"/>
      <c r="J16" s="3"/>
      <c r="K16" s="3"/>
      <c r="L16" s="3"/>
      <c r="M16" s="3"/>
      <c r="O16"/>
      <c r="P16"/>
      <c r="Q16"/>
    </row>
    <row r="17" spans="1:17" ht="43.2" x14ac:dyDescent="0.55000000000000004">
      <c r="A17" s="3">
        <v>203</v>
      </c>
      <c r="B17" s="3" t="s">
        <v>700</v>
      </c>
      <c r="C17" s="3"/>
      <c r="D17" s="3">
        <v>1</v>
      </c>
      <c r="E17" s="3"/>
      <c r="F17" s="3"/>
      <c r="G17" s="3"/>
      <c r="H17" s="3"/>
      <c r="I17" s="3">
        <v>1</v>
      </c>
      <c r="J17" s="3"/>
      <c r="K17" s="3"/>
      <c r="L17" s="3"/>
      <c r="M17" s="3"/>
      <c r="O17"/>
      <c r="P17"/>
      <c r="Q17"/>
    </row>
    <row r="18" spans="1:17" x14ac:dyDescent="0.55000000000000004">
      <c r="A18" s="3">
        <v>204</v>
      </c>
      <c r="B18" s="3" t="s">
        <v>39</v>
      </c>
      <c r="C18" s="3"/>
      <c r="D18" s="3"/>
      <c r="E18" s="3"/>
      <c r="F18" s="3"/>
      <c r="G18" s="3"/>
      <c r="H18" s="3"/>
      <c r="I18" s="3"/>
      <c r="J18" s="3"/>
      <c r="K18" s="3"/>
      <c r="L18" s="3"/>
      <c r="M18" s="3"/>
      <c r="O18"/>
      <c r="P18"/>
      <c r="Q18"/>
    </row>
    <row r="19" spans="1:17" x14ac:dyDescent="0.55000000000000004">
      <c r="A19" s="3">
        <v>205</v>
      </c>
      <c r="B19" s="3" t="s">
        <v>39</v>
      </c>
      <c r="C19" s="3"/>
      <c r="D19" s="3"/>
      <c r="E19" s="3"/>
      <c r="F19" s="3"/>
      <c r="G19" s="3"/>
      <c r="H19" s="3"/>
      <c r="I19" s="3"/>
      <c r="J19" s="3"/>
      <c r="K19" s="3"/>
      <c r="L19" s="3"/>
      <c r="M19" s="3"/>
    </row>
    <row r="20" spans="1:17" ht="28.8" x14ac:dyDescent="0.55000000000000004">
      <c r="A20" s="3">
        <v>206</v>
      </c>
      <c r="B20" s="3" t="s">
        <v>701</v>
      </c>
      <c r="C20" s="3"/>
      <c r="D20" s="3">
        <v>1</v>
      </c>
      <c r="E20" s="3"/>
      <c r="F20" s="3"/>
      <c r="G20" s="3"/>
      <c r="H20" s="3"/>
      <c r="I20" s="3"/>
      <c r="J20" s="3"/>
      <c r="K20" s="3"/>
      <c r="L20" s="3"/>
      <c r="M20" s="3"/>
    </row>
    <row r="21" spans="1:17" x14ac:dyDescent="0.55000000000000004">
      <c r="A21" s="3">
        <v>207</v>
      </c>
      <c r="B21" s="3" t="s">
        <v>702</v>
      </c>
      <c r="C21" s="3"/>
      <c r="D21" s="3">
        <v>1</v>
      </c>
      <c r="E21" s="3"/>
      <c r="F21" s="3"/>
      <c r="G21" s="3"/>
      <c r="H21" s="3"/>
      <c r="I21" s="3"/>
      <c r="J21" s="3"/>
      <c r="K21" s="3"/>
      <c r="L21" s="3"/>
      <c r="M21" s="3"/>
    </row>
    <row r="22" spans="1:17" x14ac:dyDescent="0.55000000000000004">
      <c r="A22" s="3">
        <v>208</v>
      </c>
      <c r="B22" s="3" t="s">
        <v>39</v>
      </c>
      <c r="C22" s="3"/>
      <c r="D22" s="3"/>
      <c r="E22" s="3"/>
      <c r="F22" s="3"/>
      <c r="G22" s="3"/>
      <c r="H22" s="3"/>
      <c r="I22" s="3"/>
      <c r="J22" s="3"/>
      <c r="K22" s="3"/>
      <c r="L22" s="3"/>
      <c r="M22" s="3"/>
    </row>
    <row r="23" spans="1:17" ht="28.8" x14ac:dyDescent="0.55000000000000004">
      <c r="A23" s="3">
        <v>209</v>
      </c>
      <c r="B23" s="3" t="s">
        <v>703</v>
      </c>
      <c r="C23" s="3"/>
      <c r="D23" s="3"/>
      <c r="E23" s="3"/>
      <c r="F23" s="3"/>
      <c r="G23" s="3">
        <v>1</v>
      </c>
      <c r="H23" s="3">
        <v>1</v>
      </c>
      <c r="I23" s="3"/>
      <c r="J23" s="3"/>
      <c r="K23" s="3"/>
      <c r="L23" s="3"/>
      <c r="M23" s="3"/>
    </row>
    <row r="24" spans="1:17" x14ac:dyDescent="0.55000000000000004">
      <c r="A24" s="3">
        <v>211</v>
      </c>
      <c r="B24" s="3" t="s">
        <v>704</v>
      </c>
      <c r="C24" s="3"/>
      <c r="D24" s="3"/>
      <c r="E24" s="3"/>
      <c r="F24" s="3"/>
      <c r="G24" s="3"/>
      <c r="H24" s="3"/>
      <c r="I24" s="3">
        <v>1</v>
      </c>
      <c r="J24" s="3"/>
      <c r="K24" s="3"/>
      <c r="L24" s="3"/>
      <c r="M24" s="3"/>
    </row>
    <row r="25" spans="1:17" x14ac:dyDescent="0.55000000000000004">
      <c r="A25" s="3">
        <v>215</v>
      </c>
      <c r="B25" s="3" t="s">
        <v>39</v>
      </c>
      <c r="C25" s="3"/>
      <c r="D25" s="3"/>
      <c r="E25" s="3"/>
      <c r="F25" s="3"/>
      <c r="G25" s="3"/>
      <c r="H25" s="3"/>
      <c r="I25" s="3"/>
      <c r="J25" s="3"/>
      <c r="K25" s="3"/>
      <c r="L25" s="3"/>
      <c r="M25" s="3"/>
    </row>
    <row r="26" spans="1:17" x14ac:dyDescent="0.55000000000000004">
      <c r="A26" s="3">
        <v>217</v>
      </c>
      <c r="B26" s="3" t="s">
        <v>705</v>
      </c>
      <c r="C26" s="3"/>
      <c r="D26" s="3"/>
      <c r="E26" s="3"/>
      <c r="F26" s="3"/>
      <c r="G26" s="3">
        <v>1</v>
      </c>
      <c r="H26" s="3"/>
      <c r="I26" s="3"/>
      <c r="J26" s="3"/>
      <c r="K26" s="3">
        <v>1</v>
      </c>
      <c r="L26" s="3"/>
      <c r="M26" s="3"/>
    </row>
    <row r="27" spans="1:17" ht="100.8" x14ac:dyDescent="0.55000000000000004">
      <c r="A27" s="3">
        <v>222</v>
      </c>
      <c r="B27" s="3" t="s">
        <v>706</v>
      </c>
      <c r="C27" s="3">
        <v>1</v>
      </c>
      <c r="D27" s="3"/>
      <c r="E27" s="3"/>
      <c r="F27" s="3"/>
      <c r="G27" s="3"/>
      <c r="H27" s="3"/>
      <c r="I27" s="3"/>
      <c r="J27" s="3"/>
      <c r="K27" s="3"/>
      <c r="L27" s="3"/>
      <c r="M27" s="3"/>
    </row>
    <row r="28" spans="1:17" x14ac:dyDescent="0.55000000000000004">
      <c r="A28" s="3">
        <v>223</v>
      </c>
      <c r="B28" s="3" t="s">
        <v>707</v>
      </c>
      <c r="C28" s="3"/>
      <c r="D28" s="3"/>
      <c r="E28" s="3"/>
      <c r="F28" s="3"/>
      <c r="G28" s="3"/>
      <c r="H28" s="3"/>
      <c r="I28" s="3"/>
      <c r="J28" s="3"/>
      <c r="K28" s="3"/>
      <c r="L28" s="3"/>
      <c r="M28" s="3"/>
    </row>
    <row r="29" spans="1:17" ht="28.8" x14ac:dyDescent="0.55000000000000004">
      <c r="A29" s="3">
        <v>228</v>
      </c>
      <c r="B29" s="3" t="s">
        <v>708</v>
      </c>
      <c r="C29" s="3">
        <v>1</v>
      </c>
      <c r="D29" s="3">
        <v>1</v>
      </c>
      <c r="E29" s="3"/>
      <c r="F29" s="3"/>
      <c r="G29" s="3"/>
      <c r="H29" s="3">
        <v>1</v>
      </c>
      <c r="I29" s="3"/>
      <c r="J29" s="3"/>
      <c r="K29" s="3"/>
      <c r="L29" s="3"/>
      <c r="M29" s="3"/>
    </row>
    <row r="30" spans="1:17" x14ac:dyDescent="0.55000000000000004">
      <c r="A30" s="3">
        <v>236</v>
      </c>
      <c r="B30" s="3" t="s">
        <v>709</v>
      </c>
      <c r="C30" s="3"/>
      <c r="D30" s="3"/>
      <c r="E30" s="3"/>
      <c r="F30" s="3"/>
      <c r="G30" s="3"/>
      <c r="H30" s="3"/>
      <c r="I30" s="3"/>
      <c r="J30" s="3"/>
      <c r="K30" s="3"/>
      <c r="L30" s="3"/>
      <c r="M30" s="3"/>
    </row>
    <row r="31" spans="1:17" x14ac:dyDescent="0.55000000000000004">
      <c r="A31" s="3">
        <v>237</v>
      </c>
      <c r="B31" s="3" t="s">
        <v>710</v>
      </c>
      <c r="C31" s="3">
        <v>1</v>
      </c>
      <c r="D31" s="3">
        <v>1</v>
      </c>
      <c r="E31" s="3"/>
      <c r="F31" s="3"/>
      <c r="G31" s="3"/>
      <c r="H31" s="3"/>
      <c r="I31" s="3"/>
      <c r="J31" s="3"/>
      <c r="K31" s="3"/>
      <c r="L31" s="3"/>
      <c r="M31" s="3"/>
    </row>
    <row r="32" spans="1:17" x14ac:dyDescent="0.55000000000000004">
      <c r="A32" s="3">
        <v>238</v>
      </c>
      <c r="B32" s="3" t="s">
        <v>39</v>
      </c>
      <c r="C32" s="3"/>
      <c r="D32" s="3"/>
      <c r="E32" s="3"/>
      <c r="F32" s="3"/>
      <c r="G32" s="3"/>
      <c r="H32" s="3"/>
      <c r="I32" s="3"/>
      <c r="J32" s="3"/>
      <c r="K32" s="3"/>
      <c r="L32" s="3"/>
      <c r="M32" s="3"/>
    </row>
    <row r="33" spans="1:13" ht="43.2" x14ac:dyDescent="0.55000000000000004">
      <c r="A33" s="3">
        <v>241</v>
      </c>
      <c r="B33" s="3" t="s">
        <v>711</v>
      </c>
      <c r="C33" s="3"/>
      <c r="D33" s="3"/>
      <c r="E33" s="3"/>
      <c r="F33" s="3"/>
      <c r="G33" s="3"/>
      <c r="H33" s="3"/>
      <c r="I33" s="3"/>
      <c r="J33" s="3"/>
      <c r="K33" s="3"/>
      <c r="L33" s="3"/>
      <c r="M33" s="3" t="s">
        <v>711</v>
      </c>
    </row>
    <row r="34" spans="1:13" ht="43.2" x14ac:dyDescent="0.55000000000000004">
      <c r="A34" s="3">
        <v>242</v>
      </c>
      <c r="B34" s="3" t="s">
        <v>712</v>
      </c>
      <c r="C34" s="3"/>
      <c r="D34" s="3">
        <v>1</v>
      </c>
      <c r="E34" s="3"/>
      <c r="F34" s="3"/>
      <c r="G34" s="3"/>
      <c r="H34" s="3"/>
      <c r="I34" s="3">
        <v>1</v>
      </c>
      <c r="J34" s="3"/>
      <c r="K34" s="3"/>
      <c r="L34" s="3">
        <v>1</v>
      </c>
      <c r="M34" s="3"/>
    </row>
    <row r="35" spans="1:13" ht="57.6" x14ac:dyDescent="0.55000000000000004">
      <c r="A35" s="3">
        <v>243</v>
      </c>
      <c r="B35" s="3" t="s">
        <v>713</v>
      </c>
      <c r="C35" s="3">
        <v>1</v>
      </c>
      <c r="D35" s="3"/>
      <c r="E35" s="3"/>
      <c r="F35" s="3">
        <v>1</v>
      </c>
      <c r="G35" s="3"/>
      <c r="H35" s="3"/>
      <c r="I35" s="3">
        <v>1</v>
      </c>
      <c r="J35" s="3">
        <v>1</v>
      </c>
      <c r="K35" s="3"/>
      <c r="L35" s="3"/>
      <c r="M35" s="3"/>
    </row>
    <row r="36" spans="1:13" x14ac:dyDescent="0.55000000000000004">
      <c r="A36" s="3">
        <v>244</v>
      </c>
      <c r="B36" s="3" t="s">
        <v>714</v>
      </c>
      <c r="C36" s="3"/>
      <c r="D36" s="3"/>
      <c r="E36" s="3"/>
      <c r="F36" s="3">
        <v>1</v>
      </c>
      <c r="G36" s="3"/>
      <c r="H36" s="3"/>
      <c r="I36" s="3"/>
      <c r="J36" s="3"/>
      <c r="K36" s="3"/>
      <c r="L36" s="3"/>
      <c r="M36" s="3"/>
    </row>
    <row r="37" spans="1:13" x14ac:dyDescent="0.55000000000000004">
      <c r="A37" s="3">
        <v>245</v>
      </c>
      <c r="B37" s="3" t="s">
        <v>715</v>
      </c>
      <c r="C37" s="3"/>
      <c r="D37" s="3"/>
      <c r="E37" s="3"/>
      <c r="F37" s="3"/>
      <c r="G37" s="3"/>
      <c r="H37" s="3"/>
      <c r="I37" s="3"/>
      <c r="J37" s="3"/>
      <c r="K37" s="3"/>
      <c r="L37" s="3"/>
      <c r="M37" s="3"/>
    </row>
    <row r="38" spans="1:13" ht="86.4" x14ac:dyDescent="0.55000000000000004">
      <c r="A38" s="3">
        <v>251</v>
      </c>
      <c r="B38" s="3" t="s">
        <v>716</v>
      </c>
      <c r="C38" s="3"/>
      <c r="D38" s="3"/>
      <c r="E38" s="3"/>
      <c r="F38" s="3">
        <v>1</v>
      </c>
      <c r="G38" s="3"/>
      <c r="H38" s="3"/>
      <c r="I38" s="3"/>
      <c r="J38" s="3"/>
      <c r="K38" s="3"/>
      <c r="L38" s="3"/>
      <c r="M38" s="3"/>
    </row>
    <row r="39" spans="1:13" x14ac:dyDescent="0.55000000000000004">
      <c r="A39" s="3">
        <v>253</v>
      </c>
      <c r="B39" s="3" t="s">
        <v>39</v>
      </c>
      <c r="C39" s="3"/>
      <c r="D39" s="3"/>
      <c r="E39" s="3"/>
      <c r="F39" s="3"/>
      <c r="G39" s="3"/>
      <c r="H39" s="3"/>
      <c r="I39" s="3"/>
      <c r="J39" s="3"/>
      <c r="K39" s="3"/>
      <c r="L39" s="3"/>
      <c r="M39" s="3"/>
    </row>
  </sheetData>
  <phoneticPr fontId="1" type="noConversion"/>
  <pageMargins left="0.7" right="0.7" top="0.75" bottom="0.75" header="0.3" footer="0.3"/>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42B9-F267-4FA3-8D3D-B5B861E1B8AF}">
  <dimension ref="A1:L39"/>
  <sheetViews>
    <sheetView workbookViewId="0">
      <selection activeCell="G23" sqref="G23"/>
    </sheetView>
  </sheetViews>
  <sheetFormatPr defaultColWidth="8.83984375" defaultRowHeight="14.4" x14ac:dyDescent="0.55000000000000004"/>
  <cols>
    <col min="1" max="1" width="7.15625" style="2" bestFit="1" customWidth="1"/>
    <col min="2" max="2" width="76.68359375" style="2" bestFit="1" customWidth="1"/>
    <col min="3" max="8" width="8.83984375" style="2"/>
    <col min="9" max="9" width="17.47265625" style="2" bestFit="1" customWidth="1"/>
    <col min="10" max="11" width="27.47265625" style="2" bestFit="1" customWidth="1"/>
    <col min="12" max="12" width="11.15625" style="2" bestFit="1" customWidth="1"/>
    <col min="13" max="16384" width="8.83984375" style="2"/>
  </cols>
  <sheetData>
    <row r="1" spans="1:12" ht="43.2" x14ac:dyDescent="0.55000000000000004">
      <c r="A1" s="3" t="s">
        <v>40</v>
      </c>
      <c r="B1" s="3" t="s">
        <v>717</v>
      </c>
      <c r="C1" s="2" t="s">
        <v>1028</v>
      </c>
      <c r="D1" s="2" t="s">
        <v>1029</v>
      </c>
      <c r="E1" s="2" t="s">
        <v>1030</v>
      </c>
      <c r="F1" s="2" t="s">
        <v>880</v>
      </c>
      <c r="G1" s="2" t="s">
        <v>770</v>
      </c>
      <c r="I1" t="s">
        <v>1068</v>
      </c>
      <c r="J1" t="s">
        <v>1069</v>
      </c>
      <c r="K1" t="s">
        <v>1070</v>
      </c>
      <c r="L1" t="s">
        <v>889</v>
      </c>
    </row>
    <row r="2" spans="1:12" x14ac:dyDescent="0.55000000000000004">
      <c r="A2" s="3">
        <v>122</v>
      </c>
      <c r="B2" s="3" t="s">
        <v>39</v>
      </c>
      <c r="C2" s="3"/>
      <c r="D2" s="3"/>
      <c r="E2" s="3"/>
      <c r="F2" s="3"/>
      <c r="G2" s="3"/>
      <c r="I2" s="1">
        <v>4</v>
      </c>
      <c r="J2" s="1">
        <v>5</v>
      </c>
      <c r="K2" s="1">
        <v>5</v>
      </c>
      <c r="L2" s="1">
        <v>5</v>
      </c>
    </row>
    <row r="3" spans="1:12" x14ac:dyDescent="0.55000000000000004">
      <c r="A3" s="3">
        <v>134</v>
      </c>
      <c r="B3" s="3" t="s">
        <v>39</v>
      </c>
      <c r="C3" s="3"/>
      <c r="D3" s="3"/>
      <c r="E3" s="3"/>
      <c r="F3" s="3"/>
      <c r="G3" s="3"/>
      <c r="I3"/>
      <c r="J3"/>
      <c r="K3"/>
    </row>
    <row r="4" spans="1:12" x14ac:dyDescent="0.55000000000000004">
      <c r="A4" s="3">
        <v>164</v>
      </c>
      <c r="B4" s="3" t="s">
        <v>39</v>
      </c>
      <c r="C4" s="3"/>
      <c r="D4" s="3"/>
      <c r="E4" s="3"/>
      <c r="F4" s="3"/>
      <c r="G4" s="3"/>
      <c r="I4"/>
      <c r="J4"/>
      <c r="K4"/>
    </row>
    <row r="5" spans="1:12" x14ac:dyDescent="0.55000000000000004">
      <c r="A5" s="3">
        <v>165</v>
      </c>
      <c r="B5" s="3" t="s">
        <v>718</v>
      </c>
      <c r="C5" s="3">
        <v>1</v>
      </c>
      <c r="D5" s="3"/>
      <c r="E5" s="3"/>
      <c r="F5" s="3"/>
      <c r="G5" s="3"/>
      <c r="I5"/>
      <c r="J5"/>
      <c r="K5"/>
    </row>
    <row r="6" spans="1:12" x14ac:dyDescent="0.55000000000000004">
      <c r="A6" s="3">
        <v>168</v>
      </c>
      <c r="B6" s="3" t="s">
        <v>719</v>
      </c>
      <c r="C6" s="3"/>
      <c r="D6" s="3">
        <v>1</v>
      </c>
      <c r="E6" s="3"/>
      <c r="F6" s="3"/>
      <c r="G6" s="3"/>
      <c r="I6"/>
      <c r="J6"/>
      <c r="K6"/>
    </row>
    <row r="7" spans="1:12" x14ac:dyDescent="0.55000000000000004">
      <c r="A7" s="3">
        <v>170</v>
      </c>
      <c r="B7" s="3" t="s">
        <v>39</v>
      </c>
      <c r="C7" s="3"/>
      <c r="D7" s="3"/>
      <c r="E7" s="3"/>
      <c r="F7" s="3"/>
      <c r="G7" s="3"/>
      <c r="I7"/>
      <c r="J7"/>
      <c r="K7"/>
    </row>
    <row r="8" spans="1:12" x14ac:dyDescent="0.55000000000000004">
      <c r="A8" s="3">
        <v>171</v>
      </c>
      <c r="B8" s="3" t="s">
        <v>720</v>
      </c>
      <c r="C8" s="3"/>
      <c r="D8" s="3"/>
      <c r="E8" s="3"/>
      <c r="F8" s="3">
        <v>1</v>
      </c>
      <c r="G8" s="3"/>
      <c r="I8"/>
      <c r="J8"/>
      <c r="K8"/>
    </row>
    <row r="9" spans="1:12" x14ac:dyDescent="0.55000000000000004">
      <c r="A9" s="3">
        <v>175</v>
      </c>
      <c r="B9" s="3" t="s">
        <v>721</v>
      </c>
      <c r="C9" s="3"/>
      <c r="D9" s="3">
        <v>1</v>
      </c>
      <c r="E9" s="3"/>
      <c r="F9" s="3"/>
      <c r="G9" s="3"/>
      <c r="I9"/>
      <c r="J9"/>
      <c r="K9"/>
    </row>
    <row r="10" spans="1:12" x14ac:dyDescent="0.55000000000000004">
      <c r="A10" s="3">
        <v>183</v>
      </c>
      <c r="B10" s="3" t="s">
        <v>722</v>
      </c>
      <c r="C10" s="3"/>
      <c r="D10" s="3"/>
      <c r="E10" s="3">
        <v>1</v>
      </c>
      <c r="F10" s="3"/>
      <c r="G10" s="3"/>
      <c r="I10"/>
      <c r="J10"/>
      <c r="K10"/>
    </row>
    <row r="11" spans="1:12" ht="26.5" customHeight="1" x14ac:dyDescent="0.55000000000000004">
      <c r="A11" s="3">
        <v>185</v>
      </c>
      <c r="B11" s="3" t="s">
        <v>723</v>
      </c>
      <c r="C11" s="3"/>
      <c r="D11" s="3"/>
      <c r="E11" s="3"/>
      <c r="F11" s="3"/>
      <c r="G11" s="3"/>
      <c r="I11"/>
      <c r="J11"/>
      <c r="K11"/>
    </row>
    <row r="12" spans="1:12" x14ac:dyDescent="0.55000000000000004">
      <c r="A12" s="3">
        <v>189</v>
      </c>
      <c r="B12" s="3" t="s">
        <v>39</v>
      </c>
      <c r="C12" s="3"/>
      <c r="D12" s="3"/>
      <c r="E12" s="3"/>
      <c r="F12" s="3"/>
      <c r="G12" s="3"/>
      <c r="I12"/>
      <c r="J12"/>
      <c r="K12"/>
    </row>
    <row r="13" spans="1:12" x14ac:dyDescent="0.55000000000000004">
      <c r="A13" s="3">
        <v>192</v>
      </c>
      <c r="B13" s="3" t="s">
        <v>724</v>
      </c>
      <c r="C13" s="3">
        <v>1</v>
      </c>
      <c r="D13" s="3"/>
      <c r="E13" s="3"/>
      <c r="F13" s="3"/>
      <c r="G13" s="3"/>
      <c r="I13"/>
      <c r="J13"/>
      <c r="K13"/>
    </row>
    <row r="14" spans="1:12" x14ac:dyDescent="0.55000000000000004">
      <c r="A14" s="3">
        <v>197</v>
      </c>
      <c r="B14" s="3" t="s">
        <v>725</v>
      </c>
      <c r="C14" s="3"/>
      <c r="D14" s="3"/>
      <c r="E14" s="3">
        <v>1</v>
      </c>
      <c r="F14" s="3"/>
      <c r="G14" s="3"/>
      <c r="I14"/>
      <c r="J14"/>
      <c r="K14"/>
    </row>
    <row r="15" spans="1:12" x14ac:dyDescent="0.55000000000000004">
      <c r="A15" s="3">
        <v>201</v>
      </c>
      <c r="B15" s="3" t="s">
        <v>39</v>
      </c>
      <c r="C15" s="3"/>
      <c r="D15" s="3"/>
      <c r="E15" s="3"/>
      <c r="F15" s="3"/>
      <c r="G15" s="3"/>
      <c r="I15"/>
      <c r="J15"/>
      <c r="K15"/>
    </row>
    <row r="16" spans="1:12" x14ac:dyDescent="0.55000000000000004">
      <c r="A16" s="3">
        <v>202</v>
      </c>
      <c r="B16" s="3" t="s">
        <v>39</v>
      </c>
      <c r="C16" s="3"/>
      <c r="D16" s="3"/>
      <c r="E16" s="3"/>
      <c r="F16" s="3"/>
      <c r="G16" s="3"/>
      <c r="I16"/>
      <c r="J16"/>
      <c r="K16"/>
    </row>
    <row r="17" spans="1:11" x14ac:dyDescent="0.55000000000000004">
      <c r="A17" s="3">
        <v>203</v>
      </c>
      <c r="B17" s="3" t="s">
        <v>726</v>
      </c>
      <c r="C17" s="3"/>
      <c r="D17" s="3"/>
      <c r="E17" s="3">
        <v>1</v>
      </c>
      <c r="F17" s="3"/>
      <c r="G17" s="3"/>
      <c r="I17"/>
      <c r="J17"/>
      <c r="K17"/>
    </row>
    <row r="18" spans="1:11" x14ac:dyDescent="0.55000000000000004">
      <c r="A18" s="3">
        <v>204</v>
      </c>
      <c r="B18" s="3" t="s">
        <v>727</v>
      </c>
      <c r="C18" s="3"/>
      <c r="D18" s="3"/>
      <c r="E18" s="3"/>
      <c r="F18" s="3">
        <v>1</v>
      </c>
      <c r="G18" s="3"/>
      <c r="I18"/>
      <c r="J18"/>
      <c r="K18"/>
    </row>
    <row r="19" spans="1:11" x14ac:dyDescent="0.55000000000000004">
      <c r="A19" s="3">
        <v>205</v>
      </c>
      <c r="B19" s="3" t="s">
        <v>39</v>
      </c>
      <c r="C19" s="3"/>
      <c r="D19" s="3"/>
      <c r="E19" s="3"/>
      <c r="F19" s="3"/>
      <c r="G19" s="3"/>
    </row>
    <row r="20" spans="1:11" x14ac:dyDescent="0.55000000000000004">
      <c r="A20" s="3">
        <v>206</v>
      </c>
      <c r="B20" s="3" t="s">
        <v>728</v>
      </c>
      <c r="C20" s="3"/>
      <c r="D20" s="3"/>
      <c r="E20" s="3"/>
      <c r="F20" s="3">
        <v>1</v>
      </c>
      <c r="G20" s="3"/>
    </row>
    <row r="21" spans="1:11" x14ac:dyDescent="0.55000000000000004">
      <c r="A21" s="3">
        <v>207</v>
      </c>
      <c r="B21" s="3" t="s">
        <v>729</v>
      </c>
      <c r="C21" s="3"/>
      <c r="D21" s="3"/>
      <c r="E21" s="3">
        <v>1</v>
      </c>
      <c r="F21" s="3"/>
      <c r="G21" s="3"/>
    </row>
    <row r="22" spans="1:11" x14ac:dyDescent="0.55000000000000004">
      <c r="A22" s="3">
        <v>208</v>
      </c>
      <c r="B22" s="3" t="s">
        <v>39</v>
      </c>
      <c r="C22" s="3"/>
      <c r="D22" s="3"/>
      <c r="E22" s="3"/>
      <c r="F22" s="3"/>
      <c r="G22" s="3"/>
    </row>
    <row r="23" spans="1:11" x14ac:dyDescent="0.55000000000000004">
      <c r="A23" s="3">
        <v>209</v>
      </c>
      <c r="B23" s="3" t="s">
        <v>39</v>
      </c>
      <c r="C23" s="3"/>
      <c r="D23" s="3"/>
      <c r="E23" s="3"/>
      <c r="F23" s="3"/>
      <c r="G23" s="3"/>
    </row>
    <row r="24" spans="1:11" x14ac:dyDescent="0.55000000000000004">
      <c r="A24" s="3">
        <v>211</v>
      </c>
      <c r="B24" s="3" t="s">
        <v>730</v>
      </c>
      <c r="C24" s="3"/>
      <c r="D24" s="3">
        <v>1</v>
      </c>
      <c r="E24" s="3"/>
      <c r="F24" s="3"/>
      <c r="G24" s="3"/>
    </row>
    <row r="25" spans="1:11" x14ac:dyDescent="0.55000000000000004">
      <c r="A25" s="3">
        <v>215</v>
      </c>
      <c r="B25" s="3" t="s">
        <v>731</v>
      </c>
      <c r="C25" s="3">
        <v>1</v>
      </c>
      <c r="D25" s="3"/>
      <c r="E25" s="3"/>
      <c r="F25" s="3"/>
      <c r="G25" s="3"/>
    </row>
    <row r="26" spans="1:11" x14ac:dyDescent="0.55000000000000004">
      <c r="A26" s="3">
        <v>217</v>
      </c>
      <c r="B26" s="3" t="s">
        <v>197</v>
      </c>
      <c r="C26" s="3"/>
      <c r="D26" s="3"/>
      <c r="E26" s="3"/>
      <c r="F26" s="3"/>
      <c r="G26" s="3"/>
    </row>
    <row r="27" spans="1:11" x14ac:dyDescent="0.55000000000000004">
      <c r="A27" s="3">
        <v>222</v>
      </c>
      <c r="B27" s="3" t="s">
        <v>39</v>
      </c>
      <c r="C27" s="3"/>
      <c r="D27" s="3"/>
      <c r="E27" s="3"/>
      <c r="F27" s="3"/>
      <c r="G27" s="3"/>
    </row>
    <row r="28" spans="1:11" x14ac:dyDescent="0.55000000000000004">
      <c r="A28" s="3">
        <v>223</v>
      </c>
      <c r="B28" s="3" t="s">
        <v>732</v>
      </c>
      <c r="C28" s="3"/>
      <c r="D28" s="3">
        <v>1</v>
      </c>
      <c r="E28" s="3"/>
      <c r="F28" s="3"/>
      <c r="G28" s="3"/>
    </row>
    <row r="29" spans="1:11" x14ac:dyDescent="0.55000000000000004">
      <c r="A29" s="3">
        <v>228</v>
      </c>
      <c r="B29" s="3" t="s">
        <v>39</v>
      </c>
      <c r="C29" s="3"/>
      <c r="D29" s="3"/>
      <c r="E29" s="3"/>
      <c r="F29" s="3"/>
      <c r="G29" s="3"/>
    </row>
    <row r="30" spans="1:11" x14ac:dyDescent="0.55000000000000004">
      <c r="A30" s="3">
        <v>236</v>
      </c>
      <c r="B30" s="3" t="s">
        <v>39</v>
      </c>
      <c r="C30" s="3"/>
      <c r="D30" s="3"/>
      <c r="E30" s="3"/>
      <c r="F30" s="3"/>
      <c r="G30" s="3"/>
    </row>
    <row r="31" spans="1:11" x14ac:dyDescent="0.55000000000000004">
      <c r="A31" s="3">
        <v>237</v>
      </c>
      <c r="B31" s="3" t="s">
        <v>733</v>
      </c>
      <c r="C31" s="3"/>
      <c r="D31" s="3"/>
      <c r="E31" s="3"/>
      <c r="F31" s="3">
        <v>1</v>
      </c>
      <c r="G31" s="3"/>
    </row>
    <row r="32" spans="1:11" x14ac:dyDescent="0.55000000000000004">
      <c r="A32" s="3">
        <v>238</v>
      </c>
      <c r="B32" s="3" t="s">
        <v>39</v>
      </c>
      <c r="C32" s="3"/>
      <c r="D32" s="3"/>
      <c r="E32" s="3"/>
      <c r="F32" s="3"/>
      <c r="G32" s="3"/>
    </row>
    <row r="33" spans="1:7" x14ac:dyDescent="0.55000000000000004">
      <c r="A33" s="3">
        <v>241</v>
      </c>
      <c r="B33" s="3" t="s">
        <v>39</v>
      </c>
      <c r="C33" s="3"/>
      <c r="D33" s="3"/>
      <c r="E33" s="3"/>
      <c r="F33" s="3"/>
      <c r="G33" s="3"/>
    </row>
    <row r="34" spans="1:7" x14ac:dyDescent="0.55000000000000004">
      <c r="A34" s="3">
        <v>242</v>
      </c>
      <c r="B34" s="3" t="s">
        <v>734</v>
      </c>
      <c r="C34" s="3">
        <v>1</v>
      </c>
      <c r="D34" s="3"/>
      <c r="E34" s="3"/>
      <c r="F34" s="3"/>
      <c r="G34" s="3"/>
    </row>
    <row r="35" spans="1:7" x14ac:dyDescent="0.55000000000000004">
      <c r="A35" s="3">
        <v>243</v>
      </c>
      <c r="B35" s="3" t="s">
        <v>735</v>
      </c>
      <c r="C35" s="3"/>
      <c r="D35" s="3"/>
      <c r="E35" s="3"/>
      <c r="F35" s="3">
        <v>1</v>
      </c>
      <c r="G35" s="3"/>
    </row>
    <row r="36" spans="1:7" x14ac:dyDescent="0.55000000000000004">
      <c r="A36" s="3">
        <v>244</v>
      </c>
      <c r="B36" s="3" t="s">
        <v>736</v>
      </c>
      <c r="C36" s="3"/>
      <c r="D36" s="3"/>
      <c r="E36" s="3">
        <v>1</v>
      </c>
      <c r="F36" s="3"/>
      <c r="G36" s="3"/>
    </row>
    <row r="37" spans="1:7" x14ac:dyDescent="0.55000000000000004">
      <c r="A37" s="3">
        <v>245</v>
      </c>
      <c r="B37" s="3" t="s">
        <v>39</v>
      </c>
      <c r="C37" s="3"/>
      <c r="D37" s="3"/>
      <c r="E37" s="3"/>
      <c r="F37" s="3"/>
      <c r="G37" s="3"/>
    </row>
    <row r="38" spans="1:7" x14ac:dyDescent="0.55000000000000004">
      <c r="A38" s="3">
        <v>251</v>
      </c>
      <c r="B38" s="3" t="s">
        <v>39</v>
      </c>
      <c r="C38" s="3"/>
      <c r="D38" s="3"/>
      <c r="E38" s="3"/>
      <c r="F38" s="3"/>
      <c r="G38" s="3"/>
    </row>
    <row r="39" spans="1:7" x14ac:dyDescent="0.55000000000000004">
      <c r="A39" s="3">
        <v>253</v>
      </c>
      <c r="B39" s="3" t="s">
        <v>737</v>
      </c>
      <c r="C39" s="3"/>
      <c r="D39" s="3">
        <v>1</v>
      </c>
      <c r="E39" s="3"/>
      <c r="F39" s="3"/>
      <c r="G39" s="3"/>
    </row>
  </sheetData>
  <phoneticPr fontId="1" type="noConversion"/>
  <pageMargins left="0.7" right="0.7" top="0.75" bottom="0.75" header="0.3" footer="0.3"/>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449B-690A-4C6D-A6A4-1411AA5C1EC8}">
  <dimension ref="A1:R39"/>
  <sheetViews>
    <sheetView workbookViewId="0">
      <selection activeCell="J9" sqref="J9:J27"/>
    </sheetView>
  </sheetViews>
  <sheetFormatPr defaultColWidth="8.83984375" defaultRowHeight="14.4" x14ac:dyDescent="0.55000000000000004"/>
  <cols>
    <col min="1" max="1" width="7.15625" style="2" bestFit="1" customWidth="1"/>
    <col min="2" max="2" width="76.68359375" style="2" bestFit="1" customWidth="1"/>
    <col min="3" max="9" width="8.83984375" style="2"/>
    <col min="10" max="10" width="27.83984375" style="2" customWidth="1"/>
    <col min="11" max="11" width="8.83984375" style="2"/>
    <col min="12" max="12" width="27.3125" style="2" bestFit="1" customWidth="1"/>
    <col min="13" max="13" width="26.83984375" style="2" bestFit="1" customWidth="1"/>
    <col min="14" max="14" width="42" style="2" bestFit="1" customWidth="1"/>
    <col min="15" max="15" width="30.3125" style="2" bestFit="1" customWidth="1"/>
    <col min="16" max="16" width="43.47265625" style="2" bestFit="1" customWidth="1"/>
    <col min="17" max="17" width="26.47265625" style="2" bestFit="1" customWidth="1"/>
    <col min="18" max="18" width="15.15625" style="2" bestFit="1" customWidth="1"/>
    <col min="19" max="16384" width="8.83984375" style="2"/>
  </cols>
  <sheetData>
    <row r="1" spans="1:18" ht="86.4" x14ac:dyDescent="0.55000000000000004">
      <c r="A1" s="3" t="s">
        <v>40</v>
      </c>
      <c r="B1" s="3" t="s">
        <v>738</v>
      </c>
      <c r="C1" s="2" t="s">
        <v>1031</v>
      </c>
      <c r="D1" s="2" t="s">
        <v>1032</v>
      </c>
      <c r="E1" s="2" t="s">
        <v>1033</v>
      </c>
      <c r="F1" s="2" t="s">
        <v>1034</v>
      </c>
      <c r="G1" s="2" t="s">
        <v>1035</v>
      </c>
      <c r="H1" s="2" t="s">
        <v>1036</v>
      </c>
      <c r="I1" s="2" t="s">
        <v>767</v>
      </c>
      <c r="J1" s="2" t="s">
        <v>770</v>
      </c>
      <c r="L1" t="s">
        <v>1071</v>
      </c>
      <c r="M1" t="s">
        <v>1072</v>
      </c>
      <c r="N1" t="s">
        <v>1073</v>
      </c>
      <c r="O1" t="s">
        <v>1074</v>
      </c>
      <c r="P1" t="s">
        <v>1075</v>
      </c>
      <c r="Q1" t="s">
        <v>1076</v>
      </c>
      <c r="R1" t="s">
        <v>1077</v>
      </c>
    </row>
    <row r="2" spans="1:18" x14ac:dyDescent="0.55000000000000004">
      <c r="A2" s="3">
        <v>122</v>
      </c>
      <c r="B2" s="3" t="s">
        <v>39</v>
      </c>
      <c r="C2" s="3"/>
      <c r="D2" s="3"/>
      <c r="E2" s="3"/>
      <c r="F2" s="3"/>
      <c r="G2" s="3"/>
      <c r="H2" s="3"/>
      <c r="I2" s="3"/>
      <c r="J2" s="3"/>
      <c r="L2" s="1">
        <v>2</v>
      </c>
      <c r="M2" s="1">
        <v>8</v>
      </c>
      <c r="N2" s="1">
        <v>6</v>
      </c>
      <c r="O2" s="1">
        <v>12</v>
      </c>
      <c r="P2" s="1">
        <v>3</v>
      </c>
      <c r="Q2" s="1">
        <v>1</v>
      </c>
      <c r="R2" s="1">
        <v>3</v>
      </c>
    </row>
    <row r="3" spans="1:18" ht="28.8" x14ac:dyDescent="0.55000000000000004">
      <c r="A3" s="3">
        <v>134</v>
      </c>
      <c r="B3" s="3" t="s">
        <v>739</v>
      </c>
      <c r="C3" s="3"/>
      <c r="D3" s="3"/>
      <c r="E3" s="3"/>
      <c r="F3" s="3">
        <v>1</v>
      </c>
      <c r="G3" s="3">
        <v>1</v>
      </c>
      <c r="H3" s="3"/>
      <c r="I3" s="3"/>
      <c r="J3" s="3"/>
      <c r="L3"/>
      <c r="M3"/>
      <c r="N3"/>
    </row>
    <row r="4" spans="1:18" x14ac:dyDescent="0.55000000000000004">
      <c r="A4" s="3">
        <v>164</v>
      </c>
      <c r="B4" s="3" t="s">
        <v>740</v>
      </c>
      <c r="C4" s="3"/>
      <c r="D4" s="3">
        <v>1</v>
      </c>
      <c r="E4" s="3"/>
      <c r="F4" s="3"/>
      <c r="G4" s="3"/>
      <c r="H4" s="3"/>
      <c r="I4" s="3"/>
      <c r="J4" s="3"/>
      <c r="L4"/>
      <c r="M4"/>
      <c r="N4"/>
    </row>
    <row r="5" spans="1:18" ht="28.8" x14ac:dyDescent="0.55000000000000004">
      <c r="A5" s="3">
        <v>165</v>
      </c>
      <c r="B5" s="3" t="s">
        <v>741</v>
      </c>
      <c r="C5" s="3"/>
      <c r="D5" s="3"/>
      <c r="E5" s="3"/>
      <c r="F5" s="3"/>
      <c r="G5" s="3"/>
      <c r="H5" s="3"/>
      <c r="I5" s="3"/>
      <c r="J5" s="3"/>
      <c r="L5"/>
      <c r="M5"/>
      <c r="N5"/>
    </row>
    <row r="6" spans="1:18" x14ac:dyDescent="0.55000000000000004">
      <c r="A6" s="3">
        <v>168</v>
      </c>
      <c r="B6" s="3" t="s">
        <v>742</v>
      </c>
      <c r="C6" s="3"/>
      <c r="D6" s="3">
        <v>1</v>
      </c>
      <c r="E6" s="3">
        <v>1</v>
      </c>
      <c r="F6" s="3"/>
      <c r="G6" s="3"/>
      <c r="H6" s="3"/>
      <c r="I6" s="3"/>
      <c r="J6" s="3"/>
      <c r="L6"/>
      <c r="M6"/>
      <c r="N6"/>
    </row>
    <row r="7" spans="1:18" x14ac:dyDescent="0.55000000000000004">
      <c r="A7" s="3">
        <v>170</v>
      </c>
      <c r="B7" s="3" t="s">
        <v>743</v>
      </c>
      <c r="C7" s="3"/>
      <c r="D7" s="3"/>
      <c r="E7" s="3"/>
      <c r="F7" s="3">
        <v>1</v>
      </c>
      <c r="G7" s="3"/>
      <c r="H7" s="3"/>
      <c r="I7" s="3"/>
      <c r="J7" s="3"/>
      <c r="L7"/>
      <c r="M7"/>
      <c r="N7"/>
    </row>
    <row r="8" spans="1:18" x14ac:dyDescent="0.55000000000000004">
      <c r="A8" s="3">
        <v>171</v>
      </c>
      <c r="B8" s="3" t="s">
        <v>744</v>
      </c>
      <c r="C8" s="3"/>
      <c r="D8" s="3"/>
      <c r="E8" s="3"/>
      <c r="F8" s="3">
        <v>1</v>
      </c>
      <c r="G8" s="3"/>
      <c r="H8" s="3"/>
      <c r="I8" s="3"/>
      <c r="J8" s="3"/>
      <c r="L8"/>
      <c r="M8"/>
      <c r="N8"/>
    </row>
    <row r="9" spans="1:18" ht="43.2" x14ac:dyDescent="0.55000000000000004">
      <c r="A9" s="3">
        <v>175</v>
      </c>
      <c r="B9" s="3" t="s">
        <v>745</v>
      </c>
      <c r="C9" s="3"/>
      <c r="D9" s="3"/>
      <c r="E9" s="3"/>
      <c r="F9" s="3"/>
      <c r="G9" s="3"/>
      <c r="H9" s="3">
        <v>1</v>
      </c>
      <c r="I9" s="3"/>
      <c r="J9" s="3" t="s">
        <v>1037</v>
      </c>
      <c r="L9"/>
      <c r="M9"/>
      <c r="N9"/>
    </row>
    <row r="10" spans="1:18" ht="28.8" x14ac:dyDescent="0.55000000000000004">
      <c r="A10" s="3">
        <v>183</v>
      </c>
      <c r="B10" s="3" t="s">
        <v>746</v>
      </c>
      <c r="C10" s="3"/>
      <c r="D10" s="3"/>
      <c r="E10" s="3"/>
      <c r="F10" s="3">
        <v>1</v>
      </c>
      <c r="G10" s="3"/>
      <c r="H10" s="3"/>
      <c r="I10" s="3"/>
      <c r="J10" s="3"/>
      <c r="L10"/>
      <c r="M10"/>
      <c r="N10"/>
    </row>
    <row r="11" spans="1:18" x14ac:dyDescent="0.55000000000000004">
      <c r="A11" s="3">
        <v>185</v>
      </c>
      <c r="B11" s="3" t="s">
        <v>39</v>
      </c>
      <c r="C11" s="3"/>
      <c r="D11" s="3"/>
      <c r="E11" s="3"/>
      <c r="F11" s="3"/>
      <c r="G11" s="3"/>
      <c r="H11" s="3"/>
      <c r="I11" s="3"/>
      <c r="J11" s="3"/>
      <c r="L11"/>
      <c r="M11"/>
      <c r="N11"/>
    </row>
    <row r="12" spans="1:18" ht="28.8" x14ac:dyDescent="0.55000000000000004">
      <c r="A12" s="3">
        <v>189</v>
      </c>
      <c r="B12" s="3" t="s">
        <v>747</v>
      </c>
      <c r="C12" s="3"/>
      <c r="D12" s="3"/>
      <c r="E12" s="3"/>
      <c r="F12" s="3"/>
      <c r="G12" s="3"/>
      <c r="H12" s="3"/>
      <c r="I12" s="3"/>
      <c r="J12" s="3"/>
      <c r="L12"/>
      <c r="M12"/>
      <c r="N12"/>
    </row>
    <row r="13" spans="1:18" ht="28.8" x14ac:dyDescent="0.55000000000000004">
      <c r="A13" s="3">
        <v>192</v>
      </c>
      <c r="B13" s="3" t="s">
        <v>748</v>
      </c>
      <c r="C13" s="3"/>
      <c r="D13" s="3">
        <v>1</v>
      </c>
      <c r="E13" s="3"/>
      <c r="F13" s="3"/>
      <c r="G13" s="3"/>
      <c r="H13" s="3"/>
      <c r="I13" s="3"/>
      <c r="J13" s="3"/>
      <c r="L13"/>
      <c r="M13"/>
      <c r="N13"/>
    </row>
    <row r="14" spans="1:18" ht="28.8" x14ac:dyDescent="0.55000000000000004">
      <c r="A14" s="3">
        <v>197</v>
      </c>
      <c r="B14" s="10" t="s">
        <v>749</v>
      </c>
      <c r="C14" s="3"/>
      <c r="D14" s="3"/>
      <c r="E14" s="3"/>
      <c r="F14" s="3"/>
      <c r="G14" s="3"/>
      <c r="H14" s="3"/>
      <c r="I14" s="3"/>
      <c r="J14" s="3"/>
      <c r="L14"/>
      <c r="M14"/>
      <c r="N14"/>
    </row>
    <row r="15" spans="1:18" x14ac:dyDescent="0.55000000000000004">
      <c r="A15" s="3">
        <v>201</v>
      </c>
      <c r="B15" s="3" t="s">
        <v>39</v>
      </c>
      <c r="C15" s="3"/>
      <c r="D15" s="3"/>
      <c r="E15" s="3"/>
      <c r="F15" s="3"/>
      <c r="G15" s="3"/>
      <c r="H15" s="3"/>
      <c r="I15" s="3"/>
      <c r="J15" s="3"/>
      <c r="L15"/>
      <c r="M15"/>
      <c r="N15"/>
    </row>
    <row r="16" spans="1:18" x14ac:dyDescent="0.55000000000000004">
      <c r="A16" s="3">
        <v>202</v>
      </c>
      <c r="B16" s="3" t="s">
        <v>39</v>
      </c>
      <c r="C16" s="3"/>
      <c r="D16" s="3"/>
      <c r="E16" s="3"/>
      <c r="F16" s="3"/>
      <c r="G16" s="3"/>
      <c r="H16" s="3"/>
      <c r="I16" s="3"/>
      <c r="J16" s="3"/>
      <c r="L16"/>
      <c r="M16"/>
      <c r="N16"/>
    </row>
    <row r="17" spans="1:14" x14ac:dyDescent="0.55000000000000004">
      <c r="A17" s="3">
        <v>203</v>
      </c>
      <c r="B17" s="3" t="s">
        <v>750</v>
      </c>
      <c r="C17" s="3"/>
      <c r="D17" s="3"/>
      <c r="E17" s="3"/>
      <c r="F17" s="3">
        <v>1</v>
      </c>
      <c r="G17" s="3"/>
      <c r="H17" s="3"/>
      <c r="I17" s="3"/>
      <c r="J17" s="3"/>
      <c r="L17"/>
      <c r="M17"/>
      <c r="N17"/>
    </row>
    <row r="18" spans="1:14" ht="57.6" x14ac:dyDescent="0.55000000000000004">
      <c r="A18" s="3">
        <v>204</v>
      </c>
      <c r="B18" s="3" t="s">
        <v>751</v>
      </c>
      <c r="C18" s="3"/>
      <c r="D18" s="3"/>
      <c r="E18" s="3"/>
      <c r="F18" s="3">
        <v>1</v>
      </c>
      <c r="G18" s="3"/>
      <c r="H18" s="3"/>
      <c r="I18" s="3"/>
      <c r="J18" s="3"/>
      <c r="L18"/>
      <c r="M18"/>
      <c r="N18"/>
    </row>
    <row r="19" spans="1:14" x14ac:dyDescent="0.55000000000000004">
      <c r="A19" s="3">
        <v>205</v>
      </c>
      <c r="B19" s="3" t="s">
        <v>39</v>
      </c>
      <c r="C19" s="3"/>
      <c r="D19" s="3"/>
      <c r="E19" s="3"/>
      <c r="F19" s="3"/>
      <c r="G19" s="3"/>
      <c r="H19" s="3"/>
      <c r="I19" s="3"/>
      <c r="J19" s="3"/>
    </row>
    <row r="20" spans="1:14" ht="28.8" x14ac:dyDescent="0.55000000000000004">
      <c r="A20" s="3">
        <v>206</v>
      </c>
      <c r="B20" s="3" t="s">
        <v>752</v>
      </c>
      <c r="C20" s="3"/>
      <c r="D20" s="3"/>
      <c r="E20" s="3">
        <v>1</v>
      </c>
      <c r="F20" s="3"/>
      <c r="G20" s="3"/>
      <c r="H20" s="3"/>
      <c r="I20" s="3"/>
      <c r="J20" s="3"/>
    </row>
    <row r="21" spans="1:14" ht="28.8" x14ac:dyDescent="0.55000000000000004">
      <c r="A21" s="3">
        <v>207</v>
      </c>
      <c r="B21" s="3" t="s">
        <v>753</v>
      </c>
      <c r="C21" s="3">
        <v>1</v>
      </c>
      <c r="D21" s="3"/>
      <c r="E21" s="3"/>
      <c r="F21" s="3">
        <v>1</v>
      </c>
      <c r="G21" s="3"/>
      <c r="H21" s="3"/>
      <c r="I21" s="3"/>
      <c r="J21" s="3"/>
    </row>
    <row r="22" spans="1:14" x14ac:dyDescent="0.55000000000000004">
      <c r="A22" s="3">
        <v>208</v>
      </c>
      <c r="B22" s="3" t="s">
        <v>39</v>
      </c>
      <c r="C22" s="3"/>
      <c r="D22" s="3"/>
      <c r="E22" s="3"/>
      <c r="F22" s="3"/>
      <c r="G22" s="3"/>
      <c r="H22" s="3"/>
      <c r="I22" s="3"/>
      <c r="J22" s="3"/>
    </row>
    <row r="23" spans="1:14" ht="43.2" x14ac:dyDescent="0.55000000000000004">
      <c r="A23" s="3">
        <v>209</v>
      </c>
      <c r="B23" s="3" t="s">
        <v>754</v>
      </c>
      <c r="C23" s="3"/>
      <c r="D23" s="3"/>
      <c r="E23" s="3"/>
      <c r="F23" s="3">
        <v>1</v>
      </c>
      <c r="G23" s="3"/>
      <c r="H23" s="3"/>
      <c r="I23" s="3"/>
      <c r="J23" s="3"/>
    </row>
    <row r="24" spans="1:14" ht="43.2" x14ac:dyDescent="0.55000000000000004">
      <c r="A24" s="3">
        <v>211</v>
      </c>
      <c r="B24" s="3" t="s">
        <v>755</v>
      </c>
      <c r="C24" s="3"/>
      <c r="D24" s="3">
        <v>1</v>
      </c>
      <c r="E24" s="3">
        <v>1</v>
      </c>
      <c r="F24" s="3"/>
      <c r="G24" s="3"/>
      <c r="H24" s="3"/>
      <c r="I24" s="3"/>
      <c r="J24" s="3"/>
    </row>
    <row r="25" spans="1:14" x14ac:dyDescent="0.55000000000000004">
      <c r="A25" s="3">
        <v>215</v>
      </c>
      <c r="B25" s="3" t="s">
        <v>756</v>
      </c>
      <c r="C25" s="3"/>
      <c r="D25" s="3">
        <v>1</v>
      </c>
      <c r="E25" s="3"/>
      <c r="F25" s="3">
        <v>1</v>
      </c>
      <c r="G25" s="3"/>
      <c r="H25" s="3"/>
      <c r="I25" s="3"/>
      <c r="J25" s="3"/>
    </row>
    <row r="26" spans="1:14" x14ac:dyDescent="0.55000000000000004">
      <c r="A26" s="3">
        <v>217</v>
      </c>
      <c r="B26" s="3" t="s">
        <v>757</v>
      </c>
      <c r="C26" s="3"/>
      <c r="D26" s="3">
        <v>1</v>
      </c>
      <c r="E26" s="3"/>
      <c r="F26" s="3"/>
      <c r="G26" s="3"/>
      <c r="H26" s="3"/>
      <c r="I26" s="3"/>
      <c r="J26" s="3"/>
    </row>
    <row r="27" spans="1:14" ht="57.6" x14ac:dyDescent="0.55000000000000004">
      <c r="A27" s="3">
        <v>222</v>
      </c>
      <c r="B27" s="3" t="s">
        <v>758</v>
      </c>
      <c r="C27" s="3"/>
      <c r="D27" s="3"/>
      <c r="E27" s="3"/>
      <c r="F27" s="3"/>
      <c r="G27" s="3"/>
      <c r="H27" s="3"/>
      <c r="I27" s="3">
        <v>1</v>
      </c>
      <c r="J27" s="3" t="s">
        <v>1038</v>
      </c>
    </row>
    <row r="28" spans="1:14" ht="28.8" x14ac:dyDescent="0.55000000000000004">
      <c r="A28" s="3">
        <v>223</v>
      </c>
      <c r="B28" s="3" t="s">
        <v>759</v>
      </c>
      <c r="C28" s="3"/>
      <c r="D28" s="3"/>
      <c r="E28" s="3"/>
      <c r="F28" s="3">
        <v>1</v>
      </c>
      <c r="G28" s="3"/>
      <c r="H28" s="3"/>
      <c r="I28" s="3"/>
      <c r="J28" s="3"/>
    </row>
    <row r="29" spans="1:14" ht="28.8" x14ac:dyDescent="0.55000000000000004">
      <c r="A29" s="3">
        <v>228</v>
      </c>
      <c r="B29" s="3" t="s">
        <v>760</v>
      </c>
      <c r="C29" s="3"/>
      <c r="D29" s="3">
        <v>1</v>
      </c>
      <c r="E29" s="3">
        <v>1</v>
      </c>
      <c r="F29" s="3"/>
      <c r="G29" s="3"/>
      <c r="H29" s="3"/>
      <c r="I29" s="3"/>
      <c r="J29" s="3"/>
    </row>
    <row r="30" spans="1:14" ht="28.8" x14ac:dyDescent="0.55000000000000004">
      <c r="A30" s="3">
        <v>236</v>
      </c>
      <c r="B30" s="3" t="s">
        <v>761</v>
      </c>
      <c r="C30" s="3"/>
      <c r="D30" s="3"/>
      <c r="E30" s="3"/>
      <c r="F30" s="3"/>
      <c r="G30" s="3"/>
      <c r="H30" s="3"/>
      <c r="I30" s="3">
        <v>1</v>
      </c>
      <c r="J30" s="3"/>
    </row>
    <row r="31" spans="1:14" x14ac:dyDescent="0.55000000000000004">
      <c r="A31" s="3">
        <v>237</v>
      </c>
      <c r="B31" s="3" t="s">
        <v>762</v>
      </c>
      <c r="C31" s="3"/>
      <c r="D31" s="3"/>
      <c r="E31" s="3"/>
      <c r="F31" s="3">
        <v>1</v>
      </c>
      <c r="G31" s="3"/>
      <c r="H31" s="3"/>
      <c r="I31" s="3"/>
      <c r="J31" s="3"/>
    </row>
    <row r="32" spans="1:14" x14ac:dyDescent="0.55000000000000004">
      <c r="A32" s="3">
        <v>238</v>
      </c>
      <c r="B32" s="3" t="s">
        <v>39</v>
      </c>
      <c r="C32" s="3"/>
      <c r="D32" s="3"/>
      <c r="E32" s="3"/>
      <c r="F32" s="3"/>
      <c r="G32" s="3"/>
      <c r="H32" s="3"/>
      <c r="I32" s="3"/>
      <c r="J32" s="3"/>
    </row>
    <row r="33" spans="1:10" ht="28.8" x14ac:dyDescent="0.55000000000000004">
      <c r="A33" s="3">
        <v>241</v>
      </c>
      <c r="B33" s="3" t="s">
        <v>763</v>
      </c>
      <c r="C33" s="3"/>
      <c r="D33" s="3"/>
      <c r="E33" s="3">
        <v>1</v>
      </c>
      <c r="F33" s="3"/>
      <c r="G33" s="3"/>
      <c r="H33" s="3"/>
      <c r="I33" s="3"/>
      <c r="J33" s="3"/>
    </row>
    <row r="34" spans="1:10" ht="28.8" x14ac:dyDescent="0.55000000000000004">
      <c r="A34" s="3">
        <v>242</v>
      </c>
      <c r="B34" s="3" t="s">
        <v>764</v>
      </c>
      <c r="C34" s="3"/>
      <c r="D34" s="3"/>
      <c r="E34" s="3"/>
      <c r="F34" s="3">
        <v>1</v>
      </c>
      <c r="G34" s="3"/>
      <c r="H34" s="3"/>
      <c r="I34" s="3"/>
      <c r="J34" s="3"/>
    </row>
    <row r="35" spans="1:10" ht="57.6" x14ac:dyDescent="0.55000000000000004">
      <c r="A35" s="3">
        <v>243</v>
      </c>
      <c r="B35" s="3" t="s">
        <v>765</v>
      </c>
      <c r="C35" s="3"/>
      <c r="D35" s="3">
        <v>1</v>
      </c>
      <c r="E35" s="3"/>
      <c r="F35" s="3"/>
      <c r="G35" s="3"/>
      <c r="H35" s="3"/>
      <c r="I35" s="3"/>
      <c r="J35" s="3"/>
    </row>
    <row r="36" spans="1:10" x14ac:dyDescent="0.55000000000000004">
      <c r="A36" s="3">
        <v>244</v>
      </c>
      <c r="B36" s="3" t="s">
        <v>766</v>
      </c>
      <c r="C36" s="3"/>
      <c r="D36" s="3"/>
      <c r="E36" s="3">
        <v>1</v>
      </c>
      <c r="F36" s="3"/>
      <c r="G36" s="3"/>
      <c r="H36" s="3"/>
      <c r="I36" s="3"/>
      <c r="J36" s="3"/>
    </row>
    <row r="37" spans="1:10" x14ac:dyDescent="0.55000000000000004">
      <c r="A37" s="3">
        <v>245</v>
      </c>
      <c r="B37" s="3" t="s">
        <v>767</v>
      </c>
      <c r="C37" s="3"/>
      <c r="D37" s="3"/>
      <c r="E37" s="3"/>
      <c r="F37" s="3"/>
      <c r="G37" s="3"/>
      <c r="H37" s="3"/>
      <c r="I37" s="3">
        <v>1</v>
      </c>
      <c r="J37" s="3"/>
    </row>
    <row r="38" spans="1:10" ht="57.6" x14ac:dyDescent="0.55000000000000004">
      <c r="A38" s="3">
        <v>251</v>
      </c>
      <c r="B38" s="3" t="s">
        <v>768</v>
      </c>
      <c r="C38" s="3"/>
      <c r="D38" s="3"/>
      <c r="E38" s="3"/>
      <c r="F38" s="3"/>
      <c r="G38" s="3">
        <v>1</v>
      </c>
      <c r="H38" s="3"/>
      <c r="I38" s="3"/>
      <c r="J38" s="3"/>
    </row>
    <row r="39" spans="1:10" x14ac:dyDescent="0.55000000000000004">
      <c r="A39" s="3">
        <v>253</v>
      </c>
      <c r="B39" s="3" t="s">
        <v>769</v>
      </c>
      <c r="C39" s="3">
        <v>1</v>
      </c>
      <c r="D39" s="3"/>
      <c r="E39" s="3"/>
      <c r="F39" s="3"/>
      <c r="G39" s="3"/>
      <c r="H39" s="3"/>
      <c r="I39" s="3"/>
      <c r="J39" s="3"/>
    </row>
  </sheetData>
  <phoneticPr fontId="1" type="noConversion"/>
  <pageMargins left="0.7" right="0.7" top="0.75" bottom="0.75" header="0.3" footer="0.3"/>
  <pageSetup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B5BE-5A5A-4BBA-B59A-AB72962A156E}">
  <dimension ref="A1:H39"/>
  <sheetViews>
    <sheetView workbookViewId="0">
      <selection activeCell="B23" sqref="B23"/>
    </sheetView>
  </sheetViews>
  <sheetFormatPr defaultColWidth="8.83984375" defaultRowHeight="14.4" x14ac:dyDescent="0.55000000000000004"/>
  <cols>
    <col min="1" max="1" width="7.15625" bestFit="1" customWidth="1"/>
    <col min="2" max="2" width="76.68359375" style="2" bestFit="1" customWidth="1"/>
    <col min="3" max="3" width="12.47265625" bestFit="1" customWidth="1"/>
    <col min="4" max="4" width="37.47265625" customWidth="1"/>
    <col min="8" max="8" width="13.3125" customWidth="1"/>
  </cols>
  <sheetData>
    <row r="1" spans="1:8" x14ac:dyDescent="0.55000000000000004">
      <c r="A1" t="s">
        <v>40</v>
      </c>
      <c r="B1" s="2" t="s">
        <v>44</v>
      </c>
      <c r="C1" t="s">
        <v>75</v>
      </c>
      <c r="D1" t="s">
        <v>770</v>
      </c>
      <c r="G1" s="2"/>
      <c r="H1" s="2" t="s">
        <v>777</v>
      </c>
    </row>
    <row r="2" spans="1:8" x14ac:dyDescent="0.55000000000000004">
      <c r="A2">
        <v>122</v>
      </c>
      <c r="B2" s="3" t="s">
        <v>45</v>
      </c>
      <c r="C2">
        <v>450</v>
      </c>
      <c r="G2" t="s">
        <v>771</v>
      </c>
      <c r="H2">
        <f ca="1">MIN(INDIRECT(H1))</f>
        <v>5</v>
      </c>
    </row>
    <row r="3" spans="1:8" x14ac:dyDescent="0.55000000000000004">
      <c r="A3">
        <v>134</v>
      </c>
      <c r="B3" s="3" t="s">
        <v>46</v>
      </c>
      <c r="C3">
        <v>100</v>
      </c>
      <c r="G3" t="s">
        <v>772</v>
      </c>
      <c r="H3">
        <f ca="1">AVERAGE(INDIRECT(H1))</f>
        <v>2511.6666666666665</v>
      </c>
    </row>
    <row r="4" spans="1:8" x14ac:dyDescent="0.55000000000000004">
      <c r="A4">
        <v>164</v>
      </c>
      <c r="B4" s="3" t="s">
        <v>47</v>
      </c>
      <c r="G4" t="s">
        <v>773</v>
      </c>
      <c r="H4">
        <f ca="1">MEDIAN(INDIRECT(H1))</f>
        <v>380</v>
      </c>
    </row>
    <row r="5" spans="1:8" ht="28.8" x14ac:dyDescent="0.55000000000000004">
      <c r="A5">
        <v>165</v>
      </c>
      <c r="B5" s="3" t="s">
        <v>48</v>
      </c>
      <c r="C5">
        <f>500+200+200+100+3000</f>
        <v>4000</v>
      </c>
      <c r="G5" t="s">
        <v>774</v>
      </c>
      <c r="H5">
        <f ca="1">MAX(INDIRECT(H1))</f>
        <v>30000</v>
      </c>
    </row>
    <row r="6" spans="1:8" x14ac:dyDescent="0.55000000000000004">
      <c r="A6">
        <v>168</v>
      </c>
      <c r="B6" s="3" t="s">
        <v>47</v>
      </c>
      <c r="G6" t="s">
        <v>775</v>
      </c>
      <c r="H6">
        <f ca="1">COUNT(INDIRECT(H1))</f>
        <v>27</v>
      </c>
    </row>
    <row r="7" spans="1:8" x14ac:dyDescent="0.55000000000000004">
      <c r="A7">
        <v>170</v>
      </c>
      <c r="B7" s="3" t="s">
        <v>49</v>
      </c>
      <c r="C7">
        <v>20000</v>
      </c>
      <c r="G7" t="s">
        <v>776</v>
      </c>
      <c r="H7">
        <f ca="1">_xlfn.STDEV.S(INDIRECT(H1))</f>
        <v>6716.3549065523057</v>
      </c>
    </row>
    <row r="8" spans="1:8" x14ac:dyDescent="0.55000000000000004">
      <c r="A8">
        <v>171</v>
      </c>
      <c r="B8" s="3" t="s">
        <v>47</v>
      </c>
    </row>
    <row r="9" spans="1:8" x14ac:dyDescent="0.55000000000000004">
      <c r="A9">
        <v>175</v>
      </c>
      <c r="B9" s="3" t="s">
        <v>50</v>
      </c>
      <c r="C9">
        <v>600</v>
      </c>
    </row>
    <row r="10" spans="1:8" ht="28.8" x14ac:dyDescent="0.55000000000000004">
      <c r="A10">
        <v>183</v>
      </c>
      <c r="B10" s="3" t="s">
        <v>51</v>
      </c>
      <c r="C10">
        <v>31</v>
      </c>
    </row>
    <row r="11" spans="1:8" x14ac:dyDescent="0.55000000000000004">
      <c r="A11">
        <v>185</v>
      </c>
      <c r="B11" s="3" t="s">
        <v>52</v>
      </c>
      <c r="C11">
        <v>500</v>
      </c>
    </row>
    <row r="12" spans="1:8" x14ac:dyDescent="0.55000000000000004">
      <c r="A12">
        <v>189</v>
      </c>
      <c r="B12" s="3">
        <v>30000</v>
      </c>
      <c r="C12">
        <v>30000</v>
      </c>
    </row>
    <row r="13" spans="1:8" x14ac:dyDescent="0.55000000000000004">
      <c r="A13">
        <v>192</v>
      </c>
      <c r="B13" s="3" t="s">
        <v>53</v>
      </c>
      <c r="C13">
        <v>895</v>
      </c>
    </row>
    <row r="14" spans="1:8" x14ac:dyDescent="0.55000000000000004">
      <c r="A14">
        <v>197</v>
      </c>
      <c r="B14" s="3" t="s">
        <v>54</v>
      </c>
      <c r="D14" t="s">
        <v>76</v>
      </c>
    </row>
    <row r="15" spans="1:8" x14ac:dyDescent="0.55000000000000004">
      <c r="A15">
        <v>201</v>
      </c>
      <c r="B15" s="3" t="s">
        <v>55</v>
      </c>
      <c r="C15">
        <v>336</v>
      </c>
    </row>
    <row r="16" spans="1:8" x14ac:dyDescent="0.55000000000000004">
      <c r="A16">
        <v>202</v>
      </c>
      <c r="B16" s="3" t="s">
        <v>56</v>
      </c>
      <c r="C16">
        <v>511</v>
      </c>
    </row>
    <row r="17" spans="1:4" x14ac:dyDescent="0.55000000000000004">
      <c r="A17">
        <v>203</v>
      </c>
      <c r="B17" s="3" t="s">
        <v>57</v>
      </c>
      <c r="C17">
        <v>360</v>
      </c>
    </row>
    <row r="18" spans="1:4" x14ac:dyDescent="0.55000000000000004">
      <c r="A18">
        <v>204</v>
      </c>
      <c r="B18" s="3" t="s">
        <v>58</v>
      </c>
      <c r="C18">
        <f>207+22</f>
        <v>229</v>
      </c>
    </row>
    <row r="19" spans="1:4" x14ac:dyDescent="0.55000000000000004">
      <c r="A19">
        <v>205</v>
      </c>
      <c r="B19" s="3" t="s">
        <v>59</v>
      </c>
      <c r="C19">
        <v>1020</v>
      </c>
    </row>
    <row r="20" spans="1:4" x14ac:dyDescent="0.55000000000000004">
      <c r="A20">
        <v>206</v>
      </c>
      <c r="B20" s="3" t="s">
        <v>60</v>
      </c>
      <c r="C20">
        <v>708</v>
      </c>
    </row>
    <row r="21" spans="1:4" x14ac:dyDescent="0.55000000000000004">
      <c r="A21">
        <v>207</v>
      </c>
      <c r="B21" s="3" t="s">
        <v>61</v>
      </c>
      <c r="C21">
        <v>284</v>
      </c>
    </row>
    <row r="22" spans="1:4" x14ac:dyDescent="0.55000000000000004">
      <c r="A22">
        <v>208</v>
      </c>
      <c r="B22" s="3" t="s">
        <v>62</v>
      </c>
      <c r="C22">
        <v>169</v>
      </c>
    </row>
    <row r="23" spans="1:4" ht="57.6" x14ac:dyDescent="0.55000000000000004">
      <c r="A23">
        <v>209</v>
      </c>
      <c r="B23" s="3" t="s">
        <v>63</v>
      </c>
      <c r="C23">
        <v>52</v>
      </c>
    </row>
    <row r="24" spans="1:4" x14ac:dyDescent="0.55000000000000004">
      <c r="A24">
        <v>211</v>
      </c>
      <c r="B24" s="3" t="s">
        <v>64</v>
      </c>
      <c r="C24">
        <v>70</v>
      </c>
    </row>
    <row r="25" spans="1:4" ht="28.8" x14ac:dyDescent="0.55000000000000004">
      <c r="A25">
        <v>215</v>
      </c>
      <c r="B25" s="3" t="s">
        <v>65</v>
      </c>
      <c r="C25">
        <v>300</v>
      </c>
    </row>
    <row r="26" spans="1:4" x14ac:dyDescent="0.55000000000000004">
      <c r="A26">
        <v>217</v>
      </c>
      <c r="B26" s="3" t="s">
        <v>66</v>
      </c>
      <c r="C26">
        <v>1600</v>
      </c>
    </row>
    <row r="27" spans="1:4" ht="72" x14ac:dyDescent="0.55000000000000004">
      <c r="A27">
        <v>222</v>
      </c>
      <c r="B27" s="3" t="s">
        <v>67</v>
      </c>
      <c r="C27">
        <v>15</v>
      </c>
      <c r="D27" s="2" t="s">
        <v>77</v>
      </c>
    </row>
    <row r="28" spans="1:4" x14ac:dyDescent="0.55000000000000004">
      <c r="A28">
        <v>223</v>
      </c>
      <c r="B28" s="3" t="s">
        <v>47</v>
      </c>
    </row>
    <row r="29" spans="1:4" x14ac:dyDescent="0.55000000000000004">
      <c r="A29">
        <v>228</v>
      </c>
      <c r="B29" s="3" t="s">
        <v>68</v>
      </c>
    </row>
    <row r="30" spans="1:4" x14ac:dyDescent="0.55000000000000004">
      <c r="A30">
        <v>236</v>
      </c>
      <c r="B30" s="3" t="s">
        <v>69</v>
      </c>
      <c r="C30">
        <v>380</v>
      </c>
    </row>
    <row r="31" spans="1:4" x14ac:dyDescent="0.55000000000000004">
      <c r="A31">
        <v>237</v>
      </c>
      <c r="B31" s="3" t="s">
        <v>47</v>
      </c>
    </row>
    <row r="32" spans="1:4" x14ac:dyDescent="0.55000000000000004">
      <c r="A32">
        <v>238</v>
      </c>
      <c r="B32" s="3" t="s">
        <v>68</v>
      </c>
    </row>
    <row r="33" spans="1:3" x14ac:dyDescent="0.55000000000000004">
      <c r="A33">
        <v>241</v>
      </c>
      <c r="B33" s="3" t="s">
        <v>47</v>
      </c>
    </row>
    <row r="34" spans="1:3" x14ac:dyDescent="0.55000000000000004">
      <c r="A34">
        <v>242</v>
      </c>
      <c r="B34" s="3" t="s">
        <v>70</v>
      </c>
      <c r="C34">
        <v>500</v>
      </c>
    </row>
    <row r="35" spans="1:3" x14ac:dyDescent="0.55000000000000004">
      <c r="A35">
        <v>243</v>
      </c>
      <c r="B35" s="3" t="s">
        <v>47</v>
      </c>
    </row>
    <row r="36" spans="1:3" x14ac:dyDescent="0.55000000000000004">
      <c r="A36">
        <v>244</v>
      </c>
      <c r="B36" s="3" t="s">
        <v>71</v>
      </c>
      <c r="C36">
        <v>5</v>
      </c>
    </row>
    <row r="37" spans="1:3" x14ac:dyDescent="0.55000000000000004">
      <c r="A37">
        <v>245</v>
      </c>
      <c r="B37" s="3" t="s">
        <v>72</v>
      </c>
    </row>
    <row r="38" spans="1:3" x14ac:dyDescent="0.55000000000000004">
      <c r="A38">
        <v>251</v>
      </c>
      <c r="B38" s="3" t="s">
        <v>73</v>
      </c>
      <c r="C38">
        <v>4500</v>
      </c>
    </row>
    <row r="39" spans="1:3" x14ac:dyDescent="0.55000000000000004">
      <c r="A39">
        <v>253</v>
      </c>
      <c r="B39" s="3" t="s">
        <v>74</v>
      </c>
      <c r="C39">
        <v>200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C06B-ECCC-422D-A83B-12EFB7A618C6}">
  <dimension ref="A1:H39"/>
  <sheetViews>
    <sheetView workbookViewId="0">
      <selection activeCell="B33" sqref="B33"/>
    </sheetView>
  </sheetViews>
  <sheetFormatPr defaultColWidth="8.83984375" defaultRowHeight="14.4" x14ac:dyDescent="0.55000000000000004"/>
  <cols>
    <col min="1" max="1" width="7.15625" style="2" bestFit="1" customWidth="1"/>
    <col min="2" max="2" width="76.68359375" style="2" bestFit="1" customWidth="1"/>
    <col min="3" max="7" width="8.83984375" style="2"/>
    <col min="8" max="8" width="13.3125" style="2" customWidth="1"/>
    <col min="9" max="16384" width="8.83984375" style="2"/>
  </cols>
  <sheetData>
    <row r="1" spans="1:8" x14ac:dyDescent="0.55000000000000004">
      <c r="A1" s="3" t="s">
        <v>40</v>
      </c>
      <c r="B1" s="3" t="s">
        <v>78</v>
      </c>
      <c r="C1" s="2" t="s">
        <v>75</v>
      </c>
      <c r="D1" s="2" t="s">
        <v>770</v>
      </c>
      <c r="H1" s="2" t="s">
        <v>778</v>
      </c>
    </row>
    <row r="2" spans="1:8" x14ac:dyDescent="0.55000000000000004">
      <c r="A2" s="3">
        <v>122</v>
      </c>
      <c r="B2" s="3" t="s">
        <v>79</v>
      </c>
      <c r="C2" s="3">
        <v>1</v>
      </c>
      <c r="D2" s="3"/>
      <c r="G2" t="s">
        <v>771</v>
      </c>
      <c r="H2">
        <f ca="1">MIN(INDIRECT(H1))</f>
        <v>1</v>
      </c>
    </row>
    <row r="3" spans="1:8" x14ac:dyDescent="0.55000000000000004">
      <c r="A3" s="3">
        <v>134</v>
      </c>
      <c r="B3" s="3" t="s">
        <v>80</v>
      </c>
      <c r="C3" s="3">
        <v>50</v>
      </c>
      <c r="D3" s="3"/>
      <c r="G3" t="s">
        <v>772</v>
      </c>
      <c r="H3">
        <f ca="1">AVERAGE(INDIRECT(H1))</f>
        <v>14.9375</v>
      </c>
    </row>
    <row r="4" spans="1:8" x14ac:dyDescent="0.55000000000000004">
      <c r="A4" s="3">
        <v>164</v>
      </c>
      <c r="B4" s="3" t="s">
        <v>81</v>
      </c>
      <c r="C4" s="3">
        <v>3</v>
      </c>
      <c r="D4" s="3"/>
      <c r="G4" t="s">
        <v>773</v>
      </c>
      <c r="H4">
        <f ca="1">MEDIAN(INDIRECT(H1))</f>
        <v>6</v>
      </c>
    </row>
    <row r="5" spans="1:8" x14ac:dyDescent="0.55000000000000004">
      <c r="A5" s="3">
        <v>165</v>
      </c>
      <c r="B5" s="3" t="s">
        <v>82</v>
      </c>
      <c r="C5" s="3">
        <v>20</v>
      </c>
      <c r="D5" s="3"/>
      <c r="G5" t="s">
        <v>774</v>
      </c>
      <c r="H5">
        <f ca="1">MAX(INDIRECT(H1))</f>
        <v>80</v>
      </c>
    </row>
    <row r="6" spans="1:8" x14ac:dyDescent="0.55000000000000004">
      <c r="A6" s="3">
        <v>168</v>
      </c>
      <c r="B6" s="3" t="s">
        <v>83</v>
      </c>
      <c r="C6" s="3"/>
      <c r="D6" s="3"/>
      <c r="G6" t="s">
        <v>775</v>
      </c>
      <c r="H6">
        <f ca="1">COUNT(INDIRECT(H1))</f>
        <v>32</v>
      </c>
    </row>
    <row r="7" spans="1:8" x14ac:dyDescent="0.55000000000000004">
      <c r="A7" s="3">
        <v>170</v>
      </c>
      <c r="B7" s="3" t="s">
        <v>84</v>
      </c>
      <c r="C7" s="3">
        <v>60</v>
      </c>
      <c r="D7" s="3"/>
      <c r="G7" t="s">
        <v>776</v>
      </c>
      <c r="H7">
        <f ca="1">_xlfn.STDEV.S(INDIRECT(H1))</f>
        <v>21.869019919924728</v>
      </c>
    </row>
    <row r="8" spans="1:8" x14ac:dyDescent="0.55000000000000004">
      <c r="A8" s="3">
        <v>171</v>
      </c>
      <c r="B8" s="3" t="s">
        <v>85</v>
      </c>
      <c r="C8" s="3">
        <v>6</v>
      </c>
      <c r="D8" s="3"/>
    </row>
    <row r="9" spans="1:8" x14ac:dyDescent="0.55000000000000004">
      <c r="A9" s="3">
        <v>175</v>
      </c>
      <c r="B9" s="3" t="s">
        <v>86</v>
      </c>
      <c r="C9" s="3">
        <v>3</v>
      </c>
      <c r="D9" s="3"/>
    </row>
    <row r="10" spans="1:8" x14ac:dyDescent="0.55000000000000004">
      <c r="A10" s="3">
        <v>183</v>
      </c>
      <c r="B10" s="3" t="s">
        <v>87</v>
      </c>
      <c r="C10" s="3">
        <v>35</v>
      </c>
      <c r="D10" s="3"/>
    </row>
    <row r="11" spans="1:8" x14ac:dyDescent="0.55000000000000004">
      <c r="A11" s="3">
        <v>185</v>
      </c>
      <c r="B11" s="3" t="s">
        <v>88</v>
      </c>
      <c r="C11" s="3">
        <v>5</v>
      </c>
      <c r="D11" s="3"/>
    </row>
    <row r="12" spans="1:8" x14ac:dyDescent="0.55000000000000004">
      <c r="A12" s="3">
        <v>189</v>
      </c>
      <c r="B12" s="3" t="s">
        <v>89</v>
      </c>
      <c r="C12" s="3">
        <v>12</v>
      </c>
      <c r="D12" s="3"/>
    </row>
    <row r="13" spans="1:8" x14ac:dyDescent="0.55000000000000004">
      <c r="A13" s="3">
        <v>192</v>
      </c>
      <c r="B13" s="3" t="s">
        <v>90</v>
      </c>
      <c r="C13" s="3"/>
      <c r="D13" s="3"/>
    </row>
    <row r="14" spans="1:8" ht="28.8" x14ac:dyDescent="0.55000000000000004">
      <c r="A14" s="3">
        <v>197</v>
      </c>
      <c r="B14" s="3" t="s">
        <v>91</v>
      </c>
      <c r="C14" s="3"/>
      <c r="D14" s="3"/>
    </row>
    <row r="15" spans="1:8" x14ac:dyDescent="0.55000000000000004">
      <c r="A15" s="3">
        <v>201</v>
      </c>
      <c r="B15" s="3" t="s">
        <v>92</v>
      </c>
      <c r="C15" s="3">
        <v>2</v>
      </c>
      <c r="D15" s="3"/>
    </row>
    <row r="16" spans="1:8" x14ac:dyDescent="0.55000000000000004">
      <c r="A16" s="3">
        <v>202</v>
      </c>
      <c r="B16" s="3" t="s">
        <v>93</v>
      </c>
      <c r="C16" s="3">
        <v>18</v>
      </c>
      <c r="D16" s="3"/>
    </row>
    <row r="17" spans="1:4" x14ac:dyDescent="0.55000000000000004">
      <c r="A17" s="3">
        <v>203</v>
      </c>
      <c r="B17" s="3" t="s">
        <v>94</v>
      </c>
      <c r="C17" s="3">
        <v>14</v>
      </c>
      <c r="D17" s="3"/>
    </row>
    <row r="18" spans="1:4" x14ac:dyDescent="0.55000000000000004">
      <c r="A18" s="3">
        <v>204</v>
      </c>
      <c r="B18" s="3" t="s">
        <v>79</v>
      </c>
      <c r="C18" s="3">
        <v>1</v>
      </c>
      <c r="D18" s="3"/>
    </row>
    <row r="19" spans="1:4" x14ac:dyDescent="0.55000000000000004">
      <c r="A19" s="3">
        <v>205</v>
      </c>
      <c r="B19" s="3" t="s">
        <v>95</v>
      </c>
      <c r="C19" s="3">
        <v>8</v>
      </c>
      <c r="D19" s="3"/>
    </row>
    <row r="20" spans="1:4" ht="28.8" x14ac:dyDescent="0.55000000000000004">
      <c r="A20" s="3">
        <v>206</v>
      </c>
      <c r="B20" s="3" t="s">
        <v>96</v>
      </c>
      <c r="C20" s="3">
        <v>11</v>
      </c>
      <c r="D20" s="3"/>
    </row>
    <row r="21" spans="1:4" x14ac:dyDescent="0.55000000000000004">
      <c r="A21" s="3">
        <v>207</v>
      </c>
      <c r="B21" s="3" t="s">
        <v>97</v>
      </c>
      <c r="C21" s="3">
        <v>4</v>
      </c>
      <c r="D21" s="3"/>
    </row>
    <row r="22" spans="1:4" x14ac:dyDescent="0.55000000000000004">
      <c r="A22" s="3">
        <v>208</v>
      </c>
      <c r="B22" s="3" t="s">
        <v>79</v>
      </c>
      <c r="C22" s="3">
        <v>1</v>
      </c>
      <c r="D22" s="3"/>
    </row>
    <row r="23" spans="1:4" ht="28.8" x14ac:dyDescent="0.55000000000000004">
      <c r="A23" s="3">
        <v>209</v>
      </c>
      <c r="B23" s="3" t="s">
        <v>98</v>
      </c>
      <c r="C23" s="3">
        <v>6</v>
      </c>
      <c r="D23" s="3"/>
    </row>
    <row r="24" spans="1:4" x14ac:dyDescent="0.55000000000000004">
      <c r="A24" s="3">
        <v>211</v>
      </c>
      <c r="B24" s="3" t="s">
        <v>99</v>
      </c>
      <c r="C24" s="3">
        <v>5</v>
      </c>
      <c r="D24" s="3"/>
    </row>
    <row r="25" spans="1:4" x14ac:dyDescent="0.55000000000000004">
      <c r="A25" s="3">
        <v>215</v>
      </c>
      <c r="B25" s="3" t="s">
        <v>100</v>
      </c>
      <c r="C25" s="3">
        <v>11</v>
      </c>
      <c r="D25" s="3"/>
    </row>
    <row r="26" spans="1:4" x14ac:dyDescent="0.55000000000000004">
      <c r="A26" s="3">
        <v>217</v>
      </c>
      <c r="B26" s="3" t="s">
        <v>92</v>
      </c>
      <c r="C26" s="3">
        <v>2</v>
      </c>
      <c r="D26" s="3"/>
    </row>
    <row r="27" spans="1:4" x14ac:dyDescent="0.55000000000000004">
      <c r="A27" s="3">
        <v>222</v>
      </c>
      <c r="B27" s="3" t="s">
        <v>101</v>
      </c>
      <c r="C27" s="3">
        <v>2</v>
      </c>
      <c r="D27" s="3"/>
    </row>
    <row r="28" spans="1:4" x14ac:dyDescent="0.55000000000000004">
      <c r="A28" s="3">
        <v>223</v>
      </c>
      <c r="B28" s="3" t="s">
        <v>102</v>
      </c>
      <c r="C28" s="3">
        <v>80</v>
      </c>
      <c r="D28" s="3"/>
    </row>
    <row r="29" spans="1:4" ht="28.8" x14ac:dyDescent="0.55000000000000004">
      <c r="A29" s="3">
        <v>228</v>
      </c>
      <c r="B29" s="3" t="s">
        <v>103</v>
      </c>
      <c r="C29" s="3">
        <v>3</v>
      </c>
      <c r="D29" s="3"/>
    </row>
    <row r="30" spans="1:4" x14ac:dyDescent="0.55000000000000004">
      <c r="A30" s="3">
        <v>236</v>
      </c>
      <c r="B30" s="3" t="s">
        <v>104</v>
      </c>
      <c r="C30" s="3">
        <v>12</v>
      </c>
      <c r="D30" s="3"/>
    </row>
    <row r="31" spans="1:4" x14ac:dyDescent="0.55000000000000004">
      <c r="A31" s="3">
        <v>237</v>
      </c>
      <c r="B31" s="3" t="s">
        <v>105</v>
      </c>
      <c r="C31" s="3">
        <v>1</v>
      </c>
      <c r="D31" s="3"/>
    </row>
    <row r="32" spans="1:4" x14ac:dyDescent="0.55000000000000004">
      <c r="A32" s="3">
        <v>238</v>
      </c>
      <c r="B32" s="3" t="s">
        <v>106</v>
      </c>
      <c r="C32" s="3"/>
      <c r="D32" s="3"/>
    </row>
    <row r="33" spans="1:4" x14ac:dyDescent="0.55000000000000004">
      <c r="A33" s="3">
        <v>241</v>
      </c>
      <c r="B33" s="3" t="s">
        <v>107</v>
      </c>
      <c r="C33" s="3"/>
      <c r="D33" s="3"/>
    </row>
    <row r="34" spans="1:4" x14ac:dyDescent="0.55000000000000004">
      <c r="A34" s="3">
        <v>242</v>
      </c>
      <c r="B34" s="3" t="s">
        <v>108</v>
      </c>
      <c r="C34" s="3">
        <v>5</v>
      </c>
      <c r="D34" s="3"/>
    </row>
    <row r="35" spans="1:4" x14ac:dyDescent="0.55000000000000004">
      <c r="A35" s="3">
        <v>243</v>
      </c>
      <c r="B35" s="3" t="s">
        <v>109</v>
      </c>
      <c r="C35" s="3"/>
      <c r="D35" s="3"/>
    </row>
    <row r="36" spans="1:4" x14ac:dyDescent="0.55000000000000004">
      <c r="A36" s="3">
        <v>244</v>
      </c>
      <c r="B36" s="3" t="s">
        <v>92</v>
      </c>
      <c r="C36" s="3">
        <v>2</v>
      </c>
      <c r="D36" s="3"/>
    </row>
    <row r="37" spans="1:4" x14ac:dyDescent="0.55000000000000004">
      <c r="A37" s="3">
        <v>245</v>
      </c>
      <c r="B37" s="3" t="s">
        <v>110</v>
      </c>
      <c r="C37" s="3">
        <v>9</v>
      </c>
      <c r="D37" s="3"/>
    </row>
    <row r="38" spans="1:4" x14ac:dyDescent="0.55000000000000004">
      <c r="A38" s="3">
        <v>251</v>
      </c>
      <c r="B38" s="3" t="s">
        <v>111</v>
      </c>
      <c r="C38" s="3">
        <v>80</v>
      </c>
      <c r="D38" s="3"/>
    </row>
    <row r="39" spans="1:4" x14ac:dyDescent="0.55000000000000004">
      <c r="A39" s="3">
        <v>253</v>
      </c>
      <c r="B39" s="3" t="s">
        <v>85</v>
      </c>
      <c r="C39" s="3">
        <v>6</v>
      </c>
      <c r="D39" s="3"/>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C1E4-8099-469C-8DA6-6BCE94715397}">
  <dimension ref="A1:H39"/>
  <sheetViews>
    <sheetView workbookViewId="0">
      <selection activeCell="B21" sqref="B21"/>
    </sheetView>
  </sheetViews>
  <sheetFormatPr defaultColWidth="8.83984375" defaultRowHeight="14.4" x14ac:dyDescent="0.55000000000000004"/>
  <cols>
    <col min="1" max="1" width="7.15625" style="2" bestFit="1" customWidth="1"/>
    <col min="2" max="2" width="76.68359375" style="2" bestFit="1" customWidth="1"/>
    <col min="3" max="3" width="11.15625" style="2" bestFit="1" customWidth="1"/>
    <col min="4" max="4" width="30.83984375" style="2" customWidth="1"/>
    <col min="5" max="7" width="8.83984375" style="2"/>
    <col min="8" max="8" width="14" style="2" customWidth="1"/>
    <col min="9" max="16384" width="8.83984375" style="2"/>
  </cols>
  <sheetData>
    <row r="1" spans="1:8" x14ac:dyDescent="0.55000000000000004">
      <c r="A1" s="3" t="s">
        <v>40</v>
      </c>
      <c r="B1" s="3" t="s">
        <v>112</v>
      </c>
      <c r="C1" s="2" t="s">
        <v>75</v>
      </c>
      <c r="D1" s="2" t="s">
        <v>770</v>
      </c>
      <c r="H1" s="2" t="s">
        <v>780</v>
      </c>
    </row>
    <row r="2" spans="1:8" x14ac:dyDescent="0.55000000000000004">
      <c r="A2" s="3">
        <v>122</v>
      </c>
      <c r="B2" s="3" t="s">
        <v>113</v>
      </c>
      <c r="C2" s="3">
        <v>4</v>
      </c>
      <c r="D2" s="3"/>
      <c r="G2" t="s">
        <v>771</v>
      </c>
      <c r="H2">
        <f ca="1">MIN(INDIRECT(H1))</f>
        <v>1</v>
      </c>
    </row>
    <row r="3" spans="1:8" x14ac:dyDescent="0.55000000000000004">
      <c r="A3" s="3">
        <v>134</v>
      </c>
      <c r="B3" s="3" t="s">
        <v>114</v>
      </c>
      <c r="C3" s="3">
        <v>1</v>
      </c>
      <c r="D3" s="3"/>
      <c r="G3" t="s">
        <v>772</v>
      </c>
      <c r="H3">
        <f ca="1">AVERAGE(INDIRECT(H1))</f>
        <v>10</v>
      </c>
    </row>
    <row r="4" spans="1:8" x14ac:dyDescent="0.55000000000000004">
      <c r="A4" s="3">
        <v>164</v>
      </c>
      <c r="B4" s="3" t="s">
        <v>115</v>
      </c>
      <c r="C4" s="3">
        <v>6</v>
      </c>
      <c r="D4" s="3"/>
      <c r="G4" t="s">
        <v>773</v>
      </c>
      <c r="H4">
        <f ca="1">MEDIAN(INDIRECT(H1))</f>
        <v>4.5</v>
      </c>
    </row>
    <row r="5" spans="1:8" x14ac:dyDescent="0.55000000000000004">
      <c r="A5" s="3">
        <v>165</v>
      </c>
      <c r="B5" s="3" t="s">
        <v>116</v>
      </c>
      <c r="C5" s="3">
        <v>3</v>
      </c>
      <c r="D5" s="3"/>
      <c r="G5" t="s">
        <v>774</v>
      </c>
      <c r="H5">
        <f ca="1">MAX(INDIRECT(H1))</f>
        <v>40</v>
      </c>
    </row>
    <row r="6" spans="1:8" ht="28.8" x14ac:dyDescent="0.55000000000000004">
      <c r="A6" s="3">
        <v>168</v>
      </c>
      <c r="B6" s="3" t="s">
        <v>117</v>
      </c>
      <c r="C6" s="3">
        <v>12</v>
      </c>
      <c r="D6" s="3" t="s">
        <v>779</v>
      </c>
      <c r="G6" t="s">
        <v>775</v>
      </c>
      <c r="H6">
        <f ca="1">COUNT(INDIRECT(H1))</f>
        <v>34</v>
      </c>
    </row>
    <row r="7" spans="1:8" x14ac:dyDescent="0.55000000000000004">
      <c r="A7" s="3">
        <v>170</v>
      </c>
      <c r="B7" s="3" t="s">
        <v>89</v>
      </c>
      <c r="C7" s="3">
        <v>12</v>
      </c>
      <c r="D7" s="3"/>
      <c r="G7" t="s">
        <v>776</v>
      </c>
      <c r="H7">
        <f ca="1">_xlfn.STDEV.S(INDIRECT(H1))</f>
        <v>11.108282468227904</v>
      </c>
    </row>
    <row r="8" spans="1:8" x14ac:dyDescent="0.55000000000000004">
      <c r="A8" s="3">
        <v>171</v>
      </c>
      <c r="B8" s="3" t="s">
        <v>118</v>
      </c>
      <c r="C8" s="3">
        <v>10</v>
      </c>
      <c r="D8" s="3"/>
    </row>
    <row r="9" spans="1:8" x14ac:dyDescent="0.55000000000000004">
      <c r="A9" s="3">
        <v>175</v>
      </c>
      <c r="B9" s="3" t="s">
        <v>92</v>
      </c>
      <c r="C9" s="3">
        <v>2</v>
      </c>
      <c r="D9" s="3"/>
    </row>
    <row r="10" spans="1:8" x14ac:dyDescent="0.55000000000000004">
      <c r="A10" s="3">
        <v>183</v>
      </c>
      <c r="B10" s="3" t="s">
        <v>99</v>
      </c>
      <c r="C10" s="3">
        <v>5</v>
      </c>
      <c r="D10" s="3"/>
    </row>
    <row r="11" spans="1:8" ht="28.8" x14ac:dyDescent="0.55000000000000004">
      <c r="A11" s="3">
        <v>185</v>
      </c>
      <c r="B11" s="3" t="s">
        <v>119</v>
      </c>
      <c r="C11" s="3">
        <v>12</v>
      </c>
      <c r="D11" s="3"/>
    </row>
    <row r="12" spans="1:8" x14ac:dyDescent="0.55000000000000004">
      <c r="A12" s="3">
        <v>189</v>
      </c>
      <c r="B12" s="3" t="s">
        <v>120</v>
      </c>
      <c r="C12" s="3">
        <v>30</v>
      </c>
      <c r="D12" s="3"/>
    </row>
    <row r="13" spans="1:8" x14ac:dyDescent="0.55000000000000004">
      <c r="A13" s="3">
        <v>192</v>
      </c>
      <c r="B13" s="3" t="s">
        <v>121</v>
      </c>
      <c r="C13" s="3">
        <v>3</v>
      </c>
      <c r="D13" s="3"/>
    </row>
    <row r="14" spans="1:8" x14ac:dyDescent="0.55000000000000004">
      <c r="A14" s="3">
        <v>197</v>
      </c>
      <c r="B14" s="3" t="s">
        <v>122</v>
      </c>
      <c r="C14" s="3">
        <v>4</v>
      </c>
      <c r="D14" s="3"/>
    </row>
    <row r="15" spans="1:8" x14ac:dyDescent="0.55000000000000004">
      <c r="A15" s="3">
        <v>201</v>
      </c>
      <c r="B15" s="3" t="s">
        <v>123</v>
      </c>
      <c r="C15" s="3">
        <v>3</v>
      </c>
      <c r="D15" s="3"/>
    </row>
    <row r="16" spans="1:8" ht="28.8" x14ac:dyDescent="0.55000000000000004">
      <c r="A16" s="3">
        <v>202</v>
      </c>
      <c r="B16" s="3" t="s">
        <v>124</v>
      </c>
      <c r="C16" s="3">
        <v>3</v>
      </c>
      <c r="D16" s="3"/>
    </row>
    <row r="17" spans="1:4" x14ac:dyDescent="0.55000000000000004">
      <c r="A17" s="3">
        <v>203</v>
      </c>
      <c r="B17" s="3" t="s">
        <v>123</v>
      </c>
      <c r="C17" s="3">
        <v>3</v>
      </c>
      <c r="D17" s="3"/>
    </row>
    <row r="18" spans="1:4" x14ac:dyDescent="0.55000000000000004">
      <c r="A18" s="3">
        <v>204</v>
      </c>
      <c r="B18" s="3" t="s">
        <v>125</v>
      </c>
      <c r="C18" s="3">
        <v>3</v>
      </c>
      <c r="D18" s="3"/>
    </row>
    <row r="19" spans="1:4" x14ac:dyDescent="0.55000000000000004">
      <c r="A19" s="3">
        <v>205</v>
      </c>
      <c r="B19" s="3" t="s">
        <v>79</v>
      </c>
      <c r="C19" s="3">
        <v>1</v>
      </c>
      <c r="D19" s="3"/>
    </row>
    <row r="20" spans="1:4" x14ac:dyDescent="0.55000000000000004">
      <c r="A20" s="3">
        <v>206</v>
      </c>
      <c r="B20" s="3" t="s">
        <v>126</v>
      </c>
      <c r="C20" s="3">
        <v>1</v>
      </c>
      <c r="D20" s="3"/>
    </row>
    <row r="21" spans="1:4" x14ac:dyDescent="0.55000000000000004">
      <c r="A21" s="3">
        <v>207</v>
      </c>
      <c r="B21" s="3" t="s">
        <v>123</v>
      </c>
      <c r="C21" s="3">
        <v>3</v>
      </c>
      <c r="D21" s="3"/>
    </row>
    <row r="22" spans="1:4" x14ac:dyDescent="0.55000000000000004">
      <c r="A22" s="3">
        <v>208</v>
      </c>
      <c r="B22" s="3" t="s">
        <v>79</v>
      </c>
      <c r="C22" s="3">
        <v>1</v>
      </c>
      <c r="D22" s="3"/>
    </row>
    <row r="23" spans="1:4" ht="43.2" x14ac:dyDescent="0.55000000000000004">
      <c r="A23" s="3">
        <v>209</v>
      </c>
      <c r="B23" s="3" t="s">
        <v>127</v>
      </c>
      <c r="C23" s="3"/>
      <c r="D23" s="3" t="s">
        <v>127</v>
      </c>
    </row>
    <row r="24" spans="1:4" x14ac:dyDescent="0.55000000000000004">
      <c r="A24" s="3">
        <v>211</v>
      </c>
      <c r="B24" s="3" t="s">
        <v>95</v>
      </c>
      <c r="C24" s="3">
        <v>8</v>
      </c>
      <c r="D24" s="3"/>
    </row>
    <row r="25" spans="1:4" x14ac:dyDescent="0.55000000000000004">
      <c r="A25" s="3">
        <v>215</v>
      </c>
      <c r="B25" s="3" t="s">
        <v>128</v>
      </c>
      <c r="C25" s="3">
        <v>9</v>
      </c>
      <c r="D25" s="3"/>
    </row>
    <row r="26" spans="1:4" x14ac:dyDescent="0.55000000000000004">
      <c r="A26" s="3">
        <v>217</v>
      </c>
      <c r="B26" s="3" t="s">
        <v>129</v>
      </c>
      <c r="C26" s="3">
        <v>4</v>
      </c>
      <c r="D26" s="3"/>
    </row>
    <row r="27" spans="1:4" x14ac:dyDescent="0.55000000000000004">
      <c r="A27" s="3">
        <v>222</v>
      </c>
      <c r="B27" s="3" t="s">
        <v>130</v>
      </c>
      <c r="C27" s="3">
        <v>30</v>
      </c>
      <c r="D27" s="3"/>
    </row>
    <row r="28" spans="1:4" x14ac:dyDescent="0.55000000000000004">
      <c r="A28" s="3">
        <v>223</v>
      </c>
      <c r="B28" s="3" t="s">
        <v>131</v>
      </c>
      <c r="C28" s="3">
        <v>26</v>
      </c>
      <c r="D28" s="3"/>
    </row>
    <row r="29" spans="1:4" ht="28.8" x14ac:dyDescent="0.55000000000000004">
      <c r="A29" s="3">
        <v>228</v>
      </c>
      <c r="B29" s="3" t="s">
        <v>132</v>
      </c>
      <c r="C29" s="3">
        <v>12</v>
      </c>
      <c r="D29" s="3"/>
    </row>
    <row r="30" spans="1:4" x14ac:dyDescent="0.55000000000000004">
      <c r="A30" s="3">
        <v>236</v>
      </c>
      <c r="B30" s="3" t="s">
        <v>133</v>
      </c>
      <c r="C30" s="3">
        <v>1</v>
      </c>
      <c r="D30" s="3"/>
    </row>
    <row r="31" spans="1:4" x14ac:dyDescent="0.55000000000000004">
      <c r="A31" s="3">
        <v>237</v>
      </c>
      <c r="B31" s="3" t="s">
        <v>134</v>
      </c>
      <c r="C31" s="3"/>
      <c r="D31" s="3"/>
    </row>
    <row r="32" spans="1:4" x14ac:dyDescent="0.55000000000000004">
      <c r="A32" s="3">
        <v>238</v>
      </c>
      <c r="B32" s="3" t="s">
        <v>106</v>
      </c>
      <c r="C32" s="3"/>
      <c r="D32" s="3"/>
    </row>
    <row r="33" spans="1:4" ht="28.8" x14ac:dyDescent="0.55000000000000004">
      <c r="A33" s="3">
        <v>241</v>
      </c>
      <c r="B33" s="3" t="s">
        <v>135</v>
      </c>
      <c r="C33" s="3">
        <f>ROUND(52/1.5+4,0)</f>
        <v>39</v>
      </c>
      <c r="D33" s="3"/>
    </row>
    <row r="34" spans="1:4" x14ac:dyDescent="0.55000000000000004">
      <c r="A34" s="3">
        <v>242</v>
      </c>
      <c r="B34" s="3" t="s">
        <v>92</v>
      </c>
      <c r="C34" s="3">
        <v>2</v>
      </c>
      <c r="D34" s="3"/>
    </row>
    <row r="35" spans="1:4" x14ac:dyDescent="0.55000000000000004">
      <c r="A35" s="3">
        <v>243</v>
      </c>
      <c r="B35" s="3" t="s">
        <v>136</v>
      </c>
      <c r="C35" s="3"/>
      <c r="D35" s="3"/>
    </row>
    <row r="36" spans="1:4" x14ac:dyDescent="0.55000000000000004">
      <c r="A36" s="3">
        <v>244</v>
      </c>
      <c r="B36" s="3" t="s">
        <v>137</v>
      </c>
      <c r="C36" s="3">
        <v>25</v>
      </c>
      <c r="D36" s="3"/>
    </row>
    <row r="37" spans="1:4" x14ac:dyDescent="0.55000000000000004">
      <c r="A37" s="3">
        <v>245</v>
      </c>
      <c r="B37" s="3" t="s">
        <v>138</v>
      </c>
      <c r="C37" s="3">
        <v>12</v>
      </c>
      <c r="D37" s="3"/>
    </row>
    <row r="38" spans="1:4" x14ac:dyDescent="0.55000000000000004">
      <c r="A38" s="3">
        <v>251</v>
      </c>
      <c r="B38" s="3" t="s">
        <v>139</v>
      </c>
      <c r="C38" s="3">
        <v>10</v>
      </c>
      <c r="D38" s="3"/>
    </row>
    <row r="39" spans="1:4" x14ac:dyDescent="0.55000000000000004">
      <c r="A39" s="3">
        <v>253</v>
      </c>
      <c r="B39" s="3" t="s">
        <v>140</v>
      </c>
      <c r="C39" s="3">
        <v>40</v>
      </c>
      <c r="D39" s="3"/>
    </row>
  </sheetData>
  <phoneticPr fontId="1"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2913-CBDB-4AB3-A49E-8248FE24E502}">
  <dimension ref="A1:I39"/>
  <sheetViews>
    <sheetView workbookViewId="0">
      <selection activeCell="B14" sqref="B14"/>
    </sheetView>
  </sheetViews>
  <sheetFormatPr defaultColWidth="8.83984375" defaultRowHeight="14.4" x14ac:dyDescent="0.55000000000000004"/>
  <cols>
    <col min="1" max="1" width="7.15625" style="2" bestFit="1" customWidth="1"/>
    <col min="2" max="2" width="81.47265625" style="2" bestFit="1" customWidth="1"/>
    <col min="3" max="4" width="8.83984375" style="2"/>
    <col min="5" max="5" width="35.3125" style="2" customWidth="1"/>
    <col min="6" max="7" width="8.83984375" style="2"/>
    <col min="8" max="8" width="13.68359375" style="2" customWidth="1"/>
    <col min="9" max="9" width="14.68359375" style="2" customWidth="1"/>
    <col min="10" max="16384" width="8.83984375" style="2"/>
  </cols>
  <sheetData>
    <row r="1" spans="1:9" x14ac:dyDescent="0.55000000000000004">
      <c r="A1" s="3" t="s">
        <v>40</v>
      </c>
      <c r="B1" s="3" t="s">
        <v>141</v>
      </c>
      <c r="C1" s="2" t="s">
        <v>782</v>
      </c>
      <c r="D1" s="2" t="s">
        <v>783</v>
      </c>
      <c r="E1" s="2" t="s">
        <v>770</v>
      </c>
      <c r="H1" s="2" t="s">
        <v>784</v>
      </c>
      <c r="I1" s="2" t="s">
        <v>785</v>
      </c>
    </row>
    <row r="2" spans="1:9" ht="28.8" x14ac:dyDescent="0.55000000000000004">
      <c r="A2" s="3">
        <v>122</v>
      </c>
      <c r="B2" s="3" t="s">
        <v>142</v>
      </c>
      <c r="C2" s="3">
        <f t="shared" ref="C2" si="0">450+20</f>
        <v>470</v>
      </c>
      <c r="D2" s="3"/>
      <c r="E2" s="3"/>
      <c r="G2" t="s">
        <v>771</v>
      </c>
      <c r="H2">
        <f ca="1">MIN(INDIRECT(H1))</f>
        <v>25</v>
      </c>
      <c r="I2">
        <f ca="1">MIN(INDIRECT(I1))</f>
        <v>2</v>
      </c>
    </row>
    <row r="3" spans="1:9" x14ac:dyDescent="0.55000000000000004">
      <c r="A3" s="3">
        <v>134</v>
      </c>
      <c r="B3" s="3" t="s">
        <v>143</v>
      </c>
      <c r="C3" s="3">
        <v>50</v>
      </c>
      <c r="D3" s="3"/>
      <c r="E3" s="3"/>
      <c r="G3" t="s">
        <v>772</v>
      </c>
      <c r="H3">
        <f ca="1">AVERAGE(INDIRECT(H1))</f>
        <v>644.54838709677415</v>
      </c>
      <c r="I3">
        <f ca="1">AVERAGE(INDIRECT(I1))</f>
        <v>153.375</v>
      </c>
    </row>
    <row r="4" spans="1:9" ht="57.6" x14ac:dyDescent="0.55000000000000004">
      <c r="A4" s="3">
        <v>164</v>
      </c>
      <c r="B4" s="3" t="s">
        <v>144</v>
      </c>
      <c r="C4" s="3">
        <f>20+50+100+10</f>
        <v>180</v>
      </c>
      <c r="D4" s="3"/>
      <c r="E4" s="3"/>
      <c r="G4" t="s">
        <v>773</v>
      </c>
      <c r="H4">
        <f ca="1">MEDIAN(INDIRECT(H1))</f>
        <v>300</v>
      </c>
      <c r="I4">
        <f ca="1">MEDIAN(INDIRECT(I1))</f>
        <v>100</v>
      </c>
    </row>
    <row r="5" spans="1:9" ht="57.6" x14ac:dyDescent="0.55000000000000004">
      <c r="A5" s="3">
        <v>165</v>
      </c>
      <c r="B5" s="3" t="s">
        <v>145</v>
      </c>
      <c r="C5" s="3">
        <v>500</v>
      </c>
      <c r="D5" s="3">
        <v>100</v>
      </c>
      <c r="E5" s="3" t="s">
        <v>781</v>
      </c>
      <c r="G5" t="s">
        <v>774</v>
      </c>
      <c r="H5">
        <f ca="1">MAX(INDIRECT(H1))</f>
        <v>4500</v>
      </c>
      <c r="I5">
        <f ca="1">MAX(INDIRECT(I1))</f>
        <v>500</v>
      </c>
    </row>
    <row r="6" spans="1:9" ht="28.8" x14ac:dyDescent="0.55000000000000004">
      <c r="A6" s="3">
        <v>168</v>
      </c>
      <c r="B6" s="3" t="s">
        <v>146</v>
      </c>
      <c r="C6" s="3">
        <v>300</v>
      </c>
      <c r="D6" s="3">
        <v>100</v>
      </c>
      <c r="E6" s="3"/>
      <c r="G6" t="s">
        <v>775</v>
      </c>
      <c r="H6">
        <f ca="1">COUNT(INDIRECT(H1))</f>
        <v>31</v>
      </c>
      <c r="I6">
        <f ca="1">COUNT(INDIRECT(I1))</f>
        <v>8</v>
      </c>
    </row>
    <row r="7" spans="1:9" x14ac:dyDescent="0.55000000000000004">
      <c r="A7" s="3">
        <v>170</v>
      </c>
      <c r="B7" s="3" t="s">
        <v>147</v>
      </c>
      <c r="C7" s="3">
        <v>400</v>
      </c>
      <c r="D7" s="3"/>
      <c r="E7" s="3"/>
      <c r="G7" t="s">
        <v>776</v>
      </c>
      <c r="H7">
        <f ca="1">_xlfn.STDEV.S(INDIRECT(H1))</f>
        <v>1051.7816262168265</v>
      </c>
      <c r="I7">
        <f ca="1">_xlfn.STDEV.S(INDIRECT(I1))</f>
        <v>172.02071096237219</v>
      </c>
    </row>
    <row r="8" spans="1:9" ht="43.2" x14ac:dyDescent="0.55000000000000004">
      <c r="A8" s="3">
        <v>171</v>
      </c>
      <c r="B8" s="3" t="s">
        <v>148</v>
      </c>
      <c r="C8" s="3"/>
      <c r="D8" s="3"/>
      <c r="E8" s="3" t="s">
        <v>148</v>
      </c>
    </row>
    <row r="9" spans="1:9" x14ac:dyDescent="0.55000000000000004">
      <c r="A9" s="3">
        <v>175</v>
      </c>
      <c r="B9" s="3" t="s">
        <v>50</v>
      </c>
      <c r="C9" s="3">
        <v>600</v>
      </c>
      <c r="D9" s="3"/>
      <c r="E9" s="3"/>
    </row>
    <row r="10" spans="1:9" ht="72" x14ac:dyDescent="0.55000000000000004">
      <c r="A10" s="3">
        <v>183</v>
      </c>
      <c r="B10" s="3" t="s">
        <v>149</v>
      </c>
      <c r="C10" s="3">
        <v>31</v>
      </c>
      <c r="D10" s="3"/>
      <c r="E10" s="3" t="s">
        <v>149</v>
      </c>
    </row>
    <row r="11" spans="1:9" ht="28.8" x14ac:dyDescent="0.55000000000000004">
      <c r="A11" s="3">
        <v>185</v>
      </c>
      <c r="B11" s="3" t="s">
        <v>150</v>
      </c>
      <c r="C11" s="3">
        <v>500</v>
      </c>
      <c r="D11" s="3"/>
      <c r="E11" s="3"/>
    </row>
    <row r="12" spans="1:9" ht="28.8" x14ac:dyDescent="0.55000000000000004">
      <c r="A12" s="3">
        <v>189</v>
      </c>
      <c r="B12" s="3" t="s">
        <v>151</v>
      </c>
      <c r="C12" s="3">
        <v>3000</v>
      </c>
      <c r="D12" s="3"/>
      <c r="E12" s="3"/>
    </row>
    <row r="13" spans="1:9" ht="28.8" x14ac:dyDescent="0.55000000000000004">
      <c r="A13" s="3">
        <v>192</v>
      </c>
      <c r="B13" s="3" t="s">
        <v>152</v>
      </c>
      <c r="C13" s="3">
        <v>3500</v>
      </c>
      <c r="D13" s="3">
        <v>250</v>
      </c>
      <c r="E13" s="3"/>
    </row>
    <row r="14" spans="1:9" ht="43.2" x14ac:dyDescent="0.55000000000000004">
      <c r="A14" s="3">
        <v>197</v>
      </c>
      <c r="B14" s="3" t="s">
        <v>153</v>
      </c>
      <c r="C14" s="3">
        <f>200+50</f>
        <v>250</v>
      </c>
      <c r="D14" s="3"/>
      <c r="E14" s="3"/>
    </row>
    <row r="15" spans="1:9" ht="43.2" x14ac:dyDescent="0.55000000000000004">
      <c r="A15" s="3">
        <v>201</v>
      </c>
      <c r="B15" s="3" t="s">
        <v>154</v>
      </c>
      <c r="C15" s="3">
        <v>45</v>
      </c>
      <c r="D15" s="3">
        <v>2</v>
      </c>
      <c r="E15" s="3"/>
    </row>
    <row r="16" spans="1:9" x14ac:dyDescent="0.55000000000000004">
      <c r="A16" s="3">
        <v>202</v>
      </c>
      <c r="B16" s="3" t="s">
        <v>155</v>
      </c>
      <c r="C16" s="3">
        <f>431+80</f>
        <v>511</v>
      </c>
      <c r="D16" s="3"/>
      <c r="E16" s="3"/>
    </row>
    <row r="17" spans="1:5" x14ac:dyDescent="0.55000000000000004">
      <c r="A17" s="3">
        <v>203</v>
      </c>
      <c r="B17" s="3" t="s">
        <v>156</v>
      </c>
      <c r="C17" s="3">
        <f>2*30+360</f>
        <v>420</v>
      </c>
      <c r="D17" s="3"/>
      <c r="E17" s="3"/>
    </row>
    <row r="18" spans="1:5" ht="43.2" x14ac:dyDescent="0.55000000000000004">
      <c r="A18" s="3">
        <v>204</v>
      </c>
      <c r="B18" s="3" t="s">
        <v>157</v>
      </c>
      <c r="C18" s="3">
        <f>207+22</f>
        <v>229</v>
      </c>
      <c r="D18" s="3"/>
      <c r="E18" s="3"/>
    </row>
    <row r="19" spans="1:5" x14ac:dyDescent="0.55000000000000004">
      <c r="A19" s="3">
        <v>205</v>
      </c>
      <c r="B19" s="3" t="s">
        <v>158</v>
      </c>
      <c r="C19" s="3">
        <v>1020</v>
      </c>
      <c r="D19" s="3"/>
      <c r="E19" s="3"/>
    </row>
    <row r="20" spans="1:5" x14ac:dyDescent="0.55000000000000004">
      <c r="A20" s="3">
        <v>206</v>
      </c>
      <c r="B20" s="3" t="s">
        <v>159</v>
      </c>
      <c r="C20" s="3">
        <v>370</v>
      </c>
      <c r="D20" s="3"/>
      <c r="E20" s="3"/>
    </row>
    <row r="21" spans="1:5" ht="43.2" x14ac:dyDescent="0.55000000000000004">
      <c r="A21" s="3">
        <v>207</v>
      </c>
      <c r="B21" s="3" t="s">
        <v>160</v>
      </c>
      <c r="C21" s="3">
        <f>165+4+20</f>
        <v>189</v>
      </c>
      <c r="D21" s="3"/>
      <c r="E21" s="3"/>
    </row>
    <row r="22" spans="1:5" x14ac:dyDescent="0.55000000000000004">
      <c r="A22" s="3">
        <v>208</v>
      </c>
      <c r="B22" s="3" t="s">
        <v>161</v>
      </c>
      <c r="C22" s="3">
        <v>169</v>
      </c>
      <c r="D22" s="3"/>
      <c r="E22" s="3"/>
    </row>
    <row r="23" spans="1:5" ht="57.6" x14ac:dyDescent="0.55000000000000004">
      <c r="A23" s="3">
        <v>209</v>
      </c>
      <c r="B23" s="3" t="s">
        <v>162</v>
      </c>
      <c r="C23" s="3">
        <v>52</v>
      </c>
      <c r="D23" s="3"/>
      <c r="E23" s="3"/>
    </row>
    <row r="24" spans="1:5" ht="28.8" x14ac:dyDescent="0.55000000000000004">
      <c r="A24" s="3">
        <v>211</v>
      </c>
      <c r="B24" s="3" t="s">
        <v>163</v>
      </c>
      <c r="C24" s="3"/>
      <c r="D24" s="3"/>
      <c r="E24" s="3"/>
    </row>
    <row r="25" spans="1:5" ht="28.8" x14ac:dyDescent="0.55000000000000004">
      <c r="A25" s="3">
        <v>215</v>
      </c>
      <c r="B25" s="3" t="s">
        <v>164</v>
      </c>
      <c r="C25" s="3">
        <v>50</v>
      </c>
      <c r="D25" s="3"/>
      <c r="E25" s="3"/>
    </row>
    <row r="26" spans="1:5" ht="72" x14ac:dyDescent="0.55000000000000004">
      <c r="A26" s="3">
        <v>217</v>
      </c>
      <c r="B26" s="3" t="s">
        <v>165</v>
      </c>
      <c r="C26" s="3">
        <v>600</v>
      </c>
      <c r="D26" s="3">
        <v>250</v>
      </c>
      <c r="E26" s="3"/>
    </row>
    <row r="27" spans="1:5" ht="86.4" x14ac:dyDescent="0.55000000000000004">
      <c r="A27" s="3">
        <v>222</v>
      </c>
      <c r="B27" s="3" t="s">
        <v>166</v>
      </c>
      <c r="C27" s="3"/>
      <c r="D27" s="3"/>
      <c r="E27" s="3"/>
    </row>
    <row r="28" spans="1:5" ht="28.8" x14ac:dyDescent="0.55000000000000004">
      <c r="A28" s="3">
        <v>223</v>
      </c>
      <c r="B28" s="3" t="s">
        <v>167</v>
      </c>
      <c r="C28" s="3">
        <v>70</v>
      </c>
      <c r="D28" s="3">
        <v>15</v>
      </c>
      <c r="E28" s="3"/>
    </row>
    <row r="29" spans="1:5" ht="86.4" x14ac:dyDescent="0.55000000000000004">
      <c r="A29" s="3">
        <v>228</v>
      </c>
      <c r="B29" s="3" t="s">
        <v>168</v>
      </c>
      <c r="C29" s="3">
        <v>25</v>
      </c>
      <c r="D29" s="3">
        <v>10</v>
      </c>
      <c r="E29" s="3"/>
    </row>
    <row r="30" spans="1:5" x14ac:dyDescent="0.55000000000000004">
      <c r="A30" s="3">
        <v>236</v>
      </c>
      <c r="B30" s="3" t="s">
        <v>169</v>
      </c>
      <c r="C30" s="3">
        <v>200</v>
      </c>
      <c r="D30" s="3"/>
      <c r="E30" s="3"/>
    </row>
    <row r="31" spans="1:5" x14ac:dyDescent="0.55000000000000004">
      <c r="A31" s="3">
        <v>237</v>
      </c>
      <c r="B31" s="3" t="s">
        <v>170</v>
      </c>
      <c r="C31" s="3"/>
      <c r="D31" s="3"/>
      <c r="E31" s="3"/>
    </row>
    <row r="32" spans="1:5" x14ac:dyDescent="0.55000000000000004">
      <c r="A32" s="3">
        <v>238</v>
      </c>
      <c r="B32" s="3" t="s">
        <v>106</v>
      </c>
      <c r="C32" s="3"/>
      <c r="D32" s="3"/>
      <c r="E32" s="3"/>
    </row>
    <row r="33" spans="1:5" x14ac:dyDescent="0.55000000000000004">
      <c r="A33" s="3">
        <v>241</v>
      </c>
      <c r="B33" s="3" t="s">
        <v>171</v>
      </c>
      <c r="C33" s="3"/>
      <c r="D33" s="3"/>
      <c r="E33" s="3"/>
    </row>
    <row r="34" spans="1:5" ht="86.4" x14ac:dyDescent="0.55000000000000004">
      <c r="A34" s="3">
        <v>242</v>
      </c>
      <c r="B34" s="3" t="s">
        <v>172</v>
      </c>
      <c r="C34" s="3">
        <v>500</v>
      </c>
      <c r="D34" s="3"/>
      <c r="E34" s="3"/>
    </row>
    <row r="35" spans="1:5" ht="28.8" x14ac:dyDescent="0.55000000000000004">
      <c r="A35" s="3">
        <v>243</v>
      </c>
      <c r="B35" s="3" t="s">
        <v>173</v>
      </c>
      <c r="C35" s="3"/>
      <c r="D35" s="3"/>
      <c r="E35" s="3"/>
    </row>
    <row r="36" spans="1:5" x14ac:dyDescent="0.55000000000000004">
      <c r="A36" s="3">
        <v>244</v>
      </c>
      <c r="B36" s="3" t="s">
        <v>174</v>
      </c>
      <c r="C36" s="3">
        <v>250</v>
      </c>
      <c r="D36" s="3"/>
      <c r="E36" s="3"/>
    </row>
    <row r="37" spans="1:5" x14ac:dyDescent="0.55000000000000004">
      <c r="A37" s="3">
        <v>245</v>
      </c>
      <c r="B37" s="3" t="s">
        <v>175</v>
      </c>
      <c r="C37" s="3">
        <v>800</v>
      </c>
      <c r="D37" s="3"/>
      <c r="E37" s="3"/>
    </row>
    <row r="38" spans="1:5" ht="43.2" x14ac:dyDescent="0.55000000000000004">
      <c r="A38" s="3">
        <v>251</v>
      </c>
      <c r="B38" s="3" t="s">
        <v>176</v>
      </c>
      <c r="C38" s="3">
        <v>4500</v>
      </c>
      <c r="D38" s="3">
        <v>500</v>
      </c>
      <c r="E38" s="3"/>
    </row>
    <row r="39" spans="1:5" x14ac:dyDescent="0.55000000000000004">
      <c r="A39" s="3">
        <v>253</v>
      </c>
      <c r="B39" s="3" t="s">
        <v>74</v>
      </c>
      <c r="C39" s="3">
        <v>200</v>
      </c>
      <c r="D39" s="3"/>
      <c r="E39" s="3"/>
    </row>
  </sheetData>
  <phoneticPr fontId="1"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40C3-D507-4F5D-A5F8-B13F9E47B4E1}">
  <dimension ref="A1:H39"/>
  <sheetViews>
    <sheetView workbookViewId="0">
      <selection activeCell="B31" sqref="B31"/>
    </sheetView>
  </sheetViews>
  <sheetFormatPr defaultColWidth="8.83984375" defaultRowHeight="14.4" x14ac:dyDescent="0.55000000000000004"/>
  <cols>
    <col min="1" max="1" width="7.15625" style="2" bestFit="1" customWidth="1"/>
    <col min="2" max="2" width="76.68359375" style="2" bestFit="1" customWidth="1"/>
    <col min="3" max="3" width="13.15625" style="2" customWidth="1"/>
    <col min="4" max="4" width="20" style="2" customWidth="1"/>
    <col min="5" max="7" width="8.83984375" style="2"/>
    <col min="8" max="8" width="17.68359375" style="2" customWidth="1"/>
    <col min="9" max="16384" width="8.83984375" style="2"/>
  </cols>
  <sheetData>
    <row r="1" spans="1:8" x14ac:dyDescent="0.55000000000000004">
      <c r="A1" s="3" t="s">
        <v>40</v>
      </c>
      <c r="B1" s="3" t="s">
        <v>177</v>
      </c>
      <c r="C1" s="2" t="s">
        <v>786</v>
      </c>
      <c r="D1" s="2" t="s">
        <v>770</v>
      </c>
      <c r="H1" s="2" t="s">
        <v>787</v>
      </c>
    </row>
    <row r="2" spans="1:8" x14ac:dyDescent="0.55000000000000004">
      <c r="A2" s="3">
        <v>122</v>
      </c>
      <c r="B2" s="3" t="s">
        <v>178</v>
      </c>
      <c r="C2" s="3">
        <v>5</v>
      </c>
      <c r="D2" s="3"/>
      <c r="G2" t="s">
        <v>771</v>
      </c>
      <c r="H2">
        <f ca="1">MIN(INDIRECT(H1))</f>
        <v>3</v>
      </c>
    </row>
    <row r="3" spans="1:8" x14ac:dyDescent="0.55000000000000004">
      <c r="A3" s="3">
        <v>134</v>
      </c>
      <c r="B3" s="3" t="s">
        <v>179</v>
      </c>
      <c r="C3" s="3">
        <f>1.5*8*60</f>
        <v>720</v>
      </c>
      <c r="D3" s="3"/>
      <c r="G3" t="s">
        <v>772</v>
      </c>
      <c r="H3">
        <f ca="1">AVERAGE(INDIRECT(H1))</f>
        <v>73.806451612903231</v>
      </c>
    </row>
    <row r="4" spans="1:8" x14ac:dyDescent="0.55000000000000004">
      <c r="A4" s="3">
        <v>164</v>
      </c>
      <c r="B4" s="3" t="s">
        <v>180</v>
      </c>
      <c r="C4" s="3">
        <v>15</v>
      </c>
      <c r="D4" s="3"/>
      <c r="G4" t="s">
        <v>773</v>
      </c>
      <c r="H4">
        <f ca="1">MEDIAN(INDIRECT(H1))</f>
        <v>20</v>
      </c>
    </row>
    <row r="5" spans="1:8" x14ac:dyDescent="0.55000000000000004">
      <c r="A5" s="3">
        <v>165</v>
      </c>
      <c r="B5" s="3" t="s">
        <v>181</v>
      </c>
      <c r="C5" s="3">
        <v>15</v>
      </c>
      <c r="D5" s="3"/>
      <c r="G5" t="s">
        <v>774</v>
      </c>
      <c r="H5">
        <f ca="1">MAX(INDIRECT(H1))</f>
        <v>720</v>
      </c>
    </row>
    <row r="6" spans="1:8" x14ac:dyDescent="0.55000000000000004">
      <c r="A6" s="3">
        <v>168</v>
      </c>
      <c r="B6" s="3" t="s">
        <v>182</v>
      </c>
      <c r="C6" s="3">
        <v>20</v>
      </c>
      <c r="D6" s="3"/>
      <c r="G6" t="s">
        <v>775</v>
      </c>
      <c r="H6">
        <f ca="1">COUNT(INDIRECT(H1))</f>
        <v>31</v>
      </c>
    </row>
    <row r="7" spans="1:8" x14ac:dyDescent="0.55000000000000004">
      <c r="A7" s="3">
        <v>170</v>
      </c>
      <c r="B7" s="3" t="s">
        <v>180</v>
      </c>
      <c r="C7" s="3">
        <v>15</v>
      </c>
      <c r="D7" s="3"/>
      <c r="G7" t="s">
        <v>776</v>
      </c>
      <c r="H7">
        <f ca="1">_xlfn.STDEV.S(INDIRECT(H1))</f>
        <v>137.70897316559507</v>
      </c>
    </row>
    <row r="8" spans="1:8" x14ac:dyDescent="0.55000000000000004">
      <c r="A8" s="3">
        <v>171</v>
      </c>
      <c r="B8" s="3" t="s">
        <v>183</v>
      </c>
      <c r="C8" s="3">
        <v>30</v>
      </c>
      <c r="D8" s="3"/>
    </row>
    <row r="9" spans="1:8" x14ac:dyDescent="0.55000000000000004">
      <c r="A9" s="3">
        <v>175</v>
      </c>
      <c r="B9" s="3" t="s">
        <v>184</v>
      </c>
      <c r="C9" s="3">
        <v>10</v>
      </c>
      <c r="D9" s="3"/>
    </row>
    <row r="10" spans="1:8" x14ac:dyDescent="0.55000000000000004">
      <c r="A10" s="3">
        <v>183</v>
      </c>
      <c r="B10" s="3" t="s">
        <v>185</v>
      </c>
      <c r="C10" s="3">
        <v>180</v>
      </c>
      <c r="D10" s="3"/>
    </row>
    <row r="11" spans="1:8" ht="28.8" x14ac:dyDescent="0.55000000000000004">
      <c r="A11" s="3">
        <v>185</v>
      </c>
      <c r="B11" s="3" t="s">
        <v>186</v>
      </c>
      <c r="C11" s="3">
        <f>20*0.5</f>
        <v>10</v>
      </c>
      <c r="D11" s="3"/>
    </row>
    <row r="12" spans="1:8" x14ac:dyDescent="0.55000000000000004">
      <c r="A12" s="3">
        <v>189</v>
      </c>
      <c r="B12" s="3" t="s">
        <v>187</v>
      </c>
      <c r="C12" s="3">
        <v>60</v>
      </c>
      <c r="D12" s="3"/>
    </row>
    <row r="13" spans="1:8" x14ac:dyDescent="0.55000000000000004">
      <c r="A13" s="3">
        <v>192</v>
      </c>
      <c r="B13" s="3" t="s">
        <v>188</v>
      </c>
      <c r="C13" s="3">
        <v>10</v>
      </c>
      <c r="D13" s="3"/>
    </row>
    <row r="14" spans="1:8" x14ac:dyDescent="0.55000000000000004">
      <c r="A14" s="3">
        <v>197</v>
      </c>
      <c r="B14" s="3" t="s">
        <v>189</v>
      </c>
      <c r="C14" s="3">
        <v>3</v>
      </c>
      <c r="D14" s="3"/>
    </row>
    <row r="15" spans="1:8" x14ac:dyDescent="0.55000000000000004">
      <c r="A15" s="3">
        <v>201</v>
      </c>
      <c r="B15" s="3" t="s">
        <v>39</v>
      </c>
      <c r="C15" s="3"/>
      <c r="D15" s="3"/>
    </row>
    <row r="16" spans="1:8" x14ac:dyDescent="0.55000000000000004">
      <c r="A16" s="3">
        <v>202</v>
      </c>
      <c r="B16" s="3" t="s">
        <v>39</v>
      </c>
      <c r="C16" s="3"/>
      <c r="D16" s="3"/>
    </row>
    <row r="17" spans="1:4" x14ac:dyDescent="0.55000000000000004">
      <c r="A17" s="3">
        <v>203</v>
      </c>
      <c r="B17" s="3" t="s">
        <v>190</v>
      </c>
      <c r="C17" s="3">
        <v>60</v>
      </c>
      <c r="D17" s="3"/>
    </row>
    <row r="18" spans="1:4" ht="28.8" x14ac:dyDescent="0.55000000000000004">
      <c r="A18" s="3">
        <v>204</v>
      </c>
      <c r="B18" s="3" t="s">
        <v>191</v>
      </c>
      <c r="C18" s="3">
        <v>60</v>
      </c>
      <c r="D18" s="3"/>
    </row>
    <row r="19" spans="1:4" x14ac:dyDescent="0.55000000000000004">
      <c r="A19" s="3">
        <v>205</v>
      </c>
      <c r="B19" s="3" t="s">
        <v>39</v>
      </c>
      <c r="C19" s="3"/>
      <c r="D19" s="3"/>
    </row>
    <row r="20" spans="1:4" x14ac:dyDescent="0.55000000000000004">
      <c r="A20" s="3">
        <v>206</v>
      </c>
      <c r="B20" s="3" t="s">
        <v>192</v>
      </c>
      <c r="C20" s="3">
        <v>30</v>
      </c>
      <c r="D20" s="3"/>
    </row>
    <row r="21" spans="1:4" ht="28.8" x14ac:dyDescent="0.55000000000000004">
      <c r="A21" s="3">
        <v>207</v>
      </c>
      <c r="B21" s="3" t="s">
        <v>193</v>
      </c>
      <c r="C21" s="3">
        <v>60</v>
      </c>
      <c r="D21" s="3"/>
    </row>
    <row r="22" spans="1:4" x14ac:dyDescent="0.55000000000000004">
      <c r="A22" s="3">
        <v>208</v>
      </c>
      <c r="B22" s="3" t="s">
        <v>194</v>
      </c>
      <c r="C22" s="3"/>
      <c r="D22" s="3"/>
    </row>
    <row r="23" spans="1:4" ht="28.8" x14ac:dyDescent="0.55000000000000004">
      <c r="A23" s="3">
        <v>209</v>
      </c>
      <c r="B23" s="3" t="s">
        <v>195</v>
      </c>
      <c r="C23" s="3">
        <f>4*60</f>
        <v>240</v>
      </c>
      <c r="D23" s="3"/>
    </row>
    <row r="24" spans="1:4" x14ac:dyDescent="0.55000000000000004">
      <c r="A24" s="3">
        <v>211</v>
      </c>
      <c r="B24" s="3" t="s">
        <v>184</v>
      </c>
      <c r="C24" s="3">
        <v>10</v>
      </c>
      <c r="D24" s="3"/>
    </row>
    <row r="25" spans="1:4" x14ac:dyDescent="0.55000000000000004">
      <c r="A25" s="3">
        <v>215</v>
      </c>
      <c r="B25" s="3" t="s">
        <v>196</v>
      </c>
      <c r="C25" s="3">
        <v>15</v>
      </c>
      <c r="D25" s="3"/>
    </row>
    <row r="26" spans="1:4" x14ac:dyDescent="0.55000000000000004">
      <c r="A26" s="3">
        <v>217</v>
      </c>
      <c r="B26" s="3" t="s">
        <v>197</v>
      </c>
      <c r="C26" s="3"/>
      <c r="D26" s="3"/>
    </row>
    <row r="27" spans="1:4" x14ac:dyDescent="0.55000000000000004">
      <c r="A27" s="3">
        <v>222</v>
      </c>
      <c r="B27" s="3" t="s">
        <v>198</v>
      </c>
      <c r="C27" s="3">
        <v>60</v>
      </c>
      <c r="D27" s="3"/>
    </row>
    <row r="28" spans="1:4" x14ac:dyDescent="0.55000000000000004">
      <c r="A28" s="3">
        <v>223</v>
      </c>
      <c r="B28" s="3" t="s">
        <v>178</v>
      </c>
      <c r="C28" s="3">
        <v>5</v>
      </c>
      <c r="D28" s="3"/>
    </row>
    <row r="29" spans="1:4" ht="28.8" x14ac:dyDescent="0.55000000000000004">
      <c r="A29" s="3">
        <v>228</v>
      </c>
      <c r="B29" s="3" t="s">
        <v>199</v>
      </c>
      <c r="C29" s="3">
        <v>240</v>
      </c>
      <c r="D29" s="3"/>
    </row>
    <row r="30" spans="1:4" x14ac:dyDescent="0.55000000000000004">
      <c r="A30" s="3">
        <v>236</v>
      </c>
      <c r="B30" s="3" t="s">
        <v>200</v>
      </c>
      <c r="C30" s="3">
        <v>3</v>
      </c>
      <c r="D30" s="3"/>
    </row>
    <row r="31" spans="1:4" x14ac:dyDescent="0.55000000000000004">
      <c r="A31" s="3">
        <v>237</v>
      </c>
      <c r="B31" s="3" t="s">
        <v>201</v>
      </c>
      <c r="C31" s="3">
        <v>120</v>
      </c>
      <c r="D31" s="3"/>
    </row>
    <row r="32" spans="1:4" x14ac:dyDescent="0.55000000000000004">
      <c r="A32" s="3">
        <v>238</v>
      </c>
      <c r="B32" s="3" t="s">
        <v>106</v>
      </c>
      <c r="C32" s="3"/>
      <c r="D32" s="3"/>
    </row>
    <row r="33" spans="1:4" x14ac:dyDescent="0.55000000000000004">
      <c r="A33" s="3">
        <v>241</v>
      </c>
      <c r="B33" s="3" t="s">
        <v>202</v>
      </c>
      <c r="C33" s="3"/>
      <c r="D33" s="3"/>
    </row>
    <row r="34" spans="1:4" x14ac:dyDescent="0.55000000000000004">
      <c r="A34" s="3">
        <v>242</v>
      </c>
      <c r="B34" s="3" t="s">
        <v>184</v>
      </c>
      <c r="C34" s="3">
        <v>10</v>
      </c>
      <c r="D34" s="3"/>
    </row>
    <row r="35" spans="1:4" x14ac:dyDescent="0.55000000000000004">
      <c r="A35" s="3">
        <v>243</v>
      </c>
      <c r="B35" s="3" t="s">
        <v>203</v>
      </c>
      <c r="C35" s="3">
        <v>30</v>
      </c>
      <c r="D35" s="3"/>
    </row>
    <row r="36" spans="1:4" x14ac:dyDescent="0.55000000000000004">
      <c r="A36" s="3">
        <v>244</v>
      </c>
      <c r="B36" s="3" t="s">
        <v>204</v>
      </c>
      <c r="C36" s="3">
        <v>17</v>
      </c>
      <c r="D36" s="3"/>
    </row>
    <row r="37" spans="1:4" x14ac:dyDescent="0.55000000000000004">
      <c r="A37" s="3">
        <v>245</v>
      </c>
      <c r="B37" s="3" t="s">
        <v>205</v>
      </c>
      <c r="C37" s="3">
        <v>45</v>
      </c>
      <c r="D37" s="3"/>
    </row>
    <row r="38" spans="1:4" x14ac:dyDescent="0.55000000000000004">
      <c r="A38" s="3">
        <v>251</v>
      </c>
      <c r="B38" s="3" t="s">
        <v>185</v>
      </c>
      <c r="C38" s="3">
        <v>180</v>
      </c>
      <c r="D38" s="3"/>
    </row>
    <row r="39" spans="1:4" x14ac:dyDescent="0.55000000000000004">
      <c r="A39" s="3">
        <v>253</v>
      </c>
      <c r="B39" s="3" t="s">
        <v>139</v>
      </c>
      <c r="C39" s="3">
        <v>10</v>
      </c>
      <c r="D39" s="3"/>
    </row>
  </sheetData>
  <phoneticPr fontId="1"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18C0-D3A2-48FB-B46B-B7701EEE9BEC}">
  <dimension ref="A1:H39"/>
  <sheetViews>
    <sheetView workbookViewId="0">
      <selection activeCell="B17" sqref="B17"/>
    </sheetView>
  </sheetViews>
  <sheetFormatPr defaultColWidth="8.83984375" defaultRowHeight="14.4" x14ac:dyDescent="0.55000000000000004"/>
  <cols>
    <col min="1" max="1" width="7.15625" style="2" bestFit="1" customWidth="1"/>
    <col min="2" max="2" width="110.83984375" style="2" customWidth="1"/>
    <col min="3" max="3" width="8.83984375" style="2"/>
    <col min="4" max="4" width="36.83984375" style="2" customWidth="1"/>
    <col min="5" max="7" width="8.83984375" style="2"/>
    <col min="8" max="8" width="17.68359375" style="2" customWidth="1"/>
    <col min="9" max="16384" width="8.83984375" style="2"/>
  </cols>
  <sheetData>
    <row r="1" spans="1:8" x14ac:dyDescent="0.55000000000000004">
      <c r="A1" s="3" t="s">
        <v>40</v>
      </c>
      <c r="B1" s="3" t="s">
        <v>206</v>
      </c>
      <c r="C1" s="2" t="s">
        <v>75</v>
      </c>
      <c r="D1" s="2" t="s">
        <v>770</v>
      </c>
      <c r="H1" s="2" t="s">
        <v>788</v>
      </c>
    </row>
    <row r="2" spans="1:8" x14ac:dyDescent="0.55000000000000004">
      <c r="A2" s="3">
        <v>122</v>
      </c>
      <c r="B2" s="3" t="s">
        <v>207</v>
      </c>
      <c r="C2" s="3">
        <f t="shared" ref="C2" si="0">3*24</f>
        <v>72</v>
      </c>
      <c r="D2" s="3"/>
      <c r="G2" t="s">
        <v>771</v>
      </c>
      <c r="H2">
        <f ca="1">MIN(INDIRECT(H1))</f>
        <v>8</v>
      </c>
    </row>
    <row r="3" spans="1:8" ht="28.8" x14ac:dyDescent="0.55000000000000004">
      <c r="A3" s="3">
        <v>134</v>
      </c>
      <c r="B3" s="3" t="s">
        <v>208</v>
      </c>
      <c r="C3" s="3">
        <f>4*5*8+2*4*5*8</f>
        <v>480</v>
      </c>
      <c r="D3" s="3"/>
      <c r="G3" t="s">
        <v>772</v>
      </c>
      <c r="H3">
        <f ca="1">AVERAGE(INDIRECT(H1))</f>
        <v>291.45833333333331</v>
      </c>
    </row>
    <row r="4" spans="1:8" ht="57.6" x14ac:dyDescent="0.55000000000000004">
      <c r="A4" s="3">
        <v>164</v>
      </c>
      <c r="B4" s="3" t="s">
        <v>209</v>
      </c>
      <c r="C4" s="3">
        <f>5*8+10*8+10*8+2*8</f>
        <v>216</v>
      </c>
      <c r="D4" s="3"/>
      <c r="G4" t="s">
        <v>773</v>
      </c>
      <c r="H4">
        <f ca="1">MEDIAN(INDIRECT(H1))</f>
        <v>234.5</v>
      </c>
    </row>
    <row r="5" spans="1:8" x14ac:dyDescent="0.55000000000000004">
      <c r="A5" s="3">
        <v>165</v>
      </c>
      <c r="B5" s="3" t="s">
        <v>210</v>
      </c>
      <c r="C5" s="3">
        <v>40</v>
      </c>
      <c r="D5" s="3"/>
      <c r="G5" t="s">
        <v>774</v>
      </c>
      <c r="H5">
        <f ca="1">MAX(INDIRECT(H1))</f>
        <v>992</v>
      </c>
    </row>
    <row r="6" spans="1:8" ht="28.8" x14ac:dyDescent="0.55000000000000004">
      <c r="A6" s="3">
        <v>168</v>
      </c>
      <c r="B6" s="3" t="s">
        <v>211</v>
      </c>
      <c r="C6" s="3">
        <f>6*5*8</f>
        <v>240</v>
      </c>
      <c r="D6" s="3"/>
      <c r="G6" t="s">
        <v>775</v>
      </c>
      <c r="H6">
        <f ca="1">COUNT(INDIRECT(H1))</f>
        <v>24</v>
      </c>
    </row>
    <row r="7" spans="1:8" x14ac:dyDescent="0.55000000000000004">
      <c r="A7" s="3">
        <v>170</v>
      </c>
      <c r="B7" s="3" t="s">
        <v>39</v>
      </c>
      <c r="C7" s="3"/>
      <c r="D7" s="3"/>
      <c r="G7" t="s">
        <v>776</v>
      </c>
      <c r="H7">
        <f ca="1">_xlfn.STDEV.S(INDIRECT(H1))</f>
        <v>266.56314679993568</v>
      </c>
    </row>
    <row r="8" spans="1:8" x14ac:dyDescent="0.55000000000000004">
      <c r="A8" s="3">
        <v>171</v>
      </c>
      <c r="B8" s="3" t="s">
        <v>212</v>
      </c>
      <c r="C8" s="3">
        <f>6*5*8</f>
        <v>240</v>
      </c>
      <c r="D8" s="3"/>
    </row>
    <row r="9" spans="1:8" x14ac:dyDescent="0.55000000000000004">
      <c r="A9" s="3">
        <v>175</v>
      </c>
      <c r="B9" s="3" t="s">
        <v>213</v>
      </c>
      <c r="C9" s="3">
        <f>6000/60</f>
        <v>100</v>
      </c>
      <c r="D9" s="3"/>
    </row>
    <row r="10" spans="1:8" x14ac:dyDescent="0.55000000000000004">
      <c r="A10" s="3">
        <v>183</v>
      </c>
      <c r="B10" s="3" t="s">
        <v>39</v>
      </c>
      <c r="C10" s="3"/>
      <c r="D10" s="3"/>
    </row>
    <row r="11" spans="1:8" x14ac:dyDescent="0.55000000000000004">
      <c r="A11" s="3">
        <v>185</v>
      </c>
      <c r="B11" s="3" t="s">
        <v>214</v>
      </c>
      <c r="C11" s="3">
        <f>4*5*8</f>
        <v>160</v>
      </c>
      <c r="D11" s="3"/>
    </row>
    <row r="12" spans="1:8" x14ac:dyDescent="0.55000000000000004">
      <c r="A12" s="3">
        <v>189</v>
      </c>
      <c r="B12" s="3" t="s">
        <v>215</v>
      </c>
      <c r="C12" s="3">
        <f>124*8</f>
        <v>992</v>
      </c>
      <c r="D12" s="3"/>
    </row>
    <row r="13" spans="1:8" ht="28.8" x14ac:dyDescent="0.55000000000000004">
      <c r="A13" s="3">
        <v>192</v>
      </c>
      <c r="B13" s="3" t="s">
        <v>216</v>
      </c>
      <c r="C13" s="3">
        <f>6*5*8</f>
        <v>240</v>
      </c>
      <c r="D13" s="3"/>
    </row>
    <row r="14" spans="1:8" x14ac:dyDescent="0.55000000000000004">
      <c r="A14" s="3">
        <v>197</v>
      </c>
      <c r="B14" s="3" t="s">
        <v>217</v>
      </c>
      <c r="C14" s="3">
        <v>10</v>
      </c>
      <c r="D14" s="3"/>
    </row>
    <row r="15" spans="1:8" ht="144" x14ac:dyDescent="0.55000000000000004">
      <c r="A15" s="3">
        <v>201</v>
      </c>
      <c r="B15" s="3" t="s">
        <v>238</v>
      </c>
      <c r="C15" s="3">
        <f>2*4*5*8+4*5*8+7*5*8+1*5*8+2*8</f>
        <v>816</v>
      </c>
      <c r="D15" s="3"/>
    </row>
    <row r="16" spans="1:8" ht="43.2" x14ac:dyDescent="0.55000000000000004">
      <c r="A16" s="3">
        <v>202</v>
      </c>
      <c r="B16" s="3" t="s">
        <v>218</v>
      </c>
      <c r="C16" s="3"/>
      <c r="D16" s="3"/>
    </row>
    <row r="17" spans="1:4" x14ac:dyDescent="0.55000000000000004">
      <c r="A17" s="3">
        <v>203</v>
      </c>
      <c r="B17" s="3" t="s">
        <v>219</v>
      </c>
      <c r="C17" s="3">
        <v>400</v>
      </c>
      <c r="D17" s="3"/>
    </row>
    <row r="18" spans="1:4" ht="43.2" x14ac:dyDescent="0.55000000000000004">
      <c r="A18" s="3">
        <v>204</v>
      </c>
      <c r="B18" s="3" t="s">
        <v>220</v>
      </c>
      <c r="C18" s="3">
        <v>229</v>
      </c>
      <c r="D18" s="3"/>
    </row>
    <row r="19" spans="1:4" x14ac:dyDescent="0.55000000000000004">
      <c r="A19" s="3">
        <v>205</v>
      </c>
      <c r="B19" s="3" t="s">
        <v>39</v>
      </c>
      <c r="C19" s="3"/>
      <c r="D19" s="3"/>
    </row>
    <row r="20" spans="1:4" ht="28.8" x14ac:dyDescent="0.55000000000000004">
      <c r="A20" s="3">
        <v>206</v>
      </c>
      <c r="B20" s="3" t="s">
        <v>221</v>
      </c>
      <c r="C20" s="3">
        <f>30*8</f>
        <v>240</v>
      </c>
      <c r="D20" s="3"/>
    </row>
    <row r="21" spans="1:4" x14ac:dyDescent="0.55000000000000004">
      <c r="A21" s="3">
        <v>207</v>
      </c>
      <c r="B21" s="3" t="s">
        <v>222</v>
      </c>
      <c r="C21" s="3">
        <f>3*4*5*8</f>
        <v>480</v>
      </c>
      <c r="D21" s="3"/>
    </row>
    <row r="22" spans="1:4" x14ac:dyDescent="0.55000000000000004">
      <c r="A22" s="3">
        <v>208</v>
      </c>
      <c r="B22" s="3" t="s">
        <v>39</v>
      </c>
      <c r="C22" s="3"/>
      <c r="D22" s="3"/>
    </row>
    <row r="23" spans="1:4" x14ac:dyDescent="0.55000000000000004">
      <c r="A23" s="3">
        <v>209</v>
      </c>
      <c r="B23" s="3" t="s">
        <v>223</v>
      </c>
      <c r="C23" s="3"/>
      <c r="D23" s="3"/>
    </row>
    <row r="24" spans="1:4" ht="28.8" x14ac:dyDescent="0.55000000000000004">
      <c r="A24" s="3">
        <v>211</v>
      </c>
      <c r="B24" s="3" t="s">
        <v>224</v>
      </c>
      <c r="C24" s="3"/>
      <c r="D24" s="3"/>
    </row>
    <row r="25" spans="1:4" x14ac:dyDescent="0.55000000000000004">
      <c r="A25" s="3">
        <v>215</v>
      </c>
      <c r="B25" s="3" t="s">
        <v>225</v>
      </c>
      <c r="C25" s="3"/>
      <c r="D25" s="3"/>
    </row>
    <row r="26" spans="1:4" x14ac:dyDescent="0.55000000000000004">
      <c r="A26" s="3">
        <v>217</v>
      </c>
      <c r="B26" s="3" t="s">
        <v>226</v>
      </c>
      <c r="C26" s="3"/>
      <c r="D26" s="3"/>
    </row>
    <row r="27" spans="1:4" ht="28.8" x14ac:dyDescent="0.55000000000000004">
      <c r="A27" s="3">
        <v>222</v>
      </c>
      <c r="B27" s="3" t="s">
        <v>227</v>
      </c>
      <c r="C27" s="3">
        <v>16</v>
      </c>
      <c r="D27" s="3"/>
    </row>
    <row r="28" spans="1:4" x14ac:dyDescent="0.55000000000000004">
      <c r="A28" s="3">
        <v>223</v>
      </c>
      <c r="B28" s="3" t="s">
        <v>228</v>
      </c>
      <c r="C28" s="3"/>
      <c r="D28" s="3"/>
    </row>
    <row r="29" spans="1:4" ht="72" x14ac:dyDescent="0.55000000000000004">
      <c r="A29" s="3">
        <v>228</v>
      </c>
      <c r="B29" s="3" t="s">
        <v>229</v>
      </c>
      <c r="C29" s="3">
        <f>4*5*8</f>
        <v>160</v>
      </c>
      <c r="D29" s="3"/>
    </row>
    <row r="30" spans="1:4" x14ac:dyDescent="0.55000000000000004">
      <c r="A30" s="3">
        <v>236</v>
      </c>
      <c r="B30" s="3" t="s">
        <v>230</v>
      </c>
      <c r="C30" s="3">
        <v>8</v>
      </c>
      <c r="D30" s="3"/>
    </row>
    <row r="31" spans="1:4" x14ac:dyDescent="0.55000000000000004">
      <c r="A31" s="3">
        <v>237</v>
      </c>
      <c r="B31" s="3" t="s">
        <v>170</v>
      </c>
      <c r="C31" s="3"/>
      <c r="D31" s="3"/>
    </row>
    <row r="32" spans="1:4" x14ac:dyDescent="0.55000000000000004">
      <c r="A32" s="3">
        <v>238</v>
      </c>
      <c r="B32" s="3" t="s">
        <v>106</v>
      </c>
      <c r="C32" s="3"/>
      <c r="D32" s="3"/>
    </row>
    <row r="33" spans="1:4" ht="28.8" x14ac:dyDescent="0.55000000000000004">
      <c r="A33" s="3">
        <v>241</v>
      </c>
      <c r="B33" s="3" t="s">
        <v>231</v>
      </c>
      <c r="C33" s="3"/>
      <c r="D33" s="3"/>
    </row>
    <row r="34" spans="1:4" ht="28.8" x14ac:dyDescent="0.55000000000000004">
      <c r="A34" s="3">
        <v>242</v>
      </c>
      <c r="B34" s="3" t="s">
        <v>232</v>
      </c>
      <c r="C34" s="3">
        <f>3*4*5*8+6*5*8</f>
        <v>720</v>
      </c>
      <c r="D34" s="3"/>
    </row>
    <row r="35" spans="1:4" x14ac:dyDescent="0.55000000000000004">
      <c r="A35" s="3">
        <v>243</v>
      </c>
      <c r="B35" s="3" t="s">
        <v>233</v>
      </c>
      <c r="C35" s="3"/>
      <c r="D35" s="3"/>
    </row>
    <row r="36" spans="1:4" x14ac:dyDescent="0.55000000000000004">
      <c r="A36" s="3">
        <v>244</v>
      </c>
      <c r="B36" s="3" t="s">
        <v>234</v>
      </c>
      <c r="C36" s="3">
        <f>12*8</f>
        <v>96</v>
      </c>
      <c r="D36" s="3"/>
    </row>
    <row r="37" spans="1:4" ht="28.8" x14ac:dyDescent="0.55000000000000004">
      <c r="A37" s="3">
        <v>245</v>
      </c>
      <c r="B37" s="3" t="s">
        <v>235</v>
      </c>
      <c r="C37" s="3">
        <v>600</v>
      </c>
      <c r="D37" s="3"/>
    </row>
    <row r="38" spans="1:4" ht="28.8" x14ac:dyDescent="0.55000000000000004">
      <c r="A38" s="3">
        <v>251</v>
      </c>
      <c r="B38" s="3" t="s">
        <v>236</v>
      </c>
      <c r="C38" s="3">
        <f>8*5*8</f>
        <v>320</v>
      </c>
      <c r="D38" s="3"/>
    </row>
    <row r="39" spans="1:4" x14ac:dyDescent="0.55000000000000004">
      <c r="A39" s="3">
        <v>253</v>
      </c>
      <c r="B39" s="3" t="s">
        <v>237</v>
      </c>
      <c r="C39" s="3">
        <v>120</v>
      </c>
      <c r="D39" s="3"/>
    </row>
  </sheetData>
  <phoneticPr fontId="1"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E3E5-381A-4458-9B2C-CB5C4CE81230}">
  <dimension ref="A1:J39"/>
  <sheetViews>
    <sheetView workbookViewId="0">
      <selection activeCell="B27" sqref="B27"/>
    </sheetView>
  </sheetViews>
  <sheetFormatPr defaultColWidth="8.83984375" defaultRowHeight="14.4" x14ac:dyDescent="0.55000000000000004"/>
  <cols>
    <col min="1" max="1" width="7.15625" style="2" bestFit="1" customWidth="1"/>
    <col min="2" max="2" width="76.68359375" style="2" bestFit="1" customWidth="1"/>
    <col min="3" max="5" width="8.83984375" style="2"/>
    <col min="6" max="6" width="33.15625" style="2" customWidth="1"/>
    <col min="7" max="7" width="8.83984375" style="2"/>
    <col min="8" max="8" width="9.3125" style="2" bestFit="1" customWidth="1"/>
    <col min="9" max="9" width="13.15625" style="2" bestFit="1" customWidth="1"/>
    <col min="10" max="10" width="16.3125" style="2" bestFit="1" customWidth="1"/>
    <col min="11" max="16384" width="8.83984375" style="2"/>
  </cols>
  <sheetData>
    <row r="1" spans="1:10" ht="28.8" x14ac:dyDescent="0.55000000000000004">
      <c r="A1" s="3" t="s">
        <v>40</v>
      </c>
      <c r="B1" s="3" t="s">
        <v>239</v>
      </c>
      <c r="C1" s="2" t="s">
        <v>262</v>
      </c>
      <c r="D1" s="2" t="s">
        <v>801</v>
      </c>
      <c r="E1" s="2" t="s">
        <v>802</v>
      </c>
      <c r="F1" s="2" t="s">
        <v>770</v>
      </c>
      <c r="H1" t="s">
        <v>808</v>
      </c>
      <c r="I1" t="s">
        <v>809</v>
      </c>
      <c r="J1" t="s">
        <v>810</v>
      </c>
    </row>
    <row r="2" spans="1:10" x14ac:dyDescent="0.55000000000000004">
      <c r="A2" s="3">
        <v>122</v>
      </c>
      <c r="B2" s="3" t="s">
        <v>240</v>
      </c>
      <c r="C2" s="3">
        <v>1</v>
      </c>
      <c r="D2" s="3"/>
      <c r="E2" s="3"/>
      <c r="F2" s="3"/>
      <c r="H2" s="1">
        <v>27</v>
      </c>
      <c r="I2" s="1">
        <v>2</v>
      </c>
      <c r="J2" s="1">
        <v>7</v>
      </c>
    </row>
    <row r="3" spans="1:10" x14ac:dyDescent="0.55000000000000004">
      <c r="A3" s="3">
        <v>134</v>
      </c>
      <c r="B3" s="3" t="s">
        <v>241</v>
      </c>
      <c r="C3" s="3">
        <v>1</v>
      </c>
      <c r="D3" s="3"/>
      <c r="E3" s="3"/>
      <c r="F3" s="3"/>
      <c r="H3"/>
      <c r="I3"/>
      <c r="J3"/>
    </row>
    <row r="4" spans="1:10" x14ac:dyDescent="0.55000000000000004">
      <c r="A4" s="3">
        <v>164</v>
      </c>
      <c r="B4" s="3" t="s">
        <v>242</v>
      </c>
      <c r="C4" s="3">
        <v>1</v>
      </c>
      <c r="D4" s="3"/>
      <c r="E4" s="3"/>
      <c r="F4" s="3"/>
      <c r="H4"/>
      <c r="I4"/>
      <c r="J4"/>
    </row>
    <row r="5" spans="1:10" x14ac:dyDescent="0.55000000000000004">
      <c r="A5" s="3">
        <v>165</v>
      </c>
      <c r="B5" s="3" t="s">
        <v>243</v>
      </c>
      <c r="C5" s="3"/>
      <c r="D5" s="3">
        <v>1</v>
      </c>
      <c r="E5" s="3"/>
      <c r="F5" s="3" t="s">
        <v>803</v>
      </c>
      <c r="H5"/>
      <c r="I5"/>
      <c r="J5"/>
    </row>
    <row r="6" spans="1:10" x14ac:dyDescent="0.55000000000000004">
      <c r="A6" s="3">
        <v>168</v>
      </c>
      <c r="B6" s="3" t="s">
        <v>242</v>
      </c>
      <c r="C6" s="3">
        <v>1</v>
      </c>
      <c r="D6" s="3"/>
      <c r="E6" s="3"/>
      <c r="F6" s="3"/>
      <c r="H6"/>
      <c r="I6"/>
      <c r="J6"/>
    </row>
    <row r="7" spans="1:10" x14ac:dyDescent="0.55000000000000004">
      <c r="A7" s="3">
        <v>170</v>
      </c>
      <c r="B7" s="3" t="s">
        <v>39</v>
      </c>
      <c r="C7" s="3"/>
      <c r="D7" s="3"/>
      <c r="E7" s="3"/>
      <c r="F7" s="3"/>
      <c r="H7"/>
      <c r="I7"/>
      <c r="J7"/>
    </row>
    <row r="8" spans="1:10" x14ac:dyDescent="0.55000000000000004">
      <c r="A8" s="3">
        <v>171</v>
      </c>
      <c r="B8" s="3" t="s">
        <v>244</v>
      </c>
      <c r="C8" s="3">
        <v>1</v>
      </c>
      <c r="D8" s="3"/>
      <c r="E8" s="3"/>
      <c r="F8" s="3"/>
      <c r="H8"/>
      <c r="I8"/>
      <c r="J8"/>
    </row>
    <row r="9" spans="1:10" x14ac:dyDescent="0.55000000000000004">
      <c r="A9" s="3">
        <v>175</v>
      </c>
      <c r="B9" s="3" t="s">
        <v>245</v>
      </c>
      <c r="C9" s="3">
        <v>1</v>
      </c>
      <c r="D9" s="3"/>
      <c r="E9" s="3"/>
      <c r="F9" s="3"/>
      <c r="H9"/>
      <c r="I9"/>
      <c r="J9"/>
    </row>
    <row r="10" spans="1:10" ht="28.8" x14ac:dyDescent="0.55000000000000004">
      <c r="A10" s="3">
        <v>183</v>
      </c>
      <c r="B10" s="3" t="s">
        <v>246</v>
      </c>
      <c r="C10" s="3"/>
      <c r="D10" s="3"/>
      <c r="E10" s="3">
        <v>1</v>
      </c>
      <c r="F10" s="3" t="s">
        <v>804</v>
      </c>
      <c r="H10"/>
      <c r="I10"/>
      <c r="J10"/>
    </row>
    <row r="11" spans="1:10" x14ac:dyDescent="0.55000000000000004">
      <c r="A11" s="3">
        <v>185</v>
      </c>
      <c r="B11" s="3" t="s">
        <v>247</v>
      </c>
      <c r="C11" s="3">
        <v>1</v>
      </c>
      <c r="D11" s="3"/>
      <c r="E11" s="3"/>
      <c r="F11" s="3"/>
      <c r="H11"/>
      <c r="I11"/>
      <c r="J11"/>
    </row>
    <row r="12" spans="1:10" x14ac:dyDescent="0.55000000000000004">
      <c r="A12" s="3">
        <v>189</v>
      </c>
      <c r="B12" s="3" t="s">
        <v>248</v>
      </c>
      <c r="C12" s="3"/>
      <c r="D12" s="3"/>
      <c r="E12" s="3">
        <v>1</v>
      </c>
      <c r="F12" s="3"/>
      <c r="H12"/>
      <c r="I12"/>
      <c r="J12"/>
    </row>
    <row r="13" spans="1:10" x14ac:dyDescent="0.55000000000000004">
      <c r="A13" s="3">
        <v>192</v>
      </c>
      <c r="B13" s="3" t="s">
        <v>249</v>
      </c>
      <c r="C13" s="3">
        <v>1</v>
      </c>
      <c r="D13" s="3"/>
      <c r="E13" s="3"/>
      <c r="F13" s="3"/>
      <c r="H13"/>
      <c r="I13"/>
      <c r="J13"/>
    </row>
    <row r="14" spans="1:10" x14ac:dyDescent="0.55000000000000004">
      <c r="A14" s="3">
        <v>197</v>
      </c>
      <c r="B14" s="3" t="s">
        <v>250</v>
      </c>
      <c r="C14" s="3">
        <v>1</v>
      </c>
      <c r="D14" s="3"/>
      <c r="E14" s="3"/>
      <c r="F14" s="3"/>
      <c r="H14"/>
      <c r="I14"/>
      <c r="J14"/>
    </row>
    <row r="15" spans="1:10" x14ac:dyDescent="0.55000000000000004">
      <c r="A15" s="3">
        <v>201</v>
      </c>
      <c r="B15" s="3" t="s">
        <v>251</v>
      </c>
      <c r="C15" s="3"/>
      <c r="D15" s="3">
        <v>1</v>
      </c>
      <c r="E15" s="3"/>
      <c r="F15" s="3"/>
      <c r="H15"/>
      <c r="I15"/>
      <c r="J15"/>
    </row>
    <row r="16" spans="1:10" x14ac:dyDescent="0.55000000000000004">
      <c r="A16" s="3">
        <v>202</v>
      </c>
      <c r="B16" s="3" t="s">
        <v>252</v>
      </c>
      <c r="C16" s="3">
        <v>1</v>
      </c>
      <c r="D16" s="3"/>
      <c r="E16" s="3"/>
      <c r="F16" s="3"/>
      <c r="H16"/>
      <c r="I16"/>
      <c r="J16"/>
    </row>
    <row r="17" spans="1:10" x14ac:dyDescent="0.55000000000000004">
      <c r="A17" s="3">
        <v>203</v>
      </c>
      <c r="B17" s="3" t="s">
        <v>253</v>
      </c>
      <c r="C17" s="3">
        <v>1</v>
      </c>
      <c r="D17" s="3"/>
      <c r="E17" s="3"/>
      <c r="F17" s="3"/>
      <c r="H17"/>
      <c r="I17"/>
      <c r="J17"/>
    </row>
    <row r="18" spans="1:10" x14ac:dyDescent="0.55000000000000004">
      <c r="A18" s="3">
        <v>204</v>
      </c>
      <c r="B18" s="3" t="s">
        <v>254</v>
      </c>
      <c r="C18" s="3">
        <v>1</v>
      </c>
      <c r="D18" s="3"/>
      <c r="E18" s="3"/>
      <c r="F18" s="3" t="s">
        <v>805</v>
      </c>
      <c r="H18"/>
      <c r="I18"/>
      <c r="J18"/>
    </row>
    <row r="19" spans="1:10" ht="28.8" x14ac:dyDescent="0.55000000000000004">
      <c r="A19" s="3">
        <v>205</v>
      </c>
      <c r="B19" s="3" t="s">
        <v>255</v>
      </c>
      <c r="C19" s="3">
        <v>1</v>
      </c>
      <c r="D19" s="3"/>
      <c r="E19" s="3"/>
      <c r="F19" s="3"/>
    </row>
    <row r="20" spans="1:10" ht="57.6" x14ac:dyDescent="0.55000000000000004">
      <c r="A20" s="3">
        <v>206</v>
      </c>
      <c r="B20" s="3" t="s">
        <v>256</v>
      </c>
      <c r="C20" s="3">
        <v>1</v>
      </c>
      <c r="D20" s="3"/>
      <c r="E20" s="3"/>
      <c r="F20" s="3" t="s">
        <v>806</v>
      </c>
    </row>
    <row r="21" spans="1:10" x14ac:dyDescent="0.55000000000000004">
      <c r="A21" s="3">
        <v>207</v>
      </c>
      <c r="B21" s="3" t="s">
        <v>257</v>
      </c>
      <c r="C21" s="3">
        <v>1</v>
      </c>
      <c r="D21" s="3"/>
      <c r="E21" s="3"/>
      <c r="F21" s="3"/>
    </row>
    <row r="22" spans="1:10" x14ac:dyDescent="0.55000000000000004">
      <c r="A22" s="3">
        <v>208</v>
      </c>
      <c r="B22" s="3" t="s">
        <v>39</v>
      </c>
      <c r="C22" s="3"/>
      <c r="D22" s="3"/>
      <c r="E22" s="3"/>
      <c r="F22" s="3"/>
    </row>
    <row r="23" spans="1:10" x14ac:dyDescent="0.55000000000000004">
      <c r="A23" s="3">
        <v>209</v>
      </c>
      <c r="B23" s="3" t="s">
        <v>258</v>
      </c>
      <c r="C23" s="3">
        <v>1</v>
      </c>
      <c r="D23" s="3"/>
      <c r="E23" s="3"/>
      <c r="F23" s="3"/>
    </row>
    <row r="24" spans="1:10" x14ac:dyDescent="0.55000000000000004">
      <c r="A24" s="3">
        <v>211</v>
      </c>
      <c r="B24" s="3" t="s">
        <v>259</v>
      </c>
      <c r="C24" s="3"/>
      <c r="D24" s="3"/>
      <c r="E24" s="3">
        <v>1</v>
      </c>
      <c r="F24" s="3"/>
    </row>
    <row r="25" spans="1:10" ht="28.8" x14ac:dyDescent="0.55000000000000004">
      <c r="A25" s="3">
        <v>215</v>
      </c>
      <c r="B25" s="3" t="s">
        <v>260</v>
      </c>
      <c r="C25" s="3">
        <v>1</v>
      </c>
      <c r="D25" s="3"/>
      <c r="E25" s="3"/>
      <c r="F25" s="3"/>
    </row>
    <row r="26" spans="1:10" x14ac:dyDescent="0.55000000000000004">
      <c r="A26" s="3">
        <v>217</v>
      </c>
      <c r="B26" s="3" t="s">
        <v>245</v>
      </c>
      <c r="C26" s="3">
        <v>1</v>
      </c>
      <c r="D26" s="3"/>
      <c r="E26" s="3"/>
      <c r="F26" s="3"/>
    </row>
    <row r="27" spans="1:10" ht="72" x14ac:dyDescent="0.55000000000000004">
      <c r="A27" s="3">
        <v>222</v>
      </c>
      <c r="B27" s="3" t="s">
        <v>261</v>
      </c>
      <c r="C27" s="3"/>
      <c r="D27" s="3"/>
      <c r="E27" s="3">
        <v>1</v>
      </c>
      <c r="F27" s="3" t="s">
        <v>807</v>
      </c>
    </row>
    <row r="28" spans="1:10" x14ac:dyDescent="0.55000000000000004">
      <c r="A28" s="3">
        <v>223</v>
      </c>
      <c r="B28" s="3" t="s">
        <v>242</v>
      </c>
      <c r="C28" s="3">
        <v>1</v>
      </c>
      <c r="D28" s="3"/>
      <c r="E28" s="3"/>
      <c r="F28" s="3"/>
    </row>
    <row r="29" spans="1:10" x14ac:dyDescent="0.55000000000000004">
      <c r="A29" s="3">
        <v>228</v>
      </c>
      <c r="B29" s="3" t="s">
        <v>262</v>
      </c>
      <c r="C29" s="3">
        <v>1</v>
      </c>
      <c r="D29" s="3"/>
      <c r="E29" s="3"/>
      <c r="F29" s="3"/>
    </row>
    <row r="30" spans="1:10" x14ac:dyDescent="0.55000000000000004">
      <c r="A30" s="3">
        <v>236</v>
      </c>
      <c r="B30" s="3" t="s">
        <v>263</v>
      </c>
      <c r="C30" s="3">
        <v>1</v>
      </c>
      <c r="D30" s="3"/>
      <c r="E30" s="3"/>
      <c r="F30" s="3"/>
    </row>
    <row r="31" spans="1:10" x14ac:dyDescent="0.55000000000000004">
      <c r="A31" s="3">
        <v>237</v>
      </c>
      <c r="B31" s="3" t="s">
        <v>264</v>
      </c>
      <c r="C31" s="3">
        <v>1</v>
      </c>
      <c r="D31" s="3"/>
      <c r="E31" s="3"/>
      <c r="F31" s="3"/>
    </row>
    <row r="32" spans="1:10" ht="28.8" x14ac:dyDescent="0.55000000000000004">
      <c r="A32" s="3">
        <v>238</v>
      </c>
      <c r="B32" s="3" t="s">
        <v>265</v>
      </c>
      <c r="C32" s="3"/>
      <c r="D32" s="3"/>
      <c r="E32" s="3">
        <v>1</v>
      </c>
      <c r="F32" s="3"/>
    </row>
    <row r="33" spans="1:6" x14ac:dyDescent="0.55000000000000004">
      <c r="A33" s="3">
        <v>241</v>
      </c>
      <c r="B33" s="3" t="s">
        <v>242</v>
      </c>
      <c r="C33" s="3">
        <v>1</v>
      </c>
      <c r="D33" s="3"/>
      <c r="E33" s="3"/>
      <c r="F33" s="3"/>
    </row>
    <row r="34" spans="1:6" x14ac:dyDescent="0.55000000000000004">
      <c r="A34" s="3">
        <v>242</v>
      </c>
      <c r="B34" s="3" t="s">
        <v>245</v>
      </c>
      <c r="C34" s="3">
        <v>1</v>
      </c>
      <c r="D34" s="3"/>
      <c r="E34" s="3"/>
      <c r="F34" s="3"/>
    </row>
    <row r="35" spans="1:6" x14ac:dyDescent="0.55000000000000004">
      <c r="A35" s="3">
        <v>243</v>
      </c>
      <c r="B35" s="3" t="s">
        <v>245</v>
      </c>
      <c r="C35" s="3">
        <v>1</v>
      </c>
      <c r="D35" s="3"/>
      <c r="E35" s="3"/>
      <c r="F35" s="3"/>
    </row>
    <row r="36" spans="1:6" x14ac:dyDescent="0.55000000000000004">
      <c r="A36" s="3">
        <v>244</v>
      </c>
      <c r="B36" s="3" t="s">
        <v>262</v>
      </c>
      <c r="C36" s="3">
        <v>1</v>
      </c>
      <c r="D36" s="3"/>
      <c r="E36" s="3"/>
      <c r="F36" s="3"/>
    </row>
    <row r="37" spans="1:6" ht="28.8" x14ac:dyDescent="0.55000000000000004">
      <c r="A37" s="3">
        <v>245</v>
      </c>
      <c r="B37" s="3" t="s">
        <v>266</v>
      </c>
      <c r="C37" s="3"/>
      <c r="D37" s="3"/>
      <c r="E37" s="3">
        <v>1</v>
      </c>
      <c r="F37" s="3"/>
    </row>
    <row r="38" spans="1:6" x14ac:dyDescent="0.55000000000000004">
      <c r="A38" s="3">
        <v>251</v>
      </c>
      <c r="B38" s="3" t="s">
        <v>267</v>
      </c>
      <c r="C38" s="3"/>
      <c r="D38" s="3"/>
      <c r="E38" s="3">
        <v>1</v>
      </c>
      <c r="F38" s="3"/>
    </row>
    <row r="39" spans="1:6" x14ac:dyDescent="0.55000000000000004">
      <c r="A39" s="3">
        <v>253</v>
      </c>
      <c r="B39" s="3" t="s">
        <v>242</v>
      </c>
      <c r="C39" s="3">
        <v>1</v>
      </c>
      <c r="D39" s="3"/>
      <c r="E39" s="3"/>
      <c r="F39" s="3"/>
    </row>
  </sheetData>
  <phoneticPr fontId="1" type="noConversion"/>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9 f f 6 1 8 4 - e 6 f 3 - 4 c 0 6 - a 0 8 5 - 6 6 7 8 9 2 e 7 2 9 9 a "   x m l n s = " h t t p : / / s c h e m a s . m i c r o s o f t . c o m / D a t a M a s h u p " > A A A A A B Q D A A B Q S w M E F A A C A A g A U V 9 x U k G k R X C k A A A A 9 Q A A A B I A H A B D b 2 5 m a W c v U G F j a 2 F n Z S 5 4 b W w g o h g A K K A U A A A A A A A A A A A A A A A A A A A A A A A A A A A A h Y 8 x D o I w G I W v Q r r T l h o T J D 9 l U D d J T E y M a 1 M q N E I x t F j u 5 u C R v I I Y R d 0 c 3 / e + 4 b 3 7 9 Q b Z 0 N T B R X V W t y Z F E a Y o U E a 2 h T Z l i n p 3 D G O U c d g K e R K l C k b Z 2 G S w R Y o q 5 8 4 J I d 5 7 7 G e 4 7 U r C K I 3 I I d / s Z K U a g T 6 y / i + H 2 l g n j F S I w / 4 1 h j O 8 o H g e M 0 y B T A x y b b 4 9 G + c + 2 x 8 I y 7 5 2 f a e 4 M u F q D W S K Q N 4 X + A N Q S w M E F A A C A A g A U V 9 x 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F f c V I o i k e 4 D g A A A B E A A A A T A B w A R m 9 y b X V s Y X M v U 2 V j d G l v b j E u b S C i G A A o o B Q A A A A A A A A A A A A A A A A A A A A A A A A A A A A r T k 0 u y c z P U w i G 0 I b W A F B L A Q I t A B Q A A g A I A F F f c V J B p E V w p A A A A P U A A A A S A A A A A A A A A A A A A A A A A A A A A A B D b 2 5 m a W c v U G F j a 2 F n Z S 5 4 b W x Q S w E C L Q A U A A I A C A B R X 3 F S D 8 r p q 6 Q A A A D p A A A A E w A A A A A A A A A A A A A A A A D w A A A A W 0 N v b n R l b n R f V H l w Z X N d L n h t b F B L A Q I t A B Q A A g A I A F F f c V 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x 1 y 2 l / l f g T K m 9 4 N I Y z T n R A A A A A A I A A A A A A B B m A A A A A Q A A I A A A A B L S A n m K 1 A G d D / D x 6 H c w H 3 g M W 2 / e + p H / N n y + i Y a b G X v j A A A A A A 6 A A A A A A g A A I A A A A B k H D J 8 J i m n 6 M V + u P E o v N j o B 9 e 5 h c d t 2 j a h l X G z b E + D S U A A A A F i i P b S 1 R K h Q c 3 1 j x d x 4 O C I X B X F 0 / 5 e K 1 7 A F f t C v b L Y k k a 8 3 D L 8 4 D p i 7 d B t z z K l h U a M 4 w d l h X L b X o E g v E W k 1 y V 4 F v B t t M A J h B x v o g 0 F z r s V G Q A A A A O V s v V X I O c E q D j B S h 8 z K s d G X k 3 8 H s t u J Z 4 G h s 0 e W D I f o S B 8 B i e t U M A z X H A W 4 d k R a 2 d 7 N c R X h J H 1 N A 6 K o 8 3 / 7 Y R s = < / D a t a M a s h u p > 
</file>

<file path=customXml/itemProps1.xml><?xml version="1.0" encoding="utf-8"?>
<ds:datastoreItem xmlns:ds="http://schemas.openxmlformats.org/officeDocument/2006/customXml" ds:itemID="{CD8269FE-39C2-4818-8AA6-8FE442C869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Label Question-Mapping</vt:lpstr>
      <vt:lpstr>T101</vt:lpstr>
      <vt:lpstr>T102</vt:lpstr>
      <vt:lpstr>T103</vt:lpstr>
      <vt:lpstr>T104</vt:lpstr>
      <vt:lpstr>T105</vt:lpstr>
      <vt:lpstr>T106</vt:lpstr>
      <vt:lpstr>T107</vt:lpstr>
      <vt:lpstr>T108</vt:lpstr>
      <vt:lpstr>T109</vt:lpstr>
      <vt:lpstr>T110</vt:lpstr>
      <vt:lpstr>T111</vt:lpstr>
      <vt:lpstr>T114</vt:lpstr>
      <vt:lpstr>T115</vt:lpstr>
      <vt:lpstr>T116</vt:lpstr>
      <vt:lpstr>T118</vt:lpstr>
      <vt:lpstr>T120</vt:lpstr>
      <vt:lpstr>T121</vt:lpstr>
      <vt:lpstr>T124</vt:lpstr>
      <vt:lpstr>T125</vt:lpstr>
      <vt:lpstr>T126</vt:lpstr>
      <vt:lpstr>T127</vt:lpstr>
      <vt:lpstr>T128</vt:lpstr>
      <vt:lpstr>A101</vt:lpstr>
      <vt:lpstr>A102</vt:lpstr>
      <vt:lpstr>A104</vt:lpstr>
      <vt:lpstr>A106</vt:lpstr>
      <vt:lpstr>A107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Haas</dc:creator>
  <cp:lastModifiedBy>Roman Haas</cp:lastModifiedBy>
  <dcterms:created xsi:type="dcterms:W3CDTF">2020-10-07T08:46:39Z</dcterms:created>
  <dcterms:modified xsi:type="dcterms:W3CDTF">2021-03-17T11:01:21Z</dcterms:modified>
</cp:coreProperties>
</file>