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7830" tabRatio="457"/>
  </bookViews>
  <sheets>
    <sheet name="Sheet1" sheetId="1" r:id="rId1"/>
    <sheet name="linear regression results" sheetId="9" r:id="rId2"/>
  </sheets>
  <calcPr calcId="125725"/>
</workbook>
</file>

<file path=xl/calcChain.xml><?xml version="1.0" encoding="utf-8"?>
<calcChain xmlns="http://schemas.openxmlformats.org/spreadsheetml/2006/main">
  <c r="E25" i="9"/>
  <c r="E26"/>
  <c r="E27"/>
  <c r="E28"/>
  <c r="E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24"/>
  <c r="B42"/>
  <c r="B43"/>
  <c r="B44" s="1"/>
  <c r="B35"/>
  <c r="B36" s="1"/>
  <c r="B37" s="1"/>
  <c r="B38" s="1"/>
  <c r="B39" s="1"/>
  <c r="B40" s="1"/>
  <c r="B41" s="1"/>
  <c r="B26"/>
  <c r="B27"/>
  <c r="B28" s="1"/>
  <c r="B29" s="1"/>
  <c r="B30" s="1"/>
  <c r="B31" s="1"/>
  <c r="B32" s="1"/>
  <c r="B33" s="1"/>
  <c r="B34" s="1"/>
  <c r="B25"/>
  <c r="J12" i="1"/>
  <c r="J15"/>
  <c r="J14"/>
  <c r="J13"/>
  <c r="J11"/>
  <c r="B21" i="9"/>
  <c r="B20"/>
  <c r="I16" i="1"/>
  <c r="I15"/>
  <c r="I14"/>
  <c r="I13"/>
  <c r="I12"/>
  <c r="I11"/>
  <c r="C17"/>
  <c r="D17"/>
  <c r="E17"/>
  <c r="F17"/>
  <c r="G17"/>
  <c r="B17"/>
  <c r="H12"/>
  <c r="H13"/>
  <c r="H14"/>
  <c r="H15"/>
  <c r="H16"/>
  <c r="H11"/>
  <c r="I2"/>
  <c r="H3"/>
  <c r="H4"/>
  <c r="H5"/>
  <c r="H6"/>
  <c r="H2"/>
  <c r="D6"/>
  <c r="E6" s="1"/>
  <c r="D5"/>
  <c r="E5" s="1"/>
  <c r="D4"/>
  <c r="E4" s="1"/>
  <c r="D3"/>
  <c r="E3" s="1"/>
  <c r="D2"/>
  <c r="E2" s="1"/>
  <c r="F2" s="1"/>
  <c r="G2" s="1"/>
  <c r="F3" l="1"/>
  <c r="G3" s="1"/>
  <c r="I3" s="1"/>
  <c r="F4"/>
  <c r="G4" s="1"/>
  <c r="I4" s="1"/>
  <c r="F5" l="1"/>
  <c r="G5" l="1"/>
  <c r="I5" s="1"/>
  <c r="F6"/>
  <c r="G6" s="1"/>
  <c r="I6" s="1"/>
</calcChain>
</file>

<file path=xl/sharedStrings.xml><?xml version="1.0" encoding="utf-8"?>
<sst xmlns="http://schemas.openxmlformats.org/spreadsheetml/2006/main" count="43" uniqueCount="42">
  <si>
    <t>BIN</t>
  </si>
  <si>
    <t>FAILED</t>
  </si>
  <si>
    <t>AT RISK</t>
  </si>
  <si>
    <t>Failed/at risk</t>
  </si>
  <si>
    <t>1-(Failed/At Risk)</t>
  </si>
  <si>
    <t>ln(BIN)</t>
  </si>
  <si>
    <t>ln(H)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</si>
  <si>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</si>
  <si>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</si>
  <si>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</si>
  <si>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</si>
  <si>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</si>
  <si>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</si>
  <si>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</si>
  <si>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</si>
  <si>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</si>
  <si>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</si>
  <si>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</si>
  <si>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</si>
  <si>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</si>
  <si>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</si>
  <si>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</si>
  <si>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</si>
  <si>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</si>
  <si>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</si>
  <si>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</si>
  <si>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</si>
  <si>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</si>
  <si>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</si>
  <si>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</si>
  <si>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</si>
  <si>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</si>
  <si>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shape:</t>
  </si>
  <si>
    <t>scale:</t>
  </si>
  <si>
    <t>Below is based on matrix in Dr Bob' Weibull handbook:</t>
  </si>
  <si>
    <t>SUSPENDED</t>
  </si>
  <si>
    <t>Sum Rows:</t>
  </si>
  <si>
    <t>Sum columns:</t>
  </si>
  <si>
    <r>
      <t>S = S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x S</t>
    </r>
    <r>
      <rPr>
        <vertAlign val="subscript"/>
        <sz val="10"/>
        <rFont val="Arial"/>
        <family val="2"/>
      </rPr>
      <t>t-1</t>
    </r>
  </si>
  <si>
    <t>H = -ln(S)</t>
  </si>
  <si>
    <t>AT Risk</t>
  </si>
  <si>
    <t>y = mx + b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</si>
</sst>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Hindi"/>
      <family val="2"/>
    </font>
    <font>
      <i/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>
      <alignment horizontal="left"/>
    </xf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Sheet1!$H$2:$H$6</c:f>
              <c:numCache>
                <c:formatCode>General</c:formatCode>
                <c:ptCount val="5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-6.4148239217491554</c:v>
                </c:pt>
                <c:pt idx="1">
                  <c:v>-5.5561081003982293</c:v>
                </c:pt>
                <c:pt idx="2">
                  <c:v>-5.2962048491291771</c:v>
                </c:pt>
                <c:pt idx="3">
                  <c:v>-5.0181132141693645</c:v>
                </c:pt>
                <c:pt idx="4">
                  <c:v>-4.6080160369627192</c:v>
                </c:pt>
              </c:numCache>
            </c:numRef>
          </c:yVal>
        </c:ser>
        <c:ser>
          <c:idx val="1"/>
          <c:order val="1"/>
          <c:tx>
            <c:v>Ideal Line</c:v>
          </c:tx>
          <c:spPr>
            <a:ln w="28575">
              <a:noFill/>
            </a:ln>
          </c:spPr>
          <c:xVal>
            <c:numRef>
              <c:f>'linear regression results'!$D$24:$D$28</c:f>
              <c:numCache>
                <c:formatCode>General</c:formatCode>
                <c:ptCount val="5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</c:numCache>
            </c:numRef>
          </c:xVal>
          <c:yVal>
            <c:numRef>
              <c:f>'linear regression results'!$E$24:$E$28</c:f>
              <c:numCache>
                <c:formatCode>General</c:formatCode>
                <c:ptCount val="5"/>
                <c:pt idx="0">
                  <c:v>-6.3907952911152153</c:v>
                </c:pt>
                <c:pt idx="1">
                  <c:v>-5.6580907168766874</c:v>
                </c:pt>
                <c:pt idx="2">
                  <c:v>-5.2294860168402879</c:v>
                </c:pt>
                <c:pt idx="3">
                  <c:v>-4.9253861426381595</c:v>
                </c:pt>
                <c:pt idx="4">
                  <c:v>-4.6895079549382945</c:v>
                </c:pt>
              </c:numCache>
            </c:numRef>
          </c:yVal>
        </c:ser>
        <c:axId val="180224384"/>
        <c:axId val="332663424"/>
      </c:scatterChart>
      <c:valAx>
        <c:axId val="180224384"/>
        <c:scaling>
          <c:orientation val="minMax"/>
        </c:scaling>
        <c:axPos val="b"/>
        <c:numFmt formatCode="General" sourceLinked="1"/>
        <c:tickLblPos val="nextTo"/>
        <c:crossAx val="332663424"/>
        <c:crosses val="autoZero"/>
        <c:crossBetween val="midCat"/>
      </c:valAx>
      <c:valAx>
        <c:axId val="332663424"/>
        <c:scaling>
          <c:orientation val="minMax"/>
        </c:scaling>
        <c:axPos val="l"/>
        <c:majorGridlines/>
        <c:numFmt formatCode="General" sourceLinked="1"/>
        <c:tickLblPos val="nextTo"/>
        <c:crossAx val="180224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17</xdr:row>
      <xdr:rowOff>57149</xdr:rowOff>
    </xdr:from>
    <xdr:to>
      <xdr:col>7</xdr:col>
      <xdr:colOff>180975</xdr:colOff>
      <xdr:row>37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zoomScaleNormal="100" workbookViewId="0">
      <selection activeCell="I26" sqref="I26"/>
    </sheetView>
  </sheetViews>
  <sheetFormatPr defaultRowHeight="12.75"/>
  <cols>
    <col min="1" max="1" width="13.140625" bestFit="1" customWidth="1"/>
    <col min="2" max="4" width="11.5703125"/>
    <col min="5" max="5" width="15.5703125"/>
    <col min="6" max="8" width="11.5703125"/>
    <col min="9" max="9" width="12.5703125" bestFit="1" customWidth="1"/>
    <col min="10" max="1025" width="11.5703125"/>
  </cols>
  <sheetData>
    <row r="1" spans="1:10" ht="15.7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38</v>
      </c>
      <c r="G1" s="3" t="s">
        <v>39</v>
      </c>
      <c r="H1" s="3" t="s">
        <v>5</v>
      </c>
      <c r="I1" s="3" t="s">
        <v>6</v>
      </c>
    </row>
    <row r="2" spans="1:10">
      <c r="A2" s="1">
        <v>1</v>
      </c>
      <c r="B2" s="1">
        <v>9</v>
      </c>
      <c r="C2" s="1">
        <v>5502</v>
      </c>
      <c r="D2" s="1">
        <f>B2/C2</f>
        <v>1.6357688113413304E-3</v>
      </c>
      <c r="E2" s="1">
        <f>1-D2</f>
        <v>0.99836423118865869</v>
      </c>
      <c r="F2" s="1">
        <f>E2</f>
        <v>0.99836423118865869</v>
      </c>
      <c r="G2" s="3">
        <f>-LN(F2)</f>
        <v>1.6371081418994262E-3</v>
      </c>
      <c r="H2">
        <f>LN(A2)</f>
        <v>0</v>
      </c>
      <c r="I2">
        <f>LN(G2)</f>
        <v>-6.4148239217491554</v>
      </c>
    </row>
    <row r="3" spans="1:10">
      <c r="A3" s="1">
        <v>2</v>
      </c>
      <c r="B3" s="1">
        <v>10</v>
      </c>
      <c r="C3" s="1">
        <v>4496</v>
      </c>
      <c r="D3" s="1">
        <f>B3/C3</f>
        <v>2.224199288256228E-3</v>
      </c>
      <c r="E3" s="1">
        <f>1-D3</f>
        <v>0.99777580071174377</v>
      </c>
      <c r="F3" s="1">
        <f>E3*F2</f>
        <v>0.9961436701762284</v>
      </c>
      <c r="G3" s="3">
        <f>-LN(F3)</f>
        <v>3.8637846352728E-3</v>
      </c>
      <c r="H3">
        <f t="shared" ref="H3:H6" si="0">LN(A3)</f>
        <v>0.69314718055994529</v>
      </c>
      <c r="I3">
        <f t="shared" ref="I3:I6" si="1">LN(G3)</f>
        <v>-5.5561081003982293</v>
      </c>
    </row>
    <row r="4" spans="1:10">
      <c r="A4" s="1">
        <v>3</v>
      </c>
      <c r="B4" s="1">
        <v>4</v>
      </c>
      <c r="C4" s="1">
        <v>3490</v>
      </c>
      <c r="D4" s="1">
        <f>B4/C4</f>
        <v>1.146131805157593E-3</v>
      </c>
      <c r="E4" s="1">
        <f>1-D4</f>
        <v>0.99885386819484245</v>
      </c>
      <c r="F4" s="1">
        <f>E4*F3</f>
        <v>0.99500195823333304</v>
      </c>
      <c r="G4" s="3">
        <f>-LN(F4)</f>
        <v>5.0105737517793895E-3</v>
      </c>
      <c r="H4">
        <f t="shared" si="0"/>
        <v>1.0986122886681098</v>
      </c>
      <c r="I4">
        <f t="shared" si="1"/>
        <v>-5.2962048491291771</v>
      </c>
    </row>
    <row r="5" spans="1:10">
      <c r="A5" s="1">
        <v>4</v>
      </c>
      <c r="B5" s="1">
        <v>4</v>
      </c>
      <c r="C5" s="1">
        <v>2492</v>
      </c>
      <c r="D5" s="1">
        <f>B5/C5</f>
        <v>1.6051364365971107E-3</v>
      </c>
      <c r="E5" s="1">
        <f>1-D5</f>
        <v>0.9983948635634029</v>
      </c>
      <c r="F5" s="1">
        <f>E5*F4</f>
        <v>0.99340484433568721</v>
      </c>
      <c r="G5" s="3">
        <f>-LN(F5)</f>
        <v>6.6169998000531203E-3</v>
      </c>
      <c r="H5">
        <f t="shared" si="0"/>
        <v>1.3862943611198906</v>
      </c>
      <c r="I5">
        <f t="shared" si="1"/>
        <v>-5.0181132141693645</v>
      </c>
    </row>
    <row r="6" spans="1:10">
      <c r="A6" s="1">
        <v>5</v>
      </c>
      <c r="B6" s="1">
        <v>5</v>
      </c>
      <c r="C6" s="1">
        <v>1493</v>
      </c>
      <c r="D6" s="1">
        <f>B6/C6</f>
        <v>3.3489618218352311E-3</v>
      </c>
      <c r="E6" s="1">
        <f>1-D6</f>
        <v>0.99665103817816481</v>
      </c>
      <c r="F6" s="1">
        <f>E6*F5</f>
        <v>0.99007796943838089</v>
      </c>
      <c r="G6" s="3">
        <f>-LN(F6)</f>
        <v>9.9715819462062628E-3</v>
      </c>
      <c r="H6">
        <f t="shared" si="0"/>
        <v>1.6094379124341003</v>
      </c>
      <c r="I6">
        <f t="shared" si="1"/>
        <v>-4.6080160369627192</v>
      </c>
    </row>
    <row r="9" spans="1:10">
      <c r="B9" t="s">
        <v>34</v>
      </c>
    </row>
    <row r="10" spans="1:10">
      <c r="B10" s="3">
        <v>1000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 t="s">
        <v>36</v>
      </c>
      <c r="I10" t="s">
        <v>35</v>
      </c>
      <c r="J10" s="3" t="s">
        <v>40</v>
      </c>
    </row>
    <row r="11" spans="1:10">
      <c r="B11" s="3">
        <v>1</v>
      </c>
      <c r="C11" s="3">
        <v>0</v>
      </c>
      <c r="D11" s="3">
        <v>0</v>
      </c>
      <c r="E11" s="3">
        <v>3</v>
      </c>
      <c r="F11" s="3">
        <v>1</v>
      </c>
      <c r="G11" s="3">
        <v>4</v>
      </c>
      <c r="H11" s="3">
        <f>SUM(B11:G11)</f>
        <v>9</v>
      </c>
      <c r="I11" s="3">
        <f>G10-G17</f>
        <v>996</v>
      </c>
      <c r="J11" s="3">
        <f>6000-(I11/2)</f>
        <v>5502</v>
      </c>
    </row>
    <row r="12" spans="1:10">
      <c r="B12" s="3">
        <v>4</v>
      </c>
      <c r="C12" s="3">
        <v>1</v>
      </c>
      <c r="D12" s="3">
        <v>1</v>
      </c>
      <c r="E12" s="3">
        <v>3</v>
      </c>
      <c r="F12" s="3">
        <v>1</v>
      </c>
      <c r="G12" s="3"/>
      <c r="H12" s="3">
        <f t="shared" ref="H12:H16" si="2">SUM(B12:G12)</f>
        <v>10</v>
      </c>
      <c r="I12" s="3">
        <f>F10-F17</f>
        <v>998</v>
      </c>
      <c r="J12" s="3">
        <f>5000-SUM(B11:F11)-(I12/2)</f>
        <v>4496</v>
      </c>
    </row>
    <row r="13" spans="1:10">
      <c r="B13" s="3">
        <v>2</v>
      </c>
      <c r="C13" s="3">
        <v>0</v>
      </c>
      <c r="D13" s="3">
        <v>1</v>
      </c>
      <c r="E13" s="3">
        <v>1</v>
      </c>
      <c r="F13" s="3"/>
      <c r="G13" s="3"/>
      <c r="H13" s="3">
        <f t="shared" si="2"/>
        <v>4</v>
      </c>
      <c r="I13" s="3">
        <f>E10-E17</f>
        <v>993</v>
      </c>
      <c r="J13" s="3">
        <f>4000-SUM(B11:E12)-(I13/2)</f>
        <v>3490.5</v>
      </c>
    </row>
    <row r="14" spans="1:10">
      <c r="B14" s="3">
        <v>1</v>
      </c>
      <c r="C14" s="3">
        <v>1</v>
      </c>
      <c r="D14" s="3">
        <v>2</v>
      </c>
      <c r="E14" s="3"/>
      <c r="F14" s="3"/>
      <c r="G14" s="3"/>
      <c r="H14" s="3">
        <f t="shared" si="2"/>
        <v>4</v>
      </c>
      <c r="I14" s="3">
        <f>D10-D17</f>
        <v>996</v>
      </c>
      <c r="J14" s="3">
        <f>3000-SUM(B11:D13)-(I14/2)</f>
        <v>2492</v>
      </c>
    </row>
    <row r="15" spans="1:10">
      <c r="B15" s="3">
        <v>1</v>
      </c>
      <c r="C15" s="3">
        <v>4</v>
      </c>
      <c r="D15" s="3"/>
      <c r="E15" s="3"/>
      <c r="F15" s="3"/>
      <c r="G15" s="3"/>
      <c r="H15" s="3">
        <f t="shared" si="2"/>
        <v>5</v>
      </c>
      <c r="I15" s="3">
        <f>C10-C17</f>
        <v>994</v>
      </c>
      <c r="J15" s="3">
        <f>2000-SUM(B11:C14)-(I15/2)</f>
        <v>1493</v>
      </c>
    </row>
    <row r="16" spans="1:10">
      <c r="B16" s="3">
        <v>0</v>
      </c>
      <c r="C16" s="3"/>
      <c r="D16" s="3"/>
      <c r="E16" s="3"/>
      <c r="F16" s="3"/>
      <c r="G16" s="3"/>
      <c r="H16" s="3">
        <f t="shared" si="2"/>
        <v>0</v>
      </c>
      <c r="I16" s="3">
        <f>B10-B17</f>
        <v>991</v>
      </c>
    </row>
    <row r="17" spans="1:7">
      <c r="A17" t="s">
        <v>37</v>
      </c>
      <c r="B17" s="3">
        <f>SUM(B11:B16)</f>
        <v>9</v>
      </c>
      <c r="C17" s="3">
        <f t="shared" ref="C17:G17" si="3">SUM(C11:C16)</f>
        <v>6</v>
      </c>
      <c r="D17" s="3">
        <f t="shared" si="3"/>
        <v>4</v>
      </c>
      <c r="E17" s="3">
        <f t="shared" si="3"/>
        <v>7</v>
      </c>
      <c r="F17" s="3">
        <f t="shared" si="3"/>
        <v>2</v>
      </c>
      <c r="G17" s="3">
        <f t="shared" si="3"/>
        <v>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topLeftCell="A4" workbookViewId="0">
      <selection activeCell="F26" sqref="F26"/>
    </sheetView>
  </sheetViews>
  <sheetFormatPr defaultRowHeight="12.75"/>
  <cols>
    <col min="1" max="1" width="16.5703125" customWidth="1"/>
    <col min="2" max="2" width="12.5703125" bestFit="1" customWidth="1"/>
    <col min="3" max="3" width="13.7109375" bestFit="1" customWidth="1"/>
    <col min="5" max="5" width="12.42578125" bestFit="1" customWidth="1"/>
    <col min="6" max="6" width="13.5703125" bestFit="1" customWidth="1"/>
    <col min="7" max="9" width="12.5703125" bestFit="1" customWidth="1"/>
  </cols>
  <sheetData>
    <row r="1" spans="1:9">
      <c r="A1" t="s">
        <v>7</v>
      </c>
    </row>
    <row r="2" spans="1:9" ht="13.5" thickBot="1"/>
    <row r="3" spans="1:9">
      <c r="A3" s="7" t="s">
        <v>8</v>
      </c>
      <c r="B3" s="7"/>
    </row>
    <row r="4" spans="1:9">
      <c r="A4" s="4" t="s">
        <v>9</v>
      </c>
      <c r="B4" s="4">
        <v>0.99161196803187834</v>
      </c>
    </row>
    <row r="5" spans="1:9">
      <c r="A5" s="4" t="s">
        <v>10</v>
      </c>
      <c r="B5" s="4">
        <v>0.98329429514405486</v>
      </c>
    </row>
    <row r="6" spans="1:9">
      <c r="A6" s="4" t="s">
        <v>11</v>
      </c>
      <c r="B6" s="4">
        <v>0.97772572685873982</v>
      </c>
    </row>
    <row r="7" spans="1:9">
      <c r="A7" s="4" t="s">
        <v>12</v>
      </c>
      <c r="B7" s="4">
        <v>0.10110798555013441</v>
      </c>
    </row>
    <row r="8" spans="1:9" ht="13.5" thickBot="1">
      <c r="A8" s="5" t="s">
        <v>13</v>
      </c>
      <c r="B8" s="5">
        <v>5</v>
      </c>
    </row>
    <row r="10" spans="1:9" ht="13.5" thickBot="1">
      <c r="A10" t="s">
        <v>14</v>
      </c>
    </row>
    <row r="11" spans="1:9">
      <c r="A11" s="6"/>
      <c r="B11" s="6" t="s">
        <v>19</v>
      </c>
      <c r="C11" s="6" t="s">
        <v>20</v>
      </c>
      <c r="D11" s="6" t="s">
        <v>21</v>
      </c>
      <c r="E11" s="6" t="s">
        <v>22</v>
      </c>
      <c r="F11" s="6" t="s">
        <v>23</v>
      </c>
    </row>
    <row r="12" spans="1:9">
      <c r="A12" s="4" t="s">
        <v>15</v>
      </c>
      <c r="B12" s="4">
        <v>1</v>
      </c>
      <c r="C12" s="4">
        <v>1.8051399810577113</v>
      </c>
      <c r="D12" s="4">
        <v>1.8051399810577113</v>
      </c>
      <c r="E12" s="4">
        <v>176.57937278727715</v>
      </c>
      <c r="F12" s="4">
        <v>9.2103638469713111E-4</v>
      </c>
    </row>
    <row r="13" spans="1:9">
      <c r="A13" s="4" t="s">
        <v>16</v>
      </c>
      <c r="B13" s="4">
        <v>3</v>
      </c>
      <c r="C13" s="4">
        <v>3.066847422601857E-2</v>
      </c>
      <c r="D13" s="4">
        <v>1.0222824742006189E-2</v>
      </c>
      <c r="E13" s="4"/>
      <c r="F13" s="4"/>
    </row>
    <row r="14" spans="1:9" ht="13.5" thickBot="1">
      <c r="A14" s="5" t="s">
        <v>17</v>
      </c>
      <c r="B14" s="5">
        <v>4</v>
      </c>
      <c r="C14" s="5">
        <v>1.8358084552837299</v>
      </c>
      <c r="D14" s="5"/>
      <c r="E14" s="5"/>
      <c r="F14" s="5"/>
    </row>
    <row r="15" spans="1:9" ht="13.5" thickBot="1"/>
    <row r="16" spans="1:9">
      <c r="A16" s="6"/>
      <c r="B16" s="6" t="s">
        <v>24</v>
      </c>
      <c r="C16" s="6" t="s">
        <v>12</v>
      </c>
      <c r="D16" s="6" t="s">
        <v>25</v>
      </c>
      <c r="E16" s="6" t="s">
        <v>26</v>
      </c>
      <c r="F16" s="6" t="s">
        <v>27</v>
      </c>
      <c r="G16" s="6" t="s">
        <v>28</v>
      </c>
      <c r="H16" s="6" t="s">
        <v>29</v>
      </c>
      <c r="I16" s="6" t="s">
        <v>30</v>
      </c>
    </row>
    <row r="17" spans="1:9">
      <c r="A17" s="4" t="s">
        <v>18</v>
      </c>
      <c r="B17" s="4">
        <v>-6.3907952911152153</v>
      </c>
      <c r="C17" s="4">
        <v>8.8578218579010617E-2</v>
      </c>
      <c r="D17" s="4">
        <v>-72.148609371893258</v>
      </c>
      <c r="E17" s="4">
        <v>5.8679523854950051E-6</v>
      </c>
      <c r="F17" s="4">
        <v>-6.6726907155254498</v>
      </c>
      <c r="G17" s="4">
        <v>-6.1088998667049808</v>
      </c>
      <c r="H17" s="4">
        <v>-6.6726907155254498</v>
      </c>
      <c r="I17" s="4">
        <v>-6.1088998667049808</v>
      </c>
    </row>
    <row r="18" spans="1:9" ht="13.5" thickBot="1">
      <c r="A18" s="5" t="s">
        <v>31</v>
      </c>
      <c r="B18" s="5">
        <v>1.0570692556905836</v>
      </c>
      <c r="C18" s="5">
        <v>7.9548767796112016E-2</v>
      </c>
      <c r="D18" s="5">
        <v>13.288317154074742</v>
      </c>
      <c r="E18" s="5">
        <v>9.2103638469713187E-4</v>
      </c>
      <c r="F18" s="5">
        <v>0.80390957355954251</v>
      </c>
      <c r="G18" s="5">
        <v>1.3102289378216248</v>
      </c>
      <c r="H18" s="5">
        <v>0.80390957355954251</v>
      </c>
      <c r="I18" s="5">
        <v>1.3102289378216248</v>
      </c>
    </row>
    <row r="20" spans="1:9">
      <c r="A20" t="s">
        <v>32</v>
      </c>
      <c r="B20">
        <f>B18</f>
        <v>1.0570692556905836</v>
      </c>
    </row>
    <row r="21" spans="1:9">
      <c r="A21" t="s">
        <v>33</v>
      </c>
      <c r="B21">
        <f>EXP(-(B17/B18))</f>
        <v>422.3219008457794</v>
      </c>
    </row>
    <row r="24" spans="1:9">
      <c r="A24" t="s">
        <v>41</v>
      </c>
      <c r="B24">
        <v>0</v>
      </c>
      <c r="C24">
        <f>$B$18*B24+$B$17</f>
        <v>-6.3907952911152153</v>
      </c>
      <c r="D24">
        <v>0</v>
      </c>
      <c r="E24">
        <f>$B$18*D24+$B$17</f>
        <v>-6.3907952911152153</v>
      </c>
    </row>
    <row r="25" spans="1:9">
      <c r="B25">
        <f>B24+0.1</f>
        <v>0.1</v>
      </c>
      <c r="C25">
        <f t="shared" ref="C25:C44" si="0">$B$18*B25+$B$17</f>
        <v>-6.2850883655461569</v>
      </c>
      <c r="D25">
        <v>0.69314718055994529</v>
      </c>
      <c r="E25">
        <f t="shared" ref="E25:E28" si="1">$B$18*D25+$B$17</f>
        <v>-5.6580907168766874</v>
      </c>
    </row>
    <row r="26" spans="1:9">
      <c r="B26">
        <f t="shared" ref="B26:B44" si="2">B25+0.1</f>
        <v>0.2</v>
      </c>
      <c r="C26">
        <f t="shared" si="0"/>
        <v>-6.1793814399770985</v>
      </c>
      <c r="D26">
        <v>1.0986122886681098</v>
      </c>
      <c r="E26">
        <f t="shared" si="1"/>
        <v>-5.2294860168402879</v>
      </c>
    </row>
    <row r="27" spans="1:9">
      <c r="B27">
        <f t="shared" si="2"/>
        <v>0.30000000000000004</v>
      </c>
      <c r="C27">
        <f t="shared" si="0"/>
        <v>-6.0736745144080402</v>
      </c>
      <c r="D27">
        <v>1.3862943611198906</v>
      </c>
      <c r="E27">
        <f t="shared" si="1"/>
        <v>-4.9253861426381595</v>
      </c>
    </row>
    <row r="28" spans="1:9">
      <c r="B28">
        <f t="shared" si="2"/>
        <v>0.4</v>
      </c>
      <c r="C28">
        <f t="shared" si="0"/>
        <v>-5.9679675888389818</v>
      </c>
      <c r="D28">
        <v>1.6094379124341003</v>
      </c>
      <c r="E28">
        <f t="shared" si="1"/>
        <v>-4.6895079549382945</v>
      </c>
    </row>
    <row r="29" spans="1:9">
      <c r="B29">
        <f t="shared" si="2"/>
        <v>0.5</v>
      </c>
      <c r="C29">
        <f t="shared" si="0"/>
        <v>-5.8622606632699235</v>
      </c>
    </row>
    <row r="30" spans="1:9">
      <c r="B30">
        <f t="shared" si="2"/>
        <v>0.6</v>
      </c>
      <c r="C30">
        <f t="shared" si="0"/>
        <v>-5.7565537377008651</v>
      </c>
    </row>
    <row r="31" spans="1:9">
      <c r="B31">
        <f t="shared" si="2"/>
        <v>0.7</v>
      </c>
      <c r="C31">
        <f t="shared" si="0"/>
        <v>-5.6508468121318067</v>
      </c>
    </row>
    <row r="32" spans="1:9">
      <c r="B32">
        <f t="shared" si="2"/>
        <v>0.79999999999999993</v>
      </c>
      <c r="C32">
        <f t="shared" si="0"/>
        <v>-5.5451398865627484</v>
      </c>
    </row>
    <row r="33" spans="2:3">
      <c r="B33">
        <f t="shared" si="2"/>
        <v>0.89999999999999991</v>
      </c>
      <c r="C33">
        <f t="shared" si="0"/>
        <v>-5.43943296099369</v>
      </c>
    </row>
    <row r="34" spans="2:3">
      <c r="B34">
        <f t="shared" si="2"/>
        <v>0.99999999999999989</v>
      </c>
      <c r="C34">
        <f t="shared" si="0"/>
        <v>-5.3337260354246316</v>
      </c>
    </row>
    <row r="35" spans="2:3">
      <c r="B35">
        <f>B34+0.1</f>
        <v>1.0999999999999999</v>
      </c>
      <c r="C35">
        <f t="shared" si="0"/>
        <v>-5.2280191098555733</v>
      </c>
    </row>
    <row r="36" spans="2:3">
      <c r="B36">
        <f t="shared" si="2"/>
        <v>1.2</v>
      </c>
      <c r="C36">
        <f t="shared" si="0"/>
        <v>-5.1223121842865149</v>
      </c>
    </row>
    <row r="37" spans="2:3">
      <c r="B37">
        <f t="shared" si="2"/>
        <v>1.3</v>
      </c>
      <c r="C37">
        <f t="shared" si="0"/>
        <v>-5.0166052587174566</v>
      </c>
    </row>
    <row r="38" spans="2:3">
      <c r="B38">
        <f t="shared" si="2"/>
        <v>1.4000000000000001</v>
      </c>
      <c r="C38">
        <f t="shared" si="0"/>
        <v>-4.9108983331483982</v>
      </c>
    </row>
    <row r="39" spans="2:3">
      <c r="B39">
        <f t="shared" si="2"/>
        <v>1.5000000000000002</v>
      </c>
      <c r="C39">
        <f t="shared" si="0"/>
        <v>-4.8051914075793398</v>
      </c>
    </row>
    <row r="40" spans="2:3">
      <c r="B40">
        <f t="shared" si="2"/>
        <v>1.6000000000000003</v>
      </c>
      <c r="C40">
        <f t="shared" si="0"/>
        <v>-4.6994844820102815</v>
      </c>
    </row>
    <row r="41" spans="2:3">
      <c r="B41">
        <f t="shared" si="2"/>
        <v>1.7000000000000004</v>
      </c>
      <c r="C41">
        <f t="shared" si="0"/>
        <v>-4.5937775564412231</v>
      </c>
    </row>
    <row r="42" spans="2:3">
      <c r="B42">
        <f>B41+0.1</f>
        <v>1.8000000000000005</v>
      </c>
      <c r="C42">
        <f t="shared" si="0"/>
        <v>-4.4880706308721638</v>
      </c>
    </row>
    <row r="43" spans="2:3">
      <c r="B43">
        <f t="shared" si="2"/>
        <v>1.9000000000000006</v>
      </c>
      <c r="C43">
        <f t="shared" si="0"/>
        <v>-4.3823637053031064</v>
      </c>
    </row>
    <row r="44" spans="2:3">
      <c r="B44">
        <f t="shared" si="2"/>
        <v>2.0000000000000004</v>
      </c>
      <c r="C44">
        <f t="shared" si="0"/>
        <v>-4.2766567797340471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linear regression 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pybokeh </dc:creator>
  <cp:lastModifiedBy>Daniel Kim</cp:lastModifiedBy>
  <cp:revision>0</cp:revision>
  <dcterms:created xsi:type="dcterms:W3CDTF">2013-04-27T11:19:12Z</dcterms:created>
  <dcterms:modified xsi:type="dcterms:W3CDTF">2013-05-03T13:44:11Z</dcterms:modified>
</cp:coreProperties>
</file>