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siftcon2-my.sharepoint.com/personal/manuela_siftcon_co_za/Documents/2025/Data Engineearning/SQL/MSQL SERVER/"/>
    </mc:Choice>
  </mc:AlternateContent>
  <xr:revisionPtr revIDLastSave="67" documentId="11_F25DC773A252ABDACC1048E231DD66765BDE58E6" xr6:coauthVersionLast="47" xr6:coauthVersionMax="47" xr10:uidLastSave="{6EA53F10-3CBF-4FBF-8AE1-13F80C1DA889}"/>
  <bookViews>
    <workbookView xWindow="-108" yWindow="-108" windowWidth="23256" windowHeight="12456" xr2:uid="{00000000-000D-0000-FFFF-FFFF00000000}"/>
  </bookViews>
  <sheets>
    <sheet name="Sheet2" sheetId="3" r:id="rId1"/>
    <sheet name="EXERCISE 2_OUTPUT" sheetId="2" r:id="rId2"/>
    <sheet name="Sheet1" sheetId="1" r:id="rId3"/>
  </sheets>
  <definedNames>
    <definedName name="ExternalData_1" localSheetId="1" hidden="1">'EXERCISE 2_OUTPUT'!$A$1:$G$296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6" i="3"/>
  <c r="K7" i="3"/>
  <c r="K8" i="3"/>
  <c r="K9" i="3"/>
  <c r="K10" i="3"/>
  <c r="K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0" i="3"/>
  <c r="J42" i="3"/>
  <c r="J54" i="3"/>
  <c r="J66" i="3"/>
  <c r="J78" i="3"/>
  <c r="J90" i="3"/>
  <c r="J102" i="3"/>
  <c r="J114" i="3"/>
  <c r="J126" i="3"/>
  <c r="J138" i="3"/>
  <c r="J150" i="3"/>
  <c r="J162" i="3"/>
  <c r="J174" i="3"/>
  <c r="J186" i="3"/>
  <c r="J198" i="3"/>
  <c r="J210" i="3"/>
  <c r="J222" i="3"/>
  <c r="J234" i="3"/>
  <c r="J246" i="3"/>
  <c r="J258" i="3"/>
  <c r="J270" i="3"/>
  <c r="J282" i="3"/>
  <c r="J294" i="3"/>
  <c r="J31" i="3"/>
  <c r="J43" i="3"/>
  <c r="J67" i="3"/>
  <c r="J79" i="3"/>
  <c r="J91" i="3"/>
  <c r="J103" i="3"/>
  <c r="J115" i="3"/>
  <c r="J127" i="3"/>
  <c r="J139" i="3"/>
  <c r="J151" i="3"/>
  <c r="J163" i="3"/>
  <c r="J175" i="3"/>
  <c r="J187" i="3"/>
  <c r="J199" i="3"/>
  <c r="J211" i="3"/>
  <c r="J223" i="3"/>
  <c r="J235" i="3"/>
  <c r="J259" i="3"/>
  <c r="J271" i="3"/>
  <c r="J283" i="3"/>
  <c r="J295" i="3"/>
  <c r="J68" i="3"/>
  <c r="J104" i="3"/>
  <c r="J152" i="3"/>
  <c r="J188" i="3"/>
  <c r="J224" i="3"/>
  <c r="J272" i="3"/>
  <c r="J213" i="3"/>
  <c r="J285" i="3"/>
  <c r="J268" i="3"/>
  <c r="J55" i="3"/>
  <c r="J247" i="3"/>
  <c r="J32" i="3"/>
  <c r="J128" i="3"/>
  <c r="J176" i="3"/>
  <c r="J212" i="3"/>
  <c r="J260" i="3"/>
  <c r="J296" i="3"/>
  <c r="J201" i="3"/>
  <c r="J286" i="3"/>
  <c r="J280" i="3"/>
  <c r="J44" i="3"/>
  <c r="J56" i="3"/>
  <c r="J80" i="3"/>
  <c r="J116" i="3"/>
  <c r="J140" i="3"/>
  <c r="J200" i="3"/>
  <c r="J248" i="3"/>
  <c r="J284" i="3"/>
  <c r="J225" i="3"/>
  <c r="J297" i="3"/>
  <c r="J298" i="3"/>
  <c r="J33" i="3"/>
  <c r="J45" i="3"/>
  <c r="J57" i="3"/>
  <c r="J69" i="3"/>
  <c r="J81" i="3"/>
  <c r="J93" i="3"/>
  <c r="J105" i="3"/>
  <c r="J117" i="3"/>
  <c r="J129" i="3"/>
  <c r="J141" i="3"/>
  <c r="J153" i="3"/>
  <c r="J165" i="3"/>
  <c r="J177" i="3"/>
  <c r="J189" i="3"/>
  <c r="J249" i="3"/>
  <c r="J273" i="3"/>
  <c r="J250" i="3"/>
  <c r="J34" i="3"/>
  <c r="J46" i="3"/>
  <c r="J58" i="3"/>
  <c r="J70" i="3"/>
  <c r="J82" i="3"/>
  <c r="J94" i="3"/>
  <c r="J106" i="3"/>
  <c r="J118" i="3"/>
  <c r="J130" i="3"/>
  <c r="J142" i="3"/>
  <c r="J154" i="3"/>
  <c r="J166" i="3"/>
  <c r="J178" i="3"/>
  <c r="J190" i="3"/>
  <c r="J202" i="3"/>
  <c r="J214" i="3"/>
  <c r="J226" i="3"/>
  <c r="J238" i="3"/>
  <c r="J274" i="3"/>
  <c r="J35" i="3"/>
  <c r="J47" i="3"/>
  <c r="J59" i="3"/>
  <c r="J71" i="3"/>
  <c r="J83" i="3"/>
  <c r="J95" i="3"/>
  <c r="J107" i="3"/>
  <c r="J119" i="3"/>
  <c r="J131" i="3"/>
  <c r="J143" i="3"/>
  <c r="J155" i="3"/>
  <c r="J167" i="3"/>
  <c r="J179" i="3"/>
  <c r="J191" i="3"/>
  <c r="J203" i="3"/>
  <c r="J215" i="3"/>
  <c r="J227" i="3"/>
  <c r="J239" i="3"/>
  <c r="J251" i="3"/>
  <c r="J263" i="3"/>
  <c r="J275" i="3"/>
  <c r="J287" i="3"/>
  <c r="J299" i="3"/>
  <c r="J228" i="3"/>
  <c r="J264" i="3"/>
  <c r="J288" i="3"/>
  <c r="J217" i="3"/>
  <c r="J253" i="3"/>
  <c r="J289" i="3"/>
  <c r="J50" i="3"/>
  <c r="J86" i="3"/>
  <c r="J122" i="3"/>
  <c r="J170" i="3"/>
  <c r="J218" i="3"/>
  <c r="J266" i="3"/>
  <c r="J290" i="3"/>
  <c r="J39" i="3"/>
  <c r="J87" i="3"/>
  <c r="J147" i="3"/>
  <c r="J195" i="3"/>
  <c r="J243" i="3"/>
  <c r="J291" i="3"/>
  <c r="J40" i="3"/>
  <c r="J88" i="3"/>
  <c r="J124" i="3"/>
  <c r="J184" i="3"/>
  <c r="J256" i="3"/>
  <c r="J36" i="3"/>
  <c r="J48" i="3"/>
  <c r="J60" i="3"/>
  <c r="J72" i="3"/>
  <c r="J84" i="3"/>
  <c r="J96" i="3"/>
  <c r="J108" i="3"/>
  <c r="J120" i="3"/>
  <c r="J132" i="3"/>
  <c r="J144" i="3"/>
  <c r="J156" i="3"/>
  <c r="J168" i="3"/>
  <c r="J180" i="3"/>
  <c r="J192" i="3"/>
  <c r="J204" i="3"/>
  <c r="J216" i="3"/>
  <c r="J240" i="3"/>
  <c r="J252" i="3"/>
  <c r="J276" i="3"/>
  <c r="J300" i="3"/>
  <c r="J241" i="3"/>
  <c r="J277" i="3"/>
  <c r="J301" i="3"/>
  <c r="J26" i="3"/>
  <c r="J98" i="3"/>
  <c r="J146" i="3"/>
  <c r="J194" i="3"/>
  <c r="J230" i="3"/>
  <c r="J278" i="3"/>
  <c r="J27" i="3"/>
  <c r="J99" i="3"/>
  <c r="J159" i="3"/>
  <c r="J219" i="3"/>
  <c r="J303" i="3"/>
  <c r="J64" i="3"/>
  <c r="J100" i="3"/>
  <c r="J148" i="3"/>
  <c r="J208" i="3"/>
  <c r="J25" i="3"/>
  <c r="J37" i="3"/>
  <c r="J49" i="3"/>
  <c r="J61" i="3"/>
  <c r="J73" i="3"/>
  <c r="J85" i="3"/>
  <c r="J97" i="3"/>
  <c r="J109" i="3"/>
  <c r="J121" i="3"/>
  <c r="J133" i="3"/>
  <c r="J145" i="3"/>
  <c r="J157" i="3"/>
  <c r="J169" i="3"/>
  <c r="J181" i="3"/>
  <c r="J193" i="3"/>
  <c r="J205" i="3"/>
  <c r="J229" i="3"/>
  <c r="J265" i="3"/>
  <c r="J38" i="3"/>
  <c r="J62" i="3"/>
  <c r="J74" i="3"/>
  <c r="J110" i="3"/>
  <c r="J134" i="3"/>
  <c r="J158" i="3"/>
  <c r="J182" i="3"/>
  <c r="J206" i="3"/>
  <c r="J254" i="3"/>
  <c r="J302" i="3"/>
  <c r="J51" i="3"/>
  <c r="J111" i="3"/>
  <c r="J135" i="3"/>
  <c r="J183" i="3"/>
  <c r="J231" i="3"/>
  <c r="J267" i="3"/>
  <c r="J76" i="3"/>
  <c r="J112" i="3"/>
  <c r="J160" i="3"/>
  <c r="J220" i="3"/>
  <c r="J292" i="3"/>
  <c r="J242" i="3"/>
  <c r="J63" i="3"/>
  <c r="J171" i="3"/>
  <c r="J255" i="3"/>
  <c r="J28" i="3"/>
  <c r="J136" i="3"/>
  <c r="J196" i="3"/>
  <c r="J244" i="3"/>
  <c r="J75" i="3"/>
  <c r="J123" i="3"/>
  <c r="J207" i="3"/>
  <c r="J279" i="3"/>
  <c r="J52" i="3"/>
  <c r="J172" i="3"/>
  <c r="J232" i="3"/>
  <c r="J29" i="3"/>
  <c r="J41" i="3"/>
  <c r="J53" i="3"/>
  <c r="J65" i="3"/>
  <c r="J77" i="3"/>
  <c r="J89" i="3"/>
  <c r="J101" i="3"/>
  <c r="J113" i="3"/>
  <c r="J125" i="3"/>
  <c r="J137" i="3"/>
  <c r="J149" i="3"/>
  <c r="J161" i="3"/>
  <c r="J173" i="3"/>
  <c r="J185" i="3"/>
  <c r="J197" i="3"/>
  <c r="J209" i="3"/>
  <c r="J221" i="3"/>
  <c r="J233" i="3"/>
  <c r="J245" i="3"/>
  <c r="J257" i="3"/>
  <c r="J269" i="3"/>
  <c r="J281" i="3"/>
  <c r="J293" i="3"/>
  <c r="J92" i="3"/>
  <c r="J164" i="3"/>
  <c r="J236" i="3"/>
  <c r="J237" i="3"/>
  <c r="J261" i="3"/>
  <c r="J262" i="3"/>
  <c r="F7" i="3"/>
  <c r="F6" i="3"/>
  <c r="F5" i="3"/>
  <c r="F4" i="3"/>
  <c r="K24" i="3" l="1"/>
  <c r="K23" i="3"/>
  <c r="K22" i="3"/>
  <c r="K21" i="3"/>
  <c r="K20" i="3"/>
  <c r="K19" i="3"/>
  <c r="K18" i="3"/>
  <c r="K17" i="3"/>
  <c r="K16" i="3"/>
  <c r="K15" i="3"/>
  <c r="K14" i="3"/>
  <c r="K13" i="3"/>
  <c r="K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F9B94-E467-4CAF-A14A-962DA0F7405F}" keepAlive="1" name="Query - EXERCISE 2_OUTPUT" description="Connection to the 'EXERCISE 2_OUTPUT' query in the workbook." type="5" refreshedVersion="8" background="1" saveData="1">
    <dbPr connection="Provider=Microsoft.Mashup.OleDb.1;Data Source=$Workbook$;Location=&quot;EXERCISE 2_OUTPUT&quot;;Extended Properties=&quot;&quot;" command="SELECT * FROM [EXERCISE 2_OUTPUT]"/>
  </connection>
</connections>
</file>

<file path=xl/sharedStrings.xml><?xml version="1.0" encoding="utf-8"?>
<sst xmlns="http://schemas.openxmlformats.org/spreadsheetml/2006/main" count="1245" uniqueCount="346">
  <si>
    <t>ProductName</t>
  </si>
  <si>
    <t>ProductSubcategory</t>
  </si>
  <si>
    <t>ProductCategory</t>
  </si>
  <si>
    <t>ListPrice</t>
  </si>
  <si>
    <t>AvgPriceByCategory</t>
  </si>
  <si>
    <t>Sport-100 Helmet, Blue</t>
  </si>
  <si>
    <t>Helmets</t>
  </si>
  <si>
    <t>Accessories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</si>
  <si>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</si>
  <si>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</si>
  <si>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</si>
  <si>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</si>
  <si>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</si>
  <si>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</si>
  <si>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</si>
  <si>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</si>
  <si>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</si>
  <si>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</si>
  <si>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Touring-Panniers, Large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</si>
  <si>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</si>
  <si>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</si>
  <si>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</si>
  <si>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</si>
  <si>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</si>
  <si>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</si>
  <si>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</si>
  <si>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</si>
  <si>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</si>
  <si>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</si>
  <si>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LL Mountain Tire</t>
  </si>
  <si>
    <t>Tires and Tubes</t>
  </si>
  <si>
    <t>ML Mountain Tire</t>
  </si>
  <si>
    <t>HL Mountain Tire</t>
  </si>
  <si>
    <t>LL Road Tire</t>
  </si>
  <si>
    <t>ML Road Tire</t>
  </si>
  <si>
    <t>HL Road Tire</t>
  </si>
  <si>
    <t>Touring Tire</t>
  </si>
  <si>
    <t>Sport-100 Helmet, Red</t>
  </si>
  <si>
    <t>Sport-100 Helmet, Black</t>
  </si>
  <si>
    <t>Water Bottle - 30 oz.</t>
  </si>
  <si>
    <t>Bottles and Cages</t>
  </si>
  <si>
    <t>Mountain Bottle Cage</t>
  </si>
  <si>
    <t>Road Bottle Cage</t>
  </si>
  <si>
    <t>Patch Kit/8 Patches</t>
  </si>
  <si>
    <t>Mountain Tire Tube</t>
  </si>
  <si>
    <t>Road Tire Tube</t>
  </si>
  <si>
    <t>Touring Tire Tube</t>
  </si>
  <si>
    <t>Road-750 Black, 44</t>
  </si>
  <si>
    <t>Road Bikes</t>
  </si>
  <si>
    <t>Bikes</t>
  </si>
  <si>
    <t>Road-750 Black, 48</t>
  </si>
  <si>
    <t>Road-750 Black, 52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</si>
  <si>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</si>
  <si>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</si>
  <si>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</si>
  <si>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</si>
  <si>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</si>
  <si>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</si>
  <si>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</si>
  <si>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</si>
  <si>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</si>
  <si>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</si>
  <si>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</si>
  <si>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</si>
  <si>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</si>
  <si>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</si>
  <si>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</si>
  <si>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</si>
  <si>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</si>
  <si>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</si>
  <si>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</si>
  <si>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</si>
  <si>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</si>
  <si>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</si>
  <si>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</si>
  <si>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</si>
  <si>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</si>
  <si>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</si>
  <si>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</si>
  <si>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</si>
  <si>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</si>
  <si>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 Bikes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</si>
  <si>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</si>
  <si>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</si>
  <si>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</si>
  <si>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</si>
  <si>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</si>
  <si>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</si>
  <si>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</si>
  <si>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</si>
  <si>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</si>
  <si>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</si>
  <si>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</si>
  <si>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</si>
  <si>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</si>
  <si>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</si>
  <si>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</si>
  <si>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</si>
  <si>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</si>
  <si>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</si>
  <si>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</si>
  <si>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</si>
  <si>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</si>
  <si>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</si>
  <si>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</si>
  <si>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</si>
  <si>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</si>
  <si>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</si>
  <si>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</si>
  <si>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</si>
  <si>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</si>
  <si>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</si>
  <si>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</si>
  <si>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</si>
  <si>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</si>
  <si>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</si>
  <si>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</si>
  <si>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</si>
  <si>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</si>
  <si>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</si>
  <si>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</si>
  <si>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</si>
  <si>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</si>
  <si>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</si>
  <si>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</si>
  <si>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</si>
  <si>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</si>
  <si>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</si>
  <si>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</si>
  <si>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</si>
  <si>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</si>
  <si>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</si>
  <si>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</si>
  <si>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</si>
  <si>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</si>
  <si>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</si>
  <si>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</si>
  <si>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</si>
  <si>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</si>
  <si>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</si>
  <si>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</si>
  <si>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</si>
  <si>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</si>
  <si>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</si>
  <si>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</si>
  <si>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</si>
  <si>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</si>
  <si>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</si>
  <si>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Short-Sleeve Classic Jersey, S</t>
  </si>
  <si>
    <t>Jerseys</t>
  </si>
  <si>
    <t>Clothing</t>
  </si>
  <si>
    <t>Short-Sleeve Classic Jersey, M</t>
  </si>
  <si>
    <t>Short-Sleeve Classic Jersey, L</t>
  </si>
  <si>
    <t>Short-Sleeve Classic Jersey, XL</t>
  </si>
  <si>
    <t>AWC Logo Cap</t>
  </si>
  <si>
    <t>Caps</t>
  </si>
  <si>
    <t>Long-Sleeve Logo Jersey, S</t>
  </si>
  <si>
    <t>Long-Sleeve Logo Jersey, M</t>
  </si>
  <si>
    <t>Long-Sleeve Logo Jersey, L</t>
  </si>
  <si>
    <t>Long-Sleeve Logo Jersey, XL</t>
  </si>
  <si>
    <t>Men's Sports Shorts, M</t>
  </si>
  <si>
    <t>Shorts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</si>
  <si>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</si>
  <si>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</si>
  <si>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</si>
  <si>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</si>
  <si>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</si>
  <si>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</si>
  <si>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Men's Bib-Shorts, S</t>
  </si>
  <si>
    <t>Bib-Shorts</t>
  </si>
  <si>
    <t>Men's Bib-Shorts, M</t>
  </si>
  <si>
    <t>Men's Bib-Shorts,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</si>
  <si>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</si>
  <si>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</si>
  <si>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</si>
  <si>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</si>
  <si>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</si>
  <si>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</si>
  <si>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</si>
  <si>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</si>
  <si>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Vests</t>
  </si>
  <si>
    <t>Classic Vest, M</t>
  </si>
  <si>
    <t>Classic Vest, L</t>
  </si>
  <si>
    <t>Women's Mountain Shorts, S</t>
  </si>
  <si>
    <t>Women's Mountain Shorts, M</t>
  </si>
  <si>
    <t>Women's Mountain Shorts, L</t>
  </si>
  <si>
    <t>Racing Socks, M</t>
  </si>
  <si>
    <t>Socks</t>
  </si>
  <si>
    <t>Racing Socks, L</t>
  </si>
  <si>
    <t>Mountain Bike Socks, M</t>
  </si>
  <si>
    <t>Mountain Bike Socks, L</t>
  </si>
  <si>
    <t>Men's Sports Shorts, S</t>
  </si>
  <si>
    <t>HL Road Frame - Black, 58</t>
  </si>
  <si>
    <t>Road Frames</t>
  </si>
  <si>
    <t>Components</t>
  </si>
  <si>
    <t>HL Road Frame - Red, 58</t>
  </si>
  <si>
    <t>LL Mountain Frame - Black, 42</t>
  </si>
  <si>
    <t>Mountain Frames</t>
  </si>
  <si>
    <t>LL Mountain Frame - Black, 44</t>
  </si>
  <si>
    <t>LL Mountain Frame - Black, 48</t>
  </si>
  <si>
    <t>LL Mountain Frame - Black, 52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</si>
  <si>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</si>
  <si>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</si>
  <si>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</si>
  <si>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</si>
  <si>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</si>
  <si>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</si>
  <si>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</si>
  <si>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</si>
  <si>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</si>
  <si>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</si>
  <si>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</si>
  <si>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</si>
  <si>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Derailleurs</t>
  </si>
  <si>
    <t>LL Touring Handlebars</t>
  </si>
  <si>
    <t>Handlebars</t>
  </si>
  <si>
    <t>HL Touring Handlebars</t>
  </si>
  <si>
    <t>Front Brakes</t>
  </si>
  <si>
    <t>Brakes</t>
  </si>
  <si>
    <t>LL Crankset</t>
  </si>
  <si>
    <t>Cranksets</t>
  </si>
  <si>
    <t>ML Crankset</t>
  </si>
  <si>
    <t>HL Crankset</t>
  </si>
  <si>
    <t>Chain</t>
  </si>
  <si>
    <t>Chains</t>
  </si>
  <si>
    <t>LL Bottom Bracket</t>
  </si>
  <si>
    <t>Bottom Brackets</t>
  </si>
  <si>
    <t>ML Bottom Bracket</t>
  </si>
  <si>
    <t>HL Bottom Bracket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</si>
  <si>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</si>
  <si>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</si>
  <si>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</si>
  <si>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</si>
  <si>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</si>
  <si>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</si>
  <si>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</si>
  <si>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</si>
  <si>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</si>
  <si>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</si>
  <si>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</si>
  <si>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</si>
  <si>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</si>
  <si>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</si>
  <si>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</si>
  <si>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</si>
  <si>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</si>
  <si>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</si>
  <si>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</si>
  <si>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</si>
  <si>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</si>
  <si>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</si>
  <si>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</si>
  <si>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</si>
  <si>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</si>
  <si>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</si>
  <si>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</si>
  <si>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</si>
  <si>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</si>
  <si>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</si>
  <si>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</si>
  <si>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</si>
  <si>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</si>
  <si>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</si>
  <si>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</si>
  <si>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</si>
  <si>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</si>
  <si>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</si>
  <si>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</si>
  <si>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</si>
  <si>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</si>
  <si>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</si>
  <si>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</si>
  <si>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</si>
  <si>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</si>
  <si>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</si>
  <si>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</si>
  <si>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</si>
  <si>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</si>
  <si>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</si>
  <si>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</si>
  <si>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</si>
  <si>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</si>
  <si>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</si>
  <si>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</si>
  <si>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</si>
  <si>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</si>
  <si>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</si>
  <si>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</si>
  <si>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</si>
  <si>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</si>
  <si>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</si>
  <si>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</si>
  <si>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</si>
  <si>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</si>
  <si>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</si>
  <si>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</si>
  <si>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</si>
  <si>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</si>
  <si>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</si>
  <si>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</si>
  <si>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</si>
  <si>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</si>
  <si>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</si>
  <si>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</si>
  <si>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</si>
  <si>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</si>
  <si>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</si>
  <si>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</si>
  <si>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</si>
  <si>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</si>
  <si>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</si>
  <si>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</si>
  <si>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</si>
  <si>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</si>
  <si>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</si>
  <si>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</si>
  <si>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</si>
  <si>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</si>
  <si>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</si>
  <si>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</si>
  <si>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</si>
  <si>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</si>
  <si>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</si>
  <si>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</si>
  <si>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</si>
  <si>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</si>
  <si>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</si>
  <si>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</si>
  <si>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</si>
  <si>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</si>
  <si>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</si>
  <si>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</si>
  <si>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</si>
  <si>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</si>
  <si>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</si>
  <si>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</si>
  <si>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</si>
  <si>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</si>
  <si>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</si>
  <si>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</si>
  <si>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</si>
  <si>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Row Labels</t>
  </si>
  <si>
    <t>Grand Total</t>
  </si>
  <si>
    <t>Average of ListPrice</t>
  </si>
  <si>
    <t>AvgPriceByCategoryAndSubcategory</t>
  </si>
  <si>
    <t>ProductVsCategoryDelta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</si>
</sst>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81.496189930556" createdVersion="8" refreshedVersion="8" minRefreshableVersion="3" recordCount="295" xr:uid="{638202D6-A897-4B06-98D9-CAF25B3E3507}">
  <cacheSource type="worksheet">
    <worksheetSource name="EXERCISE_2_OUTPUT"/>
  </cacheSource>
  <cacheFields count="5">
    <cacheField name="ProductName" numFmtId="0">
      <sharedItems count="295">
        <s v="Hitch Rack - 4-Bike"/>
        <s v="All-Purpose Bike Stand"/>
        <s v="Water Bottle - 30 oz."/>
        <s v="Mountain Bottle Cage"/>
        <s v="Road Bottle Cage"/>
        <s v="Bike Wash - Dissolver"/>
        <s v="Fender Set - Mountain"/>
        <s v="Sport-100 Helmet, Red"/>
        <s v="Sport-100 Helmet, Black"/>
        <s v="Sport-100 Helmet, Blue"/>
        <s v="Hydration Pack - 70 oz."/>
        <s v="Taillights - Battery-Powered"/>
        <s v="Headlights - Dual-Beam"/>
        <s v="Headlights - Weatherproof"/>
        <s v="Cable Lock"/>
        <s v="Touring-Panniers, Large"/>
        <s v="Minipump"/>
        <s v="Mountain Pump"/>
        <s v="Patch Kit/8 Patches"/>
        <s v="LL Mountain Tire"/>
        <s v="ML Mountain Tire"/>
        <s v="HL Mountain Tire"/>
        <s v="LL Road Tire"/>
        <s v="ML Road Tire"/>
        <s v="HL Road Tire"/>
        <s v="Touring Tire"/>
        <s v="Mountain Tire Tube"/>
        <s v="Road Tire Tube"/>
        <s v="Touring Tire Tube"/>
        <s v="Mountain-400-W Silver, 38"/>
        <s v="Mountain-400-W Silver, 40"/>
        <s v="Mountain-400-W Silver, 42"/>
        <s v="Mountain-400-W Silver, 46"/>
        <s v="Mountain-500 Silver, 40"/>
        <s v="Mountain-500 Silver, 42"/>
        <s v="Mountain-500 Silver, 44"/>
        <s v="Mountain-500 Silver, 48"/>
        <s v="Mountain-500 Silver, 52"/>
        <s v="Mountain-500 Black, 40"/>
        <s v="Mountain-500 Black, 42"/>
        <s v="Mountain-500 Black, 44"/>
        <s v="Mountain-500 Black, 48"/>
        <s v="Mountain-500 Black, 52"/>
        <s v="Mountain-100 Silver, 38"/>
        <s v="Mountain-100 Silver, 42"/>
        <s v="Mountain-100 Silver, 44"/>
        <s v="Mountain-100 Silver, 48"/>
        <s v="Mountain-100 Black, 38"/>
        <s v="Mountain-100 Black, 42"/>
        <s v="Mountain-100 Black, 44"/>
        <s v="Mountain-100 Black, 48"/>
        <s v="Mountain-200 Silver, 38"/>
        <s v="Mountain-200 Silver, 42"/>
        <s v="Mountain-200 Silver, 46"/>
        <s v="Mountain-200 Black, 38"/>
        <s v="Mountain-200 Black, 42"/>
        <s v="Mountain-200 Black, 46"/>
        <s v="Mountain-300 Black, 38"/>
        <s v="Mountain-300 Black, 40"/>
        <s v="Mountain-300 Black, 44"/>
        <s v="Mountain-300 Black, 48"/>
        <s v="Road-250 Red, 44"/>
        <s v="Road-250 Red, 48"/>
        <s v="Road-250 Red, 52"/>
        <s v="Road-250 Red, 58"/>
        <s v="Road-250 Black, 44"/>
        <s v="Road-250 Black, 48"/>
        <s v="Road-250 Black, 52"/>
        <s v="Road-250 Black, 58"/>
        <s v="Road-550-W Yellow, 38"/>
        <s v="Road-550-W Yellow, 40"/>
        <s v="Road-550-W Yellow, 42"/>
        <s v="Road-550-W Yellow, 44"/>
        <s v="Road-550-W Yellow, 48"/>
        <s v="Road-150 Red, 62"/>
        <s v="Road-150 Red, 44"/>
        <s v="Road-150 Red, 48"/>
        <s v="Road-150 Red, 52"/>
        <s v="Road-150 Red, 56"/>
        <s v="Road-450 Red, 58"/>
        <s v="Road-450 Red, 60"/>
        <s v="Road-450 Red, 44"/>
        <s v="Road-450 Red, 48"/>
        <s v="Road-450 Red, 52"/>
        <s v="Road-650 Red, 58"/>
        <s v="Road-650 Red, 60"/>
        <s v="Road-650 Red, 62"/>
        <s v="Road-650 Red, 44"/>
        <s v="Road-650 Red, 48"/>
        <s v="Road-650 Red, 52"/>
        <s v="Road-650 Black, 58"/>
        <s v="Road-650 Black, 60"/>
        <s v="Road-650 Black, 62"/>
        <s v="Road-650 Black, 44"/>
        <s v="Road-650 Black, 48"/>
        <s v="Road-650 Black, 52"/>
        <s v="Road-350-W Yellow, 40"/>
        <s v="Road-350-W Yellow, 42"/>
        <s v="Road-350-W Yellow, 44"/>
        <s v="Road-350-W Yellow, 48"/>
        <s v="Road-750 Black, 58"/>
        <s v="Road-750 Black, 44"/>
        <s v="Road-750 Black, 48"/>
        <s v="Road-750 Black, 52"/>
        <s v="Touring-3000 Blue, 44"/>
        <s v="Touring-3000 Blue, 50"/>
        <s v="Touring-2000 Blue, 60"/>
        <s v="Touring-1000 Yellow, 46"/>
        <s v="Touring-1000 Yellow, 50"/>
        <s v="Touring-1000 Yellow, 54"/>
        <s v="Touring-1000 Yellow, 6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Touring-1000 Blue, 46"/>
        <s v="Touring-1000 Blue, 50"/>
        <s v="Touring-1000 Blue, 54"/>
        <s v="Touring-1000 Blue, 60"/>
        <s v="Touring-2000 Blue, 46"/>
        <s v="Touring-2000 Blue, 50"/>
        <s v="Touring-2000 Blue, 54"/>
        <s v="Men's Bib-Shorts, S"/>
        <s v="Men's Bib-Shorts, M"/>
        <s v="Men's Bib-Shorts, L"/>
        <s v="AWC Logo Cap"/>
        <s v="Half-Finger Gloves, S"/>
        <s v="Half-Finger Gloves, M"/>
        <s v="Half-Finger Gloves, L"/>
        <s v="Full-Finger Gloves, S"/>
        <s v="Full-Finger Gloves, M"/>
        <s v="Full-Finger Gloves, L"/>
        <s v="Long-Sleeve Logo Jersey, S"/>
        <s v="Long-Sleeve Logo Jersey, M"/>
        <s v="Long-Sleeve Logo Jersey, L"/>
        <s v="Long-Sleeve Logo Jersey, XL"/>
        <s v="Short-Sleeve Classic Jersey, S"/>
        <s v="Short-Sleeve Classic Jersey, M"/>
        <s v="Short-Sleeve Classic Jersey, L"/>
        <s v="Short-Sleeve Classic Jersey, XL"/>
        <s v="Women's Mountain Shorts, S"/>
        <s v="Women's Mountain Shorts, M"/>
        <s v="Women's Mountain Shorts, L"/>
        <s v="Men's Sports Shorts, S"/>
        <s v="Men's Sports Shorts, M"/>
        <s v="Men's Sports Shorts, L"/>
        <s v="Men's Sports Shorts, XL"/>
        <s v="Mountain Bike Socks, M"/>
        <s v="Mountain Bike Socks, L"/>
        <s v="Racing Socks, M"/>
        <s v="Racing Socks, L"/>
        <s v="Women's Tights, S"/>
        <s v="Women's Tights, M"/>
        <s v="Women's Tights, L"/>
        <s v="Classic Vest, S"/>
        <s v="Classic Vest, M"/>
        <s v="Classic Vest, L"/>
        <s v="LL Bottom Bracket"/>
        <s v="ML Bottom Bracket"/>
        <s v="HL Bottom Bracket"/>
        <s v="Front Brakes"/>
        <s v="Rear Brakes"/>
        <s v="Chain"/>
        <s v="LL Crankset"/>
        <s v="ML Crankset"/>
        <s v="HL Crankset"/>
        <s v="Rear Derailleur"/>
        <s v="Front Derailleur"/>
        <s v="LL Fork"/>
        <s v="ML Fork"/>
        <s v="HL Fork"/>
        <s v="LL Mountain Handlebars"/>
        <s v="ML Mountain Handlebars"/>
        <s v="HL Mountain Handlebars"/>
        <s v="LL Road Handlebars"/>
        <s v="ML Road Handlebars"/>
        <s v="HL Road Handlebars"/>
        <s v="LL Touring Handlebars"/>
        <s v="HL Touring Handlebars"/>
        <s v="LL Headset"/>
        <s v="ML Headset"/>
        <s v="HL Headset"/>
        <s v="ML Mountain Frame - Black, 38"/>
        <s v="HL Mountain Frame - Silver, 42"/>
        <s v="HL Mountain Frame - Silver, 44"/>
        <s v="HL Mountain Frame - Silver, 48"/>
        <s v="HL Mountain Frame - Silver, 46"/>
        <s v="HL Mountain Frame - Black, 42"/>
        <s v="HL Mountain Frame - Black, 44"/>
        <s v="HL Mountain Frame - Black, 48"/>
        <s v="HL Mountain Frame - Black, 46"/>
        <s v="HL Mountain Frame - Black, 38"/>
        <s v="HL Mountain Frame - Silver, 38"/>
        <s v="ML Mountain Frame - Black, 40"/>
        <s v="ML Mountain Frame - Black, 44"/>
        <s v="ML Mountain Frame - Black, 48"/>
        <s v="ML Mountain Frame-W - Silver, 38"/>
        <s v="LL Mountain Frame - Black, 40"/>
        <s v="LL Mountain Frame - Silver, 40"/>
        <s v="LL Mountain Frame - Black, 42"/>
        <s v="LL Mountain Frame - Black, 44"/>
        <s v="LL Mountain Frame - Black, 48"/>
        <s v="LL Mountain Frame - Black, 52"/>
        <s v="ML Mountain Frame-W - Silver, 40"/>
        <s v="ML Mountain Frame-W - Silver, 42"/>
        <s v="ML Mountain Frame-W - Silver, 46"/>
        <s v="LL Mountain Frame - Silver, 42"/>
        <s v="LL Mountain Frame - Silver, 44"/>
        <s v="LL Mountain Frame - Silver, 48"/>
        <s v="LL Mountain Frame - Silver, 52"/>
        <s v="LL Mountain Pedal"/>
        <s v="ML Mountain Pedal"/>
        <s v="HL Mountain Pedal"/>
        <s v="LL Road Pedal"/>
        <s v="ML Road Pedal"/>
        <s v="HL Road Pedal"/>
        <s v="Touring Pedal"/>
        <s v="ML Road Frame-W - Yellow, 40"/>
        <s v="ML Road Frame-W - Yellow, 42"/>
        <s v="ML Road Frame-W - Yellow, 44"/>
        <s v="ML Road Frame-W - Yellow, 48"/>
        <s v="HL Road Frame - Black, 62"/>
        <s v="HL Road Frame - Black, 44"/>
        <s v="HL Road Frame - Black, 48"/>
        <s v="HL Road Frame - Black, 52"/>
        <s v="ML Road Frame-W - Yellow, 38"/>
        <s v="HL Road Frame - Black, 58"/>
        <s v="HL Road Frame - Red, 58"/>
        <s v="HL Road Frame - Red, 62"/>
        <s v="HL Road Frame - Red, 44"/>
        <s v="HL Road Frame - Red, 48"/>
        <s v="HL Road Frame - Red, 52"/>
        <s v="HL Road Frame - Red, 56"/>
        <s v="LL Road Frame - Black, 58"/>
        <s v="LL Road Frame - Black, 60"/>
        <s v="LL Road Frame - Black, 62"/>
        <s v="LL Road Frame - Red, 44"/>
        <s v="LL Road Frame - Red, 48"/>
        <s v="LL Road Frame - Red, 52"/>
        <s v="LL Road Frame - Red, 58"/>
        <s v="LL Road Frame - Red, 60"/>
        <s v="LL Road Frame - Red, 62"/>
        <s v="ML Road Frame - Red, 44"/>
        <s v="ML Road Frame - Red, 48"/>
        <s v="ML Road Frame - Red, 52"/>
        <s v="ML Road Frame - Red, 58"/>
        <s v="ML Road Frame - Red, 60"/>
        <s v="LL Road Frame - Black, 44"/>
        <s v="LL Road Frame - Black, 48"/>
        <s v="LL Road Frame - Black, 52"/>
        <s v="LL Mountain Seat/Saddle"/>
        <s v="ML Mountain Seat/Saddle"/>
        <s v="HL Mountain Seat/Saddle"/>
        <s v="LL Road Seat/Saddle"/>
        <s v="ML Road Seat/Saddle"/>
        <s v="HL Road Seat/Saddle"/>
        <s v="LL Touring Seat/Saddle"/>
        <s v="ML Touring Seat/Saddle"/>
        <s v="HL Touring Seat/Saddle"/>
        <s v="LL Touring Frame - Blue, 50"/>
        <s v="LL Touring Frame - Blue, 54"/>
        <s v="LL Touring Frame - Blue, 58"/>
        <s v="LL Touring Frame - Blue, 62"/>
        <s v="LL Touring Frame - Yellow, 44"/>
        <s v="LL Touring Frame - Yellow, 50"/>
        <s v="LL Touring Frame - Yellow, 54"/>
        <s v="LL Touring Frame - Yellow, 58"/>
        <s v="LL Touring Frame - Blue, 44"/>
        <s v="HL Touring Frame - Yellow, 60"/>
        <s v="LL Touring Frame - Yellow, 62"/>
        <s v="HL Touring Frame - Yellow, 46"/>
        <s v="HL Touring Frame - Yellow, 50"/>
        <s v="HL Touring Frame - Yellow, 54"/>
        <s v="HL Touring Frame - Blue, 46"/>
        <s v="HL Touring Frame - Blue, 50"/>
        <s v="HL Touring Frame - Blue, 54"/>
        <s v="HL Touring Frame - Blue, 60"/>
        <s v="LL Mountain Rear Wheel"/>
        <s v="ML Mountain Rear Wheel"/>
        <s v="HL Mountain Rear Wheel"/>
        <s v="LL Road Rear Wheel"/>
        <s v="ML Road Rear Wheel"/>
        <s v="HL Road Rear Wheel"/>
        <s v="Touring Rear Wheel"/>
        <s v="LL Mountain Front Wheel"/>
        <s v="ML Mountain Front Wheel"/>
        <s v="HL Mountain Front Wheel"/>
        <s v="LL Road Front Wheel"/>
        <s v="ML Road Front Wheel"/>
        <s v="HL Road Front Wheel"/>
        <s v="Touring Front Wheel"/>
      </sharedItems>
    </cacheField>
    <cacheField name="ProductSubcategory" numFmtId="0">
      <sharedItems count="37">
        <s v="Bike Racks"/>
        <s v="Bike Stands"/>
        <s v="Bottles and Cages"/>
        <s v="Cleaners"/>
        <s v="Fenders"/>
        <s v="Helmets"/>
        <s v="Hydration Packs"/>
        <s v="Lights"/>
        <s v="Locks"/>
        <s v="Panniers"/>
        <s v="Pumps"/>
        <s v="Tires and Tubes"/>
        <s v="Mountain Bikes"/>
        <s v="Road Bikes"/>
        <s v="Touring Bikes"/>
        <s v="Bib-Shorts"/>
        <s v="Caps"/>
        <s v="Gloves"/>
        <s v="Jerseys"/>
        <s v="Shorts"/>
        <s v="Socks"/>
        <s v="Tights"/>
        <s v="Vests"/>
        <s v="Bottom Brackets"/>
        <s v="Brakes"/>
        <s v="Chains"/>
        <s v="Cranksets"/>
        <s v="Derailleurs"/>
        <s v="Forks"/>
        <s v="Handlebars"/>
        <s v="Headsets"/>
        <s v="Mountain Frames"/>
        <s v="Pedals"/>
        <s v="Road Frames"/>
        <s v="Saddles"/>
        <s v="Touring Frames"/>
        <s v="Wheels"/>
      </sharedItems>
    </cacheField>
    <cacheField name="ProductCategory" numFmtId="0">
      <sharedItems count="4">
        <s v="Accessories"/>
        <s v="Bikes"/>
        <s v="Clothing"/>
        <s v="Components"/>
      </sharedItems>
    </cacheField>
    <cacheField name="ListPrice" numFmtId="0">
      <sharedItems containsSemiMixedTypes="0" containsString="0" containsNumber="1" minValue="2.29" maxValue="3578.27"/>
    </cacheField>
    <cacheField name="AvgPriceByCategory" numFmtId="0">
      <sharedItems containsSemiMixedTypes="0" containsString="0" containsNumber="1" minValue="34.3489" maxValue="1586.73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n v="120"/>
    <n v="34.3489"/>
  </r>
  <r>
    <x v="1"/>
    <x v="1"/>
    <x v="0"/>
    <n v="159"/>
    <n v="34.3489"/>
  </r>
  <r>
    <x v="2"/>
    <x v="2"/>
    <x v="0"/>
    <n v="4.99"/>
    <n v="34.3489"/>
  </r>
  <r>
    <x v="3"/>
    <x v="2"/>
    <x v="0"/>
    <n v="9.99"/>
    <n v="34.3489"/>
  </r>
  <r>
    <x v="4"/>
    <x v="2"/>
    <x v="0"/>
    <n v="8.99"/>
    <n v="34.3489"/>
  </r>
  <r>
    <x v="5"/>
    <x v="3"/>
    <x v="0"/>
    <n v="7.95"/>
    <n v="34.3489"/>
  </r>
  <r>
    <x v="6"/>
    <x v="4"/>
    <x v="0"/>
    <n v="21.98"/>
    <n v="34.3489"/>
  </r>
  <r>
    <x v="7"/>
    <x v="5"/>
    <x v="0"/>
    <n v="34.99"/>
    <n v="34.3489"/>
  </r>
  <r>
    <x v="8"/>
    <x v="5"/>
    <x v="0"/>
    <n v="34.99"/>
    <n v="34.3489"/>
  </r>
  <r>
    <x v="9"/>
    <x v="5"/>
    <x v="0"/>
    <n v="34.99"/>
    <n v="34.3489"/>
  </r>
  <r>
    <x v="10"/>
    <x v="6"/>
    <x v="0"/>
    <n v="54.99"/>
    <n v="34.3489"/>
  </r>
  <r>
    <x v="11"/>
    <x v="7"/>
    <x v="0"/>
    <n v="13.99"/>
    <n v="34.3489"/>
  </r>
  <r>
    <x v="12"/>
    <x v="7"/>
    <x v="0"/>
    <n v="34.99"/>
    <n v="34.3489"/>
  </r>
  <r>
    <x v="13"/>
    <x v="7"/>
    <x v="0"/>
    <n v="44.99"/>
    <n v="34.3489"/>
  </r>
  <r>
    <x v="14"/>
    <x v="8"/>
    <x v="0"/>
    <n v="25"/>
    <n v="34.3489"/>
  </r>
  <r>
    <x v="15"/>
    <x v="9"/>
    <x v="0"/>
    <n v="125"/>
    <n v="34.3489"/>
  </r>
  <r>
    <x v="16"/>
    <x v="10"/>
    <x v="0"/>
    <n v="19.989999999999998"/>
    <n v="34.3489"/>
  </r>
  <r>
    <x v="17"/>
    <x v="10"/>
    <x v="0"/>
    <n v="24.99"/>
    <n v="34.3489"/>
  </r>
  <r>
    <x v="18"/>
    <x v="11"/>
    <x v="0"/>
    <n v="2.29"/>
    <n v="34.3489"/>
  </r>
  <r>
    <x v="19"/>
    <x v="11"/>
    <x v="0"/>
    <n v="24.99"/>
    <n v="34.3489"/>
  </r>
  <r>
    <x v="20"/>
    <x v="11"/>
    <x v="0"/>
    <n v="29.99"/>
    <n v="34.3489"/>
  </r>
  <r>
    <x v="21"/>
    <x v="11"/>
    <x v="0"/>
    <n v="35"/>
    <n v="34.3489"/>
  </r>
  <r>
    <x v="22"/>
    <x v="11"/>
    <x v="0"/>
    <n v="21.49"/>
    <n v="34.3489"/>
  </r>
  <r>
    <x v="23"/>
    <x v="11"/>
    <x v="0"/>
    <n v="24.99"/>
    <n v="34.3489"/>
  </r>
  <r>
    <x v="24"/>
    <x v="11"/>
    <x v="0"/>
    <n v="32.6"/>
    <n v="34.3489"/>
  </r>
  <r>
    <x v="25"/>
    <x v="11"/>
    <x v="0"/>
    <n v="28.99"/>
    <n v="34.3489"/>
  </r>
  <r>
    <x v="26"/>
    <x v="11"/>
    <x v="0"/>
    <n v="4.99"/>
    <n v="34.3489"/>
  </r>
  <r>
    <x v="27"/>
    <x v="11"/>
    <x v="0"/>
    <n v="3.99"/>
    <n v="34.3489"/>
  </r>
  <r>
    <x v="28"/>
    <x v="11"/>
    <x v="0"/>
    <n v="4.99"/>
    <n v="34.3489"/>
  </r>
  <r>
    <x v="29"/>
    <x v="12"/>
    <x v="1"/>
    <n v="769.49"/>
    <n v="1586.7370000000001"/>
  </r>
  <r>
    <x v="30"/>
    <x v="12"/>
    <x v="1"/>
    <n v="769.49"/>
    <n v="1586.7370000000001"/>
  </r>
  <r>
    <x v="31"/>
    <x v="12"/>
    <x v="1"/>
    <n v="769.49"/>
    <n v="1586.7370000000001"/>
  </r>
  <r>
    <x v="32"/>
    <x v="12"/>
    <x v="1"/>
    <n v="769.49"/>
    <n v="1586.7370000000001"/>
  </r>
  <r>
    <x v="33"/>
    <x v="12"/>
    <x v="1"/>
    <n v="564.99"/>
    <n v="1586.7370000000001"/>
  </r>
  <r>
    <x v="34"/>
    <x v="12"/>
    <x v="1"/>
    <n v="564.99"/>
    <n v="1586.7370000000001"/>
  </r>
  <r>
    <x v="35"/>
    <x v="12"/>
    <x v="1"/>
    <n v="564.99"/>
    <n v="1586.7370000000001"/>
  </r>
  <r>
    <x v="36"/>
    <x v="12"/>
    <x v="1"/>
    <n v="564.99"/>
    <n v="1586.7370000000001"/>
  </r>
  <r>
    <x v="37"/>
    <x v="12"/>
    <x v="1"/>
    <n v="564.99"/>
    <n v="1586.7370000000001"/>
  </r>
  <r>
    <x v="38"/>
    <x v="12"/>
    <x v="1"/>
    <n v="539.99"/>
    <n v="1586.7370000000001"/>
  </r>
  <r>
    <x v="39"/>
    <x v="12"/>
    <x v="1"/>
    <n v="539.99"/>
    <n v="1586.7370000000001"/>
  </r>
  <r>
    <x v="40"/>
    <x v="12"/>
    <x v="1"/>
    <n v="539.99"/>
    <n v="1586.7370000000001"/>
  </r>
  <r>
    <x v="41"/>
    <x v="12"/>
    <x v="1"/>
    <n v="539.99"/>
    <n v="1586.7370000000001"/>
  </r>
  <r>
    <x v="42"/>
    <x v="12"/>
    <x v="1"/>
    <n v="539.99"/>
    <n v="1586.7370000000001"/>
  </r>
  <r>
    <x v="43"/>
    <x v="12"/>
    <x v="1"/>
    <n v="3399.99"/>
    <n v="1586.7370000000001"/>
  </r>
  <r>
    <x v="44"/>
    <x v="12"/>
    <x v="1"/>
    <n v="3399.99"/>
    <n v="1586.7370000000001"/>
  </r>
  <r>
    <x v="45"/>
    <x v="12"/>
    <x v="1"/>
    <n v="3399.99"/>
    <n v="1586.7370000000001"/>
  </r>
  <r>
    <x v="46"/>
    <x v="12"/>
    <x v="1"/>
    <n v="3399.99"/>
    <n v="1586.7370000000001"/>
  </r>
  <r>
    <x v="47"/>
    <x v="12"/>
    <x v="1"/>
    <n v="3374.99"/>
    <n v="1586.7370000000001"/>
  </r>
  <r>
    <x v="48"/>
    <x v="12"/>
    <x v="1"/>
    <n v="3374.99"/>
    <n v="1586.7370000000001"/>
  </r>
  <r>
    <x v="49"/>
    <x v="12"/>
    <x v="1"/>
    <n v="3374.99"/>
    <n v="1586.7370000000001"/>
  </r>
  <r>
    <x v="50"/>
    <x v="12"/>
    <x v="1"/>
    <n v="3374.99"/>
    <n v="1586.7370000000001"/>
  </r>
  <r>
    <x v="51"/>
    <x v="12"/>
    <x v="1"/>
    <n v="2319.9899999999998"/>
    <n v="1586.7370000000001"/>
  </r>
  <r>
    <x v="52"/>
    <x v="12"/>
    <x v="1"/>
    <n v="2319.9899999999998"/>
    <n v="1586.7370000000001"/>
  </r>
  <r>
    <x v="53"/>
    <x v="12"/>
    <x v="1"/>
    <n v="2319.9899999999998"/>
    <n v="1586.7370000000001"/>
  </r>
  <r>
    <x v="54"/>
    <x v="12"/>
    <x v="1"/>
    <n v="2294.9899999999998"/>
    <n v="1586.7370000000001"/>
  </r>
  <r>
    <x v="55"/>
    <x v="12"/>
    <x v="1"/>
    <n v="2294.9899999999998"/>
    <n v="1586.7370000000001"/>
  </r>
  <r>
    <x v="56"/>
    <x v="12"/>
    <x v="1"/>
    <n v="2294.9899999999998"/>
    <n v="1586.7370000000001"/>
  </r>
  <r>
    <x v="57"/>
    <x v="12"/>
    <x v="1"/>
    <n v="1079.99"/>
    <n v="1586.7370000000001"/>
  </r>
  <r>
    <x v="58"/>
    <x v="12"/>
    <x v="1"/>
    <n v="1079.99"/>
    <n v="1586.7370000000001"/>
  </r>
  <r>
    <x v="59"/>
    <x v="12"/>
    <x v="1"/>
    <n v="1079.99"/>
    <n v="1586.7370000000001"/>
  </r>
  <r>
    <x v="60"/>
    <x v="12"/>
    <x v="1"/>
    <n v="1079.99"/>
    <n v="1586.7370000000001"/>
  </r>
  <r>
    <x v="61"/>
    <x v="13"/>
    <x v="1"/>
    <n v="2443.35"/>
    <n v="1586.7370000000001"/>
  </r>
  <r>
    <x v="62"/>
    <x v="13"/>
    <x v="1"/>
    <n v="2443.35"/>
    <n v="1586.7370000000001"/>
  </r>
  <r>
    <x v="63"/>
    <x v="13"/>
    <x v="1"/>
    <n v="2443.35"/>
    <n v="1586.7370000000001"/>
  </r>
  <r>
    <x v="64"/>
    <x v="13"/>
    <x v="1"/>
    <n v="2443.35"/>
    <n v="1586.7370000000001"/>
  </r>
  <r>
    <x v="65"/>
    <x v="13"/>
    <x v="1"/>
    <n v="2443.35"/>
    <n v="1586.7370000000001"/>
  </r>
  <r>
    <x v="66"/>
    <x v="13"/>
    <x v="1"/>
    <n v="2443.35"/>
    <n v="1586.7370000000001"/>
  </r>
  <r>
    <x v="67"/>
    <x v="13"/>
    <x v="1"/>
    <n v="2443.35"/>
    <n v="1586.7370000000001"/>
  </r>
  <r>
    <x v="68"/>
    <x v="13"/>
    <x v="1"/>
    <n v="2443.35"/>
    <n v="1586.7370000000001"/>
  </r>
  <r>
    <x v="69"/>
    <x v="13"/>
    <x v="1"/>
    <n v="1120.49"/>
    <n v="1586.7370000000001"/>
  </r>
  <r>
    <x v="70"/>
    <x v="13"/>
    <x v="1"/>
    <n v="1120.49"/>
    <n v="1586.7370000000001"/>
  </r>
  <r>
    <x v="71"/>
    <x v="13"/>
    <x v="1"/>
    <n v="1120.49"/>
    <n v="1586.7370000000001"/>
  </r>
  <r>
    <x v="72"/>
    <x v="13"/>
    <x v="1"/>
    <n v="1120.49"/>
    <n v="1586.7370000000001"/>
  </r>
  <r>
    <x v="73"/>
    <x v="13"/>
    <x v="1"/>
    <n v="1120.49"/>
    <n v="1586.7370000000001"/>
  </r>
  <r>
    <x v="74"/>
    <x v="13"/>
    <x v="1"/>
    <n v="3578.27"/>
    <n v="1586.7370000000001"/>
  </r>
  <r>
    <x v="75"/>
    <x v="13"/>
    <x v="1"/>
    <n v="3578.27"/>
    <n v="1586.7370000000001"/>
  </r>
  <r>
    <x v="76"/>
    <x v="13"/>
    <x v="1"/>
    <n v="3578.27"/>
    <n v="1586.7370000000001"/>
  </r>
  <r>
    <x v="77"/>
    <x v="13"/>
    <x v="1"/>
    <n v="3578.27"/>
    <n v="1586.7370000000001"/>
  </r>
  <r>
    <x v="78"/>
    <x v="13"/>
    <x v="1"/>
    <n v="3578.27"/>
    <n v="1586.7370000000001"/>
  </r>
  <r>
    <x v="79"/>
    <x v="13"/>
    <x v="1"/>
    <n v="1457.99"/>
    <n v="1586.7370000000001"/>
  </r>
  <r>
    <x v="80"/>
    <x v="13"/>
    <x v="1"/>
    <n v="1457.99"/>
    <n v="1586.7370000000001"/>
  </r>
  <r>
    <x v="81"/>
    <x v="13"/>
    <x v="1"/>
    <n v="1457.99"/>
    <n v="1586.7370000000001"/>
  </r>
  <r>
    <x v="82"/>
    <x v="13"/>
    <x v="1"/>
    <n v="1457.99"/>
    <n v="1586.7370000000001"/>
  </r>
  <r>
    <x v="83"/>
    <x v="13"/>
    <x v="1"/>
    <n v="1457.99"/>
    <n v="1586.7370000000001"/>
  </r>
  <r>
    <x v="84"/>
    <x v="13"/>
    <x v="1"/>
    <n v="782.99"/>
    <n v="1586.7370000000001"/>
  </r>
  <r>
    <x v="85"/>
    <x v="13"/>
    <x v="1"/>
    <n v="782.99"/>
    <n v="1586.7370000000001"/>
  </r>
  <r>
    <x v="86"/>
    <x v="13"/>
    <x v="1"/>
    <n v="782.99"/>
    <n v="1586.7370000000001"/>
  </r>
  <r>
    <x v="87"/>
    <x v="13"/>
    <x v="1"/>
    <n v="782.99"/>
    <n v="1586.7370000000001"/>
  </r>
  <r>
    <x v="88"/>
    <x v="13"/>
    <x v="1"/>
    <n v="782.99"/>
    <n v="1586.7370000000001"/>
  </r>
  <r>
    <x v="89"/>
    <x v="13"/>
    <x v="1"/>
    <n v="782.99"/>
    <n v="1586.7370000000001"/>
  </r>
  <r>
    <x v="90"/>
    <x v="13"/>
    <x v="1"/>
    <n v="782.99"/>
    <n v="1586.7370000000001"/>
  </r>
  <r>
    <x v="91"/>
    <x v="13"/>
    <x v="1"/>
    <n v="782.99"/>
    <n v="1586.7370000000001"/>
  </r>
  <r>
    <x v="92"/>
    <x v="13"/>
    <x v="1"/>
    <n v="782.99"/>
    <n v="1586.7370000000001"/>
  </r>
  <r>
    <x v="93"/>
    <x v="13"/>
    <x v="1"/>
    <n v="782.99"/>
    <n v="1586.7370000000001"/>
  </r>
  <r>
    <x v="94"/>
    <x v="13"/>
    <x v="1"/>
    <n v="782.99"/>
    <n v="1586.7370000000001"/>
  </r>
  <r>
    <x v="95"/>
    <x v="13"/>
    <x v="1"/>
    <n v="782.99"/>
    <n v="1586.7370000000001"/>
  </r>
  <r>
    <x v="96"/>
    <x v="13"/>
    <x v="1"/>
    <n v="1700.99"/>
    <n v="1586.7370000000001"/>
  </r>
  <r>
    <x v="97"/>
    <x v="13"/>
    <x v="1"/>
    <n v="1700.99"/>
    <n v="1586.7370000000001"/>
  </r>
  <r>
    <x v="98"/>
    <x v="13"/>
    <x v="1"/>
    <n v="1700.99"/>
    <n v="1586.7370000000001"/>
  </r>
  <r>
    <x v="99"/>
    <x v="13"/>
    <x v="1"/>
    <n v="1700.99"/>
    <n v="1586.7370000000001"/>
  </r>
  <r>
    <x v="100"/>
    <x v="13"/>
    <x v="1"/>
    <n v="539.99"/>
    <n v="1586.7370000000001"/>
  </r>
  <r>
    <x v="101"/>
    <x v="13"/>
    <x v="1"/>
    <n v="539.99"/>
    <n v="1586.7370000000001"/>
  </r>
  <r>
    <x v="102"/>
    <x v="13"/>
    <x v="1"/>
    <n v="539.99"/>
    <n v="1586.7370000000001"/>
  </r>
  <r>
    <x v="103"/>
    <x v="13"/>
    <x v="1"/>
    <n v="539.99"/>
    <n v="1586.7370000000001"/>
  </r>
  <r>
    <x v="104"/>
    <x v="14"/>
    <x v="1"/>
    <n v="742.35"/>
    <n v="1586.7370000000001"/>
  </r>
  <r>
    <x v="105"/>
    <x v="14"/>
    <x v="1"/>
    <n v="742.35"/>
    <n v="1586.7370000000001"/>
  </r>
  <r>
    <x v="106"/>
    <x v="14"/>
    <x v="1"/>
    <n v="1214.8499999999999"/>
    <n v="1586.7370000000001"/>
  </r>
  <r>
    <x v="107"/>
    <x v="14"/>
    <x v="1"/>
    <n v="2384.0700000000002"/>
    <n v="1586.7370000000001"/>
  </r>
  <r>
    <x v="108"/>
    <x v="14"/>
    <x v="1"/>
    <n v="2384.0700000000002"/>
    <n v="1586.7370000000001"/>
  </r>
  <r>
    <x v="109"/>
    <x v="14"/>
    <x v="1"/>
    <n v="2384.0700000000002"/>
    <n v="1586.7370000000001"/>
  </r>
  <r>
    <x v="110"/>
    <x v="14"/>
    <x v="1"/>
    <n v="2384.0700000000002"/>
    <n v="1586.7370000000001"/>
  </r>
  <r>
    <x v="111"/>
    <x v="14"/>
    <x v="1"/>
    <n v="742.35"/>
    <n v="1586.7370000000001"/>
  </r>
  <r>
    <x v="112"/>
    <x v="14"/>
    <x v="1"/>
    <n v="742.35"/>
    <n v="1586.7370000000001"/>
  </r>
  <r>
    <x v="113"/>
    <x v="14"/>
    <x v="1"/>
    <n v="742.35"/>
    <n v="1586.7370000000001"/>
  </r>
  <r>
    <x v="114"/>
    <x v="14"/>
    <x v="1"/>
    <n v="742.35"/>
    <n v="1586.7370000000001"/>
  </r>
  <r>
    <x v="115"/>
    <x v="14"/>
    <x v="1"/>
    <n v="742.35"/>
    <n v="1586.7370000000001"/>
  </r>
  <r>
    <x v="116"/>
    <x v="14"/>
    <x v="1"/>
    <n v="742.35"/>
    <n v="1586.7370000000001"/>
  </r>
  <r>
    <x v="117"/>
    <x v="14"/>
    <x v="1"/>
    <n v="742.35"/>
    <n v="1586.7370000000001"/>
  </r>
  <r>
    <x v="118"/>
    <x v="14"/>
    <x v="1"/>
    <n v="742.35"/>
    <n v="1586.7370000000001"/>
  </r>
  <r>
    <x v="119"/>
    <x v="14"/>
    <x v="1"/>
    <n v="2384.0700000000002"/>
    <n v="1586.7370000000001"/>
  </r>
  <r>
    <x v="120"/>
    <x v="14"/>
    <x v="1"/>
    <n v="2384.0700000000002"/>
    <n v="1586.7370000000001"/>
  </r>
  <r>
    <x v="121"/>
    <x v="14"/>
    <x v="1"/>
    <n v="2384.0700000000002"/>
    <n v="1586.7370000000001"/>
  </r>
  <r>
    <x v="122"/>
    <x v="14"/>
    <x v="1"/>
    <n v="2384.0700000000002"/>
    <n v="1586.7370000000001"/>
  </r>
  <r>
    <x v="123"/>
    <x v="14"/>
    <x v="1"/>
    <n v="1214.8499999999999"/>
    <n v="1586.7370000000001"/>
  </r>
  <r>
    <x v="124"/>
    <x v="14"/>
    <x v="1"/>
    <n v="1214.8499999999999"/>
    <n v="1586.7370000000001"/>
  </r>
  <r>
    <x v="125"/>
    <x v="14"/>
    <x v="1"/>
    <n v="1214.8499999999999"/>
    <n v="1586.7370000000001"/>
  </r>
  <r>
    <x v="126"/>
    <x v="15"/>
    <x v="2"/>
    <n v="89.99"/>
    <n v="50.991399999999999"/>
  </r>
  <r>
    <x v="127"/>
    <x v="15"/>
    <x v="2"/>
    <n v="89.99"/>
    <n v="50.991399999999999"/>
  </r>
  <r>
    <x v="128"/>
    <x v="15"/>
    <x v="2"/>
    <n v="89.99"/>
    <n v="50.991399999999999"/>
  </r>
  <r>
    <x v="129"/>
    <x v="16"/>
    <x v="2"/>
    <n v="8.99"/>
    <n v="50.991399999999999"/>
  </r>
  <r>
    <x v="130"/>
    <x v="17"/>
    <x v="2"/>
    <n v="24.49"/>
    <n v="50.991399999999999"/>
  </r>
  <r>
    <x v="131"/>
    <x v="17"/>
    <x v="2"/>
    <n v="24.49"/>
    <n v="50.991399999999999"/>
  </r>
  <r>
    <x v="132"/>
    <x v="17"/>
    <x v="2"/>
    <n v="24.49"/>
    <n v="50.991399999999999"/>
  </r>
  <r>
    <x v="133"/>
    <x v="17"/>
    <x v="2"/>
    <n v="37.99"/>
    <n v="50.991399999999999"/>
  </r>
  <r>
    <x v="134"/>
    <x v="17"/>
    <x v="2"/>
    <n v="37.99"/>
    <n v="50.991399999999999"/>
  </r>
  <r>
    <x v="135"/>
    <x v="17"/>
    <x v="2"/>
    <n v="37.99"/>
    <n v="50.991399999999999"/>
  </r>
  <r>
    <x v="136"/>
    <x v="18"/>
    <x v="2"/>
    <n v="49.99"/>
    <n v="50.991399999999999"/>
  </r>
  <r>
    <x v="137"/>
    <x v="18"/>
    <x v="2"/>
    <n v="49.99"/>
    <n v="50.991399999999999"/>
  </r>
  <r>
    <x v="138"/>
    <x v="18"/>
    <x v="2"/>
    <n v="49.99"/>
    <n v="50.991399999999999"/>
  </r>
  <r>
    <x v="139"/>
    <x v="18"/>
    <x v="2"/>
    <n v="49.99"/>
    <n v="50.991399999999999"/>
  </r>
  <r>
    <x v="140"/>
    <x v="18"/>
    <x v="2"/>
    <n v="53.99"/>
    <n v="50.991399999999999"/>
  </r>
  <r>
    <x v="141"/>
    <x v="18"/>
    <x v="2"/>
    <n v="53.99"/>
    <n v="50.991399999999999"/>
  </r>
  <r>
    <x v="142"/>
    <x v="18"/>
    <x v="2"/>
    <n v="53.99"/>
    <n v="50.991399999999999"/>
  </r>
  <r>
    <x v="143"/>
    <x v="18"/>
    <x v="2"/>
    <n v="53.99"/>
    <n v="50.991399999999999"/>
  </r>
  <r>
    <x v="144"/>
    <x v="19"/>
    <x v="2"/>
    <n v="69.989999999999995"/>
    <n v="50.991399999999999"/>
  </r>
  <r>
    <x v="145"/>
    <x v="19"/>
    <x v="2"/>
    <n v="69.989999999999995"/>
    <n v="50.991399999999999"/>
  </r>
  <r>
    <x v="146"/>
    <x v="19"/>
    <x v="2"/>
    <n v="69.989999999999995"/>
    <n v="50.991399999999999"/>
  </r>
  <r>
    <x v="147"/>
    <x v="19"/>
    <x v="2"/>
    <n v="59.99"/>
    <n v="50.991399999999999"/>
  </r>
  <r>
    <x v="148"/>
    <x v="19"/>
    <x v="2"/>
    <n v="59.99"/>
    <n v="50.991399999999999"/>
  </r>
  <r>
    <x v="149"/>
    <x v="19"/>
    <x v="2"/>
    <n v="59.99"/>
    <n v="50.991399999999999"/>
  </r>
  <r>
    <x v="150"/>
    <x v="19"/>
    <x v="2"/>
    <n v="59.99"/>
    <n v="50.991399999999999"/>
  </r>
  <r>
    <x v="151"/>
    <x v="20"/>
    <x v="2"/>
    <n v="9.5"/>
    <n v="50.991399999999999"/>
  </r>
  <r>
    <x v="152"/>
    <x v="20"/>
    <x v="2"/>
    <n v="9.5"/>
    <n v="50.991399999999999"/>
  </r>
  <r>
    <x v="153"/>
    <x v="20"/>
    <x v="2"/>
    <n v="8.99"/>
    <n v="50.991399999999999"/>
  </r>
  <r>
    <x v="154"/>
    <x v="20"/>
    <x v="2"/>
    <n v="8.99"/>
    <n v="50.991399999999999"/>
  </r>
  <r>
    <x v="155"/>
    <x v="21"/>
    <x v="2"/>
    <n v="74.989999999999995"/>
    <n v="50.991399999999999"/>
  </r>
  <r>
    <x v="156"/>
    <x v="21"/>
    <x v="2"/>
    <n v="74.989999999999995"/>
    <n v="50.991399999999999"/>
  </r>
  <r>
    <x v="157"/>
    <x v="21"/>
    <x v="2"/>
    <n v="74.989999999999995"/>
    <n v="50.991399999999999"/>
  </r>
  <r>
    <x v="158"/>
    <x v="22"/>
    <x v="2"/>
    <n v="63.5"/>
    <n v="50.991399999999999"/>
  </r>
  <r>
    <x v="159"/>
    <x v="22"/>
    <x v="2"/>
    <n v="63.5"/>
    <n v="50.991399999999999"/>
  </r>
  <r>
    <x v="160"/>
    <x v="22"/>
    <x v="2"/>
    <n v="63.5"/>
    <n v="50.991399999999999"/>
  </r>
  <r>
    <x v="161"/>
    <x v="23"/>
    <x v="3"/>
    <n v="53.99"/>
    <n v="469.86020000000002"/>
  </r>
  <r>
    <x v="162"/>
    <x v="23"/>
    <x v="3"/>
    <n v="101.24"/>
    <n v="469.86020000000002"/>
  </r>
  <r>
    <x v="163"/>
    <x v="23"/>
    <x v="3"/>
    <n v="121.49"/>
    <n v="469.86020000000002"/>
  </r>
  <r>
    <x v="164"/>
    <x v="24"/>
    <x v="3"/>
    <n v="106.5"/>
    <n v="469.86020000000002"/>
  </r>
  <r>
    <x v="165"/>
    <x v="24"/>
    <x v="3"/>
    <n v="106.5"/>
    <n v="469.86020000000002"/>
  </r>
  <r>
    <x v="166"/>
    <x v="25"/>
    <x v="3"/>
    <n v="20.239999999999998"/>
    <n v="469.86020000000002"/>
  </r>
  <r>
    <x v="167"/>
    <x v="26"/>
    <x v="3"/>
    <n v="175.49"/>
    <n v="469.86020000000002"/>
  </r>
  <r>
    <x v="168"/>
    <x v="26"/>
    <x v="3"/>
    <n v="256.49"/>
    <n v="469.86020000000002"/>
  </r>
  <r>
    <x v="169"/>
    <x v="26"/>
    <x v="3"/>
    <n v="404.99"/>
    <n v="469.86020000000002"/>
  </r>
  <r>
    <x v="170"/>
    <x v="27"/>
    <x v="3"/>
    <n v="121.46"/>
    <n v="469.86020000000002"/>
  </r>
  <r>
    <x v="171"/>
    <x v="27"/>
    <x v="3"/>
    <n v="91.49"/>
    <n v="469.86020000000002"/>
  </r>
  <r>
    <x v="172"/>
    <x v="28"/>
    <x v="3"/>
    <n v="148.22"/>
    <n v="469.86020000000002"/>
  </r>
  <r>
    <x v="173"/>
    <x v="28"/>
    <x v="3"/>
    <n v="175.49"/>
    <n v="469.86020000000002"/>
  </r>
  <r>
    <x v="174"/>
    <x v="28"/>
    <x v="3"/>
    <n v="229.49"/>
    <n v="469.86020000000002"/>
  </r>
  <r>
    <x v="175"/>
    <x v="29"/>
    <x v="3"/>
    <n v="44.54"/>
    <n v="469.86020000000002"/>
  </r>
  <r>
    <x v="176"/>
    <x v="29"/>
    <x v="3"/>
    <n v="61.92"/>
    <n v="469.86020000000002"/>
  </r>
  <r>
    <x v="177"/>
    <x v="29"/>
    <x v="3"/>
    <n v="120.27"/>
    <n v="469.86020000000002"/>
  </r>
  <r>
    <x v="178"/>
    <x v="29"/>
    <x v="3"/>
    <n v="44.54"/>
    <n v="469.86020000000002"/>
  </r>
  <r>
    <x v="179"/>
    <x v="29"/>
    <x v="3"/>
    <n v="61.92"/>
    <n v="469.86020000000002"/>
  </r>
  <r>
    <x v="180"/>
    <x v="29"/>
    <x v="3"/>
    <n v="120.27"/>
    <n v="469.86020000000002"/>
  </r>
  <r>
    <x v="181"/>
    <x v="29"/>
    <x v="3"/>
    <n v="46.09"/>
    <n v="469.86020000000002"/>
  </r>
  <r>
    <x v="182"/>
    <x v="29"/>
    <x v="3"/>
    <n v="91.57"/>
    <n v="469.86020000000002"/>
  </r>
  <r>
    <x v="183"/>
    <x v="30"/>
    <x v="3"/>
    <n v="34.200000000000003"/>
    <n v="469.86020000000002"/>
  </r>
  <r>
    <x v="184"/>
    <x v="30"/>
    <x v="3"/>
    <n v="102.29"/>
    <n v="469.86020000000002"/>
  </r>
  <r>
    <x v="185"/>
    <x v="30"/>
    <x v="3"/>
    <n v="124.73"/>
    <n v="469.86020000000002"/>
  </r>
  <r>
    <x v="186"/>
    <x v="31"/>
    <x v="3"/>
    <n v="348.76"/>
    <n v="469.86020000000002"/>
  </r>
  <r>
    <x v="187"/>
    <x v="31"/>
    <x v="3"/>
    <n v="1364.5"/>
    <n v="469.86020000000002"/>
  </r>
  <r>
    <x v="188"/>
    <x v="31"/>
    <x v="3"/>
    <n v="1364.5"/>
    <n v="469.86020000000002"/>
  </r>
  <r>
    <x v="189"/>
    <x v="31"/>
    <x v="3"/>
    <n v="1364.5"/>
    <n v="469.86020000000002"/>
  </r>
  <r>
    <x v="190"/>
    <x v="31"/>
    <x v="3"/>
    <n v="1364.5"/>
    <n v="469.86020000000002"/>
  </r>
  <r>
    <x v="191"/>
    <x v="31"/>
    <x v="3"/>
    <n v="1349.6"/>
    <n v="469.86020000000002"/>
  </r>
  <r>
    <x v="192"/>
    <x v="31"/>
    <x v="3"/>
    <n v="1349.6"/>
    <n v="469.86020000000002"/>
  </r>
  <r>
    <x v="193"/>
    <x v="31"/>
    <x v="3"/>
    <n v="1349.6"/>
    <n v="469.86020000000002"/>
  </r>
  <r>
    <x v="194"/>
    <x v="31"/>
    <x v="3"/>
    <n v="1349.6"/>
    <n v="469.86020000000002"/>
  </r>
  <r>
    <x v="195"/>
    <x v="31"/>
    <x v="3"/>
    <n v="1349.6"/>
    <n v="469.86020000000002"/>
  </r>
  <r>
    <x v="196"/>
    <x v="31"/>
    <x v="3"/>
    <n v="1364.5"/>
    <n v="469.86020000000002"/>
  </r>
  <r>
    <x v="197"/>
    <x v="31"/>
    <x v="3"/>
    <n v="348.76"/>
    <n v="469.86020000000002"/>
  </r>
  <r>
    <x v="198"/>
    <x v="31"/>
    <x v="3"/>
    <n v="348.76"/>
    <n v="469.86020000000002"/>
  </r>
  <r>
    <x v="199"/>
    <x v="31"/>
    <x v="3"/>
    <n v="348.76"/>
    <n v="469.86020000000002"/>
  </r>
  <r>
    <x v="200"/>
    <x v="31"/>
    <x v="3"/>
    <n v="364.09"/>
    <n v="469.86020000000002"/>
  </r>
  <r>
    <x v="201"/>
    <x v="31"/>
    <x v="3"/>
    <n v="249.79"/>
    <n v="469.86020000000002"/>
  </r>
  <r>
    <x v="202"/>
    <x v="31"/>
    <x v="3"/>
    <n v="264.05"/>
    <n v="469.86020000000002"/>
  </r>
  <r>
    <x v="203"/>
    <x v="31"/>
    <x v="3"/>
    <n v="249.79"/>
    <n v="469.86020000000002"/>
  </r>
  <r>
    <x v="204"/>
    <x v="31"/>
    <x v="3"/>
    <n v="249.79"/>
    <n v="469.86020000000002"/>
  </r>
  <r>
    <x v="205"/>
    <x v="31"/>
    <x v="3"/>
    <n v="249.79"/>
    <n v="469.86020000000002"/>
  </r>
  <r>
    <x v="206"/>
    <x v="31"/>
    <x v="3"/>
    <n v="249.79"/>
    <n v="469.86020000000002"/>
  </r>
  <r>
    <x v="207"/>
    <x v="31"/>
    <x v="3"/>
    <n v="364.09"/>
    <n v="469.86020000000002"/>
  </r>
  <r>
    <x v="208"/>
    <x v="31"/>
    <x v="3"/>
    <n v="364.09"/>
    <n v="469.86020000000002"/>
  </r>
  <r>
    <x v="209"/>
    <x v="31"/>
    <x v="3"/>
    <n v="364.09"/>
    <n v="469.86020000000002"/>
  </r>
  <r>
    <x v="210"/>
    <x v="31"/>
    <x v="3"/>
    <n v="264.05"/>
    <n v="469.86020000000002"/>
  </r>
  <r>
    <x v="211"/>
    <x v="31"/>
    <x v="3"/>
    <n v="264.05"/>
    <n v="469.86020000000002"/>
  </r>
  <r>
    <x v="212"/>
    <x v="31"/>
    <x v="3"/>
    <n v="264.05"/>
    <n v="469.86020000000002"/>
  </r>
  <r>
    <x v="213"/>
    <x v="31"/>
    <x v="3"/>
    <n v="264.05"/>
    <n v="469.86020000000002"/>
  </r>
  <r>
    <x v="214"/>
    <x v="32"/>
    <x v="3"/>
    <n v="40.49"/>
    <n v="469.86020000000002"/>
  </r>
  <r>
    <x v="215"/>
    <x v="32"/>
    <x v="3"/>
    <n v="62.09"/>
    <n v="469.86020000000002"/>
  </r>
  <r>
    <x v="216"/>
    <x v="32"/>
    <x v="3"/>
    <n v="80.989999999999995"/>
    <n v="469.86020000000002"/>
  </r>
  <r>
    <x v="217"/>
    <x v="32"/>
    <x v="3"/>
    <n v="40.49"/>
    <n v="469.86020000000002"/>
  </r>
  <r>
    <x v="218"/>
    <x v="32"/>
    <x v="3"/>
    <n v="62.09"/>
    <n v="469.86020000000002"/>
  </r>
  <r>
    <x v="219"/>
    <x v="32"/>
    <x v="3"/>
    <n v="80.989999999999995"/>
    <n v="469.86020000000002"/>
  </r>
  <r>
    <x v="220"/>
    <x v="32"/>
    <x v="3"/>
    <n v="80.989999999999995"/>
    <n v="469.86020000000002"/>
  </r>
  <r>
    <x v="221"/>
    <x v="33"/>
    <x v="3"/>
    <n v="594.83000000000004"/>
    <n v="469.86020000000002"/>
  </r>
  <r>
    <x v="222"/>
    <x v="33"/>
    <x v="3"/>
    <n v="594.83000000000004"/>
    <n v="469.86020000000002"/>
  </r>
  <r>
    <x v="223"/>
    <x v="33"/>
    <x v="3"/>
    <n v="594.83000000000004"/>
    <n v="469.86020000000002"/>
  </r>
  <r>
    <x v="224"/>
    <x v="33"/>
    <x v="3"/>
    <n v="594.83000000000004"/>
    <n v="469.86020000000002"/>
  </r>
  <r>
    <x v="225"/>
    <x v="33"/>
    <x v="3"/>
    <n v="1431.5"/>
    <n v="469.86020000000002"/>
  </r>
  <r>
    <x v="226"/>
    <x v="33"/>
    <x v="3"/>
    <n v="1431.5"/>
    <n v="469.86020000000002"/>
  </r>
  <r>
    <x v="227"/>
    <x v="33"/>
    <x v="3"/>
    <n v="1431.5"/>
    <n v="469.86020000000002"/>
  </r>
  <r>
    <x v="228"/>
    <x v="33"/>
    <x v="3"/>
    <n v="1431.5"/>
    <n v="469.86020000000002"/>
  </r>
  <r>
    <x v="229"/>
    <x v="33"/>
    <x v="3"/>
    <n v="594.83000000000004"/>
    <n v="469.86020000000002"/>
  </r>
  <r>
    <x v="230"/>
    <x v="33"/>
    <x v="3"/>
    <n v="1431.5"/>
    <n v="469.86020000000002"/>
  </r>
  <r>
    <x v="231"/>
    <x v="33"/>
    <x v="3"/>
    <n v="1431.5"/>
    <n v="469.86020000000002"/>
  </r>
  <r>
    <x v="232"/>
    <x v="33"/>
    <x v="3"/>
    <n v="1431.5"/>
    <n v="469.86020000000002"/>
  </r>
  <r>
    <x v="233"/>
    <x v="33"/>
    <x v="3"/>
    <n v="1431.5"/>
    <n v="469.86020000000002"/>
  </r>
  <r>
    <x v="234"/>
    <x v="33"/>
    <x v="3"/>
    <n v="1431.5"/>
    <n v="469.86020000000002"/>
  </r>
  <r>
    <x v="235"/>
    <x v="33"/>
    <x v="3"/>
    <n v="1431.5"/>
    <n v="469.86020000000002"/>
  </r>
  <r>
    <x v="236"/>
    <x v="33"/>
    <x v="3"/>
    <n v="1431.5"/>
    <n v="469.86020000000002"/>
  </r>
  <r>
    <x v="237"/>
    <x v="33"/>
    <x v="3"/>
    <n v="337.22"/>
    <n v="469.86020000000002"/>
  </r>
  <r>
    <x v="238"/>
    <x v="33"/>
    <x v="3"/>
    <n v="337.22"/>
    <n v="469.86020000000002"/>
  </r>
  <r>
    <x v="239"/>
    <x v="33"/>
    <x v="3"/>
    <n v="337.22"/>
    <n v="469.86020000000002"/>
  </r>
  <r>
    <x v="240"/>
    <x v="33"/>
    <x v="3"/>
    <n v="337.22"/>
    <n v="469.86020000000002"/>
  </r>
  <r>
    <x v="241"/>
    <x v="33"/>
    <x v="3"/>
    <n v="337.22"/>
    <n v="469.86020000000002"/>
  </r>
  <r>
    <x v="242"/>
    <x v="33"/>
    <x v="3"/>
    <n v="337.22"/>
    <n v="469.86020000000002"/>
  </r>
  <r>
    <x v="243"/>
    <x v="33"/>
    <x v="3"/>
    <n v="337.22"/>
    <n v="469.86020000000002"/>
  </r>
  <r>
    <x v="244"/>
    <x v="33"/>
    <x v="3"/>
    <n v="337.22"/>
    <n v="469.86020000000002"/>
  </r>
  <r>
    <x v="245"/>
    <x v="33"/>
    <x v="3"/>
    <n v="337.22"/>
    <n v="469.86020000000002"/>
  </r>
  <r>
    <x v="246"/>
    <x v="33"/>
    <x v="3"/>
    <n v="594.83000000000004"/>
    <n v="469.86020000000002"/>
  </r>
  <r>
    <x v="247"/>
    <x v="33"/>
    <x v="3"/>
    <n v="594.83000000000004"/>
    <n v="469.86020000000002"/>
  </r>
  <r>
    <x v="248"/>
    <x v="33"/>
    <x v="3"/>
    <n v="594.83000000000004"/>
    <n v="469.86020000000002"/>
  </r>
  <r>
    <x v="249"/>
    <x v="33"/>
    <x v="3"/>
    <n v="594.83000000000004"/>
    <n v="469.86020000000002"/>
  </r>
  <r>
    <x v="250"/>
    <x v="33"/>
    <x v="3"/>
    <n v="594.83000000000004"/>
    <n v="469.86020000000002"/>
  </r>
  <r>
    <x v="251"/>
    <x v="33"/>
    <x v="3"/>
    <n v="337.22"/>
    <n v="469.86020000000002"/>
  </r>
  <r>
    <x v="252"/>
    <x v="33"/>
    <x v="3"/>
    <n v="337.22"/>
    <n v="469.86020000000002"/>
  </r>
  <r>
    <x v="253"/>
    <x v="33"/>
    <x v="3"/>
    <n v="337.22"/>
    <n v="469.86020000000002"/>
  </r>
  <r>
    <x v="254"/>
    <x v="34"/>
    <x v="3"/>
    <n v="27.12"/>
    <n v="469.86020000000002"/>
  </r>
  <r>
    <x v="255"/>
    <x v="34"/>
    <x v="3"/>
    <n v="39.14"/>
    <n v="469.86020000000002"/>
  </r>
  <r>
    <x v="256"/>
    <x v="34"/>
    <x v="3"/>
    <n v="52.64"/>
    <n v="469.86020000000002"/>
  </r>
  <r>
    <x v="257"/>
    <x v="34"/>
    <x v="3"/>
    <n v="27.12"/>
    <n v="469.86020000000002"/>
  </r>
  <r>
    <x v="258"/>
    <x v="34"/>
    <x v="3"/>
    <n v="39.14"/>
    <n v="469.86020000000002"/>
  </r>
  <r>
    <x v="259"/>
    <x v="34"/>
    <x v="3"/>
    <n v="52.64"/>
    <n v="469.86020000000002"/>
  </r>
  <r>
    <x v="260"/>
    <x v="34"/>
    <x v="3"/>
    <n v="27.12"/>
    <n v="469.86020000000002"/>
  </r>
  <r>
    <x v="261"/>
    <x v="34"/>
    <x v="3"/>
    <n v="39.14"/>
    <n v="469.86020000000002"/>
  </r>
  <r>
    <x v="262"/>
    <x v="34"/>
    <x v="3"/>
    <n v="52.64"/>
    <n v="469.86020000000002"/>
  </r>
  <r>
    <x v="263"/>
    <x v="35"/>
    <x v="3"/>
    <n v="333.42"/>
    <n v="469.86020000000002"/>
  </r>
  <r>
    <x v="264"/>
    <x v="35"/>
    <x v="3"/>
    <n v="333.42"/>
    <n v="469.86020000000002"/>
  </r>
  <r>
    <x v="265"/>
    <x v="35"/>
    <x v="3"/>
    <n v="333.42"/>
    <n v="469.86020000000002"/>
  </r>
  <r>
    <x v="266"/>
    <x v="35"/>
    <x v="3"/>
    <n v="333.42"/>
    <n v="469.86020000000002"/>
  </r>
  <r>
    <x v="267"/>
    <x v="35"/>
    <x v="3"/>
    <n v="333.42"/>
    <n v="469.86020000000002"/>
  </r>
  <r>
    <x v="268"/>
    <x v="35"/>
    <x v="3"/>
    <n v="333.42"/>
    <n v="469.86020000000002"/>
  </r>
  <r>
    <x v="269"/>
    <x v="35"/>
    <x v="3"/>
    <n v="333.42"/>
    <n v="469.86020000000002"/>
  </r>
  <r>
    <x v="270"/>
    <x v="35"/>
    <x v="3"/>
    <n v="333.42"/>
    <n v="469.86020000000002"/>
  </r>
  <r>
    <x v="271"/>
    <x v="35"/>
    <x v="3"/>
    <n v="333.42"/>
    <n v="469.86020000000002"/>
  </r>
  <r>
    <x v="272"/>
    <x v="35"/>
    <x v="3"/>
    <n v="1003.91"/>
    <n v="469.86020000000002"/>
  </r>
  <r>
    <x v="273"/>
    <x v="35"/>
    <x v="3"/>
    <n v="333.42"/>
    <n v="469.86020000000002"/>
  </r>
  <r>
    <x v="274"/>
    <x v="35"/>
    <x v="3"/>
    <n v="1003.91"/>
    <n v="469.86020000000002"/>
  </r>
  <r>
    <x v="275"/>
    <x v="35"/>
    <x v="3"/>
    <n v="1003.91"/>
    <n v="469.86020000000002"/>
  </r>
  <r>
    <x v="276"/>
    <x v="35"/>
    <x v="3"/>
    <n v="1003.91"/>
    <n v="469.86020000000002"/>
  </r>
  <r>
    <x v="277"/>
    <x v="35"/>
    <x v="3"/>
    <n v="1003.91"/>
    <n v="469.86020000000002"/>
  </r>
  <r>
    <x v="278"/>
    <x v="35"/>
    <x v="3"/>
    <n v="1003.91"/>
    <n v="469.86020000000002"/>
  </r>
  <r>
    <x v="279"/>
    <x v="35"/>
    <x v="3"/>
    <n v="1003.91"/>
    <n v="469.86020000000002"/>
  </r>
  <r>
    <x v="280"/>
    <x v="35"/>
    <x v="3"/>
    <n v="1003.91"/>
    <n v="469.86020000000002"/>
  </r>
  <r>
    <x v="281"/>
    <x v="36"/>
    <x v="3"/>
    <n v="87.745000000000005"/>
    <n v="469.86020000000002"/>
  </r>
  <r>
    <x v="282"/>
    <x v="36"/>
    <x v="3"/>
    <n v="236.02500000000001"/>
    <n v="469.86020000000002"/>
  </r>
  <r>
    <x v="283"/>
    <x v="36"/>
    <x v="3"/>
    <n v="327.21499999999997"/>
    <n v="469.86020000000002"/>
  </r>
  <r>
    <x v="284"/>
    <x v="36"/>
    <x v="3"/>
    <n v="112.565"/>
    <n v="469.86020000000002"/>
  </r>
  <r>
    <x v="285"/>
    <x v="36"/>
    <x v="3"/>
    <n v="275.38499999999999"/>
    <n v="469.86020000000002"/>
  </r>
  <r>
    <x v="286"/>
    <x v="36"/>
    <x v="3"/>
    <n v="357.06"/>
    <n v="469.86020000000002"/>
  </r>
  <r>
    <x v="287"/>
    <x v="36"/>
    <x v="3"/>
    <n v="245.01"/>
    <n v="469.86020000000002"/>
  </r>
  <r>
    <x v="288"/>
    <x v="36"/>
    <x v="3"/>
    <n v="60.744999999999997"/>
    <n v="469.86020000000002"/>
  </r>
  <r>
    <x v="289"/>
    <x v="36"/>
    <x v="3"/>
    <n v="209.02500000000001"/>
    <n v="469.86020000000002"/>
  </r>
  <r>
    <x v="290"/>
    <x v="36"/>
    <x v="3"/>
    <n v="300.21499999999997"/>
    <n v="469.86020000000002"/>
  </r>
  <r>
    <x v="291"/>
    <x v="36"/>
    <x v="3"/>
    <n v="85.564999999999998"/>
    <n v="469.86020000000002"/>
  </r>
  <r>
    <x v="292"/>
    <x v="36"/>
    <x v="3"/>
    <n v="248.38499999999999"/>
    <n v="469.86020000000002"/>
  </r>
  <r>
    <x v="293"/>
    <x v="36"/>
    <x v="3"/>
    <n v="330.06"/>
    <n v="469.86020000000002"/>
  </r>
  <r>
    <x v="294"/>
    <x v="36"/>
    <x v="3"/>
    <n v="218.01"/>
    <n v="469.860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8CBDB-BED8-418C-A508-B88A8396BBB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303" firstHeaderRow="1" firstDataRow="1" firstDataCol="1"/>
  <pivotFields count="5">
    <pivotField axis="axisRow" showAll="0">
      <items count="296">
        <item x="1"/>
        <item x="129"/>
        <item x="5"/>
        <item x="14"/>
        <item x="166"/>
        <item x="160"/>
        <item x="159"/>
        <item x="158"/>
        <item x="6"/>
        <item x="164"/>
        <item x="171"/>
        <item x="135"/>
        <item x="134"/>
        <item x="133"/>
        <item x="132"/>
        <item x="131"/>
        <item x="130"/>
        <item x="12"/>
        <item x="13"/>
        <item x="0"/>
        <item x="163"/>
        <item x="169"/>
        <item x="174"/>
        <item x="185"/>
        <item x="195"/>
        <item x="191"/>
        <item x="192"/>
        <item x="194"/>
        <item x="193"/>
        <item x="196"/>
        <item x="187"/>
        <item x="188"/>
        <item x="190"/>
        <item x="189"/>
        <item x="290"/>
        <item x="177"/>
        <item x="216"/>
        <item x="283"/>
        <item x="256"/>
        <item x="21"/>
        <item x="226"/>
        <item x="227"/>
        <item x="228"/>
        <item x="230"/>
        <item x="225"/>
        <item x="233"/>
        <item x="234"/>
        <item x="235"/>
        <item x="236"/>
        <item x="231"/>
        <item x="232"/>
        <item x="293"/>
        <item x="180"/>
        <item x="219"/>
        <item x="286"/>
        <item x="259"/>
        <item x="24"/>
        <item x="277"/>
        <item x="278"/>
        <item x="279"/>
        <item x="280"/>
        <item x="274"/>
        <item x="275"/>
        <item x="276"/>
        <item x="272"/>
        <item x="182"/>
        <item x="262"/>
        <item x="10"/>
        <item x="161"/>
        <item x="167"/>
        <item x="172"/>
        <item x="183"/>
        <item x="201"/>
        <item x="203"/>
        <item x="204"/>
        <item x="205"/>
        <item x="206"/>
        <item x="202"/>
        <item x="210"/>
        <item x="211"/>
        <item x="212"/>
        <item x="213"/>
        <item x="288"/>
        <item x="175"/>
        <item x="214"/>
        <item x="281"/>
        <item x="254"/>
        <item x="19"/>
        <item x="251"/>
        <item x="252"/>
        <item x="253"/>
        <item x="237"/>
        <item x="238"/>
        <item x="239"/>
        <item x="240"/>
        <item x="241"/>
        <item x="242"/>
        <item x="243"/>
        <item x="244"/>
        <item x="245"/>
        <item x="291"/>
        <item x="178"/>
        <item x="217"/>
        <item x="284"/>
        <item x="257"/>
        <item x="22"/>
        <item x="271"/>
        <item x="263"/>
        <item x="264"/>
        <item x="265"/>
        <item x="266"/>
        <item x="267"/>
        <item x="268"/>
        <item x="269"/>
        <item x="270"/>
        <item x="273"/>
        <item x="181"/>
        <item x="260"/>
        <item x="138"/>
        <item x="137"/>
        <item x="136"/>
        <item x="139"/>
        <item x="128"/>
        <item x="127"/>
        <item x="126"/>
        <item x="149"/>
        <item x="148"/>
        <item x="147"/>
        <item x="150"/>
        <item x="16"/>
        <item x="162"/>
        <item x="168"/>
        <item x="173"/>
        <item x="184"/>
        <item x="186"/>
        <item x="197"/>
        <item x="198"/>
        <item x="199"/>
        <item x="200"/>
        <item x="207"/>
        <item x="208"/>
        <item x="209"/>
        <item x="289"/>
        <item x="176"/>
        <item x="215"/>
        <item x="282"/>
        <item x="255"/>
        <item x="20"/>
        <item x="246"/>
        <item x="247"/>
        <item x="248"/>
        <item x="249"/>
        <item x="250"/>
        <item x="229"/>
        <item x="221"/>
        <item x="222"/>
        <item x="223"/>
        <item x="224"/>
        <item x="292"/>
        <item x="179"/>
        <item x="218"/>
        <item x="285"/>
        <item x="258"/>
        <item x="23"/>
        <item x="261"/>
        <item x="152"/>
        <item x="151"/>
        <item x="3"/>
        <item x="17"/>
        <item x="26"/>
        <item x="47"/>
        <item x="48"/>
        <item x="49"/>
        <item x="50"/>
        <item x="43"/>
        <item x="44"/>
        <item x="45"/>
        <item x="46"/>
        <item x="54"/>
        <item x="55"/>
        <item x="56"/>
        <item x="51"/>
        <item x="52"/>
        <item x="53"/>
        <item x="57"/>
        <item x="58"/>
        <item x="59"/>
        <item x="60"/>
        <item x="29"/>
        <item x="30"/>
        <item x="31"/>
        <item x="32"/>
        <item x="38"/>
        <item x="39"/>
        <item x="40"/>
        <item x="41"/>
        <item x="42"/>
        <item x="33"/>
        <item x="34"/>
        <item x="35"/>
        <item x="36"/>
        <item x="37"/>
        <item x="18"/>
        <item x="154"/>
        <item x="153"/>
        <item x="165"/>
        <item x="170"/>
        <item x="4"/>
        <item x="27"/>
        <item x="75"/>
        <item x="76"/>
        <item x="77"/>
        <item x="78"/>
        <item x="74"/>
        <item x="65"/>
        <item x="66"/>
        <item x="67"/>
        <item x="68"/>
        <item x="61"/>
        <item x="62"/>
        <item x="63"/>
        <item x="64"/>
        <item x="96"/>
        <item x="97"/>
        <item x="98"/>
        <item x="99"/>
        <item x="81"/>
        <item x="82"/>
        <item x="83"/>
        <item x="79"/>
        <item x="80"/>
        <item x="69"/>
        <item x="70"/>
        <item x="71"/>
        <item x="72"/>
        <item x="73"/>
        <item x="93"/>
        <item x="94"/>
        <item x="95"/>
        <item x="90"/>
        <item x="91"/>
        <item x="92"/>
        <item x="87"/>
        <item x="88"/>
        <item x="89"/>
        <item x="84"/>
        <item x="85"/>
        <item x="86"/>
        <item x="101"/>
        <item x="102"/>
        <item x="103"/>
        <item x="100"/>
        <item x="142"/>
        <item x="141"/>
        <item x="140"/>
        <item x="143"/>
        <item x="8"/>
        <item x="9"/>
        <item x="7"/>
        <item x="11"/>
        <item x="294"/>
        <item x="220"/>
        <item x="287"/>
        <item x="25"/>
        <item x="28"/>
        <item x="119"/>
        <item x="120"/>
        <item x="121"/>
        <item x="122"/>
        <item x="107"/>
        <item x="108"/>
        <item x="109"/>
        <item x="110"/>
        <item x="123"/>
        <item x="124"/>
        <item x="125"/>
        <item x="106"/>
        <item x="104"/>
        <item x="105"/>
        <item x="111"/>
        <item x="112"/>
        <item x="113"/>
        <item x="114"/>
        <item x="115"/>
        <item x="116"/>
        <item x="117"/>
        <item x="118"/>
        <item x="15"/>
        <item x="2"/>
        <item x="146"/>
        <item x="145"/>
        <item x="144"/>
        <item x="157"/>
        <item x="156"/>
        <item x="155"/>
        <item t="default"/>
      </items>
    </pivotField>
    <pivotField showAll="0">
      <items count="38">
        <item x="15"/>
        <item x="0"/>
        <item x="1"/>
        <item x="2"/>
        <item x="23"/>
        <item x="24"/>
        <item x="16"/>
        <item x="25"/>
        <item x="3"/>
        <item x="26"/>
        <item x="27"/>
        <item x="4"/>
        <item x="28"/>
        <item x="17"/>
        <item x="29"/>
        <item x="30"/>
        <item x="5"/>
        <item x="6"/>
        <item x="18"/>
        <item x="7"/>
        <item x="8"/>
        <item x="12"/>
        <item x="31"/>
        <item x="9"/>
        <item x="32"/>
        <item x="10"/>
        <item x="13"/>
        <item x="33"/>
        <item x="34"/>
        <item x="19"/>
        <item x="20"/>
        <item x="21"/>
        <item x="11"/>
        <item x="14"/>
        <item x="35"/>
        <item x="22"/>
        <item x="3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2">
    <field x="2"/>
    <field x="0"/>
  </rowFields>
  <rowItems count="300">
    <i>
      <x/>
    </i>
    <i r="1">
      <x/>
    </i>
    <i r="1">
      <x v="2"/>
    </i>
    <i r="1">
      <x v="3"/>
    </i>
    <i r="1">
      <x v="8"/>
    </i>
    <i r="1">
      <x v="17"/>
    </i>
    <i r="1">
      <x v="18"/>
    </i>
    <i r="1">
      <x v="19"/>
    </i>
    <i r="1">
      <x v="39"/>
    </i>
    <i r="1">
      <x v="56"/>
    </i>
    <i r="1">
      <x v="67"/>
    </i>
    <i r="1">
      <x v="87"/>
    </i>
    <i r="1">
      <x v="105"/>
    </i>
    <i r="1">
      <x v="129"/>
    </i>
    <i r="1">
      <x v="147"/>
    </i>
    <i r="1">
      <x v="163"/>
    </i>
    <i r="1">
      <x v="167"/>
    </i>
    <i r="1">
      <x v="168"/>
    </i>
    <i r="1">
      <x v="169"/>
    </i>
    <i r="1">
      <x v="202"/>
    </i>
    <i r="1">
      <x v="207"/>
    </i>
    <i r="1">
      <x v="208"/>
    </i>
    <i r="1">
      <x v="256"/>
    </i>
    <i r="1">
      <x v="257"/>
    </i>
    <i r="1">
      <x v="258"/>
    </i>
    <i r="1">
      <x v="259"/>
    </i>
    <i r="1">
      <x v="263"/>
    </i>
    <i r="1">
      <x v="264"/>
    </i>
    <i r="1">
      <x v="287"/>
    </i>
    <i r="1">
      <x v="288"/>
    </i>
    <i>
      <x v="1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>
      <x v="2"/>
    </i>
    <i r="1">
      <x v="1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65"/>
    </i>
    <i r="1">
      <x v="166"/>
    </i>
    <i r="1">
      <x v="203"/>
    </i>
    <i r="1">
      <x v="204"/>
    </i>
    <i r="1">
      <x v="252"/>
    </i>
    <i r="1">
      <x v="253"/>
    </i>
    <i r="1">
      <x v="254"/>
    </i>
    <i r="1">
      <x v="255"/>
    </i>
    <i r="1">
      <x v="289"/>
    </i>
    <i r="1">
      <x v="290"/>
    </i>
    <i r="1">
      <x v="291"/>
    </i>
    <i r="1">
      <x v="292"/>
    </i>
    <i r="1">
      <x v="293"/>
    </i>
    <i r="1">
      <x v="294"/>
    </i>
    <i>
      <x v="3"/>
    </i>
    <i r="1">
      <x v="4"/>
    </i>
    <i r="1">
      <x v="9"/>
    </i>
    <i r="1">
      <x v="10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4"/>
    </i>
    <i r="1">
      <x v="205"/>
    </i>
    <i r="1">
      <x v="206"/>
    </i>
    <i r="1">
      <x v="260"/>
    </i>
    <i r="1">
      <x v="261"/>
    </i>
    <i r="1">
      <x v="262"/>
    </i>
    <i t="grand">
      <x/>
    </i>
  </rowItems>
  <colItems count="1">
    <i/>
  </colItems>
  <dataFields count="1">
    <dataField name="Average of ListPric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9923B-6279-4FE8-B671-7E2984FEFD0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5">
    <pivotField showAll="0"/>
    <pivotField showAll="0">
      <items count="38">
        <item x="15"/>
        <item x="0"/>
        <item x="1"/>
        <item x="2"/>
        <item x="23"/>
        <item x="24"/>
        <item x="16"/>
        <item x="25"/>
        <item x="3"/>
        <item x="26"/>
        <item x="27"/>
        <item x="4"/>
        <item x="28"/>
        <item x="17"/>
        <item x="29"/>
        <item x="30"/>
        <item x="5"/>
        <item x="6"/>
        <item x="18"/>
        <item x="7"/>
        <item x="8"/>
        <item x="12"/>
        <item x="31"/>
        <item x="9"/>
        <item x="32"/>
        <item x="10"/>
        <item x="13"/>
        <item x="33"/>
        <item x="34"/>
        <item x="19"/>
        <item x="20"/>
        <item x="21"/>
        <item x="11"/>
        <item x="14"/>
        <item x="35"/>
        <item x="22"/>
        <item x="3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ListPric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246E3-DE0B-4D20-B719-2F124B192125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5">
    <pivotField showAll="0"/>
    <pivotField axis="axisRow" showAll="0">
      <items count="38">
        <item x="15"/>
        <item x="0"/>
        <item x="1"/>
        <item x="2"/>
        <item x="23"/>
        <item x="24"/>
        <item x="16"/>
        <item x="25"/>
        <item x="3"/>
        <item x="26"/>
        <item x="27"/>
        <item x="4"/>
        <item x="28"/>
        <item x="17"/>
        <item x="29"/>
        <item x="30"/>
        <item x="5"/>
        <item x="6"/>
        <item x="18"/>
        <item x="7"/>
        <item x="8"/>
        <item x="12"/>
        <item x="31"/>
        <item x="9"/>
        <item x="32"/>
        <item x="10"/>
        <item x="13"/>
        <item x="33"/>
        <item x="34"/>
        <item x="19"/>
        <item x="20"/>
        <item x="21"/>
        <item x="11"/>
        <item x="14"/>
        <item x="35"/>
        <item x="22"/>
        <item x="3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2">
    <field x="2"/>
    <field x="1"/>
  </rowFields>
  <rowItems count="42">
    <i>
      <x/>
    </i>
    <i r="1">
      <x v="1"/>
    </i>
    <i r="1">
      <x v="2"/>
    </i>
    <i r="1">
      <x v="3"/>
    </i>
    <i r="1">
      <x v="8"/>
    </i>
    <i r="1">
      <x v="11"/>
    </i>
    <i r="1">
      <x v="16"/>
    </i>
    <i r="1">
      <x v="17"/>
    </i>
    <i r="1">
      <x v="19"/>
    </i>
    <i r="1">
      <x v="20"/>
    </i>
    <i r="1">
      <x v="23"/>
    </i>
    <i r="1">
      <x v="25"/>
    </i>
    <i r="1">
      <x v="32"/>
    </i>
    <i>
      <x v="1"/>
    </i>
    <i r="1">
      <x v="21"/>
    </i>
    <i r="1">
      <x v="26"/>
    </i>
    <i r="1">
      <x v="33"/>
    </i>
    <i>
      <x v="2"/>
    </i>
    <i r="1">
      <x/>
    </i>
    <i r="1">
      <x v="6"/>
    </i>
    <i r="1">
      <x v="13"/>
    </i>
    <i r="1">
      <x v="18"/>
    </i>
    <i r="1">
      <x v="29"/>
    </i>
    <i r="1">
      <x v="30"/>
    </i>
    <i r="1">
      <x v="31"/>
    </i>
    <i r="1">
      <x v="35"/>
    </i>
    <i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22"/>
    </i>
    <i r="1">
      <x v="24"/>
    </i>
    <i r="1">
      <x v="27"/>
    </i>
    <i r="1">
      <x v="28"/>
    </i>
    <i r="1">
      <x v="34"/>
    </i>
    <i r="1">
      <x v="36"/>
    </i>
    <i t="grand">
      <x/>
    </i>
  </rowItems>
  <colItems count="1">
    <i/>
  </colItems>
  <dataFields count="1">
    <dataField name="Average of ListPric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267753-893A-4D6D-B23B-30F5A55FBBD5}" autoFormatId="16" applyNumberFormats="0" applyBorderFormats="0" applyFontFormats="0" applyPatternFormats="0" applyAlignmentFormats="0" applyWidthHeightFormats="0">
  <queryTableRefresh nextId="8">
    <queryTableFields count="7">
      <queryTableField id="1" name="ProductName" tableColumnId="1"/>
      <queryTableField id="2" name="ProductSubcategory" tableColumnId="2"/>
      <queryTableField id="3" name="ProductCategory" tableColumnId="3"/>
      <queryTableField id="4" name="ListPrice" tableColumnId="4"/>
      <queryTableField id="5" name="AvgPriceByCategory" tableColumnId="5"/>
      <queryTableField id="6" name="AvgPriceByCategoryAndSubcategory" tableColumnId="6"/>
      <queryTableField id="7" name="ProductVsCategoryDelt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0C269-8730-4C96-85B2-EAC422438623}" name="EXERCISE_2_OUTPUT" displayName="EXERCISE_2_OUTPUT" ref="A1:G296" tableType="queryTable" totalsRowShown="0">
  <autoFilter ref="A1:G296" xr:uid="{D450C269-8730-4C96-85B2-EAC422438623}"/>
  <tableColumns count="7">
    <tableColumn id="1" xr3:uid="{48C010C8-EFFD-4AC8-A102-8BE6159FDD90}" uniqueName="1" name="ProductName" queryTableFieldId="1" dataDxfId="2"/>
    <tableColumn id="2" xr3:uid="{53FEA3CB-A0E7-416A-AEDA-91ECACB35EE2}" uniqueName="2" name="ProductSubcategory" queryTableFieldId="2" dataDxfId="1"/>
    <tableColumn id="3" xr3:uid="{16BED077-2AE4-4745-83C3-D06DE15E171B}" uniqueName="3" name="ProductCategory" queryTableFieldId="3" dataDxfId="0"/>
    <tableColumn id="4" xr3:uid="{BE922A51-BECE-4CA4-8B01-8407749B6979}" uniqueName="4" name="ListPrice" queryTableFieldId="4"/>
    <tableColumn id="5" xr3:uid="{2D6A045F-C16D-4139-8418-FF19F010F704}" uniqueName="5" name="AvgPriceByCategory" queryTableFieldId="5"/>
    <tableColumn id="6" xr3:uid="{228F143E-8676-4459-BA33-2A9C3C8F7924}" uniqueName="6" name="AvgPriceByCategoryAndSubcategory" queryTableFieldId="6"/>
    <tableColumn id="7" xr3:uid="{10C3E54E-2933-40B5-A23C-412A8D59568C}" uniqueName="7" name="ProductVsCategoryDelta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9B70-A4C5-46DC-99D9-80D179ED2721}">
  <dimension ref="A3:K303"/>
  <sheetViews>
    <sheetView tabSelected="1" topLeftCell="F1" workbookViewId="0">
      <selection activeCell="J25" sqref="J25"/>
    </sheetView>
  </sheetViews>
  <sheetFormatPr defaultRowHeight="14.4" x14ac:dyDescent="0.3"/>
  <cols>
    <col min="1" max="1" width="19.5546875" bestFit="1" customWidth="1"/>
    <col min="2" max="2" width="17.6640625" bestFit="1" customWidth="1"/>
    <col min="4" max="4" width="12.5546875" bestFit="1" customWidth="1"/>
    <col min="5" max="5" width="17.6640625" bestFit="1" customWidth="1"/>
    <col min="8" max="8" width="33.21875" bestFit="1" customWidth="1"/>
    <col min="9" max="9" width="17.6640625" bestFit="1" customWidth="1"/>
  </cols>
  <sheetData>
    <row r="3" spans="1:11" x14ac:dyDescent="0.3">
      <c r="A3" s="1" t="s">
        <v>341</v>
      </c>
      <c r="B3" t="s">
        <v>343</v>
      </c>
      <c r="D3" s="1" t="s">
        <v>341</v>
      </c>
      <c r="E3" t="s">
        <v>343</v>
      </c>
      <c r="H3" s="1" t="s">
        <v>341</v>
      </c>
      <c r="I3" t="s">
        <v>343</v>
      </c>
    </row>
    <row r="4" spans="1:11" x14ac:dyDescent="0.3">
      <c r="A4" s="2" t="s">
        <v>7</v>
      </c>
      <c r="B4" s="4">
        <v>34.348965517241382</v>
      </c>
      <c r="D4" s="2" t="s">
        <v>7</v>
      </c>
      <c r="E4" s="4">
        <v>34.348965517241382</v>
      </c>
      <c r="F4">
        <f>GETPIVOTDATA("ListPrice",$D$3,"ProductCategory","Accessories")</f>
        <v>34.348965517241382</v>
      </c>
      <c r="H4" s="2" t="s">
        <v>7</v>
      </c>
      <c r="I4" s="4">
        <v>34.348965517241382</v>
      </c>
    </row>
    <row r="5" spans="1:11" x14ac:dyDescent="0.3">
      <c r="A5" s="3" t="s">
        <v>9</v>
      </c>
      <c r="B5" s="4">
        <v>120</v>
      </c>
      <c r="D5" s="2" t="s">
        <v>49</v>
      </c>
      <c r="E5" s="4">
        <v>1586.7370103092812</v>
      </c>
      <c r="F5">
        <f>GETPIVOTDATA("ListPrice",$D$3,"ProductCategory","Bikes")</f>
        <v>1586.7370103092812</v>
      </c>
      <c r="H5" s="3" t="s">
        <v>14</v>
      </c>
      <c r="I5" s="4">
        <v>159</v>
      </c>
      <c r="J5">
        <f>GETPIVOTDATA("ListPrice",$H$3,"ProductName","All-Purpose Bike Stand","ProductCategory","Accessories")</f>
        <v>159</v>
      </c>
      <c r="K5">
        <f>J5-F$4</f>
        <v>124.65103448275862</v>
      </c>
    </row>
    <row r="6" spans="1:11" x14ac:dyDescent="0.3">
      <c r="A6" s="3" t="s">
        <v>15</v>
      </c>
      <c r="B6" s="4">
        <v>159</v>
      </c>
      <c r="D6" s="2" t="s">
        <v>150</v>
      </c>
      <c r="E6" s="4">
        <v>50.991428571428571</v>
      </c>
      <c r="F6">
        <f>GETPIVOTDATA("ListPrice",$D$3,"ProductCategory","Clothing")</f>
        <v>50.991428571428571</v>
      </c>
      <c r="H6" s="3" t="s">
        <v>10</v>
      </c>
      <c r="I6" s="4">
        <v>7.95</v>
      </c>
      <c r="J6">
        <f>GETPIVOTDATA("ListPrice",$H$3,"ProductName","Bike Wash - Dissolver","ProductCategory","Accessories")</f>
        <v>7.95</v>
      </c>
      <c r="K6">
        <f>J6-F$4</f>
        <v>-26.398965517241383</v>
      </c>
    </row>
    <row r="7" spans="1:11" x14ac:dyDescent="0.3">
      <c r="A7" s="3" t="s">
        <v>40</v>
      </c>
      <c r="B7" s="4">
        <v>7.9899999999999993</v>
      </c>
      <c r="D7" s="2" t="s">
        <v>194</v>
      </c>
      <c r="E7" s="4">
        <v>469.86029850746314</v>
      </c>
      <c r="F7">
        <f>GETPIVOTDATA("ListPrice",$D$3,"ProductCategory","Components")</f>
        <v>469.86029850746314</v>
      </c>
      <c r="H7" s="3" t="s">
        <v>20</v>
      </c>
      <c r="I7" s="4">
        <v>25</v>
      </c>
      <c r="J7">
        <f>GETPIVOTDATA("ListPrice",$H$3,"ProductName","Cable Lock","ProductCategory","Accessories")</f>
        <v>25</v>
      </c>
      <c r="K7">
        <f t="shared" ref="K6:K24" si="0">J7-F$4</f>
        <v>-9.3489655172413819</v>
      </c>
    </row>
    <row r="8" spans="1:11" x14ac:dyDescent="0.3">
      <c r="A8" s="3" t="s">
        <v>11</v>
      </c>
      <c r="B8" s="4">
        <v>7.95</v>
      </c>
      <c r="D8" s="2" t="s">
        <v>342</v>
      </c>
      <c r="E8" s="4">
        <v>744.59522033898327</v>
      </c>
      <c r="H8" s="3" t="s">
        <v>12</v>
      </c>
      <c r="I8" s="4">
        <v>21.98</v>
      </c>
      <c r="J8">
        <f>GETPIVOTDATA("ListPrice",$H$3,"ProductName","Fender Set - Mountain","ProductCategory","Accessories")</f>
        <v>21.98</v>
      </c>
      <c r="K8">
        <f t="shared" si="0"/>
        <v>-12.368965517241381</v>
      </c>
    </row>
    <row r="9" spans="1:11" x14ac:dyDescent="0.3">
      <c r="A9" s="3" t="s">
        <v>13</v>
      </c>
      <c r="B9" s="4">
        <v>21.98</v>
      </c>
      <c r="H9" s="3" t="s">
        <v>27</v>
      </c>
      <c r="I9" s="4">
        <v>34.99</v>
      </c>
      <c r="J9">
        <f>GETPIVOTDATA("ListPrice",$H$3,"ProductName","Headlights - Dual-Beam","ProductCategory","Accessories")</f>
        <v>34.99</v>
      </c>
      <c r="K9">
        <f t="shared" si="0"/>
        <v>0.64103448275862007</v>
      </c>
    </row>
    <row r="10" spans="1:11" x14ac:dyDescent="0.3">
      <c r="A10" s="3" t="s">
        <v>6</v>
      </c>
      <c r="B10" s="4">
        <v>34.99</v>
      </c>
      <c r="H10" s="3" t="s">
        <v>28</v>
      </c>
      <c r="I10" s="4">
        <v>44.99</v>
      </c>
      <c r="J10">
        <f>GETPIVOTDATA("ListPrice",$H$3,"ProductName","Headlights - Weatherproof","ProductCategory","Accessories")</f>
        <v>44.99</v>
      </c>
      <c r="K10">
        <f t="shared" si="0"/>
        <v>10.64103448275862</v>
      </c>
    </row>
    <row r="11" spans="1:11" x14ac:dyDescent="0.3">
      <c r="A11" s="3" t="s">
        <v>17</v>
      </c>
      <c r="B11" s="4">
        <v>54.99</v>
      </c>
      <c r="H11" s="3" t="s">
        <v>8</v>
      </c>
      <c r="I11" s="4">
        <v>120</v>
      </c>
      <c r="J11">
        <f>GETPIVOTDATA("ListPrice",$H$3,"ProductName","Hitch Rack - 4-Bike","ProductCategory","Accessories")</f>
        <v>120</v>
      </c>
      <c r="K11">
        <f t="shared" si="0"/>
        <v>85.651034482758618</v>
      </c>
    </row>
    <row r="12" spans="1:11" x14ac:dyDescent="0.3">
      <c r="A12" s="3" t="s">
        <v>26</v>
      </c>
      <c r="B12" s="4">
        <v>31.323333333333334</v>
      </c>
      <c r="H12" s="3" t="s">
        <v>32</v>
      </c>
      <c r="I12" s="4">
        <v>35</v>
      </c>
      <c r="J12">
        <f>GETPIVOTDATA("ListPrice",$H$3,"ProductName","HL Mountain Tire","ProductCategory","Accessories")</f>
        <v>35</v>
      </c>
      <c r="K12">
        <f t="shared" si="0"/>
        <v>0.65103448275861808</v>
      </c>
    </row>
    <row r="13" spans="1:11" x14ac:dyDescent="0.3">
      <c r="A13" s="3" t="s">
        <v>21</v>
      </c>
      <c r="B13" s="4">
        <v>25</v>
      </c>
      <c r="H13" s="3" t="s">
        <v>35</v>
      </c>
      <c r="I13" s="4">
        <v>32.6</v>
      </c>
      <c r="J13">
        <f>GETPIVOTDATA("ListPrice",$H$3,"ProductName","HL Road Tire","ProductCategory","Accessories")</f>
        <v>32.6</v>
      </c>
      <c r="K13">
        <f t="shared" si="0"/>
        <v>-1.7489655172413805</v>
      </c>
    </row>
    <row r="14" spans="1:11" x14ac:dyDescent="0.3">
      <c r="A14" s="3" t="s">
        <v>19</v>
      </c>
      <c r="B14" s="4">
        <v>125</v>
      </c>
      <c r="H14" s="3" t="s">
        <v>16</v>
      </c>
      <c r="I14" s="4">
        <v>54.99</v>
      </c>
      <c r="J14">
        <f>GETPIVOTDATA("ListPrice",$H$3,"ProductName","Hydration Pack - 70 oz.","ProductCategory","Accessories")</f>
        <v>54.99</v>
      </c>
      <c r="K14">
        <f t="shared" si="0"/>
        <v>20.64103448275862</v>
      </c>
    </row>
    <row r="15" spans="1:11" x14ac:dyDescent="0.3">
      <c r="A15" s="3" t="s">
        <v>23</v>
      </c>
      <c r="B15" s="4">
        <v>22.49</v>
      </c>
      <c r="H15" s="3" t="s">
        <v>29</v>
      </c>
      <c r="I15" s="4">
        <v>24.99</v>
      </c>
      <c r="J15">
        <f>GETPIVOTDATA("ListPrice",$H$3,"ProductName","LL Mountain Tire","ProductCategory","Accessories")</f>
        <v>24.99</v>
      </c>
      <c r="K15">
        <f t="shared" si="0"/>
        <v>-9.3589655172413835</v>
      </c>
    </row>
    <row r="16" spans="1:11" x14ac:dyDescent="0.3">
      <c r="A16" s="3" t="s">
        <v>30</v>
      </c>
      <c r="B16" s="4">
        <v>19.482727272727274</v>
      </c>
      <c r="H16" s="3" t="s">
        <v>33</v>
      </c>
      <c r="I16" s="4">
        <v>21.49</v>
      </c>
      <c r="J16">
        <f>GETPIVOTDATA("ListPrice",$H$3,"ProductName","LL Road Tire","ProductCategory","Accessories")</f>
        <v>21.49</v>
      </c>
      <c r="K16">
        <f t="shared" si="0"/>
        <v>-12.858965517241383</v>
      </c>
    </row>
    <row r="17" spans="1:11" x14ac:dyDescent="0.3">
      <c r="A17" s="2" t="s">
        <v>49</v>
      </c>
      <c r="B17" s="4">
        <v>1586.7370103092812</v>
      </c>
      <c r="H17" s="3" t="s">
        <v>22</v>
      </c>
      <c r="I17" s="4">
        <v>19.989999999999998</v>
      </c>
      <c r="J17">
        <f>GETPIVOTDATA("ListPrice",$H$3,"ProductName","Minipump","ProductCategory","Accessories")</f>
        <v>19.989999999999998</v>
      </c>
      <c r="K17">
        <f t="shared" si="0"/>
        <v>-14.358965517241383</v>
      </c>
    </row>
    <row r="18" spans="1:11" x14ac:dyDescent="0.3">
      <c r="A18" s="3" t="s">
        <v>81</v>
      </c>
      <c r="B18" s="4">
        <v>1683.3649999999991</v>
      </c>
      <c r="H18" s="3" t="s">
        <v>31</v>
      </c>
      <c r="I18" s="4">
        <v>29.99</v>
      </c>
      <c r="J18">
        <f>GETPIVOTDATA("ListPrice",$H$3,"ProductName","ML Mountain Tire","ProductCategory","Accessories")</f>
        <v>29.99</v>
      </c>
      <c r="K18">
        <f t="shared" si="0"/>
        <v>-4.3589655172413835</v>
      </c>
    </row>
    <row r="19" spans="1:11" x14ac:dyDescent="0.3">
      <c r="A19" s="3" t="s">
        <v>48</v>
      </c>
      <c r="B19" s="4">
        <v>1597.4499999999994</v>
      </c>
      <c r="H19" s="3" t="s">
        <v>34</v>
      </c>
      <c r="I19" s="4">
        <v>24.99</v>
      </c>
      <c r="J19">
        <f>GETPIVOTDATA("ListPrice",$H$3,"ProductName","ML Road Tire","ProductCategory","Accessories")</f>
        <v>24.99</v>
      </c>
      <c r="K19">
        <f t="shared" si="0"/>
        <v>-9.3589655172413835</v>
      </c>
    </row>
    <row r="20" spans="1:11" x14ac:dyDescent="0.3">
      <c r="A20" s="3" t="s">
        <v>53</v>
      </c>
      <c r="B20" s="4">
        <v>1425.2481818181814</v>
      </c>
      <c r="H20" s="3" t="s">
        <v>41</v>
      </c>
      <c r="I20" s="4">
        <v>9.99</v>
      </c>
      <c r="J20">
        <f>GETPIVOTDATA("ListPrice",$H$3,"ProductName","Mountain Bottle Cage","ProductCategory","Accessories")</f>
        <v>9.99</v>
      </c>
      <c r="K20">
        <f t="shared" si="0"/>
        <v>-24.35896551724138</v>
      </c>
    </row>
    <row r="21" spans="1:11" x14ac:dyDescent="0.3">
      <c r="A21" s="2" t="s">
        <v>150</v>
      </c>
      <c r="B21" s="4">
        <v>50.991428571428571</v>
      </c>
      <c r="H21" s="3" t="s">
        <v>24</v>
      </c>
      <c r="I21" s="4">
        <v>24.99</v>
      </c>
      <c r="J21">
        <f>GETPIVOTDATA("ListPrice",$H$3,"ProductName","Mountain Pump","ProductCategory","Accessories")</f>
        <v>24.99</v>
      </c>
      <c r="K21">
        <f t="shared" si="0"/>
        <v>-9.3589655172413835</v>
      </c>
    </row>
    <row r="22" spans="1:11" x14ac:dyDescent="0.3">
      <c r="A22" s="3" t="s">
        <v>169</v>
      </c>
      <c r="B22" s="4">
        <v>89.99</v>
      </c>
      <c r="H22" s="3" t="s">
        <v>44</v>
      </c>
      <c r="I22" s="4">
        <v>4.99</v>
      </c>
      <c r="J22">
        <f>GETPIVOTDATA("ListPrice",$H$3,"ProductName","Mountain Tire Tube","ProductCategory","Accessories")</f>
        <v>4.99</v>
      </c>
      <c r="K22">
        <f t="shared" si="0"/>
        <v>-29.35896551724138</v>
      </c>
    </row>
    <row r="23" spans="1:11" x14ac:dyDescent="0.3">
      <c r="A23" s="3" t="s">
        <v>155</v>
      </c>
      <c r="B23" s="4">
        <v>8.99</v>
      </c>
      <c r="H23" s="3" t="s">
        <v>43</v>
      </c>
      <c r="I23" s="4">
        <v>2.29</v>
      </c>
      <c r="J23">
        <f>GETPIVOTDATA("ListPrice",$H$3,"ProductName","Patch Kit/8 Patches","ProductCategory","Accessories")</f>
        <v>2.29</v>
      </c>
      <c r="K23">
        <f t="shared" si="0"/>
        <v>-32.058965517241383</v>
      </c>
    </row>
    <row r="24" spans="1:11" x14ac:dyDescent="0.3">
      <c r="A24" s="3" t="s">
        <v>173</v>
      </c>
      <c r="B24" s="4">
        <v>31.240000000000006</v>
      </c>
      <c r="H24" s="3" t="s">
        <v>42</v>
      </c>
      <c r="I24" s="4">
        <v>8.99</v>
      </c>
      <c r="J24">
        <f>GETPIVOTDATA("ListPrice",$H$3,"ProductName","Road Bottle Cage","ProductCategory","Accessories")</f>
        <v>8.99</v>
      </c>
      <c r="K24">
        <f t="shared" si="0"/>
        <v>-25.35896551724138</v>
      </c>
    </row>
    <row r="25" spans="1:11" x14ac:dyDescent="0.3">
      <c r="A25" s="3" t="s">
        <v>149</v>
      </c>
      <c r="B25" s="4">
        <v>51.99</v>
      </c>
      <c r="H25" s="3" t="s">
        <v>45</v>
      </c>
      <c r="I25" s="4">
        <v>3.99</v>
      </c>
      <c r="J25">
        <f t="shared" ref="J6:J69" si="1">GETPIVOTDATA("ListPrice",H23,"ProductName","All-Purpose Bike Stand","ProductCategory","Accessories")</f>
        <v>159</v>
      </c>
    </row>
    <row r="26" spans="1:11" x14ac:dyDescent="0.3">
      <c r="A26" s="3" t="s">
        <v>161</v>
      </c>
      <c r="B26" s="4">
        <v>64.275714285714287</v>
      </c>
      <c r="H26" s="3" t="s">
        <v>38</v>
      </c>
      <c r="I26" s="4">
        <v>34.99</v>
      </c>
      <c r="J26">
        <f t="shared" si="1"/>
        <v>159</v>
      </c>
    </row>
    <row r="27" spans="1:11" x14ac:dyDescent="0.3">
      <c r="A27" s="3" t="s">
        <v>187</v>
      </c>
      <c r="B27" s="4">
        <v>9.245000000000001</v>
      </c>
      <c r="H27" s="3" t="s">
        <v>5</v>
      </c>
      <c r="I27" s="4">
        <v>34.99</v>
      </c>
      <c r="J27">
        <f t="shared" si="1"/>
        <v>159</v>
      </c>
    </row>
    <row r="28" spans="1:11" x14ac:dyDescent="0.3">
      <c r="A28" s="3" t="s">
        <v>165</v>
      </c>
      <c r="B28" s="4">
        <v>74.989999999999995</v>
      </c>
      <c r="H28" s="3" t="s">
        <v>37</v>
      </c>
      <c r="I28" s="4">
        <v>34.99</v>
      </c>
      <c r="J28">
        <f t="shared" si="1"/>
        <v>159</v>
      </c>
    </row>
    <row r="29" spans="1:11" x14ac:dyDescent="0.3">
      <c r="A29" s="3" t="s">
        <v>180</v>
      </c>
      <c r="B29" s="4">
        <v>63.5</v>
      </c>
      <c r="H29" s="3" t="s">
        <v>25</v>
      </c>
      <c r="I29" s="4">
        <v>13.99</v>
      </c>
      <c r="J29">
        <f t="shared" si="1"/>
        <v>159</v>
      </c>
    </row>
    <row r="30" spans="1:11" x14ac:dyDescent="0.3">
      <c r="A30" s="2" t="s">
        <v>194</v>
      </c>
      <c r="B30" s="4">
        <v>469.86029850746314</v>
      </c>
      <c r="H30" s="3" t="s">
        <v>36</v>
      </c>
      <c r="I30" s="4">
        <v>28.99</v>
      </c>
      <c r="J30">
        <f t="shared" si="1"/>
        <v>159</v>
      </c>
    </row>
    <row r="31" spans="1:11" x14ac:dyDescent="0.3">
      <c r="A31" s="3" t="s">
        <v>226</v>
      </c>
      <c r="B31" s="4">
        <v>92.24</v>
      </c>
      <c r="H31" s="3" t="s">
        <v>46</v>
      </c>
      <c r="I31" s="4">
        <v>4.99</v>
      </c>
      <c r="J31">
        <f t="shared" si="1"/>
        <v>159</v>
      </c>
    </row>
    <row r="32" spans="1:11" x14ac:dyDescent="0.3">
      <c r="A32" s="3" t="s">
        <v>218</v>
      </c>
      <c r="B32" s="4">
        <v>106.5</v>
      </c>
      <c r="H32" s="3" t="s">
        <v>18</v>
      </c>
      <c r="I32" s="4">
        <v>125</v>
      </c>
      <c r="J32">
        <f t="shared" si="1"/>
        <v>159</v>
      </c>
    </row>
    <row r="33" spans="1:10" x14ac:dyDescent="0.3">
      <c r="A33" s="3" t="s">
        <v>224</v>
      </c>
      <c r="B33" s="4">
        <v>20.239999999999998</v>
      </c>
      <c r="H33" s="3" t="s">
        <v>39</v>
      </c>
      <c r="I33" s="4">
        <v>4.99</v>
      </c>
      <c r="J33">
        <f t="shared" si="1"/>
        <v>159</v>
      </c>
    </row>
    <row r="34" spans="1:10" x14ac:dyDescent="0.3">
      <c r="A34" s="3" t="s">
        <v>220</v>
      </c>
      <c r="B34" s="4">
        <v>278.99</v>
      </c>
      <c r="H34" s="2" t="s">
        <v>49</v>
      </c>
      <c r="I34" s="4">
        <v>1586.7370103092812</v>
      </c>
      <c r="J34">
        <f t="shared" si="1"/>
        <v>159</v>
      </c>
    </row>
    <row r="35" spans="1:10" x14ac:dyDescent="0.3">
      <c r="A35" s="3" t="s">
        <v>213</v>
      </c>
      <c r="B35" s="4">
        <v>106.47499999999999</v>
      </c>
      <c r="H35" s="3" t="s">
        <v>121</v>
      </c>
      <c r="I35" s="4">
        <v>3374.99</v>
      </c>
      <c r="J35">
        <f t="shared" si="1"/>
        <v>159</v>
      </c>
    </row>
    <row r="36" spans="1:10" x14ac:dyDescent="0.3">
      <c r="A36" s="3" t="s">
        <v>300</v>
      </c>
      <c r="B36" s="4">
        <v>184.4</v>
      </c>
      <c r="H36" s="3" t="s">
        <v>122</v>
      </c>
      <c r="I36" s="4">
        <v>3374.99</v>
      </c>
      <c r="J36">
        <f t="shared" si="1"/>
        <v>159</v>
      </c>
    </row>
    <row r="37" spans="1:10" x14ac:dyDescent="0.3">
      <c r="A37" s="3" t="s">
        <v>215</v>
      </c>
      <c r="B37" s="4">
        <v>73.890000000000015</v>
      </c>
      <c r="H37" s="3" t="s">
        <v>123</v>
      </c>
      <c r="I37" s="4">
        <v>3374.99</v>
      </c>
      <c r="J37">
        <f t="shared" si="1"/>
        <v>159</v>
      </c>
    </row>
    <row r="38" spans="1:10" x14ac:dyDescent="0.3">
      <c r="A38" s="3" t="s">
        <v>304</v>
      </c>
      <c r="B38" s="4">
        <v>87.073333333333338</v>
      </c>
      <c r="H38" s="3" t="s">
        <v>124</v>
      </c>
      <c r="I38" s="4">
        <v>3374.99</v>
      </c>
      <c r="J38">
        <f t="shared" si="1"/>
        <v>159</v>
      </c>
    </row>
    <row r="39" spans="1:10" x14ac:dyDescent="0.3">
      <c r="A39" s="3" t="s">
        <v>197</v>
      </c>
      <c r="B39" s="4">
        <v>678.25357142857149</v>
      </c>
      <c r="H39" s="3" t="s">
        <v>117</v>
      </c>
      <c r="I39" s="4">
        <v>3399.99</v>
      </c>
      <c r="J39">
        <f t="shared" si="1"/>
        <v>159</v>
      </c>
    </row>
    <row r="40" spans="1:10" x14ac:dyDescent="0.3">
      <c r="A40" s="3" t="s">
        <v>202</v>
      </c>
      <c r="B40" s="4">
        <v>64.018571428571434</v>
      </c>
      <c r="H40" s="3" t="s">
        <v>118</v>
      </c>
      <c r="I40" s="4">
        <v>3399.99</v>
      </c>
      <c r="J40">
        <f t="shared" si="1"/>
        <v>159</v>
      </c>
    </row>
    <row r="41" spans="1:10" x14ac:dyDescent="0.3">
      <c r="A41" s="3" t="s">
        <v>193</v>
      </c>
      <c r="B41" s="4">
        <v>780.04363636363712</v>
      </c>
      <c r="H41" s="3" t="s">
        <v>119</v>
      </c>
      <c r="I41" s="4">
        <v>3399.99</v>
      </c>
      <c r="J41">
        <f t="shared" si="1"/>
        <v>159</v>
      </c>
    </row>
    <row r="42" spans="1:10" x14ac:dyDescent="0.3">
      <c r="A42" s="3" t="s">
        <v>286</v>
      </c>
      <c r="B42" s="4">
        <v>39.633333333333333</v>
      </c>
      <c r="H42" s="3" t="s">
        <v>120</v>
      </c>
      <c r="I42" s="4">
        <v>3399.99</v>
      </c>
      <c r="J42">
        <f t="shared" si="1"/>
        <v>159</v>
      </c>
    </row>
    <row r="43" spans="1:10" x14ac:dyDescent="0.3">
      <c r="A43" s="3" t="s">
        <v>262</v>
      </c>
      <c r="B43" s="4">
        <v>631.41555555555556</v>
      </c>
      <c r="H43" s="3" t="s">
        <v>128</v>
      </c>
      <c r="I43" s="4">
        <v>2294.9899999999998</v>
      </c>
      <c r="J43">
        <f t="shared" si="1"/>
        <v>159</v>
      </c>
    </row>
    <row r="44" spans="1:10" x14ac:dyDescent="0.3">
      <c r="A44" s="3" t="s">
        <v>315</v>
      </c>
      <c r="B44" s="4">
        <v>220.92928571428567</v>
      </c>
      <c r="H44" s="3" t="s">
        <v>129</v>
      </c>
      <c r="I44" s="4">
        <v>2294.9899999999998</v>
      </c>
      <c r="J44">
        <f t="shared" si="1"/>
        <v>159</v>
      </c>
    </row>
    <row r="45" spans="1:10" x14ac:dyDescent="0.3">
      <c r="A45" s="2" t="s">
        <v>342</v>
      </c>
      <c r="B45" s="4">
        <v>744.59522033898327</v>
      </c>
      <c r="H45" s="3" t="s">
        <v>130</v>
      </c>
      <c r="I45" s="4">
        <v>2294.9899999999998</v>
      </c>
      <c r="J45">
        <f t="shared" si="1"/>
        <v>159</v>
      </c>
    </row>
    <row r="46" spans="1:10" x14ac:dyDescent="0.3">
      <c r="H46" s="3" t="s">
        <v>125</v>
      </c>
      <c r="I46" s="4">
        <v>2319.9899999999998</v>
      </c>
      <c r="J46">
        <f t="shared" si="1"/>
        <v>159</v>
      </c>
    </row>
    <row r="47" spans="1:10" x14ac:dyDescent="0.3">
      <c r="H47" s="3" t="s">
        <v>126</v>
      </c>
      <c r="I47" s="4">
        <v>2319.9899999999998</v>
      </c>
      <c r="J47">
        <f t="shared" si="1"/>
        <v>159</v>
      </c>
    </row>
    <row r="48" spans="1:10" x14ac:dyDescent="0.3">
      <c r="H48" s="3" t="s">
        <v>127</v>
      </c>
      <c r="I48" s="4">
        <v>2319.9899999999998</v>
      </c>
      <c r="J48">
        <f t="shared" si="1"/>
        <v>159</v>
      </c>
    </row>
    <row r="49" spans="8:10" x14ac:dyDescent="0.3">
      <c r="H49" s="3" t="s">
        <v>131</v>
      </c>
      <c r="I49" s="4">
        <v>1079.99</v>
      </c>
      <c r="J49">
        <f t="shared" si="1"/>
        <v>159</v>
      </c>
    </row>
    <row r="50" spans="8:10" x14ac:dyDescent="0.3">
      <c r="H50" s="3" t="s">
        <v>132</v>
      </c>
      <c r="I50" s="4">
        <v>1079.99</v>
      </c>
      <c r="J50">
        <f t="shared" si="1"/>
        <v>159</v>
      </c>
    </row>
    <row r="51" spans="8:10" x14ac:dyDescent="0.3">
      <c r="H51" s="3" t="s">
        <v>133</v>
      </c>
      <c r="I51" s="4">
        <v>1079.99</v>
      </c>
      <c r="J51">
        <f t="shared" si="1"/>
        <v>159</v>
      </c>
    </row>
    <row r="52" spans="8:10" x14ac:dyDescent="0.3">
      <c r="H52" s="3" t="s">
        <v>134</v>
      </c>
      <c r="I52" s="4">
        <v>1079.99</v>
      </c>
      <c r="J52">
        <f t="shared" si="1"/>
        <v>159</v>
      </c>
    </row>
    <row r="53" spans="8:10" x14ac:dyDescent="0.3">
      <c r="H53" s="3" t="s">
        <v>80</v>
      </c>
      <c r="I53" s="4">
        <v>769.49</v>
      </c>
      <c r="J53">
        <f t="shared" si="1"/>
        <v>159</v>
      </c>
    </row>
    <row r="54" spans="8:10" x14ac:dyDescent="0.3">
      <c r="H54" s="3" t="s">
        <v>82</v>
      </c>
      <c r="I54" s="4">
        <v>769.49</v>
      </c>
      <c r="J54">
        <f t="shared" si="1"/>
        <v>159</v>
      </c>
    </row>
    <row r="55" spans="8:10" x14ac:dyDescent="0.3">
      <c r="H55" s="3" t="s">
        <v>83</v>
      </c>
      <c r="I55" s="4">
        <v>769.49</v>
      </c>
      <c r="J55">
        <f t="shared" si="1"/>
        <v>159</v>
      </c>
    </row>
    <row r="56" spans="8:10" x14ac:dyDescent="0.3">
      <c r="H56" s="3" t="s">
        <v>84</v>
      </c>
      <c r="I56" s="4">
        <v>769.49</v>
      </c>
      <c r="J56">
        <f t="shared" si="1"/>
        <v>159</v>
      </c>
    </row>
    <row r="57" spans="8:10" x14ac:dyDescent="0.3">
      <c r="H57" s="3" t="s">
        <v>90</v>
      </c>
      <c r="I57" s="4">
        <v>539.99</v>
      </c>
      <c r="J57">
        <f t="shared" si="1"/>
        <v>159</v>
      </c>
    </row>
    <row r="58" spans="8:10" x14ac:dyDescent="0.3">
      <c r="H58" s="3" t="s">
        <v>91</v>
      </c>
      <c r="I58" s="4">
        <v>539.99</v>
      </c>
      <c r="J58">
        <f t="shared" si="1"/>
        <v>159</v>
      </c>
    </row>
    <row r="59" spans="8:10" x14ac:dyDescent="0.3">
      <c r="H59" s="3" t="s">
        <v>92</v>
      </c>
      <c r="I59" s="4">
        <v>539.99</v>
      </c>
      <c r="J59">
        <f t="shared" si="1"/>
        <v>159</v>
      </c>
    </row>
    <row r="60" spans="8:10" x14ac:dyDescent="0.3">
      <c r="H60" s="3" t="s">
        <v>93</v>
      </c>
      <c r="I60" s="4">
        <v>539.99</v>
      </c>
      <c r="J60">
        <f t="shared" si="1"/>
        <v>159</v>
      </c>
    </row>
    <row r="61" spans="8:10" x14ac:dyDescent="0.3">
      <c r="H61" s="3" t="s">
        <v>94</v>
      </c>
      <c r="I61" s="4">
        <v>539.99</v>
      </c>
      <c r="J61">
        <f t="shared" si="1"/>
        <v>159</v>
      </c>
    </row>
    <row r="62" spans="8:10" x14ac:dyDescent="0.3">
      <c r="H62" s="3" t="s">
        <v>85</v>
      </c>
      <c r="I62" s="4">
        <v>564.99</v>
      </c>
      <c r="J62">
        <f t="shared" si="1"/>
        <v>159</v>
      </c>
    </row>
    <row r="63" spans="8:10" x14ac:dyDescent="0.3">
      <c r="H63" s="3" t="s">
        <v>86</v>
      </c>
      <c r="I63" s="4">
        <v>564.99</v>
      </c>
      <c r="J63">
        <f t="shared" si="1"/>
        <v>159</v>
      </c>
    </row>
    <row r="64" spans="8:10" x14ac:dyDescent="0.3">
      <c r="H64" s="3" t="s">
        <v>87</v>
      </c>
      <c r="I64" s="4">
        <v>564.99</v>
      </c>
      <c r="J64">
        <f t="shared" si="1"/>
        <v>159</v>
      </c>
    </row>
    <row r="65" spans="8:10" x14ac:dyDescent="0.3">
      <c r="H65" s="3" t="s">
        <v>88</v>
      </c>
      <c r="I65" s="4">
        <v>564.99</v>
      </c>
      <c r="J65">
        <f t="shared" si="1"/>
        <v>159</v>
      </c>
    </row>
    <row r="66" spans="8:10" x14ac:dyDescent="0.3">
      <c r="H66" s="3" t="s">
        <v>89</v>
      </c>
      <c r="I66" s="4">
        <v>564.99</v>
      </c>
      <c r="J66">
        <f t="shared" si="1"/>
        <v>159</v>
      </c>
    </row>
    <row r="67" spans="8:10" x14ac:dyDescent="0.3">
      <c r="H67" s="3" t="s">
        <v>96</v>
      </c>
      <c r="I67" s="4">
        <v>3578.27</v>
      </c>
      <c r="J67">
        <f t="shared" si="1"/>
        <v>159</v>
      </c>
    </row>
    <row r="68" spans="8:10" x14ac:dyDescent="0.3">
      <c r="H68" s="3" t="s">
        <v>97</v>
      </c>
      <c r="I68" s="4">
        <v>3578.27</v>
      </c>
      <c r="J68">
        <f t="shared" si="1"/>
        <v>159</v>
      </c>
    </row>
    <row r="69" spans="8:10" x14ac:dyDescent="0.3">
      <c r="H69" s="3" t="s">
        <v>98</v>
      </c>
      <c r="I69" s="4">
        <v>3578.27</v>
      </c>
      <c r="J69">
        <f t="shared" si="1"/>
        <v>159</v>
      </c>
    </row>
    <row r="70" spans="8:10" x14ac:dyDescent="0.3">
      <c r="H70" s="3" t="s">
        <v>99</v>
      </c>
      <c r="I70" s="4">
        <v>3578.27</v>
      </c>
      <c r="J70">
        <f t="shared" ref="J70:J133" si="2">GETPIVOTDATA("ListPrice",H68,"ProductName","All-Purpose Bike Stand","ProductCategory","Accessories")</f>
        <v>159</v>
      </c>
    </row>
    <row r="71" spans="8:10" x14ac:dyDescent="0.3">
      <c r="H71" s="3" t="s">
        <v>95</v>
      </c>
      <c r="I71" s="4">
        <v>3578.27</v>
      </c>
      <c r="J71">
        <f t="shared" si="2"/>
        <v>159</v>
      </c>
    </row>
    <row r="72" spans="8:10" x14ac:dyDescent="0.3">
      <c r="H72" s="3" t="s">
        <v>139</v>
      </c>
      <c r="I72" s="4">
        <v>2443.35</v>
      </c>
      <c r="J72">
        <f t="shared" si="2"/>
        <v>159</v>
      </c>
    </row>
    <row r="73" spans="8:10" x14ac:dyDescent="0.3">
      <c r="H73" s="3" t="s">
        <v>140</v>
      </c>
      <c r="I73" s="4">
        <v>2443.35</v>
      </c>
      <c r="J73">
        <f t="shared" si="2"/>
        <v>159</v>
      </c>
    </row>
    <row r="74" spans="8:10" x14ac:dyDescent="0.3">
      <c r="H74" s="3" t="s">
        <v>141</v>
      </c>
      <c r="I74" s="4">
        <v>2443.35</v>
      </c>
      <c r="J74">
        <f t="shared" si="2"/>
        <v>159</v>
      </c>
    </row>
    <row r="75" spans="8:10" x14ac:dyDescent="0.3">
      <c r="H75" s="3" t="s">
        <v>142</v>
      </c>
      <c r="I75" s="4">
        <v>2443.35</v>
      </c>
      <c r="J75">
        <f t="shared" si="2"/>
        <v>159</v>
      </c>
    </row>
    <row r="76" spans="8:10" x14ac:dyDescent="0.3">
      <c r="H76" s="3" t="s">
        <v>135</v>
      </c>
      <c r="I76" s="4">
        <v>2443.35</v>
      </c>
      <c r="J76">
        <f t="shared" si="2"/>
        <v>159</v>
      </c>
    </row>
    <row r="77" spans="8:10" x14ac:dyDescent="0.3">
      <c r="H77" s="3" t="s">
        <v>136</v>
      </c>
      <c r="I77" s="4">
        <v>2443.35</v>
      </c>
      <c r="J77">
        <f t="shared" si="2"/>
        <v>159</v>
      </c>
    </row>
    <row r="78" spans="8:10" x14ac:dyDescent="0.3">
      <c r="H78" s="3" t="s">
        <v>137</v>
      </c>
      <c r="I78" s="4">
        <v>2443.35</v>
      </c>
      <c r="J78">
        <f t="shared" si="2"/>
        <v>159</v>
      </c>
    </row>
    <row r="79" spans="8:10" x14ac:dyDescent="0.3">
      <c r="H79" s="3" t="s">
        <v>138</v>
      </c>
      <c r="I79" s="4">
        <v>2443.35</v>
      </c>
      <c r="J79">
        <f t="shared" si="2"/>
        <v>159</v>
      </c>
    </row>
    <row r="80" spans="8:10" x14ac:dyDescent="0.3">
      <c r="H80" s="3" t="s">
        <v>73</v>
      </c>
      <c r="I80" s="4">
        <v>1700.99</v>
      </c>
      <c r="J80">
        <f t="shared" si="2"/>
        <v>159</v>
      </c>
    </row>
    <row r="81" spans="8:10" x14ac:dyDescent="0.3">
      <c r="H81" s="3" t="s">
        <v>74</v>
      </c>
      <c r="I81" s="4">
        <v>1700.99</v>
      </c>
      <c r="J81">
        <f t="shared" si="2"/>
        <v>159</v>
      </c>
    </row>
    <row r="82" spans="8:10" x14ac:dyDescent="0.3">
      <c r="H82" s="3" t="s">
        <v>75</v>
      </c>
      <c r="I82" s="4">
        <v>1700.99</v>
      </c>
      <c r="J82">
        <f t="shared" si="2"/>
        <v>159</v>
      </c>
    </row>
    <row r="83" spans="8:10" x14ac:dyDescent="0.3">
      <c r="H83" s="3" t="s">
        <v>76</v>
      </c>
      <c r="I83" s="4">
        <v>1700.99</v>
      </c>
      <c r="J83">
        <f t="shared" si="2"/>
        <v>159</v>
      </c>
    </row>
    <row r="84" spans="8:10" x14ac:dyDescent="0.3">
      <c r="H84" s="3" t="s">
        <v>102</v>
      </c>
      <c r="I84" s="4">
        <v>1457.99</v>
      </c>
      <c r="J84">
        <f t="shared" si="2"/>
        <v>159</v>
      </c>
    </row>
    <row r="85" spans="8:10" x14ac:dyDescent="0.3">
      <c r="H85" s="3" t="s">
        <v>103</v>
      </c>
      <c r="I85" s="4">
        <v>1457.99</v>
      </c>
      <c r="J85">
        <f t="shared" si="2"/>
        <v>159</v>
      </c>
    </row>
    <row r="86" spans="8:10" x14ac:dyDescent="0.3">
      <c r="H86" s="3" t="s">
        <v>104</v>
      </c>
      <c r="I86" s="4">
        <v>1457.99</v>
      </c>
      <c r="J86">
        <f t="shared" si="2"/>
        <v>159</v>
      </c>
    </row>
    <row r="87" spans="8:10" x14ac:dyDescent="0.3">
      <c r="H87" s="3" t="s">
        <v>100</v>
      </c>
      <c r="I87" s="4">
        <v>1457.99</v>
      </c>
      <c r="J87">
        <f t="shared" si="2"/>
        <v>159</v>
      </c>
    </row>
    <row r="88" spans="8:10" x14ac:dyDescent="0.3">
      <c r="H88" s="3" t="s">
        <v>101</v>
      </c>
      <c r="I88" s="4">
        <v>1457.99</v>
      </c>
      <c r="J88">
        <f t="shared" si="2"/>
        <v>159</v>
      </c>
    </row>
    <row r="89" spans="8:10" x14ac:dyDescent="0.3">
      <c r="H89" s="3" t="s">
        <v>143</v>
      </c>
      <c r="I89" s="4">
        <v>1120.49</v>
      </c>
      <c r="J89">
        <f t="shared" si="2"/>
        <v>159</v>
      </c>
    </row>
    <row r="90" spans="8:10" x14ac:dyDescent="0.3">
      <c r="H90" s="3" t="s">
        <v>144</v>
      </c>
      <c r="I90" s="4">
        <v>1120.49</v>
      </c>
      <c r="J90">
        <f t="shared" si="2"/>
        <v>159</v>
      </c>
    </row>
    <row r="91" spans="8:10" x14ac:dyDescent="0.3">
      <c r="H91" s="3" t="s">
        <v>145</v>
      </c>
      <c r="I91" s="4">
        <v>1120.49</v>
      </c>
      <c r="J91">
        <f t="shared" si="2"/>
        <v>159</v>
      </c>
    </row>
    <row r="92" spans="8:10" x14ac:dyDescent="0.3">
      <c r="H92" s="3" t="s">
        <v>146</v>
      </c>
      <c r="I92" s="4">
        <v>1120.49</v>
      </c>
      <c r="J92">
        <f t="shared" si="2"/>
        <v>159</v>
      </c>
    </row>
    <row r="93" spans="8:10" x14ac:dyDescent="0.3">
      <c r="H93" s="3" t="s">
        <v>147</v>
      </c>
      <c r="I93" s="4">
        <v>1120.49</v>
      </c>
      <c r="J93">
        <f t="shared" si="2"/>
        <v>159</v>
      </c>
    </row>
    <row r="94" spans="8:10" x14ac:dyDescent="0.3">
      <c r="H94" s="3" t="s">
        <v>114</v>
      </c>
      <c r="I94" s="4">
        <v>782.99</v>
      </c>
      <c r="J94">
        <f t="shared" si="2"/>
        <v>159</v>
      </c>
    </row>
    <row r="95" spans="8:10" x14ac:dyDescent="0.3">
      <c r="H95" s="3" t="s">
        <v>115</v>
      </c>
      <c r="I95" s="4">
        <v>782.99</v>
      </c>
      <c r="J95">
        <f t="shared" si="2"/>
        <v>159</v>
      </c>
    </row>
    <row r="96" spans="8:10" x14ac:dyDescent="0.3">
      <c r="H96" s="3" t="s">
        <v>116</v>
      </c>
      <c r="I96" s="4">
        <v>782.99</v>
      </c>
      <c r="J96">
        <f t="shared" si="2"/>
        <v>159</v>
      </c>
    </row>
    <row r="97" spans="8:10" x14ac:dyDescent="0.3">
      <c r="H97" s="3" t="s">
        <v>111</v>
      </c>
      <c r="I97" s="4">
        <v>782.99</v>
      </c>
      <c r="J97">
        <f t="shared" si="2"/>
        <v>159</v>
      </c>
    </row>
    <row r="98" spans="8:10" x14ac:dyDescent="0.3">
      <c r="H98" s="3" t="s">
        <v>112</v>
      </c>
      <c r="I98" s="4">
        <v>782.99</v>
      </c>
      <c r="J98">
        <f t="shared" si="2"/>
        <v>159</v>
      </c>
    </row>
    <row r="99" spans="8:10" x14ac:dyDescent="0.3">
      <c r="H99" s="3" t="s">
        <v>113</v>
      </c>
      <c r="I99" s="4">
        <v>782.99</v>
      </c>
      <c r="J99">
        <f t="shared" si="2"/>
        <v>159</v>
      </c>
    </row>
    <row r="100" spans="8:10" x14ac:dyDescent="0.3">
      <c r="H100" s="3" t="s">
        <v>108</v>
      </c>
      <c r="I100" s="4">
        <v>782.99</v>
      </c>
      <c r="J100">
        <f t="shared" si="2"/>
        <v>159</v>
      </c>
    </row>
    <row r="101" spans="8:10" x14ac:dyDescent="0.3">
      <c r="H101" s="3" t="s">
        <v>109</v>
      </c>
      <c r="I101" s="4">
        <v>782.99</v>
      </c>
      <c r="J101">
        <f t="shared" si="2"/>
        <v>159</v>
      </c>
    </row>
    <row r="102" spans="8:10" x14ac:dyDescent="0.3">
      <c r="H102" s="3" t="s">
        <v>110</v>
      </c>
      <c r="I102" s="4">
        <v>782.99</v>
      </c>
      <c r="J102">
        <f t="shared" si="2"/>
        <v>159</v>
      </c>
    </row>
    <row r="103" spans="8:10" x14ac:dyDescent="0.3">
      <c r="H103" s="3" t="s">
        <v>105</v>
      </c>
      <c r="I103" s="4">
        <v>782.99</v>
      </c>
      <c r="J103">
        <f t="shared" si="2"/>
        <v>159</v>
      </c>
    </row>
    <row r="104" spans="8:10" x14ac:dyDescent="0.3">
      <c r="H104" s="3" t="s">
        <v>106</v>
      </c>
      <c r="I104" s="4">
        <v>782.99</v>
      </c>
      <c r="J104">
        <f t="shared" si="2"/>
        <v>159</v>
      </c>
    </row>
    <row r="105" spans="8:10" x14ac:dyDescent="0.3">
      <c r="H105" s="3" t="s">
        <v>107</v>
      </c>
      <c r="I105" s="4">
        <v>782.99</v>
      </c>
      <c r="J105">
        <f t="shared" si="2"/>
        <v>159</v>
      </c>
    </row>
    <row r="106" spans="8:10" x14ac:dyDescent="0.3">
      <c r="H106" s="3" t="s">
        <v>47</v>
      </c>
      <c r="I106" s="4">
        <v>539.99</v>
      </c>
      <c r="J106">
        <f t="shared" si="2"/>
        <v>159</v>
      </c>
    </row>
    <row r="107" spans="8:10" x14ac:dyDescent="0.3">
      <c r="H107" s="3" t="s">
        <v>50</v>
      </c>
      <c r="I107" s="4">
        <v>539.99</v>
      </c>
      <c r="J107">
        <f t="shared" si="2"/>
        <v>159</v>
      </c>
    </row>
    <row r="108" spans="8:10" x14ac:dyDescent="0.3">
      <c r="H108" s="3" t="s">
        <v>51</v>
      </c>
      <c r="I108" s="4">
        <v>539.99</v>
      </c>
      <c r="J108">
        <f t="shared" si="2"/>
        <v>159</v>
      </c>
    </row>
    <row r="109" spans="8:10" x14ac:dyDescent="0.3">
      <c r="H109" s="3" t="s">
        <v>77</v>
      </c>
      <c r="I109" s="4">
        <v>539.99</v>
      </c>
      <c r="J109">
        <f t="shared" si="2"/>
        <v>159</v>
      </c>
    </row>
    <row r="110" spans="8:10" x14ac:dyDescent="0.3">
      <c r="H110" s="3" t="s">
        <v>66</v>
      </c>
      <c r="I110" s="4">
        <v>2384.0700000000002</v>
      </c>
      <c r="J110">
        <f t="shared" si="2"/>
        <v>159</v>
      </c>
    </row>
    <row r="111" spans="8:10" x14ac:dyDescent="0.3">
      <c r="H111" s="3" t="s">
        <v>67</v>
      </c>
      <c r="I111" s="4">
        <v>2384.0700000000002</v>
      </c>
      <c r="J111">
        <f t="shared" si="2"/>
        <v>159</v>
      </c>
    </row>
    <row r="112" spans="8:10" x14ac:dyDescent="0.3">
      <c r="H112" s="3" t="s">
        <v>68</v>
      </c>
      <c r="I112" s="4">
        <v>2384.0700000000002</v>
      </c>
      <c r="J112">
        <f t="shared" si="2"/>
        <v>159</v>
      </c>
    </row>
    <row r="113" spans="8:10" x14ac:dyDescent="0.3">
      <c r="H113" s="3" t="s">
        <v>69</v>
      </c>
      <c r="I113" s="4">
        <v>2384.0700000000002</v>
      </c>
      <c r="J113">
        <f t="shared" si="2"/>
        <v>159</v>
      </c>
    </row>
    <row r="114" spans="8:10" x14ac:dyDescent="0.3">
      <c r="H114" s="3" t="s">
        <v>54</v>
      </c>
      <c r="I114" s="4">
        <v>2384.0700000000002</v>
      </c>
      <c r="J114">
        <f t="shared" si="2"/>
        <v>159</v>
      </c>
    </row>
    <row r="115" spans="8:10" x14ac:dyDescent="0.3">
      <c r="H115" s="3" t="s">
        <v>55</v>
      </c>
      <c r="I115" s="4">
        <v>2384.0700000000002</v>
      </c>
      <c r="J115">
        <f t="shared" si="2"/>
        <v>159</v>
      </c>
    </row>
    <row r="116" spans="8:10" x14ac:dyDescent="0.3">
      <c r="H116" s="3" t="s">
        <v>56</v>
      </c>
      <c r="I116" s="4">
        <v>2384.0700000000002</v>
      </c>
      <c r="J116">
        <f t="shared" si="2"/>
        <v>159</v>
      </c>
    </row>
    <row r="117" spans="8:10" x14ac:dyDescent="0.3">
      <c r="H117" s="3" t="s">
        <v>57</v>
      </c>
      <c r="I117" s="4">
        <v>2384.0700000000002</v>
      </c>
      <c r="J117">
        <f t="shared" si="2"/>
        <v>159</v>
      </c>
    </row>
    <row r="118" spans="8:10" x14ac:dyDescent="0.3">
      <c r="H118" s="3" t="s">
        <v>70</v>
      </c>
      <c r="I118" s="4">
        <v>1214.8499999999999</v>
      </c>
      <c r="J118">
        <f t="shared" si="2"/>
        <v>159</v>
      </c>
    </row>
    <row r="119" spans="8:10" x14ac:dyDescent="0.3">
      <c r="H119" s="3" t="s">
        <v>71</v>
      </c>
      <c r="I119" s="4">
        <v>1214.8499999999999</v>
      </c>
      <c r="J119">
        <f t="shared" si="2"/>
        <v>159</v>
      </c>
    </row>
    <row r="120" spans="8:10" x14ac:dyDescent="0.3">
      <c r="H120" s="3" t="s">
        <v>72</v>
      </c>
      <c r="I120" s="4">
        <v>1214.8499999999999</v>
      </c>
      <c r="J120">
        <f t="shared" si="2"/>
        <v>159</v>
      </c>
    </row>
    <row r="121" spans="8:10" x14ac:dyDescent="0.3">
      <c r="H121" s="3" t="s">
        <v>52</v>
      </c>
      <c r="I121" s="4">
        <v>1214.8499999999999</v>
      </c>
      <c r="J121">
        <f t="shared" si="2"/>
        <v>159</v>
      </c>
    </row>
    <row r="122" spans="8:10" x14ac:dyDescent="0.3">
      <c r="H122" s="3" t="s">
        <v>78</v>
      </c>
      <c r="I122" s="4">
        <v>742.35</v>
      </c>
      <c r="J122">
        <f t="shared" si="2"/>
        <v>159</v>
      </c>
    </row>
    <row r="123" spans="8:10" x14ac:dyDescent="0.3">
      <c r="H123" s="3" t="s">
        <v>79</v>
      </c>
      <c r="I123" s="4">
        <v>742.35</v>
      </c>
      <c r="J123">
        <f t="shared" si="2"/>
        <v>159</v>
      </c>
    </row>
    <row r="124" spans="8:10" x14ac:dyDescent="0.3">
      <c r="H124" s="3" t="s">
        <v>58</v>
      </c>
      <c r="I124" s="4">
        <v>742.35</v>
      </c>
      <c r="J124">
        <f t="shared" si="2"/>
        <v>159</v>
      </c>
    </row>
    <row r="125" spans="8:10" x14ac:dyDescent="0.3">
      <c r="H125" s="3" t="s">
        <v>59</v>
      </c>
      <c r="I125" s="4">
        <v>742.35</v>
      </c>
      <c r="J125">
        <f t="shared" si="2"/>
        <v>159</v>
      </c>
    </row>
    <row r="126" spans="8:10" x14ac:dyDescent="0.3">
      <c r="H126" s="3" t="s">
        <v>60</v>
      </c>
      <c r="I126" s="4">
        <v>742.35</v>
      </c>
      <c r="J126">
        <f t="shared" si="2"/>
        <v>159</v>
      </c>
    </row>
    <row r="127" spans="8:10" x14ac:dyDescent="0.3">
      <c r="H127" s="3" t="s">
        <v>61</v>
      </c>
      <c r="I127" s="4">
        <v>742.35</v>
      </c>
      <c r="J127">
        <f t="shared" si="2"/>
        <v>159</v>
      </c>
    </row>
    <row r="128" spans="8:10" x14ac:dyDescent="0.3">
      <c r="H128" s="3" t="s">
        <v>62</v>
      </c>
      <c r="I128" s="4">
        <v>742.35</v>
      </c>
      <c r="J128">
        <f t="shared" si="2"/>
        <v>159</v>
      </c>
    </row>
    <row r="129" spans="8:10" x14ac:dyDescent="0.3">
      <c r="H129" s="3" t="s">
        <v>63</v>
      </c>
      <c r="I129" s="4">
        <v>742.35</v>
      </c>
      <c r="J129">
        <f t="shared" si="2"/>
        <v>159</v>
      </c>
    </row>
    <row r="130" spans="8:10" x14ac:dyDescent="0.3">
      <c r="H130" s="3" t="s">
        <v>64</v>
      </c>
      <c r="I130" s="4">
        <v>742.35</v>
      </c>
      <c r="J130">
        <f t="shared" si="2"/>
        <v>159</v>
      </c>
    </row>
    <row r="131" spans="8:10" x14ac:dyDescent="0.3">
      <c r="H131" s="3" t="s">
        <v>65</v>
      </c>
      <c r="I131" s="4">
        <v>742.35</v>
      </c>
      <c r="J131">
        <f t="shared" si="2"/>
        <v>159</v>
      </c>
    </row>
    <row r="132" spans="8:10" x14ac:dyDescent="0.3">
      <c r="H132" s="2" t="s">
        <v>150</v>
      </c>
      <c r="I132" s="4">
        <v>50.991428571428578</v>
      </c>
      <c r="J132">
        <f t="shared" si="2"/>
        <v>159</v>
      </c>
    </row>
    <row r="133" spans="8:10" x14ac:dyDescent="0.3">
      <c r="H133" s="3" t="s">
        <v>154</v>
      </c>
      <c r="I133" s="4">
        <v>8.99</v>
      </c>
      <c r="J133">
        <f t="shared" si="2"/>
        <v>159</v>
      </c>
    </row>
    <row r="134" spans="8:10" x14ac:dyDescent="0.3">
      <c r="H134" s="3" t="s">
        <v>182</v>
      </c>
      <c r="I134" s="4">
        <v>63.5</v>
      </c>
      <c r="J134">
        <f t="shared" ref="J134:J197" si="3">GETPIVOTDATA("ListPrice",H132,"ProductName","All-Purpose Bike Stand","ProductCategory","Accessories")</f>
        <v>159</v>
      </c>
    </row>
    <row r="135" spans="8:10" x14ac:dyDescent="0.3">
      <c r="H135" s="3" t="s">
        <v>181</v>
      </c>
      <c r="I135" s="4">
        <v>63.5</v>
      </c>
      <c r="J135">
        <f t="shared" si="3"/>
        <v>159</v>
      </c>
    </row>
    <row r="136" spans="8:10" x14ac:dyDescent="0.3">
      <c r="H136" s="3" t="s">
        <v>179</v>
      </c>
      <c r="I136" s="4">
        <v>63.5</v>
      </c>
      <c r="J136">
        <f t="shared" si="3"/>
        <v>159</v>
      </c>
    </row>
    <row r="137" spans="8:10" x14ac:dyDescent="0.3">
      <c r="H137" s="3" t="s">
        <v>178</v>
      </c>
      <c r="I137" s="4">
        <v>37.99</v>
      </c>
      <c r="J137">
        <f t="shared" si="3"/>
        <v>159</v>
      </c>
    </row>
    <row r="138" spans="8:10" x14ac:dyDescent="0.3">
      <c r="H138" s="3" t="s">
        <v>177</v>
      </c>
      <c r="I138" s="4">
        <v>37.99</v>
      </c>
      <c r="J138">
        <f t="shared" si="3"/>
        <v>159</v>
      </c>
    </row>
    <row r="139" spans="8:10" x14ac:dyDescent="0.3">
      <c r="H139" s="3" t="s">
        <v>176</v>
      </c>
      <c r="I139" s="4">
        <v>37.99</v>
      </c>
      <c r="J139">
        <f t="shared" si="3"/>
        <v>159</v>
      </c>
    </row>
    <row r="140" spans="8:10" x14ac:dyDescent="0.3">
      <c r="H140" s="3" t="s">
        <v>175</v>
      </c>
      <c r="I140" s="4">
        <v>24.49</v>
      </c>
      <c r="J140">
        <f t="shared" si="3"/>
        <v>159</v>
      </c>
    </row>
    <row r="141" spans="8:10" x14ac:dyDescent="0.3">
      <c r="H141" s="3" t="s">
        <v>174</v>
      </c>
      <c r="I141" s="4">
        <v>24.49</v>
      </c>
      <c r="J141">
        <f t="shared" si="3"/>
        <v>159</v>
      </c>
    </row>
    <row r="142" spans="8:10" x14ac:dyDescent="0.3">
      <c r="H142" s="3" t="s">
        <v>172</v>
      </c>
      <c r="I142" s="4">
        <v>24.49</v>
      </c>
      <c r="J142">
        <f t="shared" si="3"/>
        <v>159</v>
      </c>
    </row>
    <row r="143" spans="8:10" x14ac:dyDescent="0.3">
      <c r="H143" s="3" t="s">
        <v>158</v>
      </c>
      <c r="I143" s="4">
        <v>49.99</v>
      </c>
      <c r="J143">
        <f t="shared" si="3"/>
        <v>159</v>
      </c>
    </row>
    <row r="144" spans="8:10" x14ac:dyDescent="0.3">
      <c r="H144" s="3" t="s">
        <v>157</v>
      </c>
      <c r="I144" s="4">
        <v>49.99</v>
      </c>
      <c r="J144">
        <f t="shared" si="3"/>
        <v>159</v>
      </c>
    </row>
    <row r="145" spans="8:10" x14ac:dyDescent="0.3">
      <c r="H145" s="3" t="s">
        <v>156</v>
      </c>
      <c r="I145" s="4">
        <v>49.99</v>
      </c>
      <c r="J145">
        <f t="shared" si="3"/>
        <v>159</v>
      </c>
    </row>
    <row r="146" spans="8:10" x14ac:dyDescent="0.3">
      <c r="H146" s="3" t="s">
        <v>159</v>
      </c>
      <c r="I146" s="4">
        <v>49.99</v>
      </c>
      <c r="J146">
        <f t="shared" si="3"/>
        <v>159</v>
      </c>
    </row>
    <row r="147" spans="8:10" x14ac:dyDescent="0.3">
      <c r="H147" s="3" t="s">
        <v>171</v>
      </c>
      <c r="I147" s="4">
        <v>89.99</v>
      </c>
      <c r="J147">
        <f t="shared" si="3"/>
        <v>159</v>
      </c>
    </row>
    <row r="148" spans="8:10" x14ac:dyDescent="0.3">
      <c r="H148" s="3" t="s">
        <v>170</v>
      </c>
      <c r="I148" s="4">
        <v>89.99</v>
      </c>
      <c r="J148">
        <f t="shared" si="3"/>
        <v>159</v>
      </c>
    </row>
    <row r="149" spans="8:10" x14ac:dyDescent="0.3">
      <c r="H149" s="3" t="s">
        <v>168</v>
      </c>
      <c r="I149" s="4">
        <v>89.99</v>
      </c>
      <c r="J149">
        <f t="shared" si="3"/>
        <v>159</v>
      </c>
    </row>
    <row r="150" spans="8:10" x14ac:dyDescent="0.3">
      <c r="H150" s="3" t="s">
        <v>162</v>
      </c>
      <c r="I150" s="4">
        <v>59.99</v>
      </c>
      <c r="J150">
        <f t="shared" si="3"/>
        <v>159</v>
      </c>
    </row>
    <row r="151" spans="8:10" x14ac:dyDescent="0.3">
      <c r="H151" s="3" t="s">
        <v>160</v>
      </c>
      <c r="I151" s="4">
        <v>59.99</v>
      </c>
      <c r="J151">
        <f t="shared" si="3"/>
        <v>159</v>
      </c>
    </row>
    <row r="152" spans="8:10" x14ac:dyDescent="0.3">
      <c r="H152" s="3" t="s">
        <v>191</v>
      </c>
      <c r="I152" s="4">
        <v>59.99</v>
      </c>
      <c r="J152">
        <f t="shared" si="3"/>
        <v>159</v>
      </c>
    </row>
    <row r="153" spans="8:10" x14ac:dyDescent="0.3">
      <c r="H153" s="3" t="s">
        <v>163</v>
      </c>
      <c r="I153" s="4">
        <v>59.99</v>
      </c>
      <c r="J153">
        <f t="shared" si="3"/>
        <v>159</v>
      </c>
    </row>
    <row r="154" spans="8:10" x14ac:dyDescent="0.3">
      <c r="H154" s="3" t="s">
        <v>190</v>
      </c>
      <c r="I154" s="4">
        <v>9.5</v>
      </c>
      <c r="J154">
        <f t="shared" si="3"/>
        <v>159</v>
      </c>
    </row>
    <row r="155" spans="8:10" x14ac:dyDescent="0.3">
      <c r="H155" s="3" t="s">
        <v>189</v>
      </c>
      <c r="I155" s="4">
        <v>9.5</v>
      </c>
      <c r="J155">
        <f t="shared" si="3"/>
        <v>159</v>
      </c>
    </row>
    <row r="156" spans="8:10" x14ac:dyDescent="0.3">
      <c r="H156" s="3" t="s">
        <v>188</v>
      </c>
      <c r="I156" s="4">
        <v>8.99</v>
      </c>
      <c r="J156">
        <f t="shared" si="3"/>
        <v>159</v>
      </c>
    </row>
    <row r="157" spans="8:10" x14ac:dyDescent="0.3">
      <c r="H157" s="3" t="s">
        <v>186</v>
      </c>
      <c r="I157" s="4">
        <v>8.99</v>
      </c>
      <c r="J157">
        <f t="shared" si="3"/>
        <v>159</v>
      </c>
    </row>
    <row r="158" spans="8:10" x14ac:dyDescent="0.3">
      <c r="H158" s="3" t="s">
        <v>152</v>
      </c>
      <c r="I158" s="4">
        <v>53.99</v>
      </c>
      <c r="J158">
        <f t="shared" si="3"/>
        <v>159</v>
      </c>
    </row>
    <row r="159" spans="8:10" x14ac:dyDescent="0.3">
      <c r="H159" s="3" t="s">
        <v>151</v>
      </c>
      <c r="I159" s="4">
        <v>53.99</v>
      </c>
      <c r="J159">
        <f t="shared" si="3"/>
        <v>159</v>
      </c>
    </row>
    <row r="160" spans="8:10" x14ac:dyDescent="0.3">
      <c r="H160" s="3" t="s">
        <v>148</v>
      </c>
      <c r="I160" s="4">
        <v>53.99</v>
      </c>
      <c r="J160">
        <f t="shared" si="3"/>
        <v>159</v>
      </c>
    </row>
    <row r="161" spans="8:10" x14ac:dyDescent="0.3">
      <c r="H161" s="3" t="s">
        <v>153</v>
      </c>
      <c r="I161" s="4">
        <v>53.99</v>
      </c>
      <c r="J161">
        <f t="shared" si="3"/>
        <v>159</v>
      </c>
    </row>
    <row r="162" spans="8:10" x14ac:dyDescent="0.3">
      <c r="H162" s="3" t="s">
        <v>185</v>
      </c>
      <c r="I162" s="4">
        <v>69.989999999999995</v>
      </c>
      <c r="J162">
        <f t="shared" si="3"/>
        <v>159</v>
      </c>
    </row>
    <row r="163" spans="8:10" x14ac:dyDescent="0.3">
      <c r="H163" s="3" t="s">
        <v>184</v>
      </c>
      <c r="I163" s="4">
        <v>69.989999999999995</v>
      </c>
      <c r="J163">
        <f t="shared" si="3"/>
        <v>159</v>
      </c>
    </row>
    <row r="164" spans="8:10" x14ac:dyDescent="0.3">
      <c r="H164" s="3" t="s">
        <v>183</v>
      </c>
      <c r="I164" s="4">
        <v>69.989999999999995</v>
      </c>
      <c r="J164">
        <f t="shared" si="3"/>
        <v>159</v>
      </c>
    </row>
    <row r="165" spans="8:10" x14ac:dyDescent="0.3">
      <c r="H165" s="3" t="s">
        <v>167</v>
      </c>
      <c r="I165" s="4">
        <v>74.989999999999995</v>
      </c>
      <c r="J165">
        <f t="shared" si="3"/>
        <v>159</v>
      </c>
    </row>
    <row r="166" spans="8:10" x14ac:dyDescent="0.3">
      <c r="H166" s="3" t="s">
        <v>166</v>
      </c>
      <c r="I166" s="4">
        <v>74.989999999999995</v>
      </c>
      <c r="J166">
        <f t="shared" si="3"/>
        <v>159</v>
      </c>
    </row>
    <row r="167" spans="8:10" x14ac:dyDescent="0.3">
      <c r="H167" s="3" t="s">
        <v>164</v>
      </c>
      <c r="I167" s="4">
        <v>74.989999999999995</v>
      </c>
      <c r="J167">
        <f t="shared" si="3"/>
        <v>159</v>
      </c>
    </row>
    <row r="168" spans="8:10" x14ac:dyDescent="0.3">
      <c r="H168" s="2" t="s">
        <v>194</v>
      </c>
      <c r="I168" s="4">
        <v>469.86029850746309</v>
      </c>
      <c r="J168">
        <f t="shared" si="3"/>
        <v>159</v>
      </c>
    </row>
    <row r="169" spans="8:10" x14ac:dyDescent="0.3">
      <c r="H169" s="3" t="s">
        <v>223</v>
      </c>
      <c r="I169" s="4">
        <v>20.239999999999998</v>
      </c>
      <c r="J169">
        <f t="shared" si="3"/>
        <v>159</v>
      </c>
    </row>
    <row r="170" spans="8:10" x14ac:dyDescent="0.3">
      <c r="H170" s="3" t="s">
        <v>217</v>
      </c>
      <c r="I170" s="4">
        <v>106.5</v>
      </c>
      <c r="J170">
        <f t="shared" si="3"/>
        <v>159</v>
      </c>
    </row>
    <row r="171" spans="8:10" x14ac:dyDescent="0.3">
      <c r="H171" s="3" t="s">
        <v>212</v>
      </c>
      <c r="I171" s="4">
        <v>91.49</v>
      </c>
      <c r="J171">
        <f t="shared" si="3"/>
        <v>159</v>
      </c>
    </row>
    <row r="172" spans="8:10" x14ac:dyDescent="0.3">
      <c r="H172" s="3" t="s">
        <v>228</v>
      </c>
      <c r="I172" s="4">
        <v>121.49</v>
      </c>
      <c r="J172">
        <f t="shared" si="3"/>
        <v>159</v>
      </c>
    </row>
    <row r="173" spans="8:10" x14ac:dyDescent="0.3">
      <c r="H173" s="3" t="s">
        <v>222</v>
      </c>
      <c r="I173" s="4">
        <v>404.99</v>
      </c>
      <c r="J173">
        <f t="shared" si="3"/>
        <v>159</v>
      </c>
    </row>
    <row r="174" spans="8:10" x14ac:dyDescent="0.3">
      <c r="H174" s="3" t="s">
        <v>302</v>
      </c>
      <c r="I174" s="4">
        <v>229.49</v>
      </c>
      <c r="J174">
        <f t="shared" si="3"/>
        <v>159</v>
      </c>
    </row>
    <row r="175" spans="8:10" x14ac:dyDescent="0.3">
      <c r="H175" s="3" t="s">
        <v>306</v>
      </c>
      <c r="I175" s="4">
        <v>124.73</v>
      </c>
      <c r="J175">
        <f t="shared" si="3"/>
        <v>159</v>
      </c>
    </row>
    <row r="176" spans="8:10" x14ac:dyDescent="0.3">
      <c r="H176" s="3" t="s">
        <v>259</v>
      </c>
      <c r="I176" s="4">
        <v>1349.6</v>
      </c>
      <c r="J176">
        <f t="shared" si="3"/>
        <v>159</v>
      </c>
    </row>
    <row r="177" spans="8:10" x14ac:dyDescent="0.3">
      <c r="H177" s="3" t="s">
        <v>255</v>
      </c>
      <c r="I177" s="4">
        <v>1349.6</v>
      </c>
      <c r="J177">
        <f t="shared" si="3"/>
        <v>159</v>
      </c>
    </row>
    <row r="178" spans="8:10" x14ac:dyDescent="0.3">
      <c r="H178" s="3" t="s">
        <v>256</v>
      </c>
      <c r="I178" s="4">
        <v>1349.6</v>
      </c>
      <c r="J178">
        <f t="shared" si="3"/>
        <v>159</v>
      </c>
    </row>
    <row r="179" spans="8:10" x14ac:dyDescent="0.3">
      <c r="H179" s="3" t="s">
        <v>258</v>
      </c>
      <c r="I179" s="4">
        <v>1349.6</v>
      </c>
      <c r="J179">
        <f t="shared" si="3"/>
        <v>159</v>
      </c>
    </row>
    <row r="180" spans="8:10" x14ac:dyDescent="0.3">
      <c r="H180" s="3" t="s">
        <v>257</v>
      </c>
      <c r="I180" s="4">
        <v>1349.6</v>
      </c>
      <c r="J180">
        <f t="shared" si="3"/>
        <v>159</v>
      </c>
    </row>
    <row r="181" spans="8:10" x14ac:dyDescent="0.3">
      <c r="H181" s="3" t="s">
        <v>260</v>
      </c>
      <c r="I181" s="4">
        <v>1364.5</v>
      </c>
      <c r="J181">
        <f t="shared" si="3"/>
        <v>159</v>
      </c>
    </row>
    <row r="182" spans="8:10" x14ac:dyDescent="0.3">
      <c r="H182" s="3" t="s">
        <v>251</v>
      </c>
      <c r="I182" s="4">
        <v>1364.5</v>
      </c>
      <c r="J182">
        <f t="shared" si="3"/>
        <v>159</v>
      </c>
    </row>
    <row r="183" spans="8:10" x14ac:dyDescent="0.3">
      <c r="H183" s="3" t="s">
        <v>252</v>
      </c>
      <c r="I183" s="4">
        <v>1364.5</v>
      </c>
      <c r="J183">
        <f t="shared" si="3"/>
        <v>159</v>
      </c>
    </row>
    <row r="184" spans="8:10" x14ac:dyDescent="0.3">
      <c r="H184" s="3" t="s">
        <v>254</v>
      </c>
      <c r="I184" s="4">
        <v>1364.5</v>
      </c>
      <c r="J184">
        <f t="shared" si="3"/>
        <v>159</v>
      </c>
    </row>
    <row r="185" spans="8:10" x14ac:dyDescent="0.3">
      <c r="H185" s="3" t="s">
        <v>253</v>
      </c>
      <c r="I185" s="4">
        <v>1364.5</v>
      </c>
      <c r="J185">
        <f t="shared" si="3"/>
        <v>159</v>
      </c>
    </row>
    <row r="186" spans="8:10" x14ac:dyDescent="0.3">
      <c r="H186" s="3" t="s">
        <v>317</v>
      </c>
      <c r="I186" s="4">
        <v>300.21499999999997</v>
      </c>
      <c r="J186">
        <f t="shared" si="3"/>
        <v>159</v>
      </c>
    </row>
    <row r="187" spans="8:10" x14ac:dyDescent="0.3">
      <c r="H187" s="3" t="s">
        <v>309</v>
      </c>
      <c r="I187" s="4">
        <v>120.27</v>
      </c>
      <c r="J187">
        <f t="shared" si="3"/>
        <v>159</v>
      </c>
    </row>
    <row r="188" spans="8:10" x14ac:dyDescent="0.3">
      <c r="H188" s="3" t="s">
        <v>204</v>
      </c>
      <c r="I188" s="4">
        <v>80.989999999999995</v>
      </c>
      <c r="J188">
        <f t="shared" si="3"/>
        <v>159</v>
      </c>
    </row>
    <row r="189" spans="8:10" x14ac:dyDescent="0.3">
      <c r="H189" s="3" t="s">
        <v>325</v>
      </c>
      <c r="I189" s="4">
        <v>327.21499999999997</v>
      </c>
      <c r="J189">
        <f t="shared" si="3"/>
        <v>159</v>
      </c>
    </row>
    <row r="190" spans="8:10" x14ac:dyDescent="0.3">
      <c r="H190" s="3" t="s">
        <v>288</v>
      </c>
      <c r="I190" s="4">
        <v>52.64</v>
      </c>
      <c r="J190">
        <f t="shared" si="3"/>
        <v>159</v>
      </c>
    </row>
    <row r="191" spans="8:10" x14ac:dyDescent="0.3">
      <c r="H191" s="3" t="s">
        <v>338</v>
      </c>
      <c r="I191" s="4">
        <v>1431.5</v>
      </c>
      <c r="J191">
        <f t="shared" si="3"/>
        <v>159</v>
      </c>
    </row>
    <row r="192" spans="8:10" x14ac:dyDescent="0.3">
      <c r="H192" s="3" t="s">
        <v>339</v>
      </c>
      <c r="I192" s="4">
        <v>1431.5</v>
      </c>
      <c r="J192">
        <f t="shared" si="3"/>
        <v>159</v>
      </c>
    </row>
    <row r="193" spans="8:10" x14ac:dyDescent="0.3">
      <c r="H193" s="3" t="s">
        <v>340</v>
      </c>
      <c r="I193" s="4">
        <v>1431.5</v>
      </c>
      <c r="J193">
        <f t="shared" si="3"/>
        <v>159</v>
      </c>
    </row>
    <row r="194" spans="8:10" x14ac:dyDescent="0.3">
      <c r="H194" s="3" t="s">
        <v>192</v>
      </c>
      <c r="I194" s="4">
        <v>1431.5</v>
      </c>
      <c r="J194">
        <f t="shared" si="3"/>
        <v>159</v>
      </c>
    </row>
    <row r="195" spans="8:10" x14ac:dyDescent="0.3">
      <c r="H195" s="3" t="s">
        <v>337</v>
      </c>
      <c r="I195" s="4">
        <v>1431.5</v>
      </c>
      <c r="J195">
        <f t="shared" si="3"/>
        <v>159</v>
      </c>
    </row>
    <row r="196" spans="8:10" x14ac:dyDescent="0.3">
      <c r="H196" s="3" t="s">
        <v>230</v>
      </c>
      <c r="I196" s="4">
        <v>1431.5</v>
      </c>
      <c r="J196">
        <f t="shared" si="3"/>
        <v>159</v>
      </c>
    </row>
    <row r="197" spans="8:10" x14ac:dyDescent="0.3">
      <c r="H197" s="3" t="s">
        <v>231</v>
      </c>
      <c r="I197" s="4">
        <v>1431.5</v>
      </c>
      <c r="J197">
        <f t="shared" si="3"/>
        <v>159</v>
      </c>
    </row>
    <row r="198" spans="8:10" x14ac:dyDescent="0.3">
      <c r="H198" s="3" t="s">
        <v>232</v>
      </c>
      <c r="I198" s="4">
        <v>1431.5</v>
      </c>
      <c r="J198">
        <f t="shared" ref="J198:J261" si="4">GETPIVOTDATA("ListPrice",H196,"ProductName","All-Purpose Bike Stand","ProductCategory","Accessories")</f>
        <v>159</v>
      </c>
    </row>
    <row r="199" spans="8:10" x14ac:dyDescent="0.3">
      <c r="H199" s="3" t="s">
        <v>233</v>
      </c>
      <c r="I199" s="4">
        <v>1431.5</v>
      </c>
      <c r="J199">
        <f t="shared" si="4"/>
        <v>159</v>
      </c>
    </row>
    <row r="200" spans="8:10" x14ac:dyDescent="0.3">
      <c r="H200" s="3" t="s">
        <v>195</v>
      </c>
      <c r="I200" s="4">
        <v>1431.5</v>
      </c>
      <c r="J200">
        <f t="shared" si="4"/>
        <v>159</v>
      </c>
    </row>
    <row r="201" spans="8:10" x14ac:dyDescent="0.3">
      <c r="H201" s="3" t="s">
        <v>229</v>
      </c>
      <c r="I201" s="4">
        <v>1431.5</v>
      </c>
      <c r="J201">
        <f t="shared" si="4"/>
        <v>159</v>
      </c>
    </row>
    <row r="202" spans="8:10" x14ac:dyDescent="0.3">
      <c r="H202" s="3" t="s">
        <v>320</v>
      </c>
      <c r="I202" s="4">
        <v>330.06</v>
      </c>
      <c r="J202">
        <f t="shared" si="4"/>
        <v>159</v>
      </c>
    </row>
    <row r="203" spans="8:10" x14ac:dyDescent="0.3">
      <c r="H203" s="3" t="s">
        <v>312</v>
      </c>
      <c r="I203" s="4">
        <v>120.27</v>
      </c>
      <c r="J203">
        <f t="shared" si="4"/>
        <v>159</v>
      </c>
    </row>
    <row r="204" spans="8:10" x14ac:dyDescent="0.3">
      <c r="H204" s="3" t="s">
        <v>207</v>
      </c>
      <c r="I204" s="4">
        <v>80.989999999999995</v>
      </c>
      <c r="J204">
        <f t="shared" si="4"/>
        <v>159</v>
      </c>
    </row>
    <row r="205" spans="8:10" x14ac:dyDescent="0.3">
      <c r="H205" s="3" t="s">
        <v>328</v>
      </c>
      <c r="I205" s="4">
        <v>357.06</v>
      </c>
      <c r="J205">
        <f t="shared" si="4"/>
        <v>159</v>
      </c>
    </row>
    <row r="206" spans="8:10" x14ac:dyDescent="0.3">
      <c r="H206" s="3" t="s">
        <v>291</v>
      </c>
      <c r="I206" s="4">
        <v>52.64</v>
      </c>
      <c r="J206">
        <f t="shared" si="4"/>
        <v>159</v>
      </c>
    </row>
    <row r="207" spans="8:10" x14ac:dyDescent="0.3">
      <c r="H207" s="3" t="s">
        <v>267</v>
      </c>
      <c r="I207" s="4">
        <v>1003.91</v>
      </c>
      <c r="J207">
        <f t="shared" si="4"/>
        <v>159</v>
      </c>
    </row>
    <row r="208" spans="8:10" x14ac:dyDescent="0.3">
      <c r="H208" s="3" t="s">
        <v>268</v>
      </c>
      <c r="I208" s="4">
        <v>1003.91</v>
      </c>
      <c r="J208">
        <f t="shared" si="4"/>
        <v>159</v>
      </c>
    </row>
    <row r="209" spans="8:10" x14ac:dyDescent="0.3">
      <c r="H209" s="3" t="s">
        <v>269</v>
      </c>
      <c r="I209" s="4">
        <v>1003.91</v>
      </c>
      <c r="J209">
        <f t="shared" si="4"/>
        <v>159</v>
      </c>
    </row>
    <row r="210" spans="8:10" x14ac:dyDescent="0.3">
      <c r="H210" s="3" t="s">
        <v>270</v>
      </c>
      <c r="I210" s="4">
        <v>1003.91</v>
      </c>
      <c r="J210">
        <f t="shared" si="4"/>
        <v>159</v>
      </c>
    </row>
    <row r="211" spans="8:10" x14ac:dyDescent="0.3">
      <c r="H211" s="3" t="s">
        <v>264</v>
      </c>
      <c r="I211" s="4">
        <v>1003.91</v>
      </c>
      <c r="J211">
        <f t="shared" si="4"/>
        <v>159</v>
      </c>
    </row>
    <row r="212" spans="8:10" x14ac:dyDescent="0.3">
      <c r="H212" s="3" t="s">
        <v>265</v>
      </c>
      <c r="I212" s="4">
        <v>1003.91</v>
      </c>
      <c r="J212">
        <f t="shared" si="4"/>
        <v>159</v>
      </c>
    </row>
    <row r="213" spans="8:10" x14ac:dyDescent="0.3">
      <c r="H213" s="3" t="s">
        <v>266</v>
      </c>
      <c r="I213" s="4">
        <v>1003.91</v>
      </c>
      <c r="J213">
        <f t="shared" si="4"/>
        <v>159</v>
      </c>
    </row>
    <row r="214" spans="8:10" x14ac:dyDescent="0.3">
      <c r="H214" s="3" t="s">
        <v>261</v>
      </c>
      <c r="I214" s="4">
        <v>1003.91</v>
      </c>
      <c r="J214">
        <f t="shared" si="4"/>
        <v>159</v>
      </c>
    </row>
    <row r="215" spans="8:10" x14ac:dyDescent="0.3">
      <c r="H215" s="3" t="s">
        <v>216</v>
      </c>
      <c r="I215" s="4">
        <v>91.57</v>
      </c>
      <c r="J215">
        <f t="shared" si="4"/>
        <v>159</v>
      </c>
    </row>
    <row r="216" spans="8:10" x14ac:dyDescent="0.3">
      <c r="H216" s="3" t="s">
        <v>294</v>
      </c>
      <c r="I216" s="4">
        <v>52.64</v>
      </c>
      <c r="J216">
        <f t="shared" si="4"/>
        <v>159</v>
      </c>
    </row>
    <row r="217" spans="8:10" x14ac:dyDescent="0.3">
      <c r="H217" s="3" t="s">
        <v>225</v>
      </c>
      <c r="I217" s="4">
        <v>53.99</v>
      </c>
      <c r="J217">
        <f t="shared" si="4"/>
        <v>159</v>
      </c>
    </row>
    <row r="218" spans="8:10" x14ac:dyDescent="0.3">
      <c r="H218" s="3" t="s">
        <v>219</v>
      </c>
      <c r="I218" s="4">
        <v>175.49</v>
      </c>
      <c r="J218">
        <f t="shared" si="4"/>
        <v>159</v>
      </c>
    </row>
    <row r="219" spans="8:10" x14ac:dyDescent="0.3">
      <c r="H219" s="3" t="s">
        <v>299</v>
      </c>
      <c r="I219" s="4">
        <v>148.22</v>
      </c>
      <c r="J219">
        <f t="shared" si="4"/>
        <v>159</v>
      </c>
    </row>
    <row r="220" spans="8:10" x14ac:dyDescent="0.3">
      <c r="H220" s="3" t="s">
        <v>303</v>
      </c>
      <c r="I220" s="4">
        <v>34.200000000000003</v>
      </c>
      <c r="J220">
        <f t="shared" si="4"/>
        <v>159</v>
      </c>
    </row>
    <row r="221" spans="8:10" x14ac:dyDescent="0.3">
      <c r="H221" s="3" t="s">
        <v>210</v>
      </c>
      <c r="I221" s="4">
        <v>249.79</v>
      </c>
      <c r="J221">
        <f t="shared" si="4"/>
        <v>159</v>
      </c>
    </row>
    <row r="222" spans="8:10" x14ac:dyDescent="0.3">
      <c r="H222" s="3" t="s">
        <v>196</v>
      </c>
      <c r="I222" s="4">
        <v>249.79</v>
      </c>
      <c r="J222">
        <f t="shared" si="4"/>
        <v>159</v>
      </c>
    </row>
    <row r="223" spans="8:10" x14ac:dyDescent="0.3">
      <c r="H223" s="3" t="s">
        <v>198</v>
      </c>
      <c r="I223" s="4">
        <v>249.79</v>
      </c>
      <c r="J223">
        <f t="shared" si="4"/>
        <v>159</v>
      </c>
    </row>
    <row r="224" spans="8:10" x14ac:dyDescent="0.3">
      <c r="H224" s="3" t="s">
        <v>199</v>
      </c>
      <c r="I224" s="4">
        <v>249.79</v>
      </c>
      <c r="J224">
        <f t="shared" si="4"/>
        <v>159</v>
      </c>
    </row>
    <row r="225" spans="8:10" x14ac:dyDescent="0.3">
      <c r="H225" s="3" t="s">
        <v>200</v>
      </c>
      <c r="I225" s="4">
        <v>249.79</v>
      </c>
      <c r="J225">
        <f t="shared" si="4"/>
        <v>159</v>
      </c>
    </row>
    <row r="226" spans="8:10" x14ac:dyDescent="0.3">
      <c r="H226" s="3" t="s">
        <v>211</v>
      </c>
      <c r="I226" s="4">
        <v>264.05</v>
      </c>
      <c r="J226">
        <f t="shared" si="4"/>
        <v>159</v>
      </c>
    </row>
    <row r="227" spans="8:10" x14ac:dyDescent="0.3">
      <c r="H227" s="3" t="s">
        <v>295</v>
      </c>
      <c r="I227" s="4">
        <v>264.05</v>
      </c>
      <c r="J227">
        <f t="shared" si="4"/>
        <v>159</v>
      </c>
    </row>
    <row r="228" spans="8:10" x14ac:dyDescent="0.3">
      <c r="H228" s="3" t="s">
        <v>296</v>
      </c>
      <c r="I228" s="4">
        <v>264.05</v>
      </c>
      <c r="J228">
        <f t="shared" si="4"/>
        <v>159</v>
      </c>
    </row>
    <row r="229" spans="8:10" x14ac:dyDescent="0.3">
      <c r="H229" s="3" t="s">
        <v>297</v>
      </c>
      <c r="I229" s="4">
        <v>264.05</v>
      </c>
      <c r="J229">
        <f t="shared" si="4"/>
        <v>159</v>
      </c>
    </row>
    <row r="230" spans="8:10" x14ac:dyDescent="0.3">
      <c r="H230" s="3" t="s">
        <v>298</v>
      </c>
      <c r="I230" s="4">
        <v>264.05</v>
      </c>
      <c r="J230">
        <f t="shared" si="4"/>
        <v>159</v>
      </c>
    </row>
    <row r="231" spans="8:10" x14ac:dyDescent="0.3">
      <c r="H231" s="3" t="s">
        <v>314</v>
      </c>
      <c r="I231" s="4">
        <v>60.744999999999997</v>
      </c>
      <c r="J231">
        <f t="shared" si="4"/>
        <v>159</v>
      </c>
    </row>
    <row r="232" spans="8:10" x14ac:dyDescent="0.3">
      <c r="H232" s="3" t="s">
        <v>307</v>
      </c>
      <c r="I232" s="4">
        <v>44.54</v>
      </c>
      <c r="J232">
        <f t="shared" si="4"/>
        <v>159</v>
      </c>
    </row>
    <row r="233" spans="8:10" x14ac:dyDescent="0.3">
      <c r="H233" s="3" t="s">
        <v>201</v>
      </c>
      <c r="I233" s="4">
        <v>40.49</v>
      </c>
      <c r="J233">
        <f t="shared" si="4"/>
        <v>159</v>
      </c>
    </row>
    <row r="234" spans="8:10" x14ac:dyDescent="0.3">
      <c r="H234" s="3" t="s">
        <v>323</v>
      </c>
      <c r="I234" s="4">
        <v>87.745000000000005</v>
      </c>
      <c r="J234">
        <f t="shared" si="4"/>
        <v>159</v>
      </c>
    </row>
    <row r="235" spans="8:10" x14ac:dyDescent="0.3">
      <c r="H235" s="3" t="s">
        <v>285</v>
      </c>
      <c r="I235" s="4">
        <v>27.12</v>
      </c>
      <c r="J235">
        <f t="shared" si="4"/>
        <v>159</v>
      </c>
    </row>
    <row r="236" spans="8:10" x14ac:dyDescent="0.3">
      <c r="H236" s="3" t="s">
        <v>248</v>
      </c>
      <c r="I236" s="4">
        <v>337.22</v>
      </c>
      <c r="J236">
        <f t="shared" si="4"/>
        <v>159</v>
      </c>
    </row>
    <row r="237" spans="8:10" x14ac:dyDescent="0.3">
      <c r="H237" s="3" t="s">
        <v>249</v>
      </c>
      <c r="I237" s="4">
        <v>337.22</v>
      </c>
      <c r="J237">
        <f t="shared" si="4"/>
        <v>159</v>
      </c>
    </row>
    <row r="238" spans="8:10" x14ac:dyDescent="0.3">
      <c r="H238" s="3" t="s">
        <v>250</v>
      </c>
      <c r="I238" s="4">
        <v>337.22</v>
      </c>
      <c r="J238">
        <f t="shared" si="4"/>
        <v>159</v>
      </c>
    </row>
    <row r="239" spans="8:10" x14ac:dyDescent="0.3">
      <c r="H239" s="3" t="s">
        <v>234</v>
      </c>
      <c r="I239" s="4">
        <v>337.22</v>
      </c>
      <c r="J239">
        <f t="shared" si="4"/>
        <v>159</v>
      </c>
    </row>
    <row r="240" spans="8:10" x14ac:dyDescent="0.3">
      <c r="H240" s="3" t="s">
        <v>235</v>
      </c>
      <c r="I240" s="4">
        <v>337.22</v>
      </c>
      <c r="J240">
        <f t="shared" si="4"/>
        <v>159</v>
      </c>
    </row>
    <row r="241" spans="8:10" x14ac:dyDescent="0.3">
      <c r="H241" s="3" t="s">
        <v>236</v>
      </c>
      <c r="I241" s="4">
        <v>337.22</v>
      </c>
      <c r="J241">
        <f t="shared" si="4"/>
        <v>159</v>
      </c>
    </row>
    <row r="242" spans="8:10" x14ac:dyDescent="0.3">
      <c r="H242" s="3" t="s">
        <v>237</v>
      </c>
      <c r="I242" s="4">
        <v>337.22</v>
      </c>
      <c r="J242">
        <f t="shared" si="4"/>
        <v>159</v>
      </c>
    </row>
    <row r="243" spans="8:10" x14ac:dyDescent="0.3">
      <c r="H243" s="3" t="s">
        <v>238</v>
      </c>
      <c r="I243" s="4">
        <v>337.22</v>
      </c>
      <c r="J243">
        <f t="shared" si="4"/>
        <v>159</v>
      </c>
    </row>
    <row r="244" spans="8:10" x14ac:dyDescent="0.3">
      <c r="H244" s="3" t="s">
        <v>239</v>
      </c>
      <c r="I244" s="4">
        <v>337.22</v>
      </c>
      <c r="J244">
        <f t="shared" si="4"/>
        <v>159</v>
      </c>
    </row>
    <row r="245" spans="8:10" x14ac:dyDescent="0.3">
      <c r="H245" s="3" t="s">
        <v>240</v>
      </c>
      <c r="I245" s="4">
        <v>337.22</v>
      </c>
      <c r="J245">
        <f t="shared" si="4"/>
        <v>159</v>
      </c>
    </row>
    <row r="246" spans="8:10" x14ac:dyDescent="0.3">
      <c r="H246" s="3" t="s">
        <v>241</v>
      </c>
      <c r="I246" s="4">
        <v>337.22</v>
      </c>
      <c r="J246">
        <f t="shared" si="4"/>
        <v>159</v>
      </c>
    </row>
    <row r="247" spans="8:10" x14ac:dyDescent="0.3">
      <c r="H247" s="3" t="s">
        <v>242</v>
      </c>
      <c r="I247" s="4">
        <v>337.22</v>
      </c>
      <c r="J247">
        <f t="shared" si="4"/>
        <v>159</v>
      </c>
    </row>
    <row r="248" spans="8:10" x14ac:dyDescent="0.3">
      <c r="H248" s="3" t="s">
        <v>318</v>
      </c>
      <c r="I248" s="4">
        <v>85.564999999999998</v>
      </c>
      <c r="J248">
        <f t="shared" si="4"/>
        <v>159</v>
      </c>
    </row>
    <row r="249" spans="8:10" x14ac:dyDescent="0.3">
      <c r="H249" s="3" t="s">
        <v>310</v>
      </c>
      <c r="I249" s="4">
        <v>44.54</v>
      </c>
      <c r="J249">
        <f t="shared" si="4"/>
        <v>159</v>
      </c>
    </row>
    <row r="250" spans="8:10" x14ac:dyDescent="0.3">
      <c r="H250" s="3" t="s">
        <v>205</v>
      </c>
      <c r="I250" s="4">
        <v>40.49</v>
      </c>
      <c r="J250">
        <f t="shared" si="4"/>
        <v>159</v>
      </c>
    </row>
    <row r="251" spans="8:10" x14ac:dyDescent="0.3">
      <c r="H251" s="3" t="s">
        <v>326</v>
      </c>
      <c r="I251" s="4">
        <v>112.565</v>
      </c>
      <c r="J251">
        <f t="shared" si="4"/>
        <v>159</v>
      </c>
    </row>
    <row r="252" spans="8:10" x14ac:dyDescent="0.3">
      <c r="H252" s="3" t="s">
        <v>289</v>
      </c>
      <c r="I252" s="4">
        <v>27.12</v>
      </c>
      <c r="J252">
        <f t="shared" si="4"/>
        <v>159</v>
      </c>
    </row>
    <row r="253" spans="8:10" x14ac:dyDescent="0.3">
      <c r="H253" s="3" t="s">
        <v>280</v>
      </c>
      <c r="I253" s="4">
        <v>333.42</v>
      </c>
      <c r="J253">
        <f t="shared" si="4"/>
        <v>159</v>
      </c>
    </row>
    <row r="254" spans="8:10" x14ac:dyDescent="0.3">
      <c r="H254" s="3" t="s">
        <v>272</v>
      </c>
      <c r="I254" s="4">
        <v>333.42</v>
      </c>
      <c r="J254">
        <f t="shared" si="4"/>
        <v>159</v>
      </c>
    </row>
    <row r="255" spans="8:10" x14ac:dyDescent="0.3">
      <c r="H255" s="3" t="s">
        <v>273</v>
      </c>
      <c r="I255" s="4">
        <v>333.42</v>
      </c>
      <c r="J255">
        <f t="shared" si="4"/>
        <v>159</v>
      </c>
    </row>
    <row r="256" spans="8:10" x14ac:dyDescent="0.3">
      <c r="H256" s="3" t="s">
        <v>274</v>
      </c>
      <c r="I256" s="4">
        <v>333.42</v>
      </c>
      <c r="J256">
        <f t="shared" si="4"/>
        <v>159</v>
      </c>
    </row>
    <row r="257" spans="8:10" x14ac:dyDescent="0.3">
      <c r="H257" s="3" t="s">
        <v>275</v>
      </c>
      <c r="I257" s="4">
        <v>333.42</v>
      </c>
      <c r="J257">
        <f t="shared" si="4"/>
        <v>159</v>
      </c>
    </row>
    <row r="258" spans="8:10" x14ac:dyDescent="0.3">
      <c r="H258" s="3" t="s">
        <v>276</v>
      </c>
      <c r="I258" s="4">
        <v>333.42</v>
      </c>
      <c r="J258">
        <f t="shared" si="4"/>
        <v>159</v>
      </c>
    </row>
    <row r="259" spans="8:10" x14ac:dyDescent="0.3">
      <c r="H259" s="3" t="s">
        <v>277</v>
      </c>
      <c r="I259" s="4">
        <v>333.42</v>
      </c>
      <c r="J259">
        <f t="shared" si="4"/>
        <v>159</v>
      </c>
    </row>
    <row r="260" spans="8:10" x14ac:dyDescent="0.3">
      <c r="H260" s="3" t="s">
        <v>278</v>
      </c>
      <c r="I260" s="4">
        <v>333.42</v>
      </c>
      <c r="J260">
        <f t="shared" si="4"/>
        <v>159</v>
      </c>
    </row>
    <row r="261" spans="8:10" x14ac:dyDescent="0.3">
      <c r="H261" s="3" t="s">
        <v>279</v>
      </c>
      <c r="I261" s="4">
        <v>333.42</v>
      </c>
      <c r="J261">
        <f t="shared" si="4"/>
        <v>159</v>
      </c>
    </row>
    <row r="262" spans="8:10" x14ac:dyDescent="0.3">
      <c r="H262" s="3" t="s">
        <v>263</v>
      </c>
      <c r="I262" s="4">
        <v>333.42</v>
      </c>
      <c r="J262">
        <f t="shared" ref="J262:J303" si="5">GETPIVOTDATA("ListPrice",H260,"ProductName","All-Purpose Bike Stand","ProductCategory","Accessories")</f>
        <v>159</v>
      </c>
    </row>
    <row r="263" spans="8:10" x14ac:dyDescent="0.3">
      <c r="H263" s="3" t="s">
        <v>214</v>
      </c>
      <c r="I263" s="4">
        <v>46.09</v>
      </c>
      <c r="J263">
        <f t="shared" si="5"/>
        <v>159</v>
      </c>
    </row>
    <row r="264" spans="8:10" x14ac:dyDescent="0.3">
      <c r="H264" s="3" t="s">
        <v>292</v>
      </c>
      <c r="I264" s="4">
        <v>27.12</v>
      </c>
      <c r="J264">
        <f t="shared" si="5"/>
        <v>159</v>
      </c>
    </row>
    <row r="265" spans="8:10" x14ac:dyDescent="0.3">
      <c r="H265" s="3" t="s">
        <v>227</v>
      </c>
      <c r="I265" s="4">
        <v>101.24</v>
      </c>
      <c r="J265">
        <f t="shared" si="5"/>
        <v>159</v>
      </c>
    </row>
    <row r="266" spans="8:10" x14ac:dyDescent="0.3">
      <c r="H266" s="3" t="s">
        <v>221</v>
      </c>
      <c r="I266" s="4">
        <v>256.49</v>
      </c>
      <c r="J266">
        <f t="shared" si="5"/>
        <v>159</v>
      </c>
    </row>
    <row r="267" spans="8:10" x14ac:dyDescent="0.3">
      <c r="H267" s="3" t="s">
        <v>301</v>
      </c>
      <c r="I267" s="4">
        <v>175.49</v>
      </c>
      <c r="J267">
        <f t="shared" si="5"/>
        <v>159</v>
      </c>
    </row>
    <row r="268" spans="8:10" x14ac:dyDescent="0.3">
      <c r="H268" s="3" t="s">
        <v>305</v>
      </c>
      <c r="I268" s="4">
        <v>102.29</v>
      </c>
      <c r="J268">
        <f t="shared" si="5"/>
        <v>159</v>
      </c>
    </row>
    <row r="269" spans="8:10" x14ac:dyDescent="0.3">
      <c r="H269" s="3" t="s">
        <v>313</v>
      </c>
      <c r="I269" s="4">
        <v>348.76</v>
      </c>
      <c r="J269">
        <f t="shared" si="5"/>
        <v>159</v>
      </c>
    </row>
    <row r="270" spans="8:10" x14ac:dyDescent="0.3">
      <c r="H270" s="3" t="s">
        <v>330</v>
      </c>
      <c r="I270" s="4">
        <v>348.76</v>
      </c>
      <c r="J270">
        <f t="shared" si="5"/>
        <v>159</v>
      </c>
    </row>
    <row r="271" spans="8:10" x14ac:dyDescent="0.3">
      <c r="H271" s="3" t="s">
        <v>331</v>
      </c>
      <c r="I271" s="4">
        <v>348.76</v>
      </c>
      <c r="J271">
        <f t="shared" si="5"/>
        <v>159</v>
      </c>
    </row>
    <row r="272" spans="8:10" x14ac:dyDescent="0.3">
      <c r="H272" s="3" t="s">
        <v>332</v>
      </c>
      <c r="I272" s="4">
        <v>348.76</v>
      </c>
      <c r="J272">
        <f t="shared" si="5"/>
        <v>159</v>
      </c>
    </row>
    <row r="273" spans="8:10" x14ac:dyDescent="0.3">
      <c r="H273" s="3" t="s">
        <v>209</v>
      </c>
      <c r="I273" s="4">
        <v>364.09</v>
      </c>
      <c r="J273">
        <f t="shared" si="5"/>
        <v>159</v>
      </c>
    </row>
    <row r="274" spans="8:10" x14ac:dyDescent="0.3">
      <c r="H274" s="3" t="s">
        <v>281</v>
      </c>
      <c r="I274" s="4">
        <v>364.09</v>
      </c>
      <c r="J274">
        <f t="shared" si="5"/>
        <v>159</v>
      </c>
    </row>
    <row r="275" spans="8:10" x14ac:dyDescent="0.3">
      <c r="H275" s="3" t="s">
        <v>282</v>
      </c>
      <c r="I275" s="4">
        <v>364.09</v>
      </c>
      <c r="J275">
        <f t="shared" si="5"/>
        <v>159</v>
      </c>
    </row>
    <row r="276" spans="8:10" x14ac:dyDescent="0.3">
      <c r="H276" s="3" t="s">
        <v>283</v>
      </c>
      <c r="I276" s="4">
        <v>364.09</v>
      </c>
      <c r="J276">
        <f t="shared" si="5"/>
        <v>159</v>
      </c>
    </row>
    <row r="277" spans="8:10" x14ac:dyDescent="0.3">
      <c r="H277" s="3" t="s">
        <v>316</v>
      </c>
      <c r="I277" s="4">
        <v>209.02500000000001</v>
      </c>
      <c r="J277">
        <f t="shared" si="5"/>
        <v>159</v>
      </c>
    </row>
    <row r="278" spans="8:10" x14ac:dyDescent="0.3">
      <c r="H278" s="3" t="s">
        <v>308</v>
      </c>
      <c r="I278" s="4">
        <v>61.92</v>
      </c>
      <c r="J278">
        <f t="shared" si="5"/>
        <v>159</v>
      </c>
    </row>
    <row r="279" spans="8:10" x14ac:dyDescent="0.3">
      <c r="H279" s="3" t="s">
        <v>203</v>
      </c>
      <c r="I279" s="4">
        <v>62.09</v>
      </c>
      <c r="J279">
        <f t="shared" si="5"/>
        <v>159</v>
      </c>
    </row>
    <row r="280" spans="8:10" x14ac:dyDescent="0.3">
      <c r="H280" s="3" t="s">
        <v>324</v>
      </c>
      <c r="I280" s="4">
        <v>236.02500000000001</v>
      </c>
      <c r="J280">
        <f t="shared" si="5"/>
        <v>159</v>
      </c>
    </row>
    <row r="281" spans="8:10" x14ac:dyDescent="0.3">
      <c r="H281" s="3" t="s">
        <v>287</v>
      </c>
      <c r="I281" s="4">
        <v>39.14</v>
      </c>
      <c r="J281">
        <f t="shared" si="5"/>
        <v>159</v>
      </c>
    </row>
    <row r="282" spans="8:10" x14ac:dyDescent="0.3">
      <c r="H282" s="3" t="s">
        <v>243</v>
      </c>
      <c r="I282" s="4">
        <v>594.83000000000004</v>
      </c>
      <c r="J282">
        <f t="shared" si="5"/>
        <v>159</v>
      </c>
    </row>
    <row r="283" spans="8:10" x14ac:dyDescent="0.3">
      <c r="H283" s="3" t="s">
        <v>244</v>
      </c>
      <c r="I283" s="4">
        <v>594.83000000000004</v>
      </c>
      <c r="J283">
        <f t="shared" si="5"/>
        <v>159</v>
      </c>
    </row>
    <row r="284" spans="8:10" x14ac:dyDescent="0.3">
      <c r="H284" s="3" t="s">
        <v>245</v>
      </c>
      <c r="I284" s="4">
        <v>594.83000000000004</v>
      </c>
      <c r="J284">
        <f t="shared" si="5"/>
        <v>159</v>
      </c>
    </row>
    <row r="285" spans="8:10" x14ac:dyDescent="0.3">
      <c r="H285" s="3" t="s">
        <v>246</v>
      </c>
      <c r="I285" s="4">
        <v>594.83000000000004</v>
      </c>
      <c r="J285">
        <f t="shared" si="5"/>
        <v>159</v>
      </c>
    </row>
    <row r="286" spans="8:10" x14ac:dyDescent="0.3">
      <c r="H286" s="3" t="s">
        <v>247</v>
      </c>
      <c r="I286" s="4">
        <v>594.83000000000004</v>
      </c>
      <c r="J286">
        <f t="shared" si="5"/>
        <v>159</v>
      </c>
    </row>
    <row r="287" spans="8:10" x14ac:dyDescent="0.3">
      <c r="H287" s="3" t="s">
        <v>322</v>
      </c>
      <c r="I287" s="4">
        <v>594.83000000000004</v>
      </c>
      <c r="J287">
        <f t="shared" si="5"/>
        <v>159</v>
      </c>
    </row>
    <row r="288" spans="8:10" x14ac:dyDescent="0.3">
      <c r="H288" s="3" t="s">
        <v>333</v>
      </c>
      <c r="I288" s="4">
        <v>594.83000000000004</v>
      </c>
      <c r="J288">
        <f t="shared" si="5"/>
        <v>159</v>
      </c>
    </row>
    <row r="289" spans="8:10" x14ac:dyDescent="0.3">
      <c r="H289" s="3" t="s">
        <v>334</v>
      </c>
      <c r="I289" s="4">
        <v>594.83000000000004</v>
      </c>
      <c r="J289">
        <f t="shared" si="5"/>
        <v>159</v>
      </c>
    </row>
    <row r="290" spans="8:10" x14ac:dyDescent="0.3">
      <c r="H290" s="3" t="s">
        <v>335</v>
      </c>
      <c r="I290" s="4">
        <v>594.83000000000004</v>
      </c>
      <c r="J290">
        <f t="shared" si="5"/>
        <v>159</v>
      </c>
    </row>
    <row r="291" spans="8:10" x14ac:dyDescent="0.3">
      <c r="H291" s="3" t="s">
        <v>336</v>
      </c>
      <c r="I291" s="4">
        <v>594.83000000000004</v>
      </c>
      <c r="J291">
        <f t="shared" si="5"/>
        <v>159</v>
      </c>
    </row>
    <row r="292" spans="8:10" x14ac:dyDescent="0.3">
      <c r="H292" s="3" t="s">
        <v>319</v>
      </c>
      <c r="I292" s="4">
        <v>248.38499999999999</v>
      </c>
      <c r="J292">
        <f t="shared" si="5"/>
        <v>159</v>
      </c>
    </row>
    <row r="293" spans="8:10" x14ac:dyDescent="0.3">
      <c r="H293" s="3" t="s">
        <v>311</v>
      </c>
      <c r="I293" s="4">
        <v>61.92</v>
      </c>
      <c r="J293">
        <f t="shared" si="5"/>
        <v>159</v>
      </c>
    </row>
    <row r="294" spans="8:10" x14ac:dyDescent="0.3">
      <c r="H294" s="3" t="s">
        <v>206</v>
      </c>
      <c r="I294" s="4">
        <v>62.09</v>
      </c>
      <c r="J294">
        <f t="shared" si="5"/>
        <v>159</v>
      </c>
    </row>
    <row r="295" spans="8:10" x14ac:dyDescent="0.3">
      <c r="H295" s="3" t="s">
        <v>327</v>
      </c>
      <c r="I295" s="4">
        <v>275.38499999999999</v>
      </c>
      <c r="J295">
        <f t="shared" si="5"/>
        <v>159</v>
      </c>
    </row>
    <row r="296" spans="8:10" x14ac:dyDescent="0.3">
      <c r="H296" s="3" t="s">
        <v>290</v>
      </c>
      <c r="I296" s="4">
        <v>39.14</v>
      </c>
      <c r="J296">
        <f t="shared" si="5"/>
        <v>159</v>
      </c>
    </row>
    <row r="297" spans="8:10" x14ac:dyDescent="0.3">
      <c r="H297" s="3" t="s">
        <v>293</v>
      </c>
      <c r="I297" s="4">
        <v>39.14</v>
      </c>
      <c r="J297">
        <f t="shared" si="5"/>
        <v>159</v>
      </c>
    </row>
    <row r="298" spans="8:10" x14ac:dyDescent="0.3">
      <c r="H298" s="3" t="s">
        <v>284</v>
      </c>
      <c r="I298" s="4">
        <v>106.5</v>
      </c>
      <c r="J298">
        <f t="shared" si="5"/>
        <v>159</v>
      </c>
    </row>
    <row r="299" spans="8:10" x14ac:dyDescent="0.3">
      <c r="H299" s="3" t="s">
        <v>271</v>
      </c>
      <c r="I299" s="4">
        <v>121.46</v>
      </c>
      <c r="J299">
        <f t="shared" si="5"/>
        <v>159</v>
      </c>
    </row>
    <row r="300" spans="8:10" x14ac:dyDescent="0.3">
      <c r="H300" s="3" t="s">
        <v>321</v>
      </c>
      <c r="I300" s="4">
        <v>218.01</v>
      </c>
      <c r="J300">
        <f t="shared" si="5"/>
        <v>159</v>
      </c>
    </row>
    <row r="301" spans="8:10" x14ac:dyDescent="0.3">
      <c r="H301" s="3" t="s">
        <v>208</v>
      </c>
      <c r="I301" s="4">
        <v>80.989999999999995</v>
      </c>
      <c r="J301">
        <f t="shared" si="5"/>
        <v>159</v>
      </c>
    </row>
    <row r="302" spans="8:10" x14ac:dyDescent="0.3">
      <c r="H302" s="3" t="s">
        <v>329</v>
      </c>
      <c r="I302" s="4">
        <v>245.01</v>
      </c>
      <c r="J302">
        <f t="shared" si="5"/>
        <v>159</v>
      </c>
    </row>
    <row r="303" spans="8:10" x14ac:dyDescent="0.3">
      <c r="H303" s="2" t="s">
        <v>342</v>
      </c>
      <c r="I303" s="4">
        <v>744.59522033898327</v>
      </c>
      <c r="J303">
        <f t="shared" si="5"/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1CA9-DF23-4C24-AFC4-B7C5450F8A60}">
  <dimension ref="A1:G296"/>
  <sheetViews>
    <sheetView workbookViewId="0">
      <selection sqref="A1:E296"/>
    </sheetView>
  </sheetViews>
  <sheetFormatPr defaultRowHeight="14.4" x14ac:dyDescent="0.3"/>
  <cols>
    <col min="1" max="1" width="29.109375" bestFit="1" customWidth="1"/>
    <col min="2" max="2" width="20.6640625" bestFit="1" customWidth="1"/>
    <col min="3" max="3" width="17.5546875" bestFit="1" customWidth="1"/>
    <col min="4" max="4" width="10.109375" bestFit="1" customWidth="1"/>
    <col min="5" max="5" width="20.44140625" bestFit="1" customWidth="1"/>
    <col min="6" max="6" width="34.77734375" bestFit="1" customWidth="1"/>
    <col min="7" max="7" width="2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344</v>
      </c>
      <c r="G1" t="s">
        <v>345</v>
      </c>
    </row>
    <row r="2" spans="1:7" x14ac:dyDescent="0.3">
      <c r="A2" t="s">
        <v>8</v>
      </c>
      <c r="B2" t="s">
        <v>9</v>
      </c>
      <c r="C2" t="s">
        <v>7</v>
      </c>
      <c r="D2">
        <v>120</v>
      </c>
      <c r="E2">
        <v>34.3489</v>
      </c>
      <c r="F2">
        <v>120</v>
      </c>
      <c r="G2">
        <v>85.6511</v>
      </c>
    </row>
    <row r="3" spans="1:7" x14ac:dyDescent="0.3">
      <c r="A3" t="s">
        <v>14</v>
      </c>
      <c r="B3" t="s">
        <v>15</v>
      </c>
      <c r="C3" t="s">
        <v>7</v>
      </c>
      <c r="D3">
        <v>159</v>
      </c>
      <c r="E3">
        <v>34.3489</v>
      </c>
      <c r="F3">
        <v>159</v>
      </c>
      <c r="G3">
        <v>124.6511</v>
      </c>
    </row>
    <row r="4" spans="1:7" x14ac:dyDescent="0.3">
      <c r="A4" t="s">
        <v>39</v>
      </c>
      <c r="B4" t="s">
        <v>40</v>
      </c>
      <c r="C4" t="s">
        <v>7</v>
      </c>
      <c r="D4">
        <v>4.99</v>
      </c>
      <c r="E4">
        <v>34.3489</v>
      </c>
      <c r="F4">
        <v>7.99</v>
      </c>
      <c r="G4">
        <v>-29.358899999999998</v>
      </c>
    </row>
    <row r="5" spans="1:7" x14ac:dyDescent="0.3">
      <c r="A5" t="s">
        <v>41</v>
      </c>
      <c r="B5" t="s">
        <v>40</v>
      </c>
      <c r="C5" t="s">
        <v>7</v>
      </c>
      <c r="D5">
        <v>9.99</v>
      </c>
      <c r="E5">
        <v>34.3489</v>
      </c>
      <c r="F5">
        <v>7.99</v>
      </c>
      <c r="G5">
        <v>-24.358899999999998</v>
      </c>
    </row>
    <row r="6" spans="1:7" x14ac:dyDescent="0.3">
      <c r="A6" t="s">
        <v>42</v>
      </c>
      <c r="B6" t="s">
        <v>40</v>
      </c>
      <c r="C6" t="s">
        <v>7</v>
      </c>
      <c r="D6">
        <v>8.99</v>
      </c>
      <c r="E6">
        <v>34.3489</v>
      </c>
      <c r="F6">
        <v>7.99</v>
      </c>
      <c r="G6">
        <v>-25.358899999999998</v>
      </c>
    </row>
    <row r="7" spans="1:7" x14ac:dyDescent="0.3">
      <c r="A7" t="s">
        <v>10</v>
      </c>
      <c r="B7" t="s">
        <v>11</v>
      </c>
      <c r="C7" t="s">
        <v>7</v>
      </c>
      <c r="D7">
        <v>7.95</v>
      </c>
      <c r="E7">
        <v>34.3489</v>
      </c>
      <c r="F7">
        <v>7.95</v>
      </c>
      <c r="G7">
        <v>-26.398900000000001</v>
      </c>
    </row>
    <row r="8" spans="1:7" x14ac:dyDescent="0.3">
      <c r="A8" t="s">
        <v>12</v>
      </c>
      <c r="B8" t="s">
        <v>13</v>
      </c>
      <c r="C8" t="s">
        <v>7</v>
      </c>
      <c r="D8">
        <v>21.98</v>
      </c>
      <c r="E8">
        <v>34.3489</v>
      </c>
      <c r="F8">
        <v>21.98</v>
      </c>
      <c r="G8">
        <v>-12.3689</v>
      </c>
    </row>
    <row r="9" spans="1:7" x14ac:dyDescent="0.3">
      <c r="A9" t="s">
        <v>37</v>
      </c>
      <c r="B9" t="s">
        <v>6</v>
      </c>
      <c r="C9" t="s">
        <v>7</v>
      </c>
      <c r="D9">
        <v>34.99</v>
      </c>
      <c r="E9">
        <v>34.3489</v>
      </c>
      <c r="F9">
        <v>34.99</v>
      </c>
      <c r="G9">
        <v>0.6411</v>
      </c>
    </row>
    <row r="10" spans="1:7" x14ac:dyDescent="0.3">
      <c r="A10" t="s">
        <v>38</v>
      </c>
      <c r="B10" t="s">
        <v>6</v>
      </c>
      <c r="C10" t="s">
        <v>7</v>
      </c>
      <c r="D10">
        <v>34.99</v>
      </c>
      <c r="E10">
        <v>34.3489</v>
      </c>
      <c r="F10">
        <v>34.99</v>
      </c>
      <c r="G10">
        <v>0.6411</v>
      </c>
    </row>
    <row r="11" spans="1:7" x14ac:dyDescent="0.3">
      <c r="A11" t="s">
        <v>5</v>
      </c>
      <c r="B11" t="s">
        <v>6</v>
      </c>
      <c r="C11" t="s">
        <v>7</v>
      </c>
      <c r="D11">
        <v>34.99</v>
      </c>
      <c r="E11">
        <v>34.3489</v>
      </c>
      <c r="F11">
        <v>34.99</v>
      </c>
      <c r="G11">
        <v>0.6411</v>
      </c>
    </row>
    <row r="12" spans="1:7" x14ac:dyDescent="0.3">
      <c r="A12" t="s">
        <v>16</v>
      </c>
      <c r="B12" t="s">
        <v>17</v>
      </c>
      <c r="C12" t="s">
        <v>7</v>
      </c>
      <c r="D12">
        <v>54.99</v>
      </c>
      <c r="E12">
        <v>34.3489</v>
      </c>
      <c r="F12">
        <v>54.99</v>
      </c>
      <c r="G12">
        <v>20.641100000000002</v>
      </c>
    </row>
    <row r="13" spans="1:7" x14ac:dyDescent="0.3">
      <c r="A13" t="s">
        <v>25</v>
      </c>
      <c r="B13" t="s">
        <v>26</v>
      </c>
      <c r="C13" t="s">
        <v>7</v>
      </c>
      <c r="D13">
        <v>13.99</v>
      </c>
      <c r="E13">
        <v>34.3489</v>
      </c>
      <c r="F13">
        <v>31.3233</v>
      </c>
      <c r="G13">
        <v>-20.358899999999998</v>
      </c>
    </row>
    <row r="14" spans="1:7" x14ac:dyDescent="0.3">
      <c r="A14" t="s">
        <v>27</v>
      </c>
      <c r="B14" t="s">
        <v>26</v>
      </c>
      <c r="C14" t="s">
        <v>7</v>
      </c>
      <c r="D14">
        <v>34.99</v>
      </c>
      <c r="E14">
        <v>34.3489</v>
      </c>
      <c r="F14">
        <v>31.3233</v>
      </c>
      <c r="G14">
        <v>0.6411</v>
      </c>
    </row>
    <row r="15" spans="1:7" x14ac:dyDescent="0.3">
      <c r="A15" t="s">
        <v>28</v>
      </c>
      <c r="B15" t="s">
        <v>26</v>
      </c>
      <c r="C15" t="s">
        <v>7</v>
      </c>
      <c r="D15">
        <v>44.99</v>
      </c>
      <c r="E15">
        <v>34.3489</v>
      </c>
      <c r="F15">
        <v>31.3233</v>
      </c>
      <c r="G15">
        <v>10.6411</v>
      </c>
    </row>
    <row r="16" spans="1:7" x14ac:dyDescent="0.3">
      <c r="A16" t="s">
        <v>20</v>
      </c>
      <c r="B16" t="s">
        <v>21</v>
      </c>
      <c r="C16" t="s">
        <v>7</v>
      </c>
      <c r="D16">
        <v>25</v>
      </c>
      <c r="E16">
        <v>34.3489</v>
      </c>
      <c r="F16">
        <v>25</v>
      </c>
      <c r="G16">
        <v>-9.3489000000000004</v>
      </c>
    </row>
    <row r="17" spans="1:7" x14ac:dyDescent="0.3">
      <c r="A17" t="s">
        <v>18</v>
      </c>
      <c r="B17" t="s">
        <v>19</v>
      </c>
      <c r="C17" t="s">
        <v>7</v>
      </c>
      <c r="D17">
        <v>125</v>
      </c>
      <c r="E17">
        <v>34.3489</v>
      </c>
      <c r="F17">
        <v>125</v>
      </c>
      <c r="G17">
        <v>90.6511</v>
      </c>
    </row>
    <row r="18" spans="1:7" x14ac:dyDescent="0.3">
      <c r="A18" t="s">
        <v>22</v>
      </c>
      <c r="B18" t="s">
        <v>23</v>
      </c>
      <c r="C18" t="s">
        <v>7</v>
      </c>
      <c r="D18">
        <v>19.989999999999998</v>
      </c>
      <c r="E18">
        <v>34.3489</v>
      </c>
      <c r="F18">
        <v>22.49</v>
      </c>
      <c r="G18">
        <v>-14.3589</v>
      </c>
    </row>
    <row r="19" spans="1:7" x14ac:dyDescent="0.3">
      <c r="A19" t="s">
        <v>24</v>
      </c>
      <c r="B19" t="s">
        <v>23</v>
      </c>
      <c r="C19" t="s">
        <v>7</v>
      </c>
      <c r="D19">
        <v>24.99</v>
      </c>
      <c r="E19">
        <v>34.3489</v>
      </c>
      <c r="F19">
        <v>22.49</v>
      </c>
      <c r="G19">
        <v>-9.3589000000000002</v>
      </c>
    </row>
    <row r="20" spans="1:7" x14ac:dyDescent="0.3">
      <c r="A20" t="s">
        <v>43</v>
      </c>
      <c r="B20" t="s">
        <v>30</v>
      </c>
      <c r="C20" t="s">
        <v>7</v>
      </c>
      <c r="D20">
        <v>2.29</v>
      </c>
      <c r="E20">
        <v>34.3489</v>
      </c>
      <c r="F20">
        <v>19.482700000000001</v>
      </c>
      <c r="G20">
        <v>-32.058900000000001</v>
      </c>
    </row>
    <row r="21" spans="1:7" x14ac:dyDescent="0.3">
      <c r="A21" t="s">
        <v>29</v>
      </c>
      <c r="B21" t="s">
        <v>30</v>
      </c>
      <c r="C21" t="s">
        <v>7</v>
      </c>
      <c r="D21">
        <v>24.99</v>
      </c>
      <c r="E21">
        <v>34.3489</v>
      </c>
      <c r="F21">
        <v>19.482700000000001</v>
      </c>
      <c r="G21">
        <v>-9.3589000000000002</v>
      </c>
    </row>
    <row r="22" spans="1:7" x14ac:dyDescent="0.3">
      <c r="A22" t="s">
        <v>31</v>
      </c>
      <c r="B22" t="s">
        <v>30</v>
      </c>
      <c r="C22" t="s">
        <v>7</v>
      </c>
      <c r="D22">
        <v>29.99</v>
      </c>
      <c r="E22">
        <v>34.3489</v>
      </c>
      <c r="F22">
        <v>19.482700000000001</v>
      </c>
      <c r="G22">
        <v>-4.3589000000000002</v>
      </c>
    </row>
    <row r="23" spans="1:7" x14ac:dyDescent="0.3">
      <c r="A23" t="s">
        <v>32</v>
      </c>
      <c r="B23" t="s">
        <v>30</v>
      </c>
      <c r="C23" t="s">
        <v>7</v>
      </c>
      <c r="D23">
        <v>35</v>
      </c>
      <c r="E23">
        <v>34.3489</v>
      </c>
      <c r="F23">
        <v>19.482700000000001</v>
      </c>
      <c r="G23">
        <v>0.65110000000000001</v>
      </c>
    </row>
    <row r="24" spans="1:7" x14ac:dyDescent="0.3">
      <c r="A24" t="s">
        <v>33</v>
      </c>
      <c r="B24" t="s">
        <v>30</v>
      </c>
      <c r="C24" t="s">
        <v>7</v>
      </c>
      <c r="D24">
        <v>21.49</v>
      </c>
      <c r="E24">
        <v>34.3489</v>
      </c>
      <c r="F24">
        <v>19.482700000000001</v>
      </c>
      <c r="G24">
        <v>-12.8589</v>
      </c>
    </row>
    <row r="25" spans="1:7" x14ac:dyDescent="0.3">
      <c r="A25" t="s">
        <v>34</v>
      </c>
      <c r="B25" t="s">
        <v>30</v>
      </c>
      <c r="C25" t="s">
        <v>7</v>
      </c>
      <c r="D25">
        <v>24.99</v>
      </c>
      <c r="E25">
        <v>34.3489</v>
      </c>
      <c r="F25">
        <v>19.482700000000001</v>
      </c>
      <c r="G25">
        <v>-9.3589000000000002</v>
      </c>
    </row>
    <row r="26" spans="1:7" x14ac:dyDescent="0.3">
      <c r="A26" t="s">
        <v>35</v>
      </c>
      <c r="B26" t="s">
        <v>30</v>
      </c>
      <c r="C26" t="s">
        <v>7</v>
      </c>
      <c r="D26">
        <v>32.6</v>
      </c>
      <c r="E26">
        <v>34.3489</v>
      </c>
      <c r="F26">
        <v>19.482700000000001</v>
      </c>
      <c r="G26">
        <v>-1.7488999999999999</v>
      </c>
    </row>
    <row r="27" spans="1:7" x14ac:dyDescent="0.3">
      <c r="A27" t="s">
        <v>36</v>
      </c>
      <c r="B27" t="s">
        <v>30</v>
      </c>
      <c r="C27" t="s">
        <v>7</v>
      </c>
      <c r="D27">
        <v>28.99</v>
      </c>
      <c r="E27">
        <v>34.3489</v>
      </c>
      <c r="F27">
        <v>19.482700000000001</v>
      </c>
      <c r="G27">
        <v>-5.3589000000000002</v>
      </c>
    </row>
    <row r="28" spans="1:7" x14ac:dyDescent="0.3">
      <c r="A28" t="s">
        <v>44</v>
      </c>
      <c r="B28" t="s">
        <v>30</v>
      </c>
      <c r="C28" t="s">
        <v>7</v>
      </c>
      <c r="D28">
        <v>4.99</v>
      </c>
      <c r="E28">
        <v>34.3489</v>
      </c>
      <c r="F28">
        <v>19.482700000000001</v>
      </c>
      <c r="G28">
        <v>-29.358899999999998</v>
      </c>
    </row>
    <row r="29" spans="1:7" x14ac:dyDescent="0.3">
      <c r="A29" t="s">
        <v>45</v>
      </c>
      <c r="B29" t="s">
        <v>30</v>
      </c>
      <c r="C29" t="s">
        <v>7</v>
      </c>
      <c r="D29">
        <v>3.99</v>
      </c>
      <c r="E29">
        <v>34.3489</v>
      </c>
      <c r="F29">
        <v>19.482700000000001</v>
      </c>
      <c r="G29">
        <v>-30.358899999999998</v>
      </c>
    </row>
    <row r="30" spans="1:7" x14ac:dyDescent="0.3">
      <c r="A30" t="s">
        <v>46</v>
      </c>
      <c r="B30" t="s">
        <v>30</v>
      </c>
      <c r="C30" t="s">
        <v>7</v>
      </c>
      <c r="D30">
        <v>4.99</v>
      </c>
      <c r="E30">
        <v>34.3489</v>
      </c>
      <c r="F30">
        <v>19.482700000000001</v>
      </c>
      <c r="G30">
        <v>-29.358899999999998</v>
      </c>
    </row>
    <row r="31" spans="1:7" x14ac:dyDescent="0.3">
      <c r="A31" t="s">
        <v>80</v>
      </c>
      <c r="B31" t="s">
        <v>81</v>
      </c>
      <c r="C31" t="s">
        <v>49</v>
      </c>
      <c r="D31">
        <v>769.49</v>
      </c>
      <c r="E31">
        <v>1586.7370000000001</v>
      </c>
      <c r="F31">
        <v>1683.365</v>
      </c>
      <c r="G31">
        <v>-817.24699999999996</v>
      </c>
    </row>
    <row r="32" spans="1:7" x14ac:dyDescent="0.3">
      <c r="A32" t="s">
        <v>82</v>
      </c>
      <c r="B32" t="s">
        <v>81</v>
      </c>
      <c r="C32" t="s">
        <v>49</v>
      </c>
      <c r="D32">
        <v>769.49</v>
      </c>
      <c r="E32">
        <v>1586.7370000000001</v>
      </c>
      <c r="F32">
        <v>1683.365</v>
      </c>
      <c r="G32">
        <v>-817.24699999999996</v>
      </c>
    </row>
    <row r="33" spans="1:7" x14ac:dyDescent="0.3">
      <c r="A33" t="s">
        <v>83</v>
      </c>
      <c r="B33" t="s">
        <v>81</v>
      </c>
      <c r="C33" t="s">
        <v>49</v>
      </c>
      <c r="D33">
        <v>769.49</v>
      </c>
      <c r="E33">
        <v>1586.7370000000001</v>
      </c>
      <c r="F33">
        <v>1683.365</v>
      </c>
      <c r="G33">
        <v>-817.24699999999996</v>
      </c>
    </row>
    <row r="34" spans="1:7" x14ac:dyDescent="0.3">
      <c r="A34" t="s">
        <v>84</v>
      </c>
      <c r="B34" t="s">
        <v>81</v>
      </c>
      <c r="C34" t="s">
        <v>49</v>
      </c>
      <c r="D34">
        <v>769.49</v>
      </c>
      <c r="E34">
        <v>1586.7370000000001</v>
      </c>
      <c r="F34">
        <v>1683.365</v>
      </c>
      <c r="G34">
        <v>-817.24699999999996</v>
      </c>
    </row>
    <row r="35" spans="1:7" x14ac:dyDescent="0.3">
      <c r="A35" t="s">
        <v>85</v>
      </c>
      <c r="B35" t="s">
        <v>81</v>
      </c>
      <c r="C35" t="s">
        <v>49</v>
      </c>
      <c r="D35">
        <v>564.99</v>
      </c>
      <c r="E35">
        <v>1586.7370000000001</v>
      </c>
      <c r="F35">
        <v>1683.365</v>
      </c>
      <c r="G35">
        <v>-1021.747</v>
      </c>
    </row>
    <row r="36" spans="1:7" x14ac:dyDescent="0.3">
      <c r="A36" t="s">
        <v>86</v>
      </c>
      <c r="B36" t="s">
        <v>81</v>
      </c>
      <c r="C36" t="s">
        <v>49</v>
      </c>
      <c r="D36">
        <v>564.99</v>
      </c>
      <c r="E36">
        <v>1586.7370000000001</v>
      </c>
      <c r="F36">
        <v>1683.365</v>
      </c>
      <c r="G36">
        <v>-1021.747</v>
      </c>
    </row>
    <row r="37" spans="1:7" x14ac:dyDescent="0.3">
      <c r="A37" t="s">
        <v>87</v>
      </c>
      <c r="B37" t="s">
        <v>81</v>
      </c>
      <c r="C37" t="s">
        <v>49</v>
      </c>
      <c r="D37">
        <v>564.99</v>
      </c>
      <c r="E37">
        <v>1586.7370000000001</v>
      </c>
      <c r="F37">
        <v>1683.365</v>
      </c>
      <c r="G37">
        <v>-1021.747</v>
      </c>
    </row>
    <row r="38" spans="1:7" x14ac:dyDescent="0.3">
      <c r="A38" t="s">
        <v>88</v>
      </c>
      <c r="B38" t="s">
        <v>81</v>
      </c>
      <c r="C38" t="s">
        <v>49</v>
      </c>
      <c r="D38">
        <v>564.99</v>
      </c>
      <c r="E38">
        <v>1586.7370000000001</v>
      </c>
      <c r="F38">
        <v>1683.365</v>
      </c>
      <c r="G38">
        <v>-1021.747</v>
      </c>
    </row>
    <row r="39" spans="1:7" x14ac:dyDescent="0.3">
      <c r="A39" t="s">
        <v>89</v>
      </c>
      <c r="B39" t="s">
        <v>81</v>
      </c>
      <c r="C39" t="s">
        <v>49</v>
      </c>
      <c r="D39">
        <v>564.99</v>
      </c>
      <c r="E39">
        <v>1586.7370000000001</v>
      </c>
      <c r="F39">
        <v>1683.365</v>
      </c>
      <c r="G39">
        <v>-1021.747</v>
      </c>
    </row>
    <row r="40" spans="1:7" x14ac:dyDescent="0.3">
      <c r="A40" t="s">
        <v>90</v>
      </c>
      <c r="B40" t="s">
        <v>81</v>
      </c>
      <c r="C40" t="s">
        <v>49</v>
      </c>
      <c r="D40">
        <v>539.99</v>
      </c>
      <c r="E40">
        <v>1586.7370000000001</v>
      </c>
      <c r="F40">
        <v>1683.365</v>
      </c>
      <c r="G40">
        <v>-1046.7470000000001</v>
      </c>
    </row>
    <row r="41" spans="1:7" x14ac:dyDescent="0.3">
      <c r="A41" t="s">
        <v>91</v>
      </c>
      <c r="B41" t="s">
        <v>81</v>
      </c>
      <c r="C41" t="s">
        <v>49</v>
      </c>
      <c r="D41">
        <v>539.99</v>
      </c>
      <c r="E41">
        <v>1586.7370000000001</v>
      </c>
      <c r="F41">
        <v>1683.365</v>
      </c>
      <c r="G41">
        <v>-1046.7470000000001</v>
      </c>
    </row>
    <row r="42" spans="1:7" x14ac:dyDescent="0.3">
      <c r="A42" t="s">
        <v>92</v>
      </c>
      <c r="B42" t="s">
        <v>81</v>
      </c>
      <c r="C42" t="s">
        <v>49</v>
      </c>
      <c r="D42">
        <v>539.99</v>
      </c>
      <c r="E42">
        <v>1586.7370000000001</v>
      </c>
      <c r="F42">
        <v>1683.365</v>
      </c>
      <c r="G42">
        <v>-1046.7470000000001</v>
      </c>
    </row>
    <row r="43" spans="1:7" x14ac:dyDescent="0.3">
      <c r="A43" t="s">
        <v>93</v>
      </c>
      <c r="B43" t="s">
        <v>81</v>
      </c>
      <c r="C43" t="s">
        <v>49</v>
      </c>
      <c r="D43">
        <v>539.99</v>
      </c>
      <c r="E43">
        <v>1586.7370000000001</v>
      </c>
      <c r="F43">
        <v>1683.365</v>
      </c>
      <c r="G43">
        <v>-1046.7470000000001</v>
      </c>
    </row>
    <row r="44" spans="1:7" x14ac:dyDescent="0.3">
      <c r="A44" t="s">
        <v>94</v>
      </c>
      <c r="B44" t="s">
        <v>81</v>
      </c>
      <c r="C44" t="s">
        <v>49</v>
      </c>
      <c r="D44">
        <v>539.99</v>
      </c>
      <c r="E44">
        <v>1586.7370000000001</v>
      </c>
      <c r="F44">
        <v>1683.365</v>
      </c>
      <c r="G44">
        <v>-1046.7470000000001</v>
      </c>
    </row>
    <row r="45" spans="1:7" x14ac:dyDescent="0.3">
      <c r="A45" t="s">
        <v>117</v>
      </c>
      <c r="B45" t="s">
        <v>81</v>
      </c>
      <c r="C45" t="s">
        <v>49</v>
      </c>
      <c r="D45">
        <v>3399.99</v>
      </c>
      <c r="E45">
        <v>1586.7370000000001</v>
      </c>
      <c r="F45">
        <v>1683.365</v>
      </c>
      <c r="G45">
        <v>1813.2529999999999</v>
      </c>
    </row>
    <row r="46" spans="1:7" x14ac:dyDescent="0.3">
      <c r="A46" t="s">
        <v>118</v>
      </c>
      <c r="B46" t="s">
        <v>81</v>
      </c>
      <c r="C46" t="s">
        <v>49</v>
      </c>
      <c r="D46">
        <v>3399.99</v>
      </c>
      <c r="E46">
        <v>1586.7370000000001</v>
      </c>
      <c r="F46">
        <v>1683.365</v>
      </c>
      <c r="G46">
        <v>1813.2529999999999</v>
      </c>
    </row>
    <row r="47" spans="1:7" x14ac:dyDescent="0.3">
      <c r="A47" t="s">
        <v>119</v>
      </c>
      <c r="B47" t="s">
        <v>81</v>
      </c>
      <c r="C47" t="s">
        <v>49</v>
      </c>
      <c r="D47">
        <v>3399.99</v>
      </c>
      <c r="E47">
        <v>1586.7370000000001</v>
      </c>
      <c r="F47">
        <v>1683.365</v>
      </c>
      <c r="G47">
        <v>1813.2529999999999</v>
      </c>
    </row>
    <row r="48" spans="1:7" x14ac:dyDescent="0.3">
      <c r="A48" t="s">
        <v>120</v>
      </c>
      <c r="B48" t="s">
        <v>81</v>
      </c>
      <c r="C48" t="s">
        <v>49</v>
      </c>
      <c r="D48">
        <v>3399.99</v>
      </c>
      <c r="E48">
        <v>1586.7370000000001</v>
      </c>
      <c r="F48">
        <v>1683.365</v>
      </c>
      <c r="G48">
        <v>1813.2529999999999</v>
      </c>
    </row>
    <row r="49" spans="1:7" x14ac:dyDescent="0.3">
      <c r="A49" t="s">
        <v>121</v>
      </c>
      <c r="B49" t="s">
        <v>81</v>
      </c>
      <c r="C49" t="s">
        <v>49</v>
      </c>
      <c r="D49">
        <v>3374.99</v>
      </c>
      <c r="E49">
        <v>1586.7370000000001</v>
      </c>
      <c r="F49">
        <v>1683.365</v>
      </c>
      <c r="G49">
        <v>1788.2529999999999</v>
      </c>
    </row>
    <row r="50" spans="1:7" x14ac:dyDescent="0.3">
      <c r="A50" t="s">
        <v>122</v>
      </c>
      <c r="B50" t="s">
        <v>81</v>
      </c>
      <c r="C50" t="s">
        <v>49</v>
      </c>
      <c r="D50">
        <v>3374.99</v>
      </c>
      <c r="E50">
        <v>1586.7370000000001</v>
      </c>
      <c r="F50">
        <v>1683.365</v>
      </c>
      <c r="G50">
        <v>1788.2529999999999</v>
      </c>
    </row>
    <row r="51" spans="1:7" x14ac:dyDescent="0.3">
      <c r="A51" t="s">
        <v>123</v>
      </c>
      <c r="B51" t="s">
        <v>81</v>
      </c>
      <c r="C51" t="s">
        <v>49</v>
      </c>
      <c r="D51">
        <v>3374.99</v>
      </c>
      <c r="E51">
        <v>1586.7370000000001</v>
      </c>
      <c r="F51">
        <v>1683.365</v>
      </c>
      <c r="G51">
        <v>1788.2529999999999</v>
      </c>
    </row>
    <row r="52" spans="1:7" x14ac:dyDescent="0.3">
      <c r="A52" t="s">
        <v>124</v>
      </c>
      <c r="B52" t="s">
        <v>81</v>
      </c>
      <c r="C52" t="s">
        <v>49</v>
      </c>
      <c r="D52">
        <v>3374.99</v>
      </c>
      <c r="E52">
        <v>1586.7370000000001</v>
      </c>
      <c r="F52">
        <v>1683.365</v>
      </c>
      <c r="G52">
        <v>1788.2529999999999</v>
      </c>
    </row>
    <row r="53" spans="1:7" x14ac:dyDescent="0.3">
      <c r="A53" t="s">
        <v>125</v>
      </c>
      <c r="B53" t="s">
        <v>81</v>
      </c>
      <c r="C53" t="s">
        <v>49</v>
      </c>
      <c r="D53">
        <v>2319.9899999999998</v>
      </c>
      <c r="E53">
        <v>1586.7370000000001</v>
      </c>
      <c r="F53">
        <v>1683.365</v>
      </c>
      <c r="G53">
        <v>733.25300000000004</v>
      </c>
    </row>
    <row r="54" spans="1:7" x14ac:dyDescent="0.3">
      <c r="A54" t="s">
        <v>126</v>
      </c>
      <c r="B54" t="s">
        <v>81</v>
      </c>
      <c r="C54" t="s">
        <v>49</v>
      </c>
      <c r="D54">
        <v>2319.9899999999998</v>
      </c>
      <c r="E54">
        <v>1586.7370000000001</v>
      </c>
      <c r="F54">
        <v>1683.365</v>
      </c>
      <c r="G54">
        <v>733.25300000000004</v>
      </c>
    </row>
    <row r="55" spans="1:7" x14ac:dyDescent="0.3">
      <c r="A55" t="s">
        <v>127</v>
      </c>
      <c r="B55" t="s">
        <v>81</v>
      </c>
      <c r="C55" t="s">
        <v>49</v>
      </c>
      <c r="D55">
        <v>2319.9899999999998</v>
      </c>
      <c r="E55">
        <v>1586.7370000000001</v>
      </c>
      <c r="F55">
        <v>1683.365</v>
      </c>
      <c r="G55">
        <v>733.25300000000004</v>
      </c>
    </row>
    <row r="56" spans="1:7" x14ac:dyDescent="0.3">
      <c r="A56" t="s">
        <v>128</v>
      </c>
      <c r="B56" t="s">
        <v>81</v>
      </c>
      <c r="C56" t="s">
        <v>49</v>
      </c>
      <c r="D56">
        <v>2294.9899999999998</v>
      </c>
      <c r="E56">
        <v>1586.7370000000001</v>
      </c>
      <c r="F56">
        <v>1683.365</v>
      </c>
      <c r="G56">
        <v>708.25300000000004</v>
      </c>
    </row>
    <row r="57" spans="1:7" x14ac:dyDescent="0.3">
      <c r="A57" t="s">
        <v>129</v>
      </c>
      <c r="B57" t="s">
        <v>81</v>
      </c>
      <c r="C57" t="s">
        <v>49</v>
      </c>
      <c r="D57">
        <v>2294.9899999999998</v>
      </c>
      <c r="E57">
        <v>1586.7370000000001</v>
      </c>
      <c r="F57">
        <v>1683.365</v>
      </c>
      <c r="G57">
        <v>708.25300000000004</v>
      </c>
    </row>
    <row r="58" spans="1:7" x14ac:dyDescent="0.3">
      <c r="A58" t="s">
        <v>130</v>
      </c>
      <c r="B58" t="s">
        <v>81</v>
      </c>
      <c r="C58" t="s">
        <v>49</v>
      </c>
      <c r="D58">
        <v>2294.9899999999998</v>
      </c>
      <c r="E58">
        <v>1586.7370000000001</v>
      </c>
      <c r="F58">
        <v>1683.365</v>
      </c>
      <c r="G58">
        <v>708.25300000000004</v>
      </c>
    </row>
    <row r="59" spans="1:7" x14ac:dyDescent="0.3">
      <c r="A59" t="s">
        <v>131</v>
      </c>
      <c r="B59" t="s">
        <v>81</v>
      </c>
      <c r="C59" t="s">
        <v>49</v>
      </c>
      <c r="D59">
        <v>1079.99</v>
      </c>
      <c r="E59">
        <v>1586.7370000000001</v>
      </c>
      <c r="F59">
        <v>1683.365</v>
      </c>
      <c r="G59">
        <v>-506.74700000000001</v>
      </c>
    </row>
    <row r="60" spans="1:7" x14ac:dyDescent="0.3">
      <c r="A60" t="s">
        <v>132</v>
      </c>
      <c r="B60" t="s">
        <v>81</v>
      </c>
      <c r="C60" t="s">
        <v>49</v>
      </c>
      <c r="D60">
        <v>1079.99</v>
      </c>
      <c r="E60">
        <v>1586.7370000000001</v>
      </c>
      <c r="F60">
        <v>1683.365</v>
      </c>
      <c r="G60">
        <v>-506.74700000000001</v>
      </c>
    </row>
    <row r="61" spans="1:7" x14ac:dyDescent="0.3">
      <c r="A61" t="s">
        <v>133</v>
      </c>
      <c r="B61" t="s">
        <v>81</v>
      </c>
      <c r="C61" t="s">
        <v>49</v>
      </c>
      <c r="D61">
        <v>1079.99</v>
      </c>
      <c r="E61">
        <v>1586.7370000000001</v>
      </c>
      <c r="F61">
        <v>1683.365</v>
      </c>
      <c r="G61">
        <v>-506.74700000000001</v>
      </c>
    </row>
    <row r="62" spans="1:7" x14ac:dyDescent="0.3">
      <c r="A62" t="s">
        <v>134</v>
      </c>
      <c r="B62" t="s">
        <v>81</v>
      </c>
      <c r="C62" t="s">
        <v>49</v>
      </c>
      <c r="D62">
        <v>1079.99</v>
      </c>
      <c r="E62">
        <v>1586.7370000000001</v>
      </c>
      <c r="F62">
        <v>1683.365</v>
      </c>
      <c r="G62">
        <v>-506.74700000000001</v>
      </c>
    </row>
    <row r="63" spans="1:7" x14ac:dyDescent="0.3">
      <c r="A63" t="s">
        <v>135</v>
      </c>
      <c r="B63" t="s">
        <v>48</v>
      </c>
      <c r="C63" t="s">
        <v>49</v>
      </c>
      <c r="D63">
        <v>2443.35</v>
      </c>
      <c r="E63">
        <v>1586.7370000000001</v>
      </c>
      <c r="F63">
        <v>1597.45</v>
      </c>
      <c r="G63">
        <v>856.61300000000006</v>
      </c>
    </row>
    <row r="64" spans="1:7" x14ac:dyDescent="0.3">
      <c r="A64" t="s">
        <v>136</v>
      </c>
      <c r="B64" t="s">
        <v>48</v>
      </c>
      <c r="C64" t="s">
        <v>49</v>
      </c>
      <c r="D64">
        <v>2443.35</v>
      </c>
      <c r="E64">
        <v>1586.7370000000001</v>
      </c>
      <c r="F64">
        <v>1597.45</v>
      </c>
      <c r="G64">
        <v>856.61300000000006</v>
      </c>
    </row>
    <row r="65" spans="1:7" x14ac:dyDescent="0.3">
      <c r="A65" t="s">
        <v>137</v>
      </c>
      <c r="B65" t="s">
        <v>48</v>
      </c>
      <c r="C65" t="s">
        <v>49</v>
      </c>
      <c r="D65">
        <v>2443.35</v>
      </c>
      <c r="E65">
        <v>1586.7370000000001</v>
      </c>
      <c r="F65">
        <v>1597.45</v>
      </c>
      <c r="G65">
        <v>856.61300000000006</v>
      </c>
    </row>
    <row r="66" spans="1:7" x14ac:dyDescent="0.3">
      <c r="A66" t="s">
        <v>138</v>
      </c>
      <c r="B66" t="s">
        <v>48</v>
      </c>
      <c r="C66" t="s">
        <v>49</v>
      </c>
      <c r="D66">
        <v>2443.35</v>
      </c>
      <c r="E66">
        <v>1586.7370000000001</v>
      </c>
      <c r="F66">
        <v>1597.45</v>
      </c>
      <c r="G66">
        <v>856.61300000000006</v>
      </c>
    </row>
    <row r="67" spans="1:7" x14ac:dyDescent="0.3">
      <c r="A67" t="s">
        <v>139</v>
      </c>
      <c r="B67" t="s">
        <v>48</v>
      </c>
      <c r="C67" t="s">
        <v>49</v>
      </c>
      <c r="D67">
        <v>2443.35</v>
      </c>
      <c r="E67">
        <v>1586.7370000000001</v>
      </c>
      <c r="F67">
        <v>1597.45</v>
      </c>
      <c r="G67">
        <v>856.61300000000006</v>
      </c>
    </row>
    <row r="68" spans="1:7" x14ac:dyDescent="0.3">
      <c r="A68" t="s">
        <v>140</v>
      </c>
      <c r="B68" t="s">
        <v>48</v>
      </c>
      <c r="C68" t="s">
        <v>49</v>
      </c>
      <c r="D68">
        <v>2443.35</v>
      </c>
      <c r="E68">
        <v>1586.7370000000001</v>
      </c>
      <c r="F68">
        <v>1597.45</v>
      </c>
      <c r="G68">
        <v>856.61300000000006</v>
      </c>
    </row>
    <row r="69" spans="1:7" x14ac:dyDescent="0.3">
      <c r="A69" t="s">
        <v>141</v>
      </c>
      <c r="B69" t="s">
        <v>48</v>
      </c>
      <c r="C69" t="s">
        <v>49</v>
      </c>
      <c r="D69">
        <v>2443.35</v>
      </c>
      <c r="E69">
        <v>1586.7370000000001</v>
      </c>
      <c r="F69">
        <v>1597.45</v>
      </c>
      <c r="G69">
        <v>856.61300000000006</v>
      </c>
    </row>
    <row r="70" spans="1:7" x14ac:dyDescent="0.3">
      <c r="A70" t="s">
        <v>142</v>
      </c>
      <c r="B70" t="s">
        <v>48</v>
      </c>
      <c r="C70" t="s">
        <v>49</v>
      </c>
      <c r="D70">
        <v>2443.35</v>
      </c>
      <c r="E70">
        <v>1586.7370000000001</v>
      </c>
      <c r="F70">
        <v>1597.45</v>
      </c>
      <c r="G70">
        <v>856.61300000000006</v>
      </c>
    </row>
    <row r="71" spans="1:7" x14ac:dyDescent="0.3">
      <c r="A71" t="s">
        <v>143</v>
      </c>
      <c r="B71" t="s">
        <v>48</v>
      </c>
      <c r="C71" t="s">
        <v>49</v>
      </c>
      <c r="D71">
        <v>1120.49</v>
      </c>
      <c r="E71">
        <v>1586.7370000000001</v>
      </c>
      <c r="F71">
        <v>1597.45</v>
      </c>
      <c r="G71">
        <v>-466.24700000000001</v>
      </c>
    </row>
    <row r="72" spans="1:7" x14ac:dyDescent="0.3">
      <c r="A72" t="s">
        <v>144</v>
      </c>
      <c r="B72" t="s">
        <v>48</v>
      </c>
      <c r="C72" t="s">
        <v>49</v>
      </c>
      <c r="D72">
        <v>1120.49</v>
      </c>
      <c r="E72">
        <v>1586.7370000000001</v>
      </c>
      <c r="F72">
        <v>1597.45</v>
      </c>
      <c r="G72">
        <v>-466.24700000000001</v>
      </c>
    </row>
    <row r="73" spans="1:7" x14ac:dyDescent="0.3">
      <c r="A73" t="s">
        <v>145</v>
      </c>
      <c r="B73" t="s">
        <v>48</v>
      </c>
      <c r="C73" t="s">
        <v>49</v>
      </c>
      <c r="D73">
        <v>1120.49</v>
      </c>
      <c r="E73">
        <v>1586.7370000000001</v>
      </c>
      <c r="F73">
        <v>1597.45</v>
      </c>
      <c r="G73">
        <v>-466.24700000000001</v>
      </c>
    </row>
    <row r="74" spans="1:7" x14ac:dyDescent="0.3">
      <c r="A74" t="s">
        <v>146</v>
      </c>
      <c r="B74" t="s">
        <v>48</v>
      </c>
      <c r="C74" t="s">
        <v>49</v>
      </c>
      <c r="D74">
        <v>1120.49</v>
      </c>
      <c r="E74">
        <v>1586.7370000000001</v>
      </c>
      <c r="F74">
        <v>1597.45</v>
      </c>
      <c r="G74">
        <v>-466.24700000000001</v>
      </c>
    </row>
    <row r="75" spans="1:7" x14ac:dyDescent="0.3">
      <c r="A75" t="s">
        <v>147</v>
      </c>
      <c r="B75" t="s">
        <v>48</v>
      </c>
      <c r="C75" t="s">
        <v>49</v>
      </c>
      <c r="D75">
        <v>1120.49</v>
      </c>
      <c r="E75">
        <v>1586.7370000000001</v>
      </c>
      <c r="F75">
        <v>1597.45</v>
      </c>
      <c r="G75">
        <v>-466.24700000000001</v>
      </c>
    </row>
    <row r="76" spans="1:7" x14ac:dyDescent="0.3">
      <c r="A76" t="s">
        <v>95</v>
      </c>
      <c r="B76" t="s">
        <v>48</v>
      </c>
      <c r="C76" t="s">
        <v>49</v>
      </c>
      <c r="D76">
        <v>3578.27</v>
      </c>
      <c r="E76">
        <v>1586.7370000000001</v>
      </c>
      <c r="F76">
        <v>1597.45</v>
      </c>
      <c r="G76">
        <v>1991.5329999999999</v>
      </c>
    </row>
    <row r="77" spans="1:7" x14ac:dyDescent="0.3">
      <c r="A77" t="s">
        <v>96</v>
      </c>
      <c r="B77" t="s">
        <v>48</v>
      </c>
      <c r="C77" t="s">
        <v>49</v>
      </c>
      <c r="D77">
        <v>3578.27</v>
      </c>
      <c r="E77">
        <v>1586.7370000000001</v>
      </c>
      <c r="F77">
        <v>1597.45</v>
      </c>
      <c r="G77">
        <v>1991.5329999999999</v>
      </c>
    </row>
    <row r="78" spans="1:7" x14ac:dyDescent="0.3">
      <c r="A78" t="s">
        <v>97</v>
      </c>
      <c r="B78" t="s">
        <v>48</v>
      </c>
      <c r="C78" t="s">
        <v>49</v>
      </c>
      <c r="D78">
        <v>3578.27</v>
      </c>
      <c r="E78">
        <v>1586.7370000000001</v>
      </c>
      <c r="F78">
        <v>1597.45</v>
      </c>
      <c r="G78">
        <v>1991.5329999999999</v>
      </c>
    </row>
    <row r="79" spans="1:7" x14ac:dyDescent="0.3">
      <c r="A79" t="s">
        <v>98</v>
      </c>
      <c r="B79" t="s">
        <v>48</v>
      </c>
      <c r="C79" t="s">
        <v>49</v>
      </c>
      <c r="D79">
        <v>3578.27</v>
      </c>
      <c r="E79">
        <v>1586.7370000000001</v>
      </c>
      <c r="F79">
        <v>1597.45</v>
      </c>
      <c r="G79">
        <v>1991.5329999999999</v>
      </c>
    </row>
    <row r="80" spans="1:7" x14ac:dyDescent="0.3">
      <c r="A80" t="s">
        <v>99</v>
      </c>
      <c r="B80" t="s">
        <v>48</v>
      </c>
      <c r="C80" t="s">
        <v>49</v>
      </c>
      <c r="D80">
        <v>3578.27</v>
      </c>
      <c r="E80">
        <v>1586.7370000000001</v>
      </c>
      <c r="F80">
        <v>1597.45</v>
      </c>
      <c r="G80">
        <v>1991.5329999999999</v>
      </c>
    </row>
    <row r="81" spans="1:7" x14ac:dyDescent="0.3">
      <c r="A81" t="s">
        <v>100</v>
      </c>
      <c r="B81" t="s">
        <v>48</v>
      </c>
      <c r="C81" t="s">
        <v>49</v>
      </c>
      <c r="D81">
        <v>1457.99</v>
      </c>
      <c r="E81">
        <v>1586.7370000000001</v>
      </c>
      <c r="F81">
        <v>1597.45</v>
      </c>
      <c r="G81">
        <v>-128.74700000000001</v>
      </c>
    </row>
    <row r="82" spans="1:7" x14ac:dyDescent="0.3">
      <c r="A82" t="s">
        <v>101</v>
      </c>
      <c r="B82" t="s">
        <v>48</v>
      </c>
      <c r="C82" t="s">
        <v>49</v>
      </c>
      <c r="D82">
        <v>1457.99</v>
      </c>
      <c r="E82">
        <v>1586.7370000000001</v>
      </c>
      <c r="F82">
        <v>1597.45</v>
      </c>
      <c r="G82">
        <v>-128.74700000000001</v>
      </c>
    </row>
    <row r="83" spans="1:7" x14ac:dyDescent="0.3">
      <c r="A83" t="s">
        <v>102</v>
      </c>
      <c r="B83" t="s">
        <v>48</v>
      </c>
      <c r="C83" t="s">
        <v>49</v>
      </c>
      <c r="D83">
        <v>1457.99</v>
      </c>
      <c r="E83">
        <v>1586.7370000000001</v>
      </c>
      <c r="F83">
        <v>1597.45</v>
      </c>
      <c r="G83">
        <v>-128.74700000000001</v>
      </c>
    </row>
    <row r="84" spans="1:7" x14ac:dyDescent="0.3">
      <c r="A84" t="s">
        <v>103</v>
      </c>
      <c r="B84" t="s">
        <v>48</v>
      </c>
      <c r="C84" t="s">
        <v>49</v>
      </c>
      <c r="D84">
        <v>1457.99</v>
      </c>
      <c r="E84">
        <v>1586.7370000000001</v>
      </c>
      <c r="F84">
        <v>1597.45</v>
      </c>
      <c r="G84">
        <v>-128.74700000000001</v>
      </c>
    </row>
    <row r="85" spans="1:7" x14ac:dyDescent="0.3">
      <c r="A85" t="s">
        <v>104</v>
      </c>
      <c r="B85" t="s">
        <v>48</v>
      </c>
      <c r="C85" t="s">
        <v>49</v>
      </c>
      <c r="D85">
        <v>1457.99</v>
      </c>
      <c r="E85">
        <v>1586.7370000000001</v>
      </c>
      <c r="F85">
        <v>1597.45</v>
      </c>
      <c r="G85">
        <v>-128.74700000000001</v>
      </c>
    </row>
    <row r="86" spans="1:7" x14ac:dyDescent="0.3">
      <c r="A86" t="s">
        <v>105</v>
      </c>
      <c r="B86" t="s">
        <v>48</v>
      </c>
      <c r="C86" t="s">
        <v>49</v>
      </c>
      <c r="D86">
        <v>782.99</v>
      </c>
      <c r="E86">
        <v>1586.7370000000001</v>
      </c>
      <c r="F86">
        <v>1597.45</v>
      </c>
      <c r="G86">
        <v>-803.74699999999996</v>
      </c>
    </row>
    <row r="87" spans="1:7" x14ac:dyDescent="0.3">
      <c r="A87" t="s">
        <v>106</v>
      </c>
      <c r="B87" t="s">
        <v>48</v>
      </c>
      <c r="C87" t="s">
        <v>49</v>
      </c>
      <c r="D87">
        <v>782.99</v>
      </c>
      <c r="E87">
        <v>1586.7370000000001</v>
      </c>
      <c r="F87">
        <v>1597.45</v>
      </c>
      <c r="G87">
        <v>-803.74699999999996</v>
      </c>
    </row>
    <row r="88" spans="1:7" x14ac:dyDescent="0.3">
      <c r="A88" t="s">
        <v>107</v>
      </c>
      <c r="B88" t="s">
        <v>48</v>
      </c>
      <c r="C88" t="s">
        <v>49</v>
      </c>
      <c r="D88">
        <v>782.99</v>
      </c>
      <c r="E88">
        <v>1586.7370000000001</v>
      </c>
      <c r="F88">
        <v>1597.45</v>
      </c>
      <c r="G88">
        <v>-803.74699999999996</v>
      </c>
    </row>
    <row r="89" spans="1:7" x14ac:dyDescent="0.3">
      <c r="A89" t="s">
        <v>108</v>
      </c>
      <c r="B89" t="s">
        <v>48</v>
      </c>
      <c r="C89" t="s">
        <v>49</v>
      </c>
      <c r="D89">
        <v>782.99</v>
      </c>
      <c r="E89">
        <v>1586.7370000000001</v>
      </c>
      <c r="F89">
        <v>1597.45</v>
      </c>
      <c r="G89">
        <v>-803.74699999999996</v>
      </c>
    </row>
    <row r="90" spans="1:7" x14ac:dyDescent="0.3">
      <c r="A90" t="s">
        <v>109</v>
      </c>
      <c r="B90" t="s">
        <v>48</v>
      </c>
      <c r="C90" t="s">
        <v>49</v>
      </c>
      <c r="D90">
        <v>782.99</v>
      </c>
      <c r="E90">
        <v>1586.7370000000001</v>
      </c>
      <c r="F90">
        <v>1597.45</v>
      </c>
      <c r="G90">
        <v>-803.74699999999996</v>
      </c>
    </row>
    <row r="91" spans="1:7" x14ac:dyDescent="0.3">
      <c r="A91" t="s">
        <v>110</v>
      </c>
      <c r="B91" t="s">
        <v>48</v>
      </c>
      <c r="C91" t="s">
        <v>49</v>
      </c>
      <c r="D91">
        <v>782.99</v>
      </c>
      <c r="E91">
        <v>1586.7370000000001</v>
      </c>
      <c r="F91">
        <v>1597.45</v>
      </c>
      <c r="G91">
        <v>-803.74699999999996</v>
      </c>
    </row>
    <row r="92" spans="1:7" x14ac:dyDescent="0.3">
      <c r="A92" t="s">
        <v>111</v>
      </c>
      <c r="B92" t="s">
        <v>48</v>
      </c>
      <c r="C92" t="s">
        <v>49</v>
      </c>
      <c r="D92">
        <v>782.99</v>
      </c>
      <c r="E92">
        <v>1586.7370000000001</v>
      </c>
      <c r="F92">
        <v>1597.45</v>
      </c>
      <c r="G92">
        <v>-803.74699999999996</v>
      </c>
    </row>
    <row r="93" spans="1:7" x14ac:dyDescent="0.3">
      <c r="A93" t="s">
        <v>112</v>
      </c>
      <c r="B93" t="s">
        <v>48</v>
      </c>
      <c r="C93" t="s">
        <v>49</v>
      </c>
      <c r="D93">
        <v>782.99</v>
      </c>
      <c r="E93">
        <v>1586.7370000000001</v>
      </c>
      <c r="F93">
        <v>1597.45</v>
      </c>
      <c r="G93">
        <v>-803.74699999999996</v>
      </c>
    </row>
    <row r="94" spans="1:7" x14ac:dyDescent="0.3">
      <c r="A94" t="s">
        <v>113</v>
      </c>
      <c r="B94" t="s">
        <v>48</v>
      </c>
      <c r="C94" t="s">
        <v>49</v>
      </c>
      <c r="D94">
        <v>782.99</v>
      </c>
      <c r="E94">
        <v>1586.7370000000001</v>
      </c>
      <c r="F94">
        <v>1597.45</v>
      </c>
      <c r="G94">
        <v>-803.74699999999996</v>
      </c>
    </row>
    <row r="95" spans="1:7" x14ac:dyDescent="0.3">
      <c r="A95" t="s">
        <v>114</v>
      </c>
      <c r="B95" t="s">
        <v>48</v>
      </c>
      <c r="C95" t="s">
        <v>49</v>
      </c>
      <c r="D95">
        <v>782.99</v>
      </c>
      <c r="E95">
        <v>1586.7370000000001</v>
      </c>
      <c r="F95">
        <v>1597.45</v>
      </c>
      <c r="G95">
        <v>-803.74699999999996</v>
      </c>
    </row>
    <row r="96" spans="1:7" x14ac:dyDescent="0.3">
      <c r="A96" t="s">
        <v>115</v>
      </c>
      <c r="B96" t="s">
        <v>48</v>
      </c>
      <c r="C96" t="s">
        <v>49</v>
      </c>
      <c r="D96">
        <v>782.99</v>
      </c>
      <c r="E96">
        <v>1586.7370000000001</v>
      </c>
      <c r="F96">
        <v>1597.45</v>
      </c>
      <c r="G96">
        <v>-803.74699999999996</v>
      </c>
    </row>
    <row r="97" spans="1:7" x14ac:dyDescent="0.3">
      <c r="A97" t="s">
        <v>116</v>
      </c>
      <c r="B97" t="s">
        <v>48</v>
      </c>
      <c r="C97" t="s">
        <v>49</v>
      </c>
      <c r="D97">
        <v>782.99</v>
      </c>
      <c r="E97">
        <v>1586.7370000000001</v>
      </c>
      <c r="F97">
        <v>1597.45</v>
      </c>
      <c r="G97">
        <v>-803.74699999999996</v>
      </c>
    </row>
    <row r="98" spans="1:7" x14ac:dyDescent="0.3">
      <c r="A98" t="s">
        <v>73</v>
      </c>
      <c r="B98" t="s">
        <v>48</v>
      </c>
      <c r="C98" t="s">
        <v>49</v>
      </c>
      <c r="D98">
        <v>1700.99</v>
      </c>
      <c r="E98">
        <v>1586.7370000000001</v>
      </c>
      <c r="F98">
        <v>1597.45</v>
      </c>
      <c r="G98">
        <v>114.253</v>
      </c>
    </row>
    <row r="99" spans="1:7" x14ac:dyDescent="0.3">
      <c r="A99" t="s">
        <v>74</v>
      </c>
      <c r="B99" t="s">
        <v>48</v>
      </c>
      <c r="C99" t="s">
        <v>49</v>
      </c>
      <c r="D99">
        <v>1700.99</v>
      </c>
      <c r="E99">
        <v>1586.7370000000001</v>
      </c>
      <c r="F99">
        <v>1597.45</v>
      </c>
      <c r="G99">
        <v>114.253</v>
      </c>
    </row>
    <row r="100" spans="1:7" x14ac:dyDescent="0.3">
      <c r="A100" t="s">
        <v>75</v>
      </c>
      <c r="B100" t="s">
        <v>48</v>
      </c>
      <c r="C100" t="s">
        <v>49</v>
      </c>
      <c r="D100">
        <v>1700.99</v>
      </c>
      <c r="E100">
        <v>1586.7370000000001</v>
      </c>
      <c r="F100">
        <v>1597.45</v>
      </c>
      <c r="G100">
        <v>114.253</v>
      </c>
    </row>
    <row r="101" spans="1:7" x14ac:dyDescent="0.3">
      <c r="A101" t="s">
        <v>76</v>
      </c>
      <c r="B101" t="s">
        <v>48</v>
      </c>
      <c r="C101" t="s">
        <v>49</v>
      </c>
      <c r="D101">
        <v>1700.99</v>
      </c>
      <c r="E101">
        <v>1586.7370000000001</v>
      </c>
      <c r="F101">
        <v>1597.45</v>
      </c>
      <c r="G101">
        <v>114.253</v>
      </c>
    </row>
    <row r="102" spans="1:7" x14ac:dyDescent="0.3">
      <c r="A102" t="s">
        <v>77</v>
      </c>
      <c r="B102" t="s">
        <v>48</v>
      </c>
      <c r="C102" t="s">
        <v>49</v>
      </c>
      <c r="D102">
        <v>539.99</v>
      </c>
      <c r="E102">
        <v>1586.7370000000001</v>
      </c>
      <c r="F102">
        <v>1597.45</v>
      </c>
      <c r="G102">
        <v>-1046.7470000000001</v>
      </c>
    </row>
    <row r="103" spans="1:7" x14ac:dyDescent="0.3">
      <c r="A103" t="s">
        <v>47</v>
      </c>
      <c r="B103" t="s">
        <v>48</v>
      </c>
      <c r="C103" t="s">
        <v>49</v>
      </c>
      <c r="D103">
        <v>539.99</v>
      </c>
      <c r="E103">
        <v>1586.7370000000001</v>
      </c>
      <c r="F103">
        <v>1597.45</v>
      </c>
      <c r="G103">
        <v>-1046.7470000000001</v>
      </c>
    </row>
    <row r="104" spans="1:7" x14ac:dyDescent="0.3">
      <c r="A104" t="s">
        <v>50</v>
      </c>
      <c r="B104" t="s">
        <v>48</v>
      </c>
      <c r="C104" t="s">
        <v>49</v>
      </c>
      <c r="D104">
        <v>539.99</v>
      </c>
      <c r="E104">
        <v>1586.7370000000001</v>
      </c>
      <c r="F104">
        <v>1597.45</v>
      </c>
      <c r="G104">
        <v>-1046.7470000000001</v>
      </c>
    </row>
    <row r="105" spans="1:7" x14ac:dyDescent="0.3">
      <c r="A105" t="s">
        <v>51</v>
      </c>
      <c r="B105" t="s">
        <v>48</v>
      </c>
      <c r="C105" t="s">
        <v>49</v>
      </c>
      <c r="D105">
        <v>539.99</v>
      </c>
      <c r="E105">
        <v>1586.7370000000001</v>
      </c>
      <c r="F105">
        <v>1597.45</v>
      </c>
      <c r="G105">
        <v>-1046.7470000000001</v>
      </c>
    </row>
    <row r="106" spans="1:7" x14ac:dyDescent="0.3">
      <c r="A106" t="s">
        <v>78</v>
      </c>
      <c r="B106" t="s">
        <v>53</v>
      </c>
      <c r="C106" t="s">
        <v>49</v>
      </c>
      <c r="D106">
        <v>742.35</v>
      </c>
      <c r="E106">
        <v>1586.7370000000001</v>
      </c>
      <c r="F106">
        <v>1425.2481</v>
      </c>
      <c r="G106">
        <v>-844.38699999999994</v>
      </c>
    </row>
    <row r="107" spans="1:7" x14ac:dyDescent="0.3">
      <c r="A107" t="s">
        <v>79</v>
      </c>
      <c r="B107" t="s">
        <v>53</v>
      </c>
      <c r="C107" t="s">
        <v>49</v>
      </c>
      <c r="D107">
        <v>742.35</v>
      </c>
      <c r="E107">
        <v>1586.7370000000001</v>
      </c>
      <c r="F107">
        <v>1425.2481</v>
      </c>
      <c r="G107">
        <v>-844.38699999999994</v>
      </c>
    </row>
    <row r="108" spans="1:7" x14ac:dyDescent="0.3">
      <c r="A108" t="s">
        <v>52</v>
      </c>
      <c r="B108" t="s">
        <v>53</v>
      </c>
      <c r="C108" t="s">
        <v>49</v>
      </c>
      <c r="D108">
        <v>1214.8499999999999</v>
      </c>
      <c r="E108">
        <v>1586.7370000000001</v>
      </c>
      <c r="F108">
        <v>1425.2481</v>
      </c>
      <c r="G108">
        <v>-371.887</v>
      </c>
    </row>
    <row r="109" spans="1:7" x14ac:dyDescent="0.3">
      <c r="A109" t="s">
        <v>54</v>
      </c>
      <c r="B109" t="s">
        <v>53</v>
      </c>
      <c r="C109" t="s">
        <v>49</v>
      </c>
      <c r="D109">
        <v>2384.0700000000002</v>
      </c>
      <c r="E109">
        <v>1586.7370000000001</v>
      </c>
      <c r="F109">
        <v>1425.2481</v>
      </c>
      <c r="G109">
        <v>797.33299999999997</v>
      </c>
    </row>
    <row r="110" spans="1:7" x14ac:dyDescent="0.3">
      <c r="A110" t="s">
        <v>55</v>
      </c>
      <c r="B110" t="s">
        <v>53</v>
      </c>
      <c r="C110" t="s">
        <v>49</v>
      </c>
      <c r="D110">
        <v>2384.0700000000002</v>
      </c>
      <c r="E110">
        <v>1586.7370000000001</v>
      </c>
      <c r="F110">
        <v>1425.2481</v>
      </c>
      <c r="G110">
        <v>797.33299999999997</v>
      </c>
    </row>
    <row r="111" spans="1:7" x14ac:dyDescent="0.3">
      <c r="A111" t="s">
        <v>56</v>
      </c>
      <c r="B111" t="s">
        <v>53</v>
      </c>
      <c r="C111" t="s">
        <v>49</v>
      </c>
      <c r="D111">
        <v>2384.0700000000002</v>
      </c>
      <c r="E111">
        <v>1586.7370000000001</v>
      </c>
      <c r="F111">
        <v>1425.2481</v>
      </c>
      <c r="G111">
        <v>797.33299999999997</v>
      </c>
    </row>
    <row r="112" spans="1:7" x14ac:dyDescent="0.3">
      <c r="A112" t="s">
        <v>57</v>
      </c>
      <c r="B112" t="s">
        <v>53</v>
      </c>
      <c r="C112" t="s">
        <v>49</v>
      </c>
      <c r="D112">
        <v>2384.0700000000002</v>
      </c>
      <c r="E112">
        <v>1586.7370000000001</v>
      </c>
      <c r="F112">
        <v>1425.2481</v>
      </c>
      <c r="G112">
        <v>797.33299999999997</v>
      </c>
    </row>
    <row r="113" spans="1:7" x14ac:dyDescent="0.3">
      <c r="A113" t="s">
        <v>58</v>
      </c>
      <c r="B113" t="s">
        <v>53</v>
      </c>
      <c r="C113" t="s">
        <v>49</v>
      </c>
      <c r="D113">
        <v>742.35</v>
      </c>
      <c r="E113">
        <v>1586.7370000000001</v>
      </c>
      <c r="F113">
        <v>1425.2481</v>
      </c>
      <c r="G113">
        <v>-844.38699999999994</v>
      </c>
    </row>
    <row r="114" spans="1:7" x14ac:dyDescent="0.3">
      <c r="A114" t="s">
        <v>59</v>
      </c>
      <c r="B114" t="s">
        <v>53</v>
      </c>
      <c r="C114" t="s">
        <v>49</v>
      </c>
      <c r="D114">
        <v>742.35</v>
      </c>
      <c r="E114">
        <v>1586.7370000000001</v>
      </c>
      <c r="F114">
        <v>1425.2481</v>
      </c>
      <c r="G114">
        <v>-844.38699999999994</v>
      </c>
    </row>
    <row r="115" spans="1:7" x14ac:dyDescent="0.3">
      <c r="A115" t="s">
        <v>60</v>
      </c>
      <c r="B115" t="s">
        <v>53</v>
      </c>
      <c r="C115" t="s">
        <v>49</v>
      </c>
      <c r="D115">
        <v>742.35</v>
      </c>
      <c r="E115">
        <v>1586.7370000000001</v>
      </c>
      <c r="F115">
        <v>1425.2481</v>
      </c>
      <c r="G115">
        <v>-844.38699999999994</v>
      </c>
    </row>
    <row r="116" spans="1:7" x14ac:dyDescent="0.3">
      <c r="A116" t="s">
        <v>61</v>
      </c>
      <c r="B116" t="s">
        <v>53</v>
      </c>
      <c r="C116" t="s">
        <v>49</v>
      </c>
      <c r="D116">
        <v>742.35</v>
      </c>
      <c r="E116">
        <v>1586.7370000000001</v>
      </c>
      <c r="F116">
        <v>1425.2481</v>
      </c>
      <c r="G116">
        <v>-844.38699999999994</v>
      </c>
    </row>
    <row r="117" spans="1:7" x14ac:dyDescent="0.3">
      <c r="A117" t="s">
        <v>62</v>
      </c>
      <c r="B117" t="s">
        <v>53</v>
      </c>
      <c r="C117" t="s">
        <v>49</v>
      </c>
      <c r="D117">
        <v>742.35</v>
      </c>
      <c r="E117">
        <v>1586.7370000000001</v>
      </c>
      <c r="F117">
        <v>1425.2481</v>
      </c>
      <c r="G117">
        <v>-844.38699999999994</v>
      </c>
    </row>
    <row r="118" spans="1:7" x14ac:dyDescent="0.3">
      <c r="A118" t="s">
        <v>63</v>
      </c>
      <c r="B118" t="s">
        <v>53</v>
      </c>
      <c r="C118" t="s">
        <v>49</v>
      </c>
      <c r="D118">
        <v>742.35</v>
      </c>
      <c r="E118">
        <v>1586.7370000000001</v>
      </c>
      <c r="F118">
        <v>1425.2481</v>
      </c>
      <c r="G118">
        <v>-844.38699999999994</v>
      </c>
    </row>
    <row r="119" spans="1:7" x14ac:dyDescent="0.3">
      <c r="A119" t="s">
        <v>64</v>
      </c>
      <c r="B119" t="s">
        <v>53</v>
      </c>
      <c r="C119" t="s">
        <v>49</v>
      </c>
      <c r="D119">
        <v>742.35</v>
      </c>
      <c r="E119">
        <v>1586.7370000000001</v>
      </c>
      <c r="F119">
        <v>1425.2481</v>
      </c>
      <c r="G119">
        <v>-844.38699999999994</v>
      </c>
    </row>
    <row r="120" spans="1:7" x14ac:dyDescent="0.3">
      <c r="A120" t="s">
        <v>65</v>
      </c>
      <c r="B120" t="s">
        <v>53</v>
      </c>
      <c r="C120" t="s">
        <v>49</v>
      </c>
      <c r="D120">
        <v>742.35</v>
      </c>
      <c r="E120">
        <v>1586.7370000000001</v>
      </c>
      <c r="F120">
        <v>1425.2481</v>
      </c>
      <c r="G120">
        <v>-844.38699999999994</v>
      </c>
    </row>
    <row r="121" spans="1:7" x14ac:dyDescent="0.3">
      <c r="A121" t="s">
        <v>66</v>
      </c>
      <c r="B121" t="s">
        <v>53</v>
      </c>
      <c r="C121" t="s">
        <v>49</v>
      </c>
      <c r="D121">
        <v>2384.0700000000002</v>
      </c>
      <c r="E121">
        <v>1586.7370000000001</v>
      </c>
      <c r="F121">
        <v>1425.2481</v>
      </c>
      <c r="G121">
        <v>797.33299999999997</v>
      </c>
    </row>
    <row r="122" spans="1:7" x14ac:dyDescent="0.3">
      <c r="A122" t="s">
        <v>67</v>
      </c>
      <c r="B122" t="s">
        <v>53</v>
      </c>
      <c r="C122" t="s">
        <v>49</v>
      </c>
      <c r="D122">
        <v>2384.0700000000002</v>
      </c>
      <c r="E122">
        <v>1586.7370000000001</v>
      </c>
      <c r="F122">
        <v>1425.2481</v>
      </c>
      <c r="G122">
        <v>797.33299999999997</v>
      </c>
    </row>
    <row r="123" spans="1:7" x14ac:dyDescent="0.3">
      <c r="A123" t="s">
        <v>68</v>
      </c>
      <c r="B123" t="s">
        <v>53</v>
      </c>
      <c r="C123" t="s">
        <v>49</v>
      </c>
      <c r="D123">
        <v>2384.0700000000002</v>
      </c>
      <c r="E123">
        <v>1586.7370000000001</v>
      </c>
      <c r="F123">
        <v>1425.2481</v>
      </c>
      <c r="G123">
        <v>797.33299999999997</v>
      </c>
    </row>
    <row r="124" spans="1:7" x14ac:dyDescent="0.3">
      <c r="A124" t="s">
        <v>69</v>
      </c>
      <c r="B124" t="s">
        <v>53</v>
      </c>
      <c r="C124" t="s">
        <v>49</v>
      </c>
      <c r="D124">
        <v>2384.0700000000002</v>
      </c>
      <c r="E124">
        <v>1586.7370000000001</v>
      </c>
      <c r="F124">
        <v>1425.2481</v>
      </c>
      <c r="G124">
        <v>797.33299999999997</v>
      </c>
    </row>
    <row r="125" spans="1:7" x14ac:dyDescent="0.3">
      <c r="A125" t="s">
        <v>70</v>
      </c>
      <c r="B125" t="s">
        <v>53</v>
      </c>
      <c r="C125" t="s">
        <v>49</v>
      </c>
      <c r="D125">
        <v>1214.8499999999999</v>
      </c>
      <c r="E125">
        <v>1586.7370000000001</v>
      </c>
      <c r="F125">
        <v>1425.2481</v>
      </c>
      <c r="G125">
        <v>-371.887</v>
      </c>
    </row>
    <row r="126" spans="1:7" x14ac:dyDescent="0.3">
      <c r="A126" t="s">
        <v>71</v>
      </c>
      <c r="B126" t="s">
        <v>53</v>
      </c>
      <c r="C126" t="s">
        <v>49</v>
      </c>
      <c r="D126">
        <v>1214.8499999999999</v>
      </c>
      <c r="E126">
        <v>1586.7370000000001</v>
      </c>
      <c r="F126">
        <v>1425.2481</v>
      </c>
      <c r="G126">
        <v>-371.887</v>
      </c>
    </row>
    <row r="127" spans="1:7" x14ac:dyDescent="0.3">
      <c r="A127" t="s">
        <v>72</v>
      </c>
      <c r="B127" t="s">
        <v>53</v>
      </c>
      <c r="C127" t="s">
        <v>49</v>
      </c>
      <c r="D127">
        <v>1214.8499999999999</v>
      </c>
      <c r="E127">
        <v>1586.7370000000001</v>
      </c>
      <c r="F127">
        <v>1425.2481</v>
      </c>
      <c r="G127">
        <v>-371.887</v>
      </c>
    </row>
    <row r="128" spans="1:7" x14ac:dyDescent="0.3">
      <c r="A128" t="s">
        <v>168</v>
      </c>
      <c r="B128" t="s">
        <v>169</v>
      </c>
      <c r="C128" t="s">
        <v>150</v>
      </c>
      <c r="D128">
        <v>89.99</v>
      </c>
      <c r="E128">
        <v>50.991399999999999</v>
      </c>
      <c r="F128">
        <v>89.99</v>
      </c>
      <c r="G128">
        <v>38.998600000000003</v>
      </c>
    </row>
    <row r="129" spans="1:7" x14ac:dyDescent="0.3">
      <c r="A129" t="s">
        <v>170</v>
      </c>
      <c r="B129" t="s">
        <v>169</v>
      </c>
      <c r="C129" t="s">
        <v>150</v>
      </c>
      <c r="D129">
        <v>89.99</v>
      </c>
      <c r="E129">
        <v>50.991399999999999</v>
      </c>
      <c r="F129">
        <v>89.99</v>
      </c>
      <c r="G129">
        <v>38.998600000000003</v>
      </c>
    </row>
    <row r="130" spans="1:7" x14ac:dyDescent="0.3">
      <c r="A130" t="s">
        <v>171</v>
      </c>
      <c r="B130" t="s">
        <v>169</v>
      </c>
      <c r="C130" t="s">
        <v>150</v>
      </c>
      <c r="D130">
        <v>89.99</v>
      </c>
      <c r="E130">
        <v>50.991399999999999</v>
      </c>
      <c r="F130">
        <v>89.99</v>
      </c>
      <c r="G130">
        <v>38.998600000000003</v>
      </c>
    </row>
    <row r="131" spans="1:7" x14ac:dyDescent="0.3">
      <c r="A131" t="s">
        <v>154</v>
      </c>
      <c r="B131" t="s">
        <v>155</v>
      </c>
      <c r="C131" t="s">
        <v>150</v>
      </c>
      <c r="D131">
        <v>8.99</v>
      </c>
      <c r="E131">
        <v>50.991399999999999</v>
      </c>
      <c r="F131">
        <v>8.99</v>
      </c>
      <c r="G131">
        <v>-42.001399999999997</v>
      </c>
    </row>
    <row r="132" spans="1:7" x14ac:dyDescent="0.3">
      <c r="A132" t="s">
        <v>172</v>
      </c>
      <c r="B132" t="s">
        <v>173</v>
      </c>
      <c r="C132" t="s">
        <v>150</v>
      </c>
      <c r="D132">
        <v>24.49</v>
      </c>
      <c r="E132">
        <v>50.991399999999999</v>
      </c>
      <c r="F132">
        <v>31.24</v>
      </c>
      <c r="G132">
        <v>-26.5014</v>
      </c>
    </row>
    <row r="133" spans="1:7" x14ac:dyDescent="0.3">
      <c r="A133" t="s">
        <v>174</v>
      </c>
      <c r="B133" t="s">
        <v>173</v>
      </c>
      <c r="C133" t="s">
        <v>150</v>
      </c>
      <c r="D133">
        <v>24.49</v>
      </c>
      <c r="E133">
        <v>50.991399999999999</v>
      </c>
      <c r="F133">
        <v>31.24</v>
      </c>
      <c r="G133">
        <v>-26.5014</v>
      </c>
    </row>
    <row r="134" spans="1:7" x14ac:dyDescent="0.3">
      <c r="A134" t="s">
        <v>175</v>
      </c>
      <c r="B134" t="s">
        <v>173</v>
      </c>
      <c r="C134" t="s">
        <v>150</v>
      </c>
      <c r="D134">
        <v>24.49</v>
      </c>
      <c r="E134">
        <v>50.991399999999999</v>
      </c>
      <c r="F134">
        <v>31.24</v>
      </c>
      <c r="G134">
        <v>-26.5014</v>
      </c>
    </row>
    <row r="135" spans="1:7" x14ac:dyDescent="0.3">
      <c r="A135" t="s">
        <v>176</v>
      </c>
      <c r="B135" t="s">
        <v>173</v>
      </c>
      <c r="C135" t="s">
        <v>150</v>
      </c>
      <c r="D135">
        <v>37.99</v>
      </c>
      <c r="E135">
        <v>50.991399999999999</v>
      </c>
      <c r="F135">
        <v>31.24</v>
      </c>
      <c r="G135">
        <v>-13.0014</v>
      </c>
    </row>
    <row r="136" spans="1:7" x14ac:dyDescent="0.3">
      <c r="A136" t="s">
        <v>177</v>
      </c>
      <c r="B136" t="s">
        <v>173</v>
      </c>
      <c r="C136" t="s">
        <v>150</v>
      </c>
      <c r="D136">
        <v>37.99</v>
      </c>
      <c r="E136">
        <v>50.991399999999999</v>
      </c>
      <c r="F136">
        <v>31.24</v>
      </c>
      <c r="G136">
        <v>-13.0014</v>
      </c>
    </row>
    <row r="137" spans="1:7" x14ac:dyDescent="0.3">
      <c r="A137" t="s">
        <v>178</v>
      </c>
      <c r="B137" t="s">
        <v>173</v>
      </c>
      <c r="C137" t="s">
        <v>150</v>
      </c>
      <c r="D137">
        <v>37.99</v>
      </c>
      <c r="E137">
        <v>50.991399999999999</v>
      </c>
      <c r="F137">
        <v>31.24</v>
      </c>
      <c r="G137">
        <v>-13.0014</v>
      </c>
    </row>
    <row r="138" spans="1:7" x14ac:dyDescent="0.3">
      <c r="A138" t="s">
        <v>156</v>
      </c>
      <c r="B138" t="s">
        <v>149</v>
      </c>
      <c r="C138" t="s">
        <v>150</v>
      </c>
      <c r="D138">
        <v>49.99</v>
      </c>
      <c r="E138">
        <v>50.991399999999999</v>
      </c>
      <c r="F138">
        <v>51.99</v>
      </c>
      <c r="G138">
        <v>-1.0014000000000001</v>
      </c>
    </row>
    <row r="139" spans="1:7" x14ac:dyDescent="0.3">
      <c r="A139" t="s">
        <v>157</v>
      </c>
      <c r="B139" t="s">
        <v>149</v>
      </c>
      <c r="C139" t="s">
        <v>150</v>
      </c>
      <c r="D139">
        <v>49.99</v>
      </c>
      <c r="E139">
        <v>50.991399999999999</v>
      </c>
      <c r="F139">
        <v>51.99</v>
      </c>
      <c r="G139">
        <v>-1.0014000000000001</v>
      </c>
    </row>
    <row r="140" spans="1:7" x14ac:dyDescent="0.3">
      <c r="A140" t="s">
        <v>158</v>
      </c>
      <c r="B140" t="s">
        <v>149</v>
      </c>
      <c r="C140" t="s">
        <v>150</v>
      </c>
      <c r="D140">
        <v>49.99</v>
      </c>
      <c r="E140">
        <v>50.991399999999999</v>
      </c>
      <c r="F140">
        <v>51.99</v>
      </c>
      <c r="G140">
        <v>-1.0014000000000001</v>
      </c>
    </row>
    <row r="141" spans="1:7" x14ac:dyDescent="0.3">
      <c r="A141" t="s">
        <v>159</v>
      </c>
      <c r="B141" t="s">
        <v>149</v>
      </c>
      <c r="C141" t="s">
        <v>150</v>
      </c>
      <c r="D141">
        <v>49.99</v>
      </c>
      <c r="E141">
        <v>50.991399999999999</v>
      </c>
      <c r="F141">
        <v>51.99</v>
      </c>
      <c r="G141">
        <v>-1.0014000000000001</v>
      </c>
    </row>
    <row r="142" spans="1:7" x14ac:dyDescent="0.3">
      <c r="A142" t="s">
        <v>148</v>
      </c>
      <c r="B142" t="s">
        <v>149</v>
      </c>
      <c r="C142" t="s">
        <v>150</v>
      </c>
      <c r="D142">
        <v>53.99</v>
      </c>
      <c r="E142">
        <v>50.991399999999999</v>
      </c>
      <c r="F142">
        <v>51.99</v>
      </c>
      <c r="G142">
        <v>2.9986000000000002</v>
      </c>
    </row>
    <row r="143" spans="1:7" x14ac:dyDescent="0.3">
      <c r="A143" t="s">
        <v>151</v>
      </c>
      <c r="B143" t="s">
        <v>149</v>
      </c>
      <c r="C143" t="s">
        <v>150</v>
      </c>
      <c r="D143">
        <v>53.99</v>
      </c>
      <c r="E143">
        <v>50.991399999999999</v>
      </c>
      <c r="F143">
        <v>51.99</v>
      </c>
      <c r="G143">
        <v>2.9986000000000002</v>
      </c>
    </row>
    <row r="144" spans="1:7" x14ac:dyDescent="0.3">
      <c r="A144" t="s">
        <v>152</v>
      </c>
      <c r="B144" t="s">
        <v>149</v>
      </c>
      <c r="C144" t="s">
        <v>150</v>
      </c>
      <c r="D144">
        <v>53.99</v>
      </c>
      <c r="E144">
        <v>50.991399999999999</v>
      </c>
      <c r="F144">
        <v>51.99</v>
      </c>
      <c r="G144">
        <v>2.9986000000000002</v>
      </c>
    </row>
    <row r="145" spans="1:7" x14ac:dyDescent="0.3">
      <c r="A145" t="s">
        <v>153</v>
      </c>
      <c r="B145" t="s">
        <v>149</v>
      </c>
      <c r="C145" t="s">
        <v>150</v>
      </c>
      <c r="D145">
        <v>53.99</v>
      </c>
      <c r="E145">
        <v>50.991399999999999</v>
      </c>
      <c r="F145">
        <v>51.99</v>
      </c>
      <c r="G145">
        <v>2.9986000000000002</v>
      </c>
    </row>
    <row r="146" spans="1:7" x14ac:dyDescent="0.3">
      <c r="A146" t="s">
        <v>183</v>
      </c>
      <c r="B146" t="s">
        <v>161</v>
      </c>
      <c r="C146" t="s">
        <v>150</v>
      </c>
      <c r="D146">
        <v>69.989999999999995</v>
      </c>
      <c r="E146">
        <v>50.991399999999999</v>
      </c>
      <c r="F146">
        <v>64.275700000000001</v>
      </c>
      <c r="G146">
        <v>18.9986</v>
      </c>
    </row>
    <row r="147" spans="1:7" x14ac:dyDescent="0.3">
      <c r="A147" t="s">
        <v>184</v>
      </c>
      <c r="B147" t="s">
        <v>161</v>
      </c>
      <c r="C147" t="s">
        <v>150</v>
      </c>
      <c r="D147">
        <v>69.989999999999995</v>
      </c>
      <c r="E147">
        <v>50.991399999999999</v>
      </c>
      <c r="F147">
        <v>64.275700000000001</v>
      </c>
      <c r="G147">
        <v>18.9986</v>
      </c>
    </row>
    <row r="148" spans="1:7" x14ac:dyDescent="0.3">
      <c r="A148" t="s">
        <v>185</v>
      </c>
      <c r="B148" t="s">
        <v>161</v>
      </c>
      <c r="C148" t="s">
        <v>150</v>
      </c>
      <c r="D148">
        <v>69.989999999999995</v>
      </c>
      <c r="E148">
        <v>50.991399999999999</v>
      </c>
      <c r="F148">
        <v>64.275700000000001</v>
      </c>
      <c r="G148">
        <v>18.9986</v>
      </c>
    </row>
    <row r="149" spans="1:7" x14ac:dyDescent="0.3">
      <c r="A149" t="s">
        <v>191</v>
      </c>
      <c r="B149" t="s">
        <v>161</v>
      </c>
      <c r="C149" t="s">
        <v>150</v>
      </c>
      <c r="D149">
        <v>59.99</v>
      </c>
      <c r="E149">
        <v>50.991399999999999</v>
      </c>
      <c r="F149">
        <v>64.275700000000001</v>
      </c>
      <c r="G149">
        <v>8.9985999999999997</v>
      </c>
    </row>
    <row r="150" spans="1:7" x14ac:dyDescent="0.3">
      <c r="A150" t="s">
        <v>160</v>
      </c>
      <c r="B150" t="s">
        <v>161</v>
      </c>
      <c r="C150" t="s">
        <v>150</v>
      </c>
      <c r="D150">
        <v>59.99</v>
      </c>
      <c r="E150">
        <v>50.991399999999999</v>
      </c>
      <c r="F150">
        <v>64.275700000000001</v>
      </c>
      <c r="G150">
        <v>8.9985999999999997</v>
      </c>
    </row>
    <row r="151" spans="1:7" x14ac:dyDescent="0.3">
      <c r="A151" t="s">
        <v>162</v>
      </c>
      <c r="B151" t="s">
        <v>161</v>
      </c>
      <c r="C151" t="s">
        <v>150</v>
      </c>
      <c r="D151">
        <v>59.99</v>
      </c>
      <c r="E151">
        <v>50.991399999999999</v>
      </c>
      <c r="F151">
        <v>64.275700000000001</v>
      </c>
      <c r="G151">
        <v>8.9985999999999997</v>
      </c>
    </row>
    <row r="152" spans="1:7" x14ac:dyDescent="0.3">
      <c r="A152" t="s">
        <v>163</v>
      </c>
      <c r="B152" t="s">
        <v>161</v>
      </c>
      <c r="C152" t="s">
        <v>150</v>
      </c>
      <c r="D152">
        <v>59.99</v>
      </c>
      <c r="E152">
        <v>50.991399999999999</v>
      </c>
      <c r="F152">
        <v>64.275700000000001</v>
      </c>
      <c r="G152">
        <v>8.9985999999999997</v>
      </c>
    </row>
    <row r="153" spans="1:7" x14ac:dyDescent="0.3">
      <c r="A153" t="s">
        <v>189</v>
      </c>
      <c r="B153" t="s">
        <v>187</v>
      </c>
      <c r="C153" t="s">
        <v>150</v>
      </c>
      <c r="D153">
        <v>9.5</v>
      </c>
      <c r="E153">
        <v>50.991399999999999</v>
      </c>
      <c r="F153">
        <v>9.2449999999999992</v>
      </c>
      <c r="G153">
        <v>-41.491399999999999</v>
      </c>
    </row>
    <row r="154" spans="1:7" x14ac:dyDescent="0.3">
      <c r="A154" t="s">
        <v>190</v>
      </c>
      <c r="B154" t="s">
        <v>187</v>
      </c>
      <c r="C154" t="s">
        <v>150</v>
      </c>
      <c r="D154">
        <v>9.5</v>
      </c>
      <c r="E154">
        <v>50.991399999999999</v>
      </c>
      <c r="F154">
        <v>9.2449999999999992</v>
      </c>
      <c r="G154">
        <v>-41.491399999999999</v>
      </c>
    </row>
    <row r="155" spans="1:7" x14ac:dyDescent="0.3">
      <c r="A155" t="s">
        <v>186</v>
      </c>
      <c r="B155" t="s">
        <v>187</v>
      </c>
      <c r="C155" t="s">
        <v>150</v>
      </c>
      <c r="D155">
        <v>8.99</v>
      </c>
      <c r="E155">
        <v>50.991399999999999</v>
      </c>
      <c r="F155">
        <v>9.2449999999999992</v>
      </c>
      <c r="G155">
        <v>-42.001399999999997</v>
      </c>
    </row>
    <row r="156" spans="1:7" x14ac:dyDescent="0.3">
      <c r="A156" t="s">
        <v>188</v>
      </c>
      <c r="B156" t="s">
        <v>187</v>
      </c>
      <c r="C156" t="s">
        <v>150</v>
      </c>
      <c r="D156">
        <v>8.99</v>
      </c>
      <c r="E156">
        <v>50.991399999999999</v>
      </c>
      <c r="F156">
        <v>9.2449999999999992</v>
      </c>
      <c r="G156">
        <v>-42.001399999999997</v>
      </c>
    </row>
    <row r="157" spans="1:7" x14ac:dyDescent="0.3">
      <c r="A157" t="s">
        <v>164</v>
      </c>
      <c r="B157" t="s">
        <v>165</v>
      </c>
      <c r="C157" t="s">
        <v>150</v>
      </c>
      <c r="D157">
        <v>74.989999999999995</v>
      </c>
      <c r="E157">
        <v>50.991399999999999</v>
      </c>
      <c r="F157">
        <v>74.989999999999995</v>
      </c>
      <c r="G157">
        <v>23.9986</v>
      </c>
    </row>
    <row r="158" spans="1:7" x14ac:dyDescent="0.3">
      <c r="A158" t="s">
        <v>166</v>
      </c>
      <c r="B158" t="s">
        <v>165</v>
      </c>
      <c r="C158" t="s">
        <v>150</v>
      </c>
      <c r="D158">
        <v>74.989999999999995</v>
      </c>
      <c r="E158">
        <v>50.991399999999999</v>
      </c>
      <c r="F158">
        <v>74.989999999999995</v>
      </c>
      <c r="G158">
        <v>23.9986</v>
      </c>
    </row>
    <row r="159" spans="1:7" x14ac:dyDescent="0.3">
      <c r="A159" t="s">
        <v>167</v>
      </c>
      <c r="B159" t="s">
        <v>165</v>
      </c>
      <c r="C159" t="s">
        <v>150</v>
      </c>
      <c r="D159">
        <v>74.989999999999995</v>
      </c>
      <c r="E159">
        <v>50.991399999999999</v>
      </c>
      <c r="F159">
        <v>74.989999999999995</v>
      </c>
      <c r="G159">
        <v>23.9986</v>
      </c>
    </row>
    <row r="160" spans="1:7" x14ac:dyDescent="0.3">
      <c r="A160" t="s">
        <v>179</v>
      </c>
      <c r="B160" t="s">
        <v>180</v>
      </c>
      <c r="C160" t="s">
        <v>150</v>
      </c>
      <c r="D160">
        <v>63.5</v>
      </c>
      <c r="E160">
        <v>50.991399999999999</v>
      </c>
      <c r="F160">
        <v>63.5</v>
      </c>
      <c r="G160">
        <v>12.508599999999999</v>
      </c>
    </row>
    <row r="161" spans="1:7" x14ac:dyDescent="0.3">
      <c r="A161" t="s">
        <v>181</v>
      </c>
      <c r="B161" t="s">
        <v>180</v>
      </c>
      <c r="C161" t="s">
        <v>150</v>
      </c>
      <c r="D161">
        <v>63.5</v>
      </c>
      <c r="E161">
        <v>50.991399999999999</v>
      </c>
      <c r="F161">
        <v>63.5</v>
      </c>
      <c r="G161">
        <v>12.508599999999999</v>
      </c>
    </row>
    <row r="162" spans="1:7" x14ac:dyDescent="0.3">
      <c r="A162" t="s">
        <v>182</v>
      </c>
      <c r="B162" t="s">
        <v>180</v>
      </c>
      <c r="C162" t="s">
        <v>150</v>
      </c>
      <c r="D162">
        <v>63.5</v>
      </c>
      <c r="E162">
        <v>50.991399999999999</v>
      </c>
      <c r="F162">
        <v>63.5</v>
      </c>
      <c r="G162">
        <v>12.508599999999999</v>
      </c>
    </row>
    <row r="163" spans="1:7" x14ac:dyDescent="0.3">
      <c r="A163" t="s">
        <v>225</v>
      </c>
      <c r="B163" t="s">
        <v>226</v>
      </c>
      <c r="C163" t="s">
        <v>194</v>
      </c>
      <c r="D163">
        <v>53.99</v>
      </c>
      <c r="E163">
        <v>469.86020000000002</v>
      </c>
      <c r="F163">
        <v>92.24</v>
      </c>
      <c r="G163">
        <v>-415.87020000000001</v>
      </c>
    </row>
    <row r="164" spans="1:7" x14ac:dyDescent="0.3">
      <c r="A164" t="s">
        <v>227</v>
      </c>
      <c r="B164" t="s">
        <v>226</v>
      </c>
      <c r="C164" t="s">
        <v>194</v>
      </c>
      <c r="D164">
        <v>101.24</v>
      </c>
      <c r="E164">
        <v>469.86020000000002</v>
      </c>
      <c r="F164">
        <v>92.24</v>
      </c>
      <c r="G164">
        <v>-368.62020000000001</v>
      </c>
    </row>
    <row r="165" spans="1:7" x14ac:dyDescent="0.3">
      <c r="A165" t="s">
        <v>228</v>
      </c>
      <c r="B165" t="s">
        <v>226</v>
      </c>
      <c r="C165" t="s">
        <v>194</v>
      </c>
      <c r="D165">
        <v>121.49</v>
      </c>
      <c r="E165">
        <v>469.86020000000002</v>
      </c>
      <c r="F165">
        <v>92.24</v>
      </c>
      <c r="G165">
        <v>-348.37020000000001</v>
      </c>
    </row>
    <row r="166" spans="1:7" x14ac:dyDescent="0.3">
      <c r="A166" t="s">
        <v>217</v>
      </c>
      <c r="B166" t="s">
        <v>218</v>
      </c>
      <c r="C166" t="s">
        <v>194</v>
      </c>
      <c r="D166">
        <v>106.5</v>
      </c>
      <c r="E166">
        <v>469.86020000000002</v>
      </c>
      <c r="F166">
        <v>106.5</v>
      </c>
      <c r="G166">
        <v>-363.36020000000002</v>
      </c>
    </row>
    <row r="167" spans="1:7" x14ac:dyDescent="0.3">
      <c r="A167" t="s">
        <v>284</v>
      </c>
      <c r="B167" t="s">
        <v>218</v>
      </c>
      <c r="C167" t="s">
        <v>194</v>
      </c>
      <c r="D167">
        <v>106.5</v>
      </c>
      <c r="E167">
        <v>469.86020000000002</v>
      </c>
      <c r="F167">
        <v>106.5</v>
      </c>
      <c r="G167">
        <v>-363.36020000000002</v>
      </c>
    </row>
    <row r="168" spans="1:7" x14ac:dyDescent="0.3">
      <c r="A168" t="s">
        <v>223</v>
      </c>
      <c r="B168" t="s">
        <v>224</v>
      </c>
      <c r="C168" t="s">
        <v>194</v>
      </c>
      <c r="D168">
        <v>20.239999999999998</v>
      </c>
      <c r="E168">
        <v>469.86020000000002</v>
      </c>
      <c r="F168">
        <v>20.239999999999998</v>
      </c>
      <c r="G168">
        <v>-449.62020000000001</v>
      </c>
    </row>
    <row r="169" spans="1:7" x14ac:dyDescent="0.3">
      <c r="A169" t="s">
        <v>219</v>
      </c>
      <c r="B169" t="s">
        <v>220</v>
      </c>
      <c r="C169" t="s">
        <v>194</v>
      </c>
      <c r="D169">
        <v>175.49</v>
      </c>
      <c r="E169">
        <v>469.86020000000002</v>
      </c>
      <c r="F169">
        <v>278.99</v>
      </c>
      <c r="G169">
        <v>-294.37020000000001</v>
      </c>
    </row>
    <row r="170" spans="1:7" x14ac:dyDescent="0.3">
      <c r="A170" t="s">
        <v>221</v>
      </c>
      <c r="B170" t="s">
        <v>220</v>
      </c>
      <c r="C170" t="s">
        <v>194</v>
      </c>
      <c r="D170">
        <v>256.49</v>
      </c>
      <c r="E170">
        <v>469.86020000000002</v>
      </c>
      <c r="F170">
        <v>278.99</v>
      </c>
      <c r="G170">
        <v>-213.37020000000001</v>
      </c>
    </row>
    <row r="171" spans="1:7" x14ac:dyDescent="0.3">
      <c r="A171" t="s">
        <v>222</v>
      </c>
      <c r="B171" t="s">
        <v>220</v>
      </c>
      <c r="C171" t="s">
        <v>194</v>
      </c>
      <c r="D171">
        <v>404.99</v>
      </c>
      <c r="E171">
        <v>469.86020000000002</v>
      </c>
      <c r="F171">
        <v>278.99</v>
      </c>
      <c r="G171">
        <v>-64.870199999999997</v>
      </c>
    </row>
    <row r="172" spans="1:7" x14ac:dyDescent="0.3">
      <c r="A172" t="s">
        <v>271</v>
      </c>
      <c r="B172" t="s">
        <v>213</v>
      </c>
      <c r="C172" t="s">
        <v>194</v>
      </c>
      <c r="D172">
        <v>121.46</v>
      </c>
      <c r="E172">
        <v>469.86020000000002</v>
      </c>
      <c r="F172">
        <v>106.47499999999999</v>
      </c>
      <c r="G172">
        <v>-348.40019999999998</v>
      </c>
    </row>
    <row r="173" spans="1:7" x14ac:dyDescent="0.3">
      <c r="A173" t="s">
        <v>212</v>
      </c>
      <c r="B173" t="s">
        <v>213</v>
      </c>
      <c r="C173" t="s">
        <v>194</v>
      </c>
      <c r="D173">
        <v>91.49</v>
      </c>
      <c r="E173">
        <v>469.86020000000002</v>
      </c>
      <c r="F173">
        <v>106.47499999999999</v>
      </c>
      <c r="G173">
        <v>-378.37020000000001</v>
      </c>
    </row>
    <row r="174" spans="1:7" x14ac:dyDescent="0.3">
      <c r="A174" t="s">
        <v>299</v>
      </c>
      <c r="B174" t="s">
        <v>300</v>
      </c>
      <c r="C174" t="s">
        <v>194</v>
      </c>
      <c r="D174">
        <v>148.22</v>
      </c>
      <c r="E174">
        <v>469.86020000000002</v>
      </c>
      <c r="F174">
        <v>184.4</v>
      </c>
      <c r="G174">
        <v>-321.64019999999999</v>
      </c>
    </row>
    <row r="175" spans="1:7" x14ac:dyDescent="0.3">
      <c r="A175" t="s">
        <v>301</v>
      </c>
      <c r="B175" t="s">
        <v>300</v>
      </c>
      <c r="C175" t="s">
        <v>194</v>
      </c>
      <c r="D175">
        <v>175.49</v>
      </c>
      <c r="E175">
        <v>469.86020000000002</v>
      </c>
      <c r="F175">
        <v>184.4</v>
      </c>
      <c r="G175">
        <v>-294.37020000000001</v>
      </c>
    </row>
    <row r="176" spans="1:7" x14ac:dyDescent="0.3">
      <c r="A176" t="s">
        <v>302</v>
      </c>
      <c r="B176" t="s">
        <v>300</v>
      </c>
      <c r="C176" t="s">
        <v>194</v>
      </c>
      <c r="D176">
        <v>229.49</v>
      </c>
      <c r="E176">
        <v>469.86020000000002</v>
      </c>
      <c r="F176">
        <v>184.4</v>
      </c>
      <c r="G176">
        <v>-240.37020000000001</v>
      </c>
    </row>
    <row r="177" spans="1:7" x14ac:dyDescent="0.3">
      <c r="A177" t="s">
        <v>307</v>
      </c>
      <c r="B177" t="s">
        <v>215</v>
      </c>
      <c r="C177" t="s">
        <v>194</v>
      </c>
      <c r="D177">
        <v>44.54</v>
      </c>
      <c r="E177">
        <v>469.86020000000002</v>
      </c>
      <c r="F177">
        <v>73.89</v>
      </c>
      <c r="G177">
        <v>-425.3202</v>
      </c>
    </row>
    <row r="178" spans="1:7" x14ac:dyDescent="0.3">
      <c r="A178" t="s">
        <v>308</v>
      </c>
      <c r="B178" t="s">
        <v>215</v>
      </c>
      <c r="C178" t="s">
        <v>194</v>
      </c>
      <c r="D178">
        <v>61.92</v>
      </c>
      <c r="E178">
        <v>469.86020000000002</v>
      </c>
      <c r="F178">
        <v>73.89</v>
      </c>
      <c r="G178">
        <v>-407.9402</v>
      </c>
    </row>
    <row r="179" spans="1:7" x14ac:dyDescent="0.3">
      <c r="A179" t="s">
        <v>309</v>
      </c>
      <c r="B179" t="s">
        <v>215</v>
      </c>
      <c r="C179" t="s">
        <v>194</v>
      </c>
      <c r="D179">
        <v>120.27</v>
      </c>
      <c r="E179">
        <v>469.86020000000002</v>
      </c>
      <c r="F179">
        <v>73.89</v>
      </c>
      <c r="G179">
        <v>-349.59019999999998</v>
      </c>
    </row>
    <row r="180" spans="1:7" x14ac:dyDescent="0.3">
      <c r="A180" t="s">
        <v>310</v>
      </c>
      <c r="B180" t="s">
        <v>215</v>
      </c>
      <c r="C180" t="s">
        <v>194</v>
      </c>
      <c r="D180">
        <v>44.54</v>
      </c>
      <c r="E180">
        <v>469.86020000000002</v>
      </c>
      <c r="F180">
        <v>73.89</v>
      </c>
      <c r="G180">
        <v>-425.3202</v>
      </c>
    </row>
    <row r="181" spans="1:7" x14ac:dyDescent="0.3">
      <c r="A181" t="s">
        <v>311</v>
      </c>
      <c r="B181" t="s">
        <v>215</v>
      </c>
      <c r="C181" t="s">
        <v>194</v>
      </c>
      <c r="D181">
        <v>61.92</v>
      </c>
      <c r="E181">
        <v>469.86020000000002</v>
      </c>
      <c r="F181">
        <v>73.89</v>
      </c>
      <c r="G181">
        <v>-407.9402</v>
      </c>
    </row>
    <row r="182" spans="1:7" x14ac:dyDescent="0.3">
      <c r="A182" t="s">
        <v>312</v>
      </c>
      <c r="B182" t="s">
        <v>215</v>
      </c>
      <c r="C182" t="s">
        <v>194</v>
      </c>
      <c r="D182">
        <v>120.27</v>
      </c>
      <c r="E182">
        <v>469.86020000000002</v>
      </c>
      <c r="F182">
        <v>73.89</v>
      </c>
      <c r="G182">
        <v>-349.59019999999998</v>
      </c>
    </row>
    <row r="183" spans="1:7" x14ac:dyDescent="0.3">
      <c r="A183" t="s">
        <v>214</v>
      </c>
      <c r="B183" t="s">
        <v>215</v>
      </c>
      <c r="C183" t="s">
        <v>194</v>
      </c>
      <c r="D183">
        <v>46.09</v>
      </c>
      <c r="E183">
        <v>469.86020000000002</v>
      </c>
      <c r="F183">
        <v>73.89</v>
      </c>
      <c r="G183">
        <v>-423.77019999999999</v>
      </c>
    </row>
    <row r="184" spans="1:7" x14ac:dyDescent="0.3">
      <c r="A184" t="s">
        <v>216</v>
      </c>
      <c r="B184" t="s">
        <v>215</v>
      </c>
      <c r="C184" t="s">
        <v>194</v>
      </c>
      <c r="D184">
        <v>91.57</v>
      </c>
      <c r="E184">
        <v>469.86020000000002</v>
      </c>
      <c r="F184">
        <v>73.89</v>
      </c>
      <c r="G184">
        <v>-378.29020000000003</v>
      </c>
    </row>
    <row r="185" spans="1:7" x14ac:dyDescent="0.3">
      <c r="A185" t="s">
        <v>303</v>
      </c>
      <c r="B185" t="s">
        <v>304</v>
      </c>
      <c r="C185" t="s">
        <v>194</v>
      </c>
      <c r="D185">
        <v>34.200000000000003</v>
      </c>
      <c r="E185">
        <v>469.86020000000002</v>
      </c>
      <c r="F185">
        <v>87.073300000000003</v>
      </c>
      <c r="G185">
        <v>-435.66019999999997</v>
      </c>
    </row>
    <row r="186" spans="1:7" x14ac:dyDescent="0.3">
      <c r="A186" t="s">
        <v>305</v>
      </c>
      <c r="B186" t="s">
        <v>304</v>
      </c>
      <c r="C186" t="s">
        <v>194</v>
      </c>
      <c r="D186">
        <v>102.29</v>
      </c>
      <c r="E186">
        <v>469.86020000000002</v>
      </c>
      <c r="F186">
        <v>87.073300000000003</v>
      </c>
      <c r="G186">
        <v>-367.5702</v>
      </c>
    </row>
    <row r="187" spans="1:7" x14ac:dyDescent="0.3">
      <c r="A187" t="s">
        <v>306</v>
      </c>
      <c r="B187" t="s">
        <v>304</v>
      </c>
      <c r="C187" t="s">
        <v>194</v>
      </c>
      <c r="D187">
        <v>124.73</v>
      </c>
      <c r="E187">
        <v>469.86020000000002</v>
      </c>
      <c r="F187">
        <v>87.073300000000003</v>
      </c>
      <c r="G187">
        <v>-345.1302</v>
      </c>
    </row>
    <row r="188" spans="1:7" x14ac:dyDescent="0.3">
      <c r="A188" t="s">
        <v>313</v>
      </c>
      <c r="B188" t="s">
        <v>197</v>
      </c>
      <c r="C188" t="s">
        <v>194</v>
      </c>
      <c r="D188">
        <v>348.76</v>
      </c>
      <c r="E188">
        <v>469.86020000000002</v>
      </c>
      <c r="F188">
        <v>678.25350000000003</v>
      </c>
      <c r="G188">
        <v>-121.1002</v>
      </c>
    </row>
    <row r="189" spans="1:7" x14ac:dyDescent="0.3">
      <c r="A189" t="s">
        <v>251</v>
      </c>
      <c r="B189" t="s">
        <v>197</v>
      </c>
      <c r="C189" t="s">
        <v>194</v>
      </c>
      <c r="D189">
        <v>1364.5</v>
      </c>
      <c r="E189">
        <v>469.86020000000002</v>
      </c>
      <c r="F189">
        <v>678.25350000000003</v>
      </c>
      <c r="G189">
        <v>894.63980000000004</v>
      </c>
    </row>
    <row r="190" spans="1:7" x14ac:dyDescent="0.3">
      <c r="A190" t="s">
        <v>252</v>
      </c>
      <c r="B190" t="s">
        <v>197</v>
      </c>
      <c r="C190" t="s">
        <v>194</v>
      </c>
      <c r="D190">
        <v>1364.5</v>
      </c>
      <c r="E190">
        <v>469.86020000000002</v>
      </c>
      <c r="F190">
        <v>678.25350000000003</v>
      </c>
      <c r="G190">
        <v>894.63980000000004</v>
      </c>
    </row>
    <row r="191" spans="1:7" x14ac:dyDescent="0.3">
      <c r="A191" t="s">
        <v>253</v>
      </c>
      <c r="B191" t="s">
        <v>197</v>
      </c>
      <c r="C191" t="s">
        <v>194</v>
      </c>
      <c r="D191">
        <v>1364.5</v>
      </c>
      <c r="E191">
        <v>469.86020000000002</v>
      </c>
      <c r="F191">
        <v>678.25350000000003</v>
      </c>
      <c r="G191">
        <v>894.63980000000004</v>
      </c>
    </row>
    <row r="192" spans="1:7" x14ac:dyDescent="0.3">
      <c r="A192" t="s">
        <v>254</v>
      </c>
      <c r="B192" t="s">
        <v>197</v>
      </c>
      <c r="C192" t="s">
        <v>194</v>
      </c>
      <c r="D192">
        <v>1364.5</v>
      </c>
      <c r="E192">
        <v>469.86020000000002</v>
      </c>
      <c r="F192">
        <v>678.25350000000003</v>
      </c>
      <c r="G192">
        <v>894.63980000000004</v>
      </c>
    </row>
    <row r="193" spans="1:7" x14ac:dyDescent="0.3">
      <c r="A193" t="s">
        <v>255</v>
      </c>
      <c r="B193" t="s">
        <v>197</v>
      </c>
      <c r="C193" t="s">
        <v>194</v>
      </c>
      <c r="D193">
        <v>1349.6</v>
      </c>
      <c r="E193">
        <v>469.86020000000002</v>
      </c>
      <c r="F193">
        <v>678.25350000000003</v>
      </c>
      <c r="G193">
        <v>879.73979999999995</v>
      </c>
    </row>
    <row r="194" spans="1:7" x14ac:dyDescent="0.3">
      <c r="A194" t="s">
        <v>256</v>
      </c>
      <c r="B194" t="s">
        <v>197</v>
      </c>
      <c r="C194" t="s">
        <v>194</v>
      </c>
      <c r="D194">
        <v>1349.6</v>
      </c>
      <c r="E194">
        <v>469.86020000000002</v>
      </c>
      <c r="F194">
        <v>678.25350000000003</v>
      </c>
      <c r="G194">
        <v>879.73979999999995</v>
      </c>
    </row>
    <row r="195" spans="1:7" x14ac:dyDescent="0.3">
      <c r="A195" t="s">
        <v>257</v>
      </c>
      <c r="B195" t="s">
        <v>197</v>
      </c>
      <c r="C195" t="s">
        <v>194</v>
      </c>
      <c r="D195">
        <v>1349.6</v>
      </c>
      <c r="E195">
        <v>469.86020000000002</v>
      </c>
      <c r="F195">
        <v>678.25350000000003</v>
      </c>
      <c r="G195">
        <v>879.73979999999995</v>
      </c>
    </row>
    <row r="196" spans="1:7" x14ac:dyDescent="0.3">
      <c r="A196" t="s">
        <v>258</v>
      </c>
      <c r="B196" t="s">
        <v>197</v>
      </c>
      <c r="C196" t="s">
        <v>194</v>
      </c>
      <c r="D196">
        <v>1349.6</v>
      </c>
      <c r="E196">
        <v>469.86020000000002</v>
      </c>
      <c r="F196">
        <v>678.25350000000003</v>
      </c>
      <c r="G196">
        <v>879.73979999999995</v>
      </c>
    </row>
    <row r="197" spans="1:7" x14ac:dyDescent="0.3">
      <c r="A197" t="s">
        <v>259</v>
      </c>
      <c r="B197" t="s">
        <v>197</v>
      </c>
      <c r="C197" t="s">
        <v>194</v>
      </c>
      <c r="D197">
        <v>1349.6</v>
      </c>
      <c r="E197">
        <v>469.86020000000002</v>
      </c>
      <c r="F197">
        <v>678.25350000000003</v>
      </c>
      <c r="G197">
        <v>879.73979999999995</v>
      </c>
    </row>
    <row r="198" spans="1:7" x14ac:dyDescent="0.3">
      <c r="A198" t="s">
        <v>260</v>
      </c>
      <c r="B198" t="s">
        <v>197</v>
      </c>
      <c r="C198" t="s">
        <v>194</v>
      </c>
      <c r="D198">
        <v>1364.5</v>
      </c>
      <c r="E198">
        <v>469.86020000000002</v>
      </c>
      <c r="F198">
        <v>678.25350000000003</v>
      </c>
      <c r="G198">
        <v>894.63980000000004</v>
      </c>
    </row>
    <row r="199" spans="1:7" x14ac:dyDescent="0.3">
      <c r="A199" t="s">
        <v>330</v>
      </c>
      <c r="B199" t="s">
        <v>197</v>
      </c>
      <c r="C199" t="s">
        <v>194</v>
      </c>
      <c r="D199">
        <v>348.76</v>
      </c>
      <c r="E199">
        <v>469.86020000000002</v>
      </c>
      <c r="F199">
        <v>678.25350000000003</v>
      </c>
      <c r="G199">
        <v>-121.1002</v>
      </c>
    </row>
    <row r="200" spans="1:7" x14ac:dyDescent="0.3">
      <c r="A200" t="s">
        <v>331</v>
      </c>
      <c r="B200" t="s">
        <v>197</v>
      </c>
      <c r="C200" t="s">
        <v>194</v>
      </c>
      <c r="D200">
        <v>348.76</v>
      </c>
      <c r="E200">
        <v>469.86020000000002</v>
      </c>
      <c r="F200">
        <v>678.25350000000003</v>
      </c>
      <c r="G200">
        <v>-121.1002</v>
      </c>
    </row>
    <row r="201" spans="1:7" x14ac:dyDescent="0.3">
      <c r="A201" t="s">
        <v>332</v>
      </c>
      <c r="B201" t="s">
        <v>197</v>
      </c>
      <c r="C201" t="s">
        <v>194</v>
      </c>
      <c r="D201">
        <v>348.76</v>
      </c>
      <c r="E201">
        <v>469.86020000000002</v>
      </c>
      <c r="F201">
        <v>678.25350000000003</v>
      </c>
      <c r="G201">
        <v>-121.1002</v>
      </c>
    </row>
    <row r="202" spans="1:7" x14ac:dyDescent="0.3">
      <c r="A202" t="s">
        <v>209</v>
      </c>
      <c r="B202" t="s">
        <v>197</v>
      </c>
      <c r="C202" t="s">
        <v>194</v>
      </c>
      <c r="D202">
        <v>364.09</v>
      </c>
      <c r="E202">
        <v>469.86020000000002</v>
      </c>
      <c r="F202">
        <v>678.25350000000003</v>
      </c>
      <c r="G202">
        <v>-105.7702</v>
      </c>
    </row>
    <row r="203" spans="1:7" x14ac:dyDescent="0.3">
      <c r="A203" t="s">
        <v>210</v>
      </c>
      <c r="B203" t="s">
        <v>197</v>
      </c>
      <c r="C203" t="s">
        <v>194</v>
      </c>
      <c r="D203">
        <v>249.79</v>
      </c>
      <c r="E203">
        <v>469.86020000000002</v>
      </c>
      <c r="F203">
        <v>678.25350000000003</v>
      </c>
      <c r="G203">
        <v>-220.0702</v>
      </c>
    </row>
    <row r="204" spans="1:7" x14ac:dyDescent="0.3">
      <c r="A204" t="s">
        <v>211</v>
      </c>
      <c r="B204" t="s">
        <v>197</v>
      </c>
      <c r="C204" t="s">
        <v>194</v>
      </c>
      <c r="D204">
        <v>264.05</v>
      </c>
      <c r="E204">
        <v>469.86020000000002</v>
      </c>
      <c r="F204">
        <v>678.25350000000003</v>
      </c>
      <c r="G204">
        <v>-205.81020000000001</v>
      </c>
    </row>
    <row r="205" spans="1:7" x14ac:dyDescent="0.3">
      <c r="A205" t="s">
        <v>196</v>
      </c>
      <c r="B205" t="s">
        <v>197</v>
      </c>
      <c r="C205" t="s">
        <v>194</v>
      </c>
      <c r="D205">
        <v>249.79</v>
      </c>
      <c r="E205">
        <v>469.86020000000002</v>
      </c>
      <c r="F205">
        <v>678.25350000000003</v>
      </c>
      <c r="G205">
        <v>-220.0702</v>
      </c>
    </row>
    <row r="206" spans="1:7" x14ac:dyDescent="0.3">
      <c r="A206" t="s">
        <v>198</v>
      </c>
      <c r="B206" t="s">
        <v>197</v>
      </c>
      <c r="C206" t="s">
        <v>194</v>
      </c>
      <c r="D206">
        <v>249.79</v>
      </c>
      <c r="E206">
        <v>469.86020000000002</v>
      </c>
      <c r="F206">
        <v>678.25350000000003</v>
      </c>
      <c r="G206">
        <v>-220.0702</v>
      </c>
    </row>
    <row r="207" spans="1:7" x14ac:dyDescent="0.3">
      <c r="A207" t="s">
        <v>199</v>
      </c>
      <c r="B207" t="s">
        <v>197</v>
      </c>
      <c r="C207" t="s">
        <v>194</v>
      </c>
      <c r="D207">
        <v>249.79</v>
      </c>
      <c r="E207">
        <v>469.86020000000002</v>
      </c>
      <c r="F207">
        <v>678.25350000000003</v>
      </c>
      <c r="G207">
        <v>-220.0702</v>
      </c>
    </row>
    <row r="208" spans="1:7" x14ac:dyDescent="0.3">
      <c r="A208" t="s">
        <v>200</v>
      </c>
      <c r="B208" t="s">
        <v>197</v>
      </c>
      <c r="C208" t="s">
        <v>194</v>
      </c>
      <c r="D208">
        <v>249.79</v>
      </c>
      <c r="E208">
        <v>469.86020000000002</v>
      </c>
      <c r="F208">
        <v>678.25350000000003</v>
      </c>
      <c r="G208">
        <v>-220.0702</v>
      </c>
    </row>
    <row r="209" spans="1:7" x14ac:dyDescent="0.3">
      <c r="A209" t="s">
        <v>281</v>
      </c>
      <c r="B209" t="s">
        <v>197</v>
      </c>
      <c r="C209" t="s">
        <v>194</v>
      </c>
      <c r="D209">
        <v>364.09</v>
      </c>
      <c r="E209">
        <v>469.86020000000002</v>
      </c>
      <c r="F209">
        <v>678.25350000000003</v>
      </c>
      <c r="G209">
        <v>-105.7702</v>
      </c>
    </row>
    <row r="210" spans="1:7" x14ac:dyDescent="0.3">
      <c r="A210" t="s">
        <v>282</v>
      </c>
      <c r="B210" t="s">
        <v>197</v>
      </c>
      <c r="C210" t="s">
        <v>194</v>
      </c>
      <c r="D210">
        <v>364.09</v>
      </c>
      <c r="E210">
        <v>469.86020000000002</v>
      </c>
      <c r="F210">
        <v>678.25350000000003</v>
      </c>
      <c r="G210">
        <v>-105.7702</v>
      </c>
    </row>
    <row r="211" spans="1:7" x14ac:dyDescent="0.3">
      <c r="A211" t="s">
        <v>283</v>
      </c>
      <c r="B211" t="s">
        <v>197</v>
      </c>
      <c r="C211" t="s">
        <v>194</v>
      </c>
      <c r="D211">
        <v>364.09</v>
      </c>
      <c r="E211">
        <v>469.86020000000002</v>
      </c>
      <c r="F211">
        <v>678.25350000000003</v>
      </c>
      <c r="G211">
        <v>-105.7702</v>
      </c>
    </row>
    <row r="212" spans="1:7" x14ac:dyDescent="0.3">
      <c r="A212" t="s">
        <v>295</v>
      </c>
      <c r="B212" t="s">
        <v>197</v>
      </c>
      <c r="C212" t="s">
        <v>194</v>
      </c>
      <c r="D212">
        <v>264.05</v>
      </c>
      <c r="E212">
        <v>469.86020000000002</v>
      </c>
      <c r="F212">
        <v>678.25350000000003</v>
      </c>
      <c r="G212">
        <v>-205.81020000000001</v>
      </c>
    </row>
    <row r="213" spans="1:7" x14ac:dyDescent="0.3">
      <c r="A213" t="s">
        <v>296</v>
      </c>
      <c r="B213" t="s">
        <v>197</v>
      </c>
      <c r="C213" t="s">
        <v>194</v>
      </c>
      <c r="D213">
        <v>264.05</v>
      </c>
      <c r="E213">
        <v>469.86020000000002</v>
      </c>
      <c r="F213">
        <v>678.25350000000003</v>
      </c>
      <c r="G213">
        <v>-205.81020000000001</v>
      </c>
    </row>
    <row r="214" spans="1:7" x14ac:dyDescent="0.3">
      <c r="A214" t="s">
        <v>297</v>
      </c>
      <c r="B214" t="s">
        <v>197</v>
      </c>
      <c r="C214" t="s">
        <v>194</v>
      </c>
      <c r="D214">
        <v>264.05</v>
      </c>
      <c r="E214">
        <v>469.86020000000002</v>
      </c>
      <c r="F214">
        <v>678.25350000000003</v>
      </c>
      <c r="G214">
        <v>-205.81020000000001</v>
      </c>
    </row>
    <row r="215" spans="1:7" x14ac:dyDescent="0.3">
      <c r="A215" t="s">
        <v>298</v>
      </c>
      <c r="B215" t="s">
        <v>197</v>
      </c>
      <c r="C215" t="s">
        <v>194</v>
      </c>
      <c r="D215">
        <v>264.05</v>
      </c>
      <c r="E215">
        <v>469.86020000000002</v>
      </c>
      <c r="F215">
        <v>678.25350000000003</v>
      </c>
      <c r="G215">
        <v>-205.81020000000001</v>
      </c>
    </row>
    <row r="216" spans="1:7" x14ac:dyDescent="0.3">
      <c r="A216" t="s">
        <v>201</v>
      </c>
      <c r="B216" t="s">
        <v>202</v>
      </c>
      <c r="C216" t="s">
        <v>194</v>
      </c>
      <c r="D216">
        <v>40.49</v>
      </c>
      <c r="E216">
        <v>469.86020000000002</v>
      </c>
      <c r="F216">
        <v>64.018500000000003</v>
      </c>
      <c r="G216">
        <v>-429.37020000000001</v>
      </c>
    </row>
    <row r="217" spans="1:7" x14ac:dyDescent="0.3">
      <c r="A217" t="s">
        <v>203</v>
      </c>
      <c r="B217" t="s">
        <v>202</v>
      </c>
      <c r="C217" t="s">
        <v>194</v>
      </c>
      <c r="D217">
        <v>62.09</v>
      </c>
      <c r="E217">
        <v>469.86020000000002</v>
      </c>
      <c r="F217">
        <v>64.018500000000003</v>
      </c>
      <c r="G217">
        <v>-407.77019999999999</v>
      </c>
    </row>
    <row r="218" spans="1:7" x14ac:dyDescent="0.3">
      <c r="A218" t="s">
        <v>204</v>
      </c>
      <c r="B218" t="s">
        <v>202</v>
      </c>
      <c r="C218" t="s">
        <v>194</v>
      </c>
      <c r="D218">
        <v>80.989999999999995</v>
      </c>
      <c r="E218">
        <v>469.86020000000002</v>
      </c>
      <c r="F218">
        <v>64.018500000000003</v>
      </c>
      <c r="G218">
        <v>-388.87020000000001</v>
      </c>
    </row>
    <row r="219" spans="1:7" x14ac:dyDescent="0.3">
      <c r="A219" t="s">
        <v>205</v>
      </c>
      <c r="B219" t="s">
        <v>202</v>
      </c>
      <c r="C219" t="s">
        <v>194</v>
      </c>
      <c r="D219">
        <v>40.49</v>
      </c>
      <c r="E219">
        <v>469.86020000000002</v>
      </c>
      <c r="F219">
        <v>64.018500000000003</v>
      </c>
      <c r="G219">
        <v>-429.37020000000001</v>
      </c>
    </row>
    <row r="220" spans="1:7" x14ac:dyDescent="0.3">
      <c r="A220" t="s">
        <v>206</v>
      </c>
      <c r="B220" t="s">
        <v>202</v>
      </c>
      <c r="C220" t="s">
        <v>194</v>
      </c>
      <c r="D220">
        <v>62.09</v>
      </c>
      <c r="E220">
        <v>469.86020000000002</v>
      </c>
      <c r="F220">
        <v>64.018500000000003</v>
      </c>
      <c r="G220">
        <v>-407.77019999999999</v>
      </c>
    </row>
    <row r="221" spans="1:7" x14ac:dyDescent="0.3">
      <c r="A221" t="s">
        <v>207</v>
      </c>
      <c r="B221" t="s">
        <v>202</v>
      </c>
      <c r="C221" t="s">
        <v>194</v>
      </c>
      <c r="D221">
        <v>80.989999999999995</v>
      </c>
      <c r="E221">
        <v>469.86020000000002</v>
      </c>
      <c r="F221">
        <v>64.018500000000003</v>
      </c>
      <c r="G221">
        <v>-388.87020000000001</v>
      </c>
    </row>
    <row r="222" spans="1:7" x14ac:dyDescent="0.3">
      <c r="A222" t="s">
        <v>208</v>
      </c>
      <c r="B222" t="s">
        <v>202</v>
      </c>
      <c r="C222" t="s">
        <v>194</v>
      </c>
      <c r="D222">
        <v>80.989999999999995</v>
      </c>
      <c r="E222">
        <v>469.86020000000002</v>
      </c>
      <c r="F222">
        <v>64.018500000000003</v>
      </c>
      <c r="G222">
        <v>-388.87020000000001</v>
      </c>
    </row>
    <row r="223" spans="1:7" x14ac:dyDescent="0.3">
      <c r="A223" t="s">
        <v>333</v>
      </c>
      <c r="B223" t="s">
        <v>193</v>
      </c>
      <c r="C223" t="s">
        <v>194</v>
      </c>
      <c r="D223">
        <v>594.83000000000004</v>
      </c>
      <c r="E223">
        <v>469.86020000000002</v>
      </c>
      <c r="F223">
        <v>780.04359999999997</v>
      </c>
      <c r="G223">
        <v>124.96980000000001</v>
      </c>
    </row>
    <row r="224" spans="1:7" x14ac:dyDescent="0.3">
      <c r="A224" t="s">
        <v>334</v>
      </c>
      <c r="B224" t="s">
        <v>193</v>
      </c>
      <c r="C224" t="s">
        <v>194</v>
      </c>
      <c r="D224">
        <v>594.83000000000004</v>
      </c>
      <c r="E224">
        <v>469.86020000000002</v>
      </c>
      <c r="F224">
        <v>780.04359999999997</v>
      </c>
      <c r="G224">
        <v>124.96980000000001</v>
      </c>
    </row>
    <row r="225" spans="1:7" x14ac:dyDescent="0.3">
      <c r="A225" t="s">
        <v>335</v>
      </c>
      <c r="B225" t="s">
        <v>193</v>
      </c>
      <c r="C225" t="s">
        <v>194</v>
      </c>
      <c r="D225">
        <v>594.83000000000004</v>
      </c>
      <c r="E225">
        <v>469.86020000000002</v>
      </c>
      <c r="F225">
        <v>780.04359999999997</v>
      </c>
      <c r="G225">
        <v>124.96980000000001</v>
      </c>
    </row>
    <row r="226" spans="1:7" x14ac:dyDescent="0.3">
      <c r="A226" t="s">
        <v>336</v>
      </c>
      <c r="B226" t="s">
        <v>193</v>
      </c>
      <c r="C226" t="s">
        <v>194</v>
      </c>
      <c r="D226">
        <v>594.83000000000004</v>
      </c>
      <c r="E226">
        <v>469.86020000000002</v>
      </c>
      <c r="F226">
        <v>780.04359999999997</v>
      </c>
      <c r="G226">
        <v>124.96980000000001</v>
      </c>
    </row>
    <row r="227" spans="1:7" x14ac:dyDescent="0.3">
      <c r="A227" t="s">
        <v>337</v>
      </c>
      <c r="B227" t="s">
        <v>193</v>
      </c>
      <c r="C227" t="s">
        <v>194</v>
      </c>
      <c r="D227">
        <v>1431.5</v>
      </c>
      <c r="E227">
        <v>469.86020000000002</v>
      </c>
      <c r="F227">
        <v>780.04359999999997</v>
      </c>
      <c r="G227">
        <v>961.63980000000004</v>
      </c>
    </row>
    <row r="228" spans="1:7" x14ac:dyDescent="0.3">
      <c r="A228" t="s">
        <v>338</v>
      </c>
      <c r="B228" t="s">
        <v>193</v>
      </c>
      <c r="C228" t="s">
        <v>194</v>
      </c>
      <c r="D228">
        <v>1431.5</v>
      </c>
      <c r="E228">
        <v>469.86020000000002</v>
      </c>
      <c r="F228">
        <v>780.04359999999997</v>
      </c>
      <c r="G228">
        <v>961.63980000000004</v>
      </c>
    </row>
    <row r="229" spans="1:7" x14ac:dyDescent="0.3">
      <c r="A229" t="s">
        <v>339</v>
      </c>
      <c r="B229" t="s">
        <v>193</v>
      </c>
      <c r="C229" t="s">
        <v>194</v>
      </c>
      <c r="D229">
        <v>1431.5</v>
      </c>
      <c r="E229">
        <v>469.86020000000002</v>
      </c>
      <c r="F229">
        <v>780.04359999999997</v>
      </c>
      <c r="G229">
        <v>961.63980000000004</v>
      </c>
    </row>
    <row r="230" spans="1:7" x14ac:dyDescent="0.3">
      <c r="A230" t="s">
        <v>340</v>
      </c>
      <c r="B230" t="s">
        <v>193</v>
      </c>
      <c r="C230" t="s">
        <v>194</v>
      </c>
      <c r="D230">
        <v>1431.5</v>
      </c>
      <c r="E230">
        <v>469.86020000000002</v>
      </c>
      <c r="F230">
        <v>780.04359999999997</v>
      </c>
      <c r="G230">
        <v>961.63980000000004</v>
      </c>
    </row>
    <row r="231" spans="1:7" x14ac:dyDescent="0.3">
      <c r="A231" t="s">
        <v>322</v>
      </c>
      <c r="B231" t="s">
        <v>193</v>
      </c>
      <c r="C231" t="s">
        <v>194</v>
      </c>
      <c r="D231">
        <v>594.83000000000004</v>
      </c>
      <c r="E231">
        <v>469.86020000000002</v>
      </c>
      <c r="F231">
        <v>780.04359999999997</v>
      </c>
      <c r="G231">
        <v>124.96980000000001</v>
      </c>
    </row>
    <row r="232" spans="1:7" x14ac:dyDescent="0.3">
      <c r="A232" t="s">
        <v>192</v>
      </c>
      <c r="B232" t="s">
        <v>193</v>
      </c>
      <c r="C232" t="s">
        <v>194</v>
      </c>
      <c r="D232">
        <v>1431.5</v>
      </c>
      <c r="E232">
        <v>469.86020000000002</v>
      </c>
      <c r="F232">
        <v>780.04359999999997</v>
      </c>
      <c r="G232">
        <v>961.63980000000004</v>
      </c>
    </row>
    <row r="233" spans="1:7" x14ac:dyDescent="0.3">
      <c r="A233" t="s">
        <v>195</v>
      </c>
      <c r="B233" t="s">
        <v>193</v>
      </c>
      <c r="C233" t="s">
        <v>194</v>
      </c>
      <c r="D233">
        <v>1431.5</v>
      </c>
      <c r="E233">
        <v>469.86020000000002</v>
      </c>
      <c r="F233">
        <v>780.04359999999997</v>
      </c>
      <c r="G233">
        <v>961.63980000000004</v>
      </c>
    </row>
    <row r="234" spans="1:7" x14ac:dyDescent="0.3">
      <c r="A234" t="s">
        <v>229</v>
      </c>
      <c r="B234" t="s">
        <v>193</v>
      </c>
      <c r="C234" t="s">
        <v>194</v>
      </c>
      <c r="D234">
        <v>1431.5</v>
      </c>
      <c r="E234">
        <v>469.86020000000002</v>
      </c>
      <c r="F234">
        <v>780.04359999999997</v>
      </c>
      <c r="G234">
        <v>961.63980000000004</v>
      </c>
    </row>
    <row r="235" spans="1:7" x14ac:dyDescent="0.3">
      <c r="A235" t="s">
        <v>230</v>
      </c>
      <c r="B235" t="s">
        <v>193</v>
      </c>
      <c r="C235" t="s">
        <v>194</v>
      </c>
      <c r="D235">
        <v>1431.5</v>
      </c>
      <c r="E235">
        <v>469.86020000000002</v>
      </c>
      <c r="F235">
        <v>780.04359999999997</v>
      </c>
      <c r="G235">
        <v>961.63980000000004</v>
      </c>
    </row>
    <row r="236" spans="1:7" x14ac:dyDescent="0.3">
      <c r="A236" t="s">
        <v>231</v>
      </c>
      <c r="B236" t="s">
        <v>193</v>
      </c>
      <c r="C236" t="s">
        <v>194</v>
      </c>
      <c r="D236">
        <v>1431.5</v>
      </c>
      <c r="E236">
        <v>469.86020000000002</v>
      </c>
      <c r="F236">
        <v>780.04359999999997</v>
      </c>
      <c r="G236">
        <v>961.63980000000004</v>
      </c>
    </row>
    <row r="237" spans="1:7" x14ac:dyDescent="0.3">
      <c r="A237" t="s">
        <v>232</v>
      </c>
      <c r="B237" t="s">
        <v>193</v>
      </c>
      <c r="C237" t="s">
        <v>194</v>
      </c>
      <c r="D237">
        <v>1431.5</v>
      </c>
      <c r="E237">
        <v>469.86020000000002</v>
      </c>
      <c r="F237">
        <v>780.04359999999997</v>
      </c>
      <c r="G237">
        <v>961.63980000000004</v>
      </c>
    </row>
    <row r="238" spans="1:7" x14ac:dyDescent="0.3">
      <c r="A238" t="s">
        <v>233</v>
      </c>
      <c r="B238" t="s">
        <v>193</v>
      </c>
      <c r="C238" t="s">
        <v>194</v>
      </c>
      <c r="D238">
        <v>1431.5</v>
      </c>
      <c r="E238">
        <v>469.86020000000002</v>
      </c>
      <c r="F238">
        <v>780.04359999999997</v>
      </c>
      <c r="G238">
        <v>961.63980000000004</v>
      </c>
    </row>
    <row r="239" spans="1:7" x14ac:dyDescent="0.3">
      <c r="A239" t="s">
        <v>234</v>
      </c>
      <c r="B239" t="s">
        <v>193</v>
      </c>
      <c r="C239" t="s">
        <v>194</v>
      </c>
      <c r="D239">
        <v>337.22</v>
      </c>
      <c r="E239">
        <v>469.86020000000002</v>
      </c>
      <c r="F239">
        <v>780.04359999999997</v>
      </c>
      <c r="G239">
        <v>-132.64019999999999</v>
      </c>
    </row>
    <row r="240" spans="1:7" x14ac:dyDescent="0.3">
      <c r="A240" t="s">
        <v>235</v>
      </c>
      <c r="B240" t="s">
        <v>193</v>
      </c>
      <c r="C240" t="s">
        <v>194</v>
      </c>
      <c r="D240">
        <v>337.22</v>
      </c>
      <c r="E240">
        <v>469.86020000000002</v>
      </c>
      <c r="F240">
        <v>780.04359999999997</v>
      </c>
      <c r="G240">
        <v>-132.64019999999999</v>
      </c>
    </row>
    <row r="241" spans="1:7" x14ac:dyDescent="0.3">
      <c r="A241" t="s">
        <v>236</v>
      </c>
      <c r="B241" t="s">
        <v>193</v>
      </c>
      <c r="C241" t="s">
        <v>194</v>
      </c>
      <c r="D241">
        <v>337.22</v>
      </c>
      <c r="E241">
        <v>469.86020000000002</v>
      </c>
      <c r="F241">
        <v>780.04359999999997</v>
      </c>
      <c r="G241">
        <v>-132.64019999999999</v>
      </c>
    </row>
    <row r="242" spans="1:7" x14ac:dyDescent="0.3">
      <c r="A242" t="s">
        <v>237</v>
      </c>
      <c r="B242" t="s">
        <v>193</v>
      </c>
      <c r="C242" t="s">
        <v>194</v>
      </c>
      <c r="D242">
        <v>337.22</v>
      </c>
      <c r="E242">
        <v>469.86020000000002</v>
      </c>
      <c r="F242">
        <v>780.04359999999997</v>
      </c>
      <c r="G242">
        <v>-132.64019999999999</v>
      </c>
    </row>
    <row r="243" spans="1:7" x14ac:dyDescent="0.3">
      <c r="A243" t="s">
        <v>238</v>
      </c>
      <c r="B243" t="s">
        <v>193</v>
      </c>
      <c r="C243" t="s">
        <v>194</v>
      </c>
      <c r="D243">
        <v>337.22</v>
      </c>
      <c r="E243">
        <v>469.86020000000002</v>
      </c>
      <c r="F243">
        <v>780.04359999999997</v>
      </c>
      <c r="G243">
        <v>-132.64019999999999</v>
      </c>
    </row>
    <row r="244" spans="1:7" x14ac:dyDescent="0.3">
      <c r="A244" t="s">
        <v>239</v>
      </c>
      <c r="B244" t="s">
        <v>193</v>
      </c>
      <c r="C244" t="s">
        <v>194</v>
      </c>
      <c r="D244">
        <v>337.22</v>
      </c>
      <c r="E244">
        <v>469.86020000000002</v>
      </c>
      <c r="F244">
        <v>780.04359999999997</v>
      </c>
      <c r="G244">
        <v>-132.64019999999999</v>
      </c>
    </row>
    <row r="245" spans="1:7" x14ac:dyDescent="0.3">
      <c r="A245" t="s">
        <v>240</v>
      </c>
      <c r="B245" t="s">
        <v>193</v>
      </c>
      <c r="C245" t="s">
        <v>194</v>
      </c>
      <c r="D245">
        <v>337.22</v>
      </c>
      <c r="E245">
        <v>469.86020000000002</v>
      </c>
      <c r="F245">
        <v>780.04359999999997</v>
      </c>
      <c r="G245">
        <v>-132.64019999999999</v>
      </c>
    </row>
    <row r="246" spans="1:7" x14ac:dyDescent="0.3">
      <c r="A246" t="s">
        <v>241</v>
      </c>
      <c r="B246" t="s">
        <v>193</v>
      </c>
      <c r="C246" t="s">
        <v>194</v>
      </c>
      <c r="D246">
        <v>337.22</v>
      </c>
      <c r="E246">
        <v>469.86020000000002</v>
      </c>
      <c r="F246">
        <v>780.04359999999997</v>
      </c>
      <c r="G246">
        <v>-132.64019999999999</v>
      </c>
    </row>
    <row r="247" spans="1:7" x14ac:dyDescent="0.3">
      <c r="A247" t="s">
        <v>242</v>
      </c>
      <c r="B247" t="s">
        <v>193</v>
      </c>
      <c r="C247" t="s">
        <v>194</v>
      </c>
      <c r="D247">
        <v>337.22</v>
      </c>
      <c r="E247">
        <v>469.86020000000002</v>
      </c>
      <c r="F247">
        <v>780.04359999999997</v>
      </c>
      <c r="G247">
        <v>-132.64019999999999</v>
      </c>
    </row>
    <row r="248" spans="1:7" x14ac:dyDescent="0.3">
      <c r="A248" t="s">
        <v>243</v>
      </c>
      <c r="B248" t="s">
        <v>193</v>
      </c>
      <c r="C248" t="s">
        <v>194</v>
      </c>
      <c r="D248">
        <v>594.83000000000004</v>
      </c>
      <c r="E248">
        <v>469.86020000000002</v>
      </c>
      <c r="F248">
        <v>780.04359999999997</v>
      </c>
      <c r="G248">
        <v>124.96980000000001</v>
      </c>
    </row>
    <row r="249" spans="1:7" x14ac:dyDescent="0.3">
      <c r="A249" t="s">
        <v>244</v>
      </c>
      <c r="B249" t="s">
        <v>193</v>
      </c>
      <c r="C249" t="s">
        <v>194</v>
      </c>
      <c r="D249">
        <v>594.83000000000004</v>
      </c>
      <c r="E249">
        <v>469.86020000000002</v>
      </c>
      <c r="F249">
        <v>780.04359999999997</v>
      </c>
      <c r="G249">
        <v>124.96980000000001</v>
      </c>
    </row>
    <row r="250" spans="1:7" x14ac:dyDescent="0.3">
      <c r="A250" t="s">
        <v>245</v>
      </c>
      <c r="B250" t="s">
        <v>193</v>
      </c>
      <c r="C250" t="s">
        <v>194</v>
      </c>
      <c r="D250">
        <v>594.83000000000004</v>
      </c>
      <c r="E250">
        <v>469.86020000000002</v>
      </c>
      <c r="F250">
        <v>780.04359999999997</v>
      </c>
      <c r="G250">
        <v>124.96980000000001</v>
      </c>
    </row>
    <row r="251" spans="1:7" x14ac:dyDescent="0.3">
      <c r="A251" t="s">
        <v>246</v>
      </c>
      <c r="B251" t="s">
        <v>193</v>
      </c>
      <c r="C251" t="s">
        <v>194</v>
      </c>
      <c r="D251">
        <v>594.83000000000004</v>
      </c>
      <c r="E251">
        <v>469.86020000000002</v>
      </c>
      <c r="F251">
        <v>780.04359999999997</v>
      </c>
      <c r="G251">
        <v>124.96980000000001</v>
      </c>
    </row>
    <row r="252" spans="1:7" x14ac:dyDescent="0.3">
      <c r="A252" t="s">
        <v>247</v>
      </c>
      <c r="B252" t="s">
        <v>193</v>
      </c>
      <c r="C252" t="s">
        <v>194</v>
      </c>
      <c r="D252">
        <v>594.83000000000004</v>
      </c>
      <c r="E252">
        <v>469.86020000000002</v>
      </c>
      <c r="F252">
        <v>780.04359999999997</v>
      </c>
      <c r="G252">
        <v>124.96980000000001</v>
      </c>
    </row>
    <row r="253" spans="1:7" x14ac:dyDescent="0.3">
      <c r="A253" t="s">
        <v>248</v>
      </c>
      <c r="B253" t="s">
        <v>193</v>
      </c>
      <c r="C253" t="s">
        <v>194</v>
      </c>
      <c r="D253">
        <v>337.22</v>
      </c>
      <c r="E253">
        <v>469.86020000000002</v>
      </c>
      <c r="F253">
        <v>780.04359999999997</v>
      </c>
      <c r="G253">
        <v>-132.64019999999999</v>
      </c>
    </row>
    <row r="254" spans="1:7" x14ac:dyDescent="0.3">
      <c r="A254" t="s">
        <v>249</v>
      </c>
      <c r="B254" t="s">
        <v>193</v>
      </c>
      <c r="C254" t="s">
        <v>194</v>
      </c>
      <c r="D254">
        <v>337.22</v>
      </c>
      <c r="E254">
        <v>469.86020000000002</v>
      </c>
      <c r="F254">
        <v>780.04359999999997</v>
      </c>
      <c r="G254">
        <v>-132.64019999999999</v>
      </c>
    </row>
    <row r="255" spans="1:7" x14ac:dyDescent="0.3">
      <c r="A255" t="s">
        <v>250</v>
      </c>
      <c r="B255" t="s">
        <v>193</v>
      </c>
      <c r="C255" t="s">
        <v>194</v>
      </c>
      <c r="D255">
        <v>337.22</v>
      </c>
      <c r="E255">
        <v>469.86020000000002</v>
      </c>
      <c r="F255">
        <v>780.04359999999997</v>
      </c>
      <c r="G255">
        <v>-132.64019999999999</v>
      </c>
    </row>
    <row r="256" spans="1:7" x14ac:dyDescent="0.3">
      <c r="A256" t="s">
        <v>285</v>
      </c>
      <c r="B256" t="s">
        <v>286</v>
      </c>
      <c r="C256" t="s">
        <v>194</v>
      </c>
      <c r="D256">
        <v>27.12</v>
      </c>
      <c r="E256">
        <v>469.86020000000002</v>
      </c>
      <c r="F256">
        <v>39.633299999999998</v>
      </c>
      <c r="G256">
        <v>-442.74020000000002</v>
      </c>
    </row>
    <row r="257" spans="1:7" x14ac:dyDescent="0.3">
      <c r="A257" t="s">
        <v>287</v>
      </c>
      <c r="B257" t="s">
        <v>286</v>
      </c>
      <c r="C257" t="s">
        <v>194</v>
      </c>
      <c r="D257">
        <v>39.14</v>
      </c>
      <c r="E257">
        <v>469.86020000000002</v>
      </c>
      <c r="F257">
        <v>39.633299999999998</v>
      </c>
      <c r="G257">
        <v>-430.72019999999998</v>
      </c>
    </row>
    <row r="258" spans="1:7" x14ac:dyDescent="0.3">
      <c r="A258" t="s">
        <v>288</v>
      </c>
      <c r="B258" t="s">
        <v>286</v>
      </c>
      <c r="C258" t="s">
        <v>194</v>
      </c>
      <c r="D258">
        <v>52.64</v>
      </c>
      <c r="E258">
        <v>469.86020000000002</v>
      </c>
      <c r="F258">
        <v>39.633299999999998</v>
      </c>
      <c r="G258">
        <v>-417.22019999999998</v>
      </c>
    </row>
    <row r="259" spans="1:7" x14ac:dyDescent="0.3">
      <c r="A259" t="s">
        <v>289</v>
      </c>
      <c r="B259" t="s">
        <v>286</v>
      </c>
      <c r="C259" t="s">
        <v>194</v>
      </c>
      <c r="D259">
        <v>27.12</v>
      </c>
      <c r="E259">
        <v>469.86020000000002</v>
      </c>
      <c r="F259">
        <v>39.633299999999998</v>
      </c>
      <c r="G259">
        <v>-442.74020000000002</v>
      </c>
    </row>
    <row r="260" spans="1:7" x14ac:dyDescent="0.3">
      <c r="A260" t="s">
        <v>290</v>
      </c>
      <c r="B260" t="s">
        <v>286</v>
      </c>
      <c r="C260" t="s">
        <v>194</v>
      </c>
      <c r="D260">
        <v>39.14</v>
      </c>
      <c r="E260">
        <v>469.86020000000002</v>
      </c>
      <c r="F260">
        <v>39.633299999999998</v>
      </c>
      <c r="G260">
        <v>-430.72019999999998</v>
      </c>
    </row>
    <row r="261" spans="1:7" x14ac:dyDescent="0.3">
      <c r="A261" t="s">
        <v>291</v>
      </c>
      <c r="B261" t="s">
        <v>286</v>
      </c>
      <c r="C261" t="s">
        <v>194</v>
      </c>
      <c r="D261">
        <v>52.64</v>
      </c>
      <c r="E261">
        <v>469.86020000000002</v>
      </c>
      <c r="F261">
        <v>39.633299999999998</v>
      </c>
      <c r="G261">
        <v>-417.22019999999998</v>
      </c>
    </row>
    <row r="262" spans="1:7" x14ac:dyDescent="0.3">
      <c r="A262" t="s">
        <v>292</v>
      </c>
      <c r="B262" t="s">
        <v>286</v>
      </c>
      <c r="C262" t="s">
        <v>194</v>
      </c>
      <c r="D262">
        <v>27.12</v>
      </c>
      <c r="E262">
        <v>469.86020000000002</v>
      </c>
      <c r="F262">
        <v>39.633299999999998</v>
      </c>
      <c r="G262">
        <v>-442.74020000000002</v>
      </c>
    </row>
    <row r="263" spans="1:7" x14ac:dyDescent="0.3">
      <c r="A263" t="s">
        <v>293</v>
      </c>
      <c r="B263" t="s">
        <v>286</v>
      </c>
      <c r="C263" t="s">
        <v>194</v>
      </c>
      <c r="D263">
        <v>39.14</v>
      </c>
      <c r="E263">
        <v>469.86020000000002</v>
      </c>
      <c r="F263">
        <v>39.633299999999998</v>
      </c>
      <c r="G263">
        <v>-430.72019999999998</v>
      </c>
    </row>
    <row r="264" spans="1:7" x14ac:dyDescent="0.3">
      <c r="A264" t="s">
        <v>294</v>
      </c>
      <c r="B264" t="s">
        <v>286</v>
      </c>
      <c r="C264" t="s">
        <v>194</v>
      </c>
      <c r="D264">
        <v>52.64</v>
      </c>
      <c r="E264">
        <v>469.86020000000002</v>
      </c>
      <c r="F264">
        <v>39.633299999999998</v>
      </c>
      <c r="G264">
        <v>-417.22019999999998</v>
      </c>
    </row>
    <row r="265" spans="1:7" x14ac:dyDescent="0.3">
      <c r="A265" t="s">
        <v>272</v>
      </c>
      <c r="B265" t="s">
        <v>262</v>
      </c>
      <c r="C265" t="s">
        <v>194</v>
      </c>
      <c r="D265">
        <v>333.42</v>
      </c>
      <c r="E265">
        <v>469.86020000000002</v>
      </c>
      <c r="F265">
        <v>631.41549999999995</v>
      </c>
      <c r="G265">
        <v>-136.4402</v>
      </c>
    </row>
    <row r="266" spans="1:7" x14ac:dyDescent="0.3">
      <c r="A266" t="s">
        <v>273</v>
      </c>
      <c r="B266" t="s">
        <v>262</v>
      </c>
      <c r="C266" t="s">
        <v>194</v>
      </c>
      <c r="D266">
        <v>333.42</v>
      </c>
      <c r="E266">
        <v>469.86020000000002</v>
      </c>
      <c r="F266">
        <v>631.41549999999995</v>
      </c>
      <c r="G266">
        <v>-136.4402</v>
      </c>
    </row>
    <row r="267" spans="1:7" x14ac:dyDescent="0.3">
      <c r="A267" t="s">
        <v>274</v>
      </c>
      <c r="B267" t="s">
        <v>262</v>
      </c>
      <c r="C267" t="s">
        <v>194</v>
      </c>
      <c r="D267">
        <v>333.42</v>
      </c>
      <c r="E267">
        <v>469.86020000000002</v>
      </c>
      <c r="F267">
        <v>631.41549999999995</v>
      </c>
      <c r="G267">
        <v>-136.4402</v>
      </c>
    </row>
    <row r="268" spans="1:7" x14ac:dyDescent="0.3">
      <c r="A268" t="s">
        <v>275</v>
      </c>
      <c r="B268" t="s">
        <v>262</v>
      </c>
      <c r="C268" t="s">
        <v>194</v>
      </c>
      <c r="D268">
        <v>333.42</v>
      </c>
      <c r="E268">
        <v>469.86020000000002</v>
      </c>
      <c r="F268">
        <v>631.41549999999995</v>
      </c>
      <c r="G268">
        <v>-136.4402</v>
      </c>
    </row>
    <row r="269" spans="1:7" x14ac:dyDescent="0.3">
      <c r="A269" t="s">
        <v>276</v>
      </c>
      <c r="B269" t="s">
        <v>262</v>
      </c>
      <c r="C269" t="s">
        <v>194</v>
      </c>
      <c r="D269">
        <v>333.42</v>
      </c>
      <c r="E269">
        <v>469.86020000000002</v>
      </c>
      <c r="F269">
        <v>631.41549999999995</v>
      </c>
      <c r="G269">
        <v>-136.4402</v>
      </c>
    </row>
    <row r="270" spans="1:7" x14ac:dyDescent="0.3">
      <c r="A270" t="s">
        <v>277</v>
      </c>
      <c r="B270" t="s">
        <v>262</v>
      </c>
      <c r="C270" t="s">
        <v>194</v>
      </c>
      <c r="D270">
        <v>333.42</v>
      </c>
      <c r="E270">
        <v>469.86020000000002</v>
      </c>
      <c r="F270">
        <v>631.41549999999995</v>
      </c>
      <c r="G270">
        <v>-136.4402</v>
      </c>
    </row>
    <row r="271" spans="1:7" x14ac:dyDescent="0.3">
      <c r="A271" t="s">
        <v>278</v>
      </c>
      <c r="B271" t="s">
        <v>262</v>
      </c>
      <c r="C271" t="s">
        <v>194</v>
      </c>
      <c r="D271">
        <v>333.42</v>
      </c>
      <c r="E271">
        <v>469.86020000000002</v>
      </c>
      <c r="F271">
        <v>631.41549999999995</v>
      </c>
      <c r="G271">
        <v>-136.4402</v>
      </c>
    </row>
    <row r="272" spans="1:7" x14ac:dyDescent="0.3">
      <c r="A272" t="s">
        <v>279</v>
      </c>
      <c r="B272" t="s">
        <v>262</v>
      </c>
      <c r="C272" t="s">
        <v>194</v>
      </c>
      <c r="D272">
        <v>333.42</v>
      </c>
      <c r="E272">
        <v>469.86020000000002</v>
      </c>
      <c r="F272">
        <v>631.41549999999995</v>
      </c>
      <c r="G272">
        <v>-136.4402</v>
      </c>
    </row>
    <row r="273" spans="1:7" x14ac:dyDescent="0.3">
      <c r="A273" t="s">
        <v>280</v>
      </c>
      <c r="B273" t="s">
        <v>262</v>
      </c>
      <c r="C273" t="s">
        <v>194</v>
      </c>
      <c r="D273">
        <v>333.42</v>
      </c>
      <c r="E273">
        <v>469.86020000000002</v>
      </c>
      <c r="F273">
        <v>631.41549999999995</v>
      </c>
      <c r="G273">
        <v>-136.4402</v>
      </c>
    </row>
    <row r="274" spans="1:7" x14ac:dyDescent="0.3">
      <c r="A274" t="s">
        <v>261</v>
      </c>
      <c r="B274" t="s">
        <v>262</v>
      </c>
      <c r="C274" t="s">
        <v>194</v>
      </c>
      <c r="D274">
        <v>1003.91</v>
      </c>
      <c r="E274">
        <v>469.86020000000002</v>
      </c>
      <c r="F274">
        <v>631.41549999999995</v>
      </c>
      <c r="G274">
        <v>534.0498</v>
      </c>
    </row>
    <row r="275" spans="1:7" x14ac:dyDescent="0.3">
      <c r="A275" t="s">
        <v>263</v>
      </c>
      <c r="B275" t="s">
        <v>262</v>
      </c>
      <c r="C275" t="s">
        <v>194</v>
      </c>
      <c r="D275">
        <v>333.42</v>
      </c>
      <c r="E275">
        <v>469.86020000000002</v>
      </c>
      <c r="F275">
        <v>631.41549999999995</v>
      </c>
      <c r="G275">
        <v>-136.4402</v>
      </c>
    </row>
    <row r="276" spans="1:7" x14ac:dyDescent="0.3">
      <c r="A276" t="s">
        <v>264</v>
      </c>
      <c r="B276" t="s">
        <v>262</v>
      </c>
      <c r="C276" t="s">
        <v>194</v>
      </c>
      <c r="D276">
        <v>1003.91</v>
      </c>
      <c r="E276">
        <v>469.86020000000002</v>
      </c>
      <c r="F276">
        <v>631.41549999999995</v>
      </c>
      <c r="G276">
        <v>534.0498</v>
      </c>
    </row>
    <row r="277" spans="1:7" x14ac:dyDescent="0.3">
      <c r="A277" t="s">
        <v>265</v>
      </c>
      <c r="B277" t="s">
        <v>262</v>
      </c>
      <c r="C277" t="s">
        <v>194</v>
      </c>
      <c r="D277">
        <v>1003.91</v>
      </c>
      <c r="E277">
        <v>469.86020000000002</v>
      </c>
      <c r="F277">
        <v>631.41549999999995</v>
      </c>
      <c r="G277">
        <v>534.0498</v>
      </c>
    </row>
    <row r="278" spans="1:7" x14ac:dyDescent="0.3">
      <c r="A278" t="s">
        <v>266</v>
      </c>
      <c r="B278" t="s">
        <v>262</v>
      </c>
      <c r="C278" t="s">
        <v>194</v>
      </c>
      <c r="D278">
        <v>1003.91</v>
      </c>
      <c r="E278">
        <v>469.86020000000002</v>
      </c>
      <c r="F278">
        <v>631.41549999999995</v>
      </c>
      <c r="G278">
        <v>534.0498</v>
      </c>
    </row>
    <row r="279" spans="1:7" x14ac:dyDescent="0.3">
      <c r="A279" t="s">
        <v>267</v>
      </c>
      <c r="B279" t="s">
        <v>262</v>
      </c>
      <c r="C279" t="s">
        <v>194</v>
      </c>
      <c r="D279">
        <v>1003.91</v>
      </c>
      <c r="E279">
        <v>469.86020000000002</v>
      </c>
      <c r="F279">
        <v>631.41549999999995</v>
      </c>
      <c r="G279">
        <v>534.0498</v>
      </c>
    </row>
    <row r="280" spans="1:7" x14ac:dyDescent="0.3">
      <c r="A280" t="s">
        <v>268</v>
      </c>
      <c r="B280" t="s">
        <v>262</v>
      </c>
      <c r="C280" t="s">
        <v>194</v>
      </c>
      <c r="D280">
        <v>1003.91</v>
      </c>
      <c r="E280">
        <v>469.86020000000002</v>
      </c>
      <c r="F280">
        <v>631.41549999999995</v>
      </c>
      <c r="G280">
        <v>534.0498</v>
      </c>
    </row>
    <row r="281" spans="1:7" x14ac:dyDescent="0.3">
      <c r="A281" t="s">
        <v>269</v>
      </c>
      <c r="B281" t="s">
        <v>262</v>
      </c>
      <c r="C281" t="s">
        <v>194</v>
      </c>
      <c r="D281">
        <v>1003.91</v>
      </c>
      <c r="E281">
        <v>469.86020000000002</v>
      </c>
      <c r="F281">
        <v>631.41549999999995</v>
      </c>
      <c r="G281">
        <v>534.0498</v>
      </c>
    </row>
    <row r="282" spans="1:7" x14ac:dyDescent="0.3">
      <c r="A282" t="s">
        <v>270</v>
      </c>
      <c r="B282" t="s">
        <v>262</v>
      </c>
      <c r="C282" t="s">
        <v>194</v>
      </c>
      <c r="D282">
        <v>1003.91</v>
      </c>
      <c r="E282">
        <v>469.86020000000002</v>
      </c>
      <c r="F282">
        <v>631.41549999999995</v>
      </c>
      <c r="G282">
        <v>534.0498</v>
      </c>
    </row>
    <row r="283" spans="1:7" x14ac:dyDescent="0.3">
      <c r="A283" t="s">
        <v>323</v>
      </c>
      <c r="B283" t="s">
        <v>315</v>
      </c>
      <c r="C283" t="s">
        <v>194</v>
      </c>
      <c r="D283">
        <v>87.745000000000005</v>
      </c>
      <c r="E283">
        <v>469.86020000000002</v>
      </c>
      <c r="F283">
        <v>220.92920000000001</v>
      </c>
      <c r="G283">
        <v>-382.11520000000002</v>
      </c>
    </row>
    <row r="284" spans="1:7" x14ac:dyDescent="0.3">
      <c r="A284" t="s">
        <v>324</v>
      </c>
      <c r="B284" t="s">
        <v>315</v>
      </c>
      <c r="C284" t="s">
        <v>194</v>
      </c>
      <c r="D284">
        <v>236.02500000000001</v>
      </c>
      <c r="E284">
        <v>469.86020000000002</v>
      </c>
      <c r="F284">
        <v>220.92920000000001</v>
      </c>
      <c r="G284">
        <v>-233.83519999999999</v>
      </c>
    </row>
    <row r="285" spans="1:7" x14ac:dyDescent="0.3">
      <c r="A285" t="s">
        <v>325</v>
      </c>
      <c r="B285" t="s">
        <v>315</v>
      </c>
      <c r="C285" t="s">
        <v>194</v>
      </c>
      <c r="D285">
        <v>327.21499999999997</v>
      </c>
      <c r="E285">
        <v>469.86020000000002</v>
      </c>
      <c r="F285">
        <v>220.92920000000001</v>
      </c>
      <c r="G285">
        <v>-142.64519999999999</v>
      </c>
    </row>
    <row r="286" spans="1:7" x14ac:dyDescent="0.3">
      <c r="A286" t="s">
        <v>326</v>
      </c>
      <c r="B286" t="s">
        <v>315</v>
      </c>
      <c r="C286" t="s">
        <v>194</v>
      </c>
      <c r="D286">
        <v>112.565</v>
      </c>
      <c r="E286">
        <v>469.86020000000002</v>
      </c>
      <c r="F286">
        <v>220.92920000000001</v>
      </c>
      <c r="G286">
        <v>-357.29520000000002</v>
      </c>
    </row>
    <row r="287" spans="1:7" x14ac:dyDescent="0.3">
      <c r="A287" t="s">
        <v>327</v>
      </c>
      <c r="B287" t="s">
        <v>315</v>
      </c>
      <c r="C287" t="s">
        <v>194</v>
      </c>
      <c r="D287">
        <v>275.38499999999999</v>
      </c>
      <c r="E287">
        <v>469.86020000000002</v>
      </c>
      <c r="F287">
        <v>220.92920000000001</v>
      </c>
      <c r="G287">
        <v>-194.4752</v>
      </c>
    </row>
    <row r="288" spans="1:7" x14ac:dyDescent="0.3">
      <c r="A288" t="s">
        <v>328</v>
      </c>
      <c r="B288" t="s">
        <v>315</v>
      </c>
      <c r="C288" t="s">
        <v>194</v>
      </c>
      <c r="D288">
        <v>357.06</v>
      </c>
      <c r="E288">
        <v>469.86020000000002</v>
      </c>
      <c r="F288">
        <v>220.92920000000001</v>
      </c>
      <c r="G288">
        <v>-112.8002</v>
      </c>
    </row>
    <row r="289" spans="1:7" x14ac:dyDescent="0.3">
      <c r="A289" t="s">
        <v>329</v>
      </c>
      <c r="B289" t="s">
        <v>315</v>
      </c>
      <c r="C289" t="s">
        <v>194</v>
      </c>
      <c r="D289">
        <v>245.01</v>
      </c>
      <c r="E289">
        <v>469.86020000000002</v>
      </c>
      <c r="F289">
        <v>220.92920000000001</v>
      </c>
      <c r="G289">
        <v>-224.8502</v>
      </c>
    </row>
    <row r="290" spans="1:7" x14ac:dyDescent="0.3">
      <c r="A290" t="s">
        <v>314</v>
      </c>
      <c r="B290" t="s">
        <v>315</v>
      </c>
      <c r="C290" t="s">
        <v>194</v>
      </c>
      <c r="D290">
        <v>60.744999999999997</v>
      </c>
      <c r="E290">
        <v>469.86020000000002</v>
      </c>
      <c r="F290">
        <v>220.92920000000001</v>
      </c>
      <c r="G290">
        <v>-409.11520000000002</v>
      </c>
    </row>
    <row r="291" spans="1:7" x14ac:dyDescent="0.3">
      <c r="A291" t="s">
        <v>316</v>
      </c>
      <c r="B291" t="s">
        <v>315</v>
      </c>
      <c r="C291" t="s">
        <v>194</v>
      </c>
      <c r="D291">
        <v>209.02500000000001</v>
      </c>
      <c r="E291">
        <v>469.86020000000002</v>
      </c>
      <c r="F291">
        <v>220.92920000000001</v>
      </c>
      <c r="G291">
        <v>-260.83519999999999</v>
      </c>
    </row>
    <row r="292" spans="1:7" x14ac:dyDescent="0.3">
      <c r="A292" t="s">
        <v>317</v>
      </c>
      <c r="B292" t="s">
        <v>315</v>
      </c>
      <c r="C292" t="s">
        <v>194</v>
      </c>
      <c r="D292">
        <v>300.21499999999997</v>
      </c>
      <c r="E292">
        <v>469.86020000000002</v>
      </c>
      <c r="F292">
        <v>220.92920000000001</v>
      </c>
      <c r="G292">
        <v>-169.64519999999999</v>
      </c>
    </row>
    <row r="293" spans="1:7" x14ac:dyDescent="0.3">
      <c r="A293" t="s">
        <v>318</v>
      </c>
      <c r="B293" t="s">
        <v>315</v>
      </c>
      <c r="C293" t="s">
        <v>194</v>
      </c>
      <c r="D293">
        <v>85.564999999999998</v>
      </c>
      <c r="E293">
        <v>469.86020000000002</v>
      </c>
      <c r="F293">
        <v>220.92920000000001</v>
      </c>
      <c r="G293">
        <v>-384.29520000000002</v>
      </c>
    </row>
    <row r="294" spans="1:7" x14ac:dyDescent="0.3">
      <c r="A294" t="s">
        <v>319</v>
      </c>
      <c r="B294" t="s">
        <v>315</v>
      </c>
      <c r="C294" t="s">
        <v>194</v>
      </c>
      <c r="D294">
        <v>248.38499999999999</v>
      </c>
      <c r="E294">
        <v>469.86020000000002</v>
      </c>
      <c r="F294">
        <v>220.92920000000001</v>
      </c>
      <c r="G294">
        <v>-221.4752</v>
      </c>
    </row>
    <row r="295" spans="1:7" x14ac:dyDescent="0.3">
      <c r="A295" t="s">
        <v>320</v>
      </c>
      <c r="B295" t="s">
        <v>315</v>
      </c>
      <c r="C295" t="s">
        <v>194</v>
      </c>
      <c r="D295">
        <v>330.06</v>
      </c>
      <c r="E295">
        <v>469.86020000000002</v>
      </c>
      <c r="F295">
        <v>220.92920000000001</v>
      </c>
      <c r="G295">
        <v>-139.80019999999999</v>
      </c>
    </row>
    <row r="296" spans="1:7" x14ac:dyDescent="0.3">
      <c r="A296" t="s">
        <v>321</v>
      </c>
      <c r="B296" t="s">
        <v>315</v>
      </c>
      <c r="C296" t="s">
        <v>194</v>
      </c>
      <c r="D296">
        <v>218.01</v>
      </c>
      <c r="E296">
        <v>469.86020000000002</v>
      </c>
      <c r="F296">
        <v>220.92920000000001</v>
      </c>
      <c r="G296">
        <v>-251.8502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2 a 2 f d 4 - 2 a 1 0 - 4 2 8 3 - a 8 a 2 - 4 e 4 7 5 6 1 e 2 7 9 5 "   x m l n s = " h t t p : / / s c h e m a s . m i c r o s o f t . c o m / D a t a M a s h u p " > A A A A A H 0 E A A B Q S w M E F A A C A A g A 7 l 4 4 W p 1 + K u G m A A A A 9 g A A A B I A H A B D b 2 5 m a W c v U G F j a 2 F n Z S 5 4 b W w g o h g A K K A U A A A A A A A A A A A A A A A A A A A A A A A A A A A A h Y 9 L C s I w G I S v U r J v H i 3 4 K G m K u L U g C C L u Q o x t s P 0 r T W p 6 N x c e y S t Y 0 a o 7 l / P N t 5 i 5 X 2 8 8 6 + s q u O j W m g Z S x D B F g Q b V H A w U K e r c M Z y h T P C 1 V C d Z 6 G C Q w S a 9 P a S o d O 6 c E O K 9 x z 7 G T V u Q i F J G d v l q o 0 p d S / S R z X 8 5 N G C d B K W R 4 N v X G B F h F s 8 x m 0 4 w 5 W S E P D f w F a J h 7 7 P 9 g X z Z V a 5 r t d A Q 7 h e c j J G T 9 w f x A F B L A w Q U A A I A C A D u X j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4 4 W h P T O T N 1 A Q A A v A I A A B M A H A B G b 3 J t d W x h c y 9 T Z W N 0 a W 9 u M S 5 t I K I Y A C i g F A A A A A A A A A A A A A A A A A A A A A A A A A A A A H 1 R X U / C M B R 9 J + E / N O M F k k q Q R E 0 0 e 8 A x o 4 k C 0 k F M m D G l u 8 4 m 2 6 1 p 7 4 i E 8 N 8 t g h 9 B t A / 9 u O f c 0 3 N a B 4 q 0 Q S a 2 6 / F F v V a v u R d p I W O N I H 6 I x 9 G N i F n 3 a T h J R p M k Y C E r g O o 1 5 o c w l V X g K 5 F b t P t G V S U g N a 9 0 A e 3 I I P m D a w b R e T p x Y F 3 a y 0 q N 6 R C h b / U C 2 B E T + p m U w b T b 6 Z 6 k f U m S x Z h r B J A W N e a p u L 9 N 7 / z E R D y e x u P 0 l 5 m 2 c o u g x W d 9 K H S p C W w Y 8 I C z y B R V i S 4 8 4 1 5 Q m c x r h a c n n c 4 x Z / e V I R C 0 L C D 8 3 r Y H B u G x x b e h G s H I m t J j G b s G m X n n m 8 y J n H v i D t n V m 9 v 8 n M 1 2 9 V 5 R C C U L a V 1 I t v o p G b 1 I z L 1 i s n y F b 7 n E S n T P x p Z b x x v Q N Q / c z 1 e r T T G r F A 1 k C T 4 i e S o j e K M 1 Z 1 + Y q O Z K E u T G L v + i R H / h t 9 r R y G r 1 J Y 5 V O Q f 7 g f U W + Q d 0 u d x v / 5 f U w + y A o x 8 t O 0 9 T 9 9 n h / 5 H k H n H d q t c 0 H n z H i 3 d Q S w E C L Q A U A A I A C A D u X j h a n X 4 q 4 a Y A A A D 2 A A A A E g A A A A A A A A A A A A A A A A A A A A A A Q 2 9 u Z m l n L 1 B h Y 2 t h Z 2 U u e G 1 s U E s B A i 0 A F A A C A A g A 7 l 4 4 W g / K 6 a u k A A A A 6 Q A A A B M A A A A A A A A A A A A A A A A A 8 g A A A F t D b 2 5 0 Z W 5 0 X 1 R 5 c G V z X S 5 4 b W x Q S w E C L Q A U A A I A C A D u X j h a E 9 M 5 M 3 U B A A C 8 A g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D g A A A A A A A O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W E V S Q 0 l T R S U y M D J f T 1 V U U F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y Y m U 3 M z I t N z A y M S 0 0 M T d l L T g 5 Z j Y t O T h k M j g 5 O D Y y Y 2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W E V S Q 0 l T R V 8 y X 0 9 V V F B V V C I g L z 4 8 R W 5 0 c n k g V H l w Z T 0 i R m l s b G V k Q 2 9 t c G x l d G V S Z X N 1 b H R U b 1 d v c m t z a G V l d C I g V m F s d W U 9 I m w x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0 V D A 5 O j U 1 O j I 5 L j Q 4 O T M 2 N T V a I i A v P j x F b n R y e S B U e X B l P S J G a W x s Q 2 9 s d W 1 u V H l w Z X M i I F Z h b H V l P S J z Q m d Z R 0 J R V U Z C U T 0 9 I i A v P j x F b n R y e S B U e X B l P S J G a W x s Q 2 9 s d W 1 u T m F t Z X M i I F Z h b H V l P S J z W y Z x d W 9 0 O 1 B y b 2 R 1 Y 3 R O Y W 1 l J n F 1 b 3 Q 7 L C Z x d W 9 0 O 1 B y b 2 R 1 Y 3 R T d W J j Y X R l Z 2 9 y e S Z x d W 9 0 O y w m c X V v d D t Q c m 9 k d W N 0 Q 2 F 0 Z W d v c n k m c X V v d D s s J n F 1 b 3 Q 7 T G l z d F B y a W N l J n F 1 b 3 Q 7 L C Z x d W 9 0 O 0 F 2 Z 1 B y a W N l Q n l D Y X R l Z 2 9 y e S Z x d W 9 0 O y w m c X V v d D t B d m d Q c m l j Z U J 5 Q 2 F 0 Z W d v c n l B b m R T d W J j Y X R l Z 2 9 y e S Z x d W 9 0 O y w m c X V v d D t Q c m 9 k d W N 0 V n N D Y X R l Z 2 9 y e U R l b H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k N J U 0 U g M l 9 P V V R Q V V Q v Q X V 0 b 1 J l b W 9 2 Z W R D b 2 x 1 b W 5 z M S 5 7 U H J v Z H V j d E 5 h b W U s M H 0 m c X V v d D s s J n F 1 b 3 Q 7 U 2 V j d G l v b j E v R V h F U k N J U 0 U g M l 9 P V V R Q V V Q v Q X V 0 b 1 J l b W 9 2 Z W R D b 2 x 1 b W 5 z M S 5 7 U H J v Z H V j d F N 1 Y m N h d G V n b 3 J 5 L D F 9 J n F 1 b 3 Q 7 L C Z x d W 9 0 O 1 N l Y 3 R p b 2 4 x L 0 V Y R V J D S V N F I D J f T 1 V U U F V U L 0 F 1 d G 9 S Z W 1 v d m V k Q 2 9 s d W 1 u c z E u e 1 B y b 2 R 1 Y 3 R D Y X R l Z 2 9 y e S w y f S Z x d W 9 0 O y w m c X V v d D t T Z W N 0 a W 9 u M S 9 F W E V S Q 0 l T R S A y X 0 9 V V F B V V C 9 B d X R v U m V t b 3 Z l Z E N v b H V t b n M x L n t M a X N 0 U H J p Y 2 U s M 3 0 m c X V v d D s s J n F 1 b 3 Q 7 U 2 V j d G l v b j E v R V h F U k N J U 0 U g M l 9 P V V R Q V V Q v Q X V 0 b 1 J l b W 9 2 Z W R D b 2 x 1 b W 5 z M S 5 7 Q X Z n U H J p Y 2 V C e U N h d G V n b 3 J 5 L D R 9 J n F 1 b 3 Q 7 L C Z x d W 9 0 O 1 N l Y 3 R p b 2 4 x L 0 V Y R V J D S V N F I D J f T 1 V U U F V U L 0 F 1 d G 9 S Z W 1 v d m V k Q 2 9 s d W 1 u c z E u e 0 F 2 Z 1 B y a W N l Q n l D Y X R l Z 2 9 y e U F u Z F N 1 Y m N h d G V n b 3 J 5 L D V 9 J n F 1 b 3 Q 7 L C Z x d W 9 0 O 1 N l Y 3 R p b 2 4 x L 0 V Y R V J D S V N F I D J f T 1 V U U F V U L 0 F 1 d G 9 S Z W 1 v d m V k Q 2 9 s d W 1 u c z E u e 1 B y b 2 R 1 Y 3 R W c 0 N h d G V n b 3 J 5 R G V s d G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h F U k N J U 0 U g M l 9 P V V R Q V V Q v Q X V 0 b 1 J l b W 9 2 Z W R D b 2 x 1 b W 5 z M S 5 7 U H J v Z H V j d E 5 h b W U s M H 0 m c X V v d D s s J n F 1 b 3 Q 7 U 2 V j d G l v b j E v R V h F U k N J U 0 U g M l 9 P V V R Q V V Q v Q X V 0 b 1 J l b W 9 2 Z W R D b 2 x 1 b W 5 z M S 5 7 U H J v Z H V j d F N 1 Y m N h d G V n b 3 J 5 L D F 9 J n F 1 b 3 Q 7 L C Z x d W 9 0 O 1 N l Y 3 R p b 2 4 x L 0 V Y R V J D S V N F I D J f T 1 V U U F V U L 0 F 1 d G 9 S Z W 1 v d m V k Q 2 9 s d W 1 u c z E u e 1 B y b 2 R 1 Y 3 R D Y X R l Z 2 9 y e S w y f S Z x d W 9 0 O y w m c X V v d D t T Z W N 0 a W 9 u M S 9 F W E V S Q 0 l T R S A y X 0 9 V V F B V V C 9 B d X R v U m V t b 3 Z l Z E N v b H V t b n M x L n t M a X N 0 U H J p Y 2 U s M 3 0 m c X V v d D s s J n F 1 b 3 Q 7 U 2 V j d G l v b j E v R V h F U k N J U 0 U g M l 9 P V V R Q V V Q v Q X V 0 b 1 J l b W 9 2 Z W R D b 2 x 1 b W 5 z M S 5 7 Q X Z n U H J p Y 2 V C e U N h d G V n b 3 J 5 L D R 9 J n F 1 b 3 Q 7 L C Z x d W 9 0 O 1 N l Y 3 R p b 2 4 x L 0 V Y R V J D S V N F I D J f T 1 V U U F V U L 0 F 1 d G 9 S Z W 1 v d m V k Q 2 9 s d W 1 u c z E u e 0 F 2 Z 1 B y a W N l Q n l D Y X R l Z 2 9 y e U F u Z F N 1 Y m N h d G V n b 3 J 5 L D V 9 J n F 1 b 3 Q 7 L C Z x d W 9 0 O 1 N l Y 3 R p b 2 4 x L 0 V Y R V J D S V N F I D J f T 1 V U U F V U L 0 F 1 d G 9 S Z W 1 v d m V k Q 2 9 s d W 1 u c z E u e 1 B y b 2 R 1 Y 3 R W c 0 N h d G V n b 3 J 5 R G V s d G E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k N J U 0 U l M j A y X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V S Q 0 l T R S U y M D J f T 1 V U U F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R V J D S V N F J T I w M l 9 P V V R Q V V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+ h q 5 P 9 w O k a O 2 P 7 k a l R j J Q A A A A A C A A A A A A A Q Z g A A A A E A A C A A A A B B K + 4 B S V p r J b S h A v g M Y u s R C r a 0 d / / J 7 T q 8 X S E + b D k L Q g A A A A A O g A A A A A I A A C A A A A A f q G D g 0 6 F k F W 5 k l z u m S I M E A u 5 B B 8 w 2 1 1 N B / 1 X f b e g r V V A A A A D 7 g N Z J Y A / I e y O a I W P 8 w W m f q U 2 W L c X T P v L + R f G n F c l z w 5 U 3 a C T g E I 4 V t F t z + i s I 6 V t K Y p w F p u 4 v j r H M + 0 n V v i n p U h P g f P + k S / 5 X M y / M g M b M g k A A A A A P k D b T + N A R t f 0 t k U Q i a n 2 P D R / C 9 v U D 9 A g J l m c S 4 X h 0 x r 5 / s t E U k K I A j S x R 7 W B g B m O b C f c g N E n 4 U k f M v E 7 J x u U v < / D a t a M a s h u p > 
</file>

<file path=customXml/itemProps1.xml><?xml version="1.0" encoding="utf-8"?>
<ds:datastoreItem xmlns:ds="http://schemas.openxmlformats.org/officeDocument/2006/customXml" ds:itemID="{AE64E954-1D73-4257-928A-6CC05E59D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EXERCISE 2_OUTPUT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Manuela Chadreque</cp:lastModifiedBy>
  <dcterms:created xsi:type="dcterms:W3CDTF">2015-06-05T18:17:20Z</dcterms:created>
  <dcterms:modified xsi:type="dcterms:W3CDTF">2025-01-24T10:13:04Z</dcterms:modified>
</cp:coreProperties>
</file>