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ftcon2-my.sharepoint.com/personal/manuela_siftcon_co_za/Documents/2025/Data Engineearning/SQL/MSQL SERVER/"/>
    </mc:Choice>
  </mc:AlternateContent>
  <xr:revisionPtr revIDLastSave="87" documentId="8_{96E9B96D-15F2-4515-918B-A752BF08D796}" xr6:coauthVersionLast="47" xr6:coauthVersionMax="47" xr10:uidLastSave="{44544C02-3F66-4CA0-9F04-47C0F6307C9B}"/>
  <bookViews>
    <workbookView xWindow="-108" yWindow="-108" windowWidth="23256" windowHeight="12456" xr2:uid="{2F89BDE0-918D-402F-8A89-51DE65D5E036}"/>
  </bookViews>
  <sheets>
    <sheet name="EXERCISE 8_OUTPUT" sheetId="2" r:id="rId1"/>
    <sheet name="Sheet1" sheetId="1" r:id="rId2"/>
  </sheets>
  <definedNames>
    <definedName name="ExternalData_1" localSheetId="0" hidden="1">'EXERCISE 8_OUTPUT'!$A$1:$F$32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2" i="2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K25" i="2"/>
  <c r="L25" i="2" s="1"/>
  <c r="K26" i="2"/>
  <c r="L26" i="2" s="1"/>
  <c r="K27" i="2"/>
  <c r="L27" i="2" s="1"/>
  <c r="K28" i="2"/>
  <c r="L28" i="2" s="1"/>
  <c r="K29" i="2"/>
  <c r="L29" i="2" s="1"/>
  <c r="K30" i="2"/>
  <c r="K31" i="2"/>
  <c r="L31" i="2" s="1"/>
  <c r="K32" i="2"/>
  <c r="L32" i="2" s="1"/>
  <c r="K12" i="2"/>
  <c r="L12" i="2" s="1"/>
  <c r="K11" i="2"/>
  <c r="L11" i="2" s="1"/>
  <c r="K10" i="2"/>
  <c r="L10" i="2" s="1"/>
  <c r="K9" i="2"/>
  <c r="K8" i="2"/>
  <c r="L8" i="2" s="1"/>
  <c r="K7" i="2"/>
  <c r="L7" i="2" s="1"/>
  <c r="K6" i="2"/>
  <c r="L6" i="2" s="1"/>
  <c r="K5" i="2"/>
  <c r="L5" i="2" s="1"/>
  <c r="K4" i="2"/>
  <c r="L4" i="2" s="1"/>
  <c r="K3" i="2"/>
  <c r="L3" i="2" s="1"/>
  <c r="L9" i="2"/>
  <c r="L24" i="2"/>
  <c r="L30" i="2"/>
  <c r="L2" i="2"/>
  <c r="I32" i="2"/>
  <c r="J32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5" i="2"/>
  <c r="J5" i="2" s="1"/>
  <c r="I4" i="2"/>
  <c r="J4" i="2" s="1"/>
  <c r="I3" i="2"/>
  <c r="J3" i="2" s="1"/>
  <c r="I2" i="2"/>
  <c r="J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C68C4C-2874-4DF9-BC99-29D25F4D22F6}" keepAlive="1" name="Query - EXERCISE 8_OUTPUT" description="Connection to the 'EXERCISE 8_OUTPUT' query in the workbook." type="5" refreshedVersion="8" background="1" saveData="1">
    <dbPr connection="Provider=Microsoft.Mashup.OleDb.1;Data Source=$Workbook$;Location=&quot;EXERCISE 8_OUTPUT&quot;;Extended Properties=&quot;&quot;" command="SELECT * FROM [EXERCISE 8_OUTPUT]"/>
  </connection>
</connections>
</file>

<file path=xl/sharedStrings.xml><?xml version="1.0" encoding="utf-8"?>
<sst xmlns="http://schemas.openxmlformats.org/spreadsheetml/2006/main" count="71" uniqueCount="67">
  <si>
    <t>OrderMonth</t>
  </si>
  <si>
    <t>OrderYear</t>
  </si>
  <si>
    <t>SubTotal</t>
  </si>
  <si>
    <t>Rolling3MonthTotal</t>
  </si>
  <si>
    <t>NULL</t>
  </si>
  <si>
    <t>103895,821</t>
  </si>
  <si>
    <t>201567,902</t>
  </si>
  <si>
    <t>367847,4768</t>
  </si>
  <si>
    <t>358028,722</t>
  </si>
  <si>
    <t>415818,1463</t>
  </si>
  <si>
    <t>396305,9749</t>
  </si>
  <si>
    <t>420771,3317</t>
  </si>
  <si>
    <t>456099,3535</t>
  </si>
  <si>
    <t>366088,779</t>
  </si>
  <si>
    <t>387153,8895</t>
  </si>
  <si>
    <t>310344,8565</t>
  </si>
  <si>
    <t>325365,5002</t>
  </si>
  <si>
    <t>305498,4712</t>
  </si>
  <si>
    <t>327146,6852</t>
  </si>
  <si>
    <t>454444,1212</t>
  </si>
  <si>
    <t>396119,353</t>
  </si>
  <si>
    <t>381483,221</t>
  </si>
  <si>
    <t>1175884,094</t>
  </si>
  <si>
    <t>1734150,7732</t>
  </si>
  <si>
    <t>1916471,4135</t>
  </si>
  <si>
    <t>2325480,3779</t>
  </si>
  <si>
    <t>3043845,3644</t>
  </si>
  <si>
    <t>3721665,3717</t>
  </si>
  <si>
    <t>3616996,8427</t>
  </si>
  <si>
    <t>3938344,3544</t>
  </si>
  <si>
    <t>4564701,0964</t>
  </si>
  <si>
    <t>4923738,58</t>
  </si>
  <si>
    <t>5304667,8643</t>
  </si>
  <si>
    <t>5747961,9577</t>
  </si>
  <si>
    <t>5117276,7277</t>
  </si>
  <si>
    <t>MovingAvg6Month</t>
  </si>
  <si>
    <t>MovingAvgNext2Months</t>
  </si>
  <si>
    <t>442739,689</t>
  </si>
  <si>
    <t>558651,6425</t>
  </si>
  <si>
    <t>424764,473</t>
  </si>
  <si>
    <t>398802,9745</t>
  </si>
  <si>
    <t>353547,0645</t>
  </si>
  <si>
    <t>307413,085</t>
  </si>
  <si>
    <t>375504,8045</t>
  </si>
  <si>
    <t>267142,6485</t>
  </si>
  <si>
    <t>343317,9155</t>
  </si>
  <si>
    <t>235492,138</t>
  </si>
  <si>
    <t>387150,722</t>
  </si>
  <si>
    <t>565570,327</t>
  </si>
  <si>
    <t>556746,568</t>
  </si>
  <si>
    <t>375815,72</t>
  </si>
  <si>
    <t>1786197,861</t>
  </si>
  <si>
    <t>2911554,9785</t>
  </si>
  <si>
    <t>3457127,107</t>
  </si>
  <si>
    <t>2864762,8948</t>
  </si>
  <si>
    <t>3176135,7503</t>
  </si>
  <si>
    <t>3986203,6365</t>
  </si>
  <si>
    <t>4369230,7906</t>
  </si>
  <si>
    <t>4700552,9585</t>
  </si>
  <si>
    <t>5143198,5563</t>
  </si>
  <si>
    <t>5478246,3693</t>
  </si>
  <si>
    <t>5908782,7701</t>
  </si>
  <si>
    <t>6352725,3591</t>
  </si>
  <si>
    <t>4756307,0861</t>
  </si>
  <si>
    <t>2523053,7075</t>
  </si>
  <si>
    <t>372085,8322</t>
  </si>
  <si>
    <t>1020,00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</si>
</sst>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3" fillId="2" borderId="1" xfId="0" applyFont="1" applyFill="1" applyBorder="1" applyAlignment="1">
      <alignment horizontal="center"/>
    </xf>
    <xf numFmtId="43" fontId="0" fillId="0" borderId="0" xfId="1" applyFont="1"/>
    <xf numFmtId="165" fontId="0" fillId="0" borderId="0" xfId="1" applyNumberFormat="1" applyFont="1"/>
    <xf numFmtId="0" fontId="3" fillId="2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F97299B-9FD4-43CC-A9BE-B09C5248E26E}" autoFormatId="16" applyNumberFormats="0" applyBorderFormats="0" applyFontFormats="0" applyPatternFormats="0" applyAlignmentFormats="0" applyWidthHeightFormats="0">
  <queryTableRefresh nextId="10">
    <queryTableFields count="6">
      <queryTableField id="1" name="OrderMonth" tableColumnId="1"/>
      <queryTableField id="2" name="OrderYear" tableColumnId="2"/>
      <queryTableField id="3" name="SubTotal" tableColumnId="3"/>
      <queryTableField id="4" name="Rolling3MonthTotal" tableColumnId="4"/>
      <queryTableField id="8" name="MovingAvg6Month" tableColumnId="8"/>
      <queryTableField id="9" name="MovingAvgNext2Month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E40AB8-FFE5-406C-A37E-DF1EE7705544}" name="EXERCISE_8_OUTPUT" displayName="EXERCISE_8_OUTPUT" ref="A1:F32" tableType="queryTable" totalsRowShown="0">
  <autoFilter ref="A1:F32" xr:uid="{26E40AB8-FFE5-406C-A37E-DF1EE7705544}"/>
  <tableColumns count="6">
    <tableColumn id="1" xr3:uid="{C38BA725-F852-4CAA-A358-2FEAD7A141D7}" uniqueName="1" name="OrderMonth" queryTableFieldId="1"/>
    <tableColumn id="2" xr3:uid="{32E8CB62-D53A-450E-9561-9314705F71FC}" uniqueName="2" name="OrderYear" queryTableFieldId="2"/>
    <tableColumn id="3" xr3:uid="{530B295F-6C33-46CA-B4BC-4A25D001C9B4}" uniqueName="3" name="SubTotal" queryTableFieldId="3"/>
    <tableColumn id="4" xr3:uid="{2306A1F5-FF17-4656-BF2A-9A30224E397F}" uniqueName="4" name="Rolling3MonthTotal" queryTableFieldId="4"/>
    <tableColumn id="8" xr3:uid="{27822744-D3AB-41E8-8B99-61BDCC1869FB}" uniqueName="8" name="MovingAvg6Month" queryTableFieldId="8" dataDxfId="1"/>
    <tableColumn id="9" xr3:uid="{3D88A466-4179-461A-8C5B-45C06C7D93CF}" uniqueName="9" name="MovingAvgNext2Months" queryTableFieldId="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89AE-1257-4AE2-B892-EF5BB33197A8}">
  <dimension ref="A1:N32"/>
  <sheetViews>
    <sheetView tabSelected="1" topLeftCell="C1" workbookViewId="0">
      <selection activeCell="N2" sqref="N2:N32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2" bestFit="1" customWidth="1"/>
    <col min="4" max="4" width="19.21875" bestFit="1" customWidth="1"/>
    <col min="5" max="5" width="18.109375" bestFit="1" customWidth="1"/>
    <col min="6" max="6" width="23" bestFit="1" customWidth="1"/>
    <col min="7" max="7" width="12" bestFit="1" customWidth="1"/>
    <col min="12" max="12" width="13.6640625" style="4" bestFit="1" customWidth="1"/>
    <col min="14" max="14" width="12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36</v>
      </c>
      <c r="I1" s="2" t="s">
        <v>3</v>
      </c>
      <c r="J1" s="2"/>
      <c r="K1" s="5" t="s">
        <v>35</v>
      </c>
      <c r="L1" s="5"/>
      <c r="M1" s="5" t="s">
        <v>36</v>
      </c>
      <c r="N1" s="5"/>
    </row>
    <row r="2" spans="1:14" x14ac:dyDescent="0.3">
      <c r="A2">
        <v>4</v>
      </c>
      <c r="B2">
        <v>2011</v>
      </c>
      <c r="C2">
        <v>103895.821</v>
      </c>
      <c r="D2">
        <v>103895.821</v>
      </c>
      <c r="E2" s="1" t="s">
        <v>4</v>
      </c>
      <c r="F2" s="1" t="s">
        <v>7</v>
      </c>
      <c r="I2">
        <f>SUM(EXERCISE_8_OUTPUT[[#This Row],[SubTotal]])</f>
        <v>103895.821</v>
      </c>
      <c r="J2">
        <f>I2-EXERCISE_8_OUTPUT[[#This Row],[Rolling3MonthTotal]]</f>
        <v>0</v>
      </c>
      <c r="L2" s="4" t="e">
        <f>EXERCISE_8_OUTPUT[[#This Row],[MovingAvg6Month]]-K2</f>
        <v>#VALUE!</v>
      </c>
      <c r="M2">
        <f>AVERAGE(C2:C4)</f>
        <v>367847.47683333332</v>
      </c>
      <c r="N2" s="3">
        <f>EXERCISE_8_OUTPUT[[#This Row],[MovingAvgNext2Months]]-M2</f>
        <v>-3.3333315514028072E-5</v>
      </c>
    </row>
    <row r="3" spans="1:14" x14ac:dyDescent="0.3">
      <c r="A3">
        <v>12</v>
      </c>
      <c r="B3">
        <v>2011</v>
      </c>
      <c r="C3">
        <v>299239.98300000001</v>
      </c>
      <c r="D3">
        <v>403135.804</v>
      </c>
      <c r="E3" s="1" t="s">
        <v>5</v>
      </c>
      <c r="F3" s="1" t="s">
        <v>37</v>
      </c>
      <c r="I3">
        <f>SUM(C2:C3)</f>
        <v>403135.804</v>
      </c>
      <c r="J3">
        <f>I3-EXERCISE_8_OUTPUT[[#This Row],[Rolling3MonthTotal]]</f>
        <v>0</v>
      </c>
      <c r="K3">
        <f>C2</f>
        <v>103895.821</v>
      </c>
      <c r="L3" s="4">
        <f>EXERCISE_8_OUTPUT[[#This Row],[MovingAvg6Month]]-K3</f>
        <v>0</v>
      </c>
      <c r="M3">
        <f t="shared" ref="M3:M32" si="0">AVERAGE(C3:C5)</f>
        <v>442739.68900000001</v>
      </c>
      <c r="N3" s="3">
        <f>EXERCISE_8_OUTPUT[[#This Row],[MovingAvgNext2Months]]-M3</f>
        <v>0</v>
      </c>
    </row>
    <row r="4" spans="1:14" x14ac:dyDescent="0.3">
      <c r="A4">
        <v>1</v>
      </c>
      <c r="B4">
        <v>2012</v>
      </c>
      <c r="C4">
        <v>700406.62650000001</v>
      </c>
      <c r="D4">
        <v>1103542.4305</v>
      </c>
      <c r="E4" s="1" t="s">
        <v>6</v>
      </c>
      <c r="F4" s="1" t="s">
        <v>38</v>
      </c>
      <c r="I4">
        <f>SUM(C2:C4)</f>
        <v>1103542.4305</v>
      </c>
      <c r="J4">
        <f>I4-EXERCISE_8_OUTPUT[[#This Row],[Rolling3MonthTotal]]</f>
        <v>0</v>
      </c>
      <c r="K4">
        <f>AVERAGE(C2:C3)</f>
        <v>201567.902</v>
      </c>
      <c r="L4" s="4">
        <f>EXERCISE_8_OUTPUT[[#This Row],[MovingAvg6Month]]-K4</f>
        <v>0</v>
      </c>
      <c r="M4">
        <f t="shared" si="0"/>
        <v>558651.64249999996</v>
      </c>
      <c r="N4" s="3">
        <f>EXERCISE_8_OUTPUT[[#This Row],[MovingAvgNext2Months]]-M4</f>
        <v>0</v>
      </c>
    </row>
    <row r="5" spans="1:14" x14ac:dyDescent="0.3">
      <c r="A5">
        <v>2</v>
      </c>
      <c r="B5">
        <v>2012</v>
      </c>
      <c r="C5">
        <v>328572.45750000002</v>
      </c>
      <c r="D5">
        <v>1432114.888</v>
      </c>
      <c r="E5" s="1" t="s">
        <v>7</v>
      </c>
      <c r="F5" s="1" t="s">
        <v>39</v>
      </c>
      <c r="I5">
        <f>SUM(C2:C5)</f>
        <v>1432114.888</v>
      </c>
      <c r="J5">
        <f>I5-EXERCISE_8_OUTPUT[[#This Row],[Rolling3MonthTotal]]</f>
        <v>0</v>
      </c>
      <c r="K5">
        <f>AVERAGE(C2:C4)</f>
        <v>367847.47683333332</v>
      </c>
      <c r="L5" s="4">
        <f>EXERCISE_8_OUTPUT[[#This Row],[MovingAvg6Month]]-K5</f>
        <v>-3.3333315514028072E-5</v>
      </c>
      <c r="M5">
        <f t="shared" si="0"/>
        <v>424764.473</v>
      </c>
      <c r="N5" s="3">
        <f>EXERCISE_8_OUTPUT[[#This Row],[MovingAvgNext2Months]]-M5</f>
        <v>0</v>
      </c>
    </row>
    <row r="6" spans="1:14" x14ac:dyDescent="0.3">
      <c r="A6">
        <v>3</v>
      </c>
      <c r="B6">
        <v>2012</v>
      </c>
      <c r="C6">
        <v>646975.84349999996</v>
      </c>
      <c r="D6">
        <v>1975194.9105</v>
      </c>
      <c r="E6" s="1" t="s">
        <v>8</v>
      </c>
      <c r="F6" s="1" t="s">
        <v>40</v>
      </c>
      <c r="I6">
        <f t="shared" ref="I6:I31" si="1">SUM(C3:C6)</f>
        <v>1975194.9105</v>
      </c>
      <c r="J6">
        <f>I6-EXERCISE_8_OUTPUT[[#This Row],[Rolling3MonthTotal]]</f>
        <v>0</v>
      </c>
      <c r="K6">
        <f>AVERAGE(C2:C5)</f>
        <v>358028.72200000001</v>
      </c>
      <c r="L6" s="4">
        <f>EXERCISE_8_OUTPUT[[#This Row],[MovingAvg6Month]]-K6</f>
        <v>0</v>
      </c>
      <c r="M6">
        <f t="shared" si="0"/>
        <v>398802.97450000001</v>
      </c>
      <c r="N6" s="3">
        <f>EXERCISE_8_OUTPUT[[#This Row],[MovingAvgNext2Months]]-M6</f>
        <v>0</v>
      </c>
    </row>
    <row r="7" spans="1:14" x14ac:dyDescent="0.3">
      <c r="A7">
        <v>4</v>
      </c>
      <c r="B7">
        <v>2012</v>
      </c>
      <c r="C7">
        <v>298745.11800000002</v>
      </c>
      <c r="D7">
        <v>1974700.0455</v>
      </c>
      <c r="E7" s="1" t="s">
        <v>9</v>
      </c>
      <c r="F7" s="1" t="s">
        <v>41</v>
      </c>
      <c r="I7">
        <f t="shared" si="1"/>
        <v>1974700.0455</v>
      </c>
      <c r="J7">
        <f>I7-EXERCISE_8_OUTPUT[[#This Row],[Rolling3MonthTotal]]</f>
        <v>0</v>
      </c>
      <c r="K7">
        <f>AVERAGE(C2:C6)</f>
        <v>415818.14630000002</v>
      </c>
      <c r="L7" s="4">
        <f>EXERCISE_8_OUTPUT[[#This Row],[MovingAvg6Month]]-K7</f>
        <v>0</v>
      </c>
      <c r="M7">
        <f t="shared" si="0"/>
        <v>353547.06450000004</v>
      </c>
      <c r="N7" s="3">
        <f>EXERCISE_8_OUTPUT[[#This Row],[MovingAvgNext2Months]]-M7</f>
        <v>0</v>
      </c>
    </row>
    <row r="8" spans="1:14" x14ac:dyDescent="0.3">
      <c r="A8">
        <v>5</v>
      </c>
      <c r="B8">
        <v>2012</v>
      </c>
      <c r="C8">
        <v>250687.962</v>
      </c>
      <c r="D8">
        <v>1524981.3810000001</v>
      </c>
      <c r="E8" s="1" t="s">
        <v>10</v>
      </c>
      <c r="F8" s="1" t="s">
        <v>42</v>
      </c>
      <c r="I8">
        <f t="shared" si="1"/>
        <v>1524981.3810000001</v>
      </c>
      <c r="J8">
        <f>I8-EXERCISE_8_OUTPUT[[#This Row],[Rolling3MonthTotal]]</f>
        <v>0</v>
      </c>
      <c r="K8">
        <f>AVERAGE(C2:C7)</f>
        <v>396305.97491666669</v>
      </c>
      <c r="L8" s="4">
        <f>EXERCISE_8_OUTPUT[[#This Row],[MovingAvg6Month]]-K8</f>
        <v>-1.666671596467495E-5</v>
      </c>
      <c r="M8">
        <f t="shared" si="0"/>
        <v>307413.08500000002</v>
      </c>
      <c r="N8" s="3">
        <f>EXERCISE_8_OUTPUT[[#This Row],[MovingAvgNext2Months]]-M8</f>
        <v>0</v>
      </c>
    </row>
    <row r="9" spans="1:14" x14ac:dyDescent="0.3">
      <c r="A9">
        <v>6</v>
      </c>
      <c r="B9">
        <v>2012</v>
      </c>
      <c r="C9">
        <v>511208.11349999998</v>
      </c>
      <c r="D9">
        <v>1707617.037</v>
      </c>
      <c r="E9" s="1" t="s">
        <v>11</v>
      </c>
      <c r="F9" s="1" t="s">
        <v>43</v>
      </c>
      <c r="I9">
        <f t="shared" si="1"/>
        <v>1707617.037</v>
      </c>
      <c r="J9">
        <f>I9-EXERCISE_8_OUTPUT[[#This Row],[Rolling3MonthTotal]]</f>
        <v>0</v>
      </c>
      <c r="K9">
        <f>AVERAGE(C3:C8)</f>
        <v>420771.33174999995</v>
      </c>
      <c r="L9" s="4">
        <f>EXERCISE_8_OUTPUT[[#This Row],[MovingAvg6Month]]-K9</f>
        <v>-4.9999973271042109E-5</v>
      </c>
      <c r="M9">
        <f t="shared" si="0"/>
        <v>375504.80450000003</v>
      </c>
      <c r="N9" s="3">
        <f>EXERCISE_8_OUTPUT[[#This Row],[MovingAvgNext2Months]]-M9</f>
        <v>0</v>
      </c>
    </row>
    <row r="10" spans="1:14" x14ac:dyDescent="0.3">
      <c r="A10">
        <v>7</v>
      </c>
      <c r="B10">
        <v>2012</v>
      </c>
      <c r="C10">
        <v>160343.1795</v>
      </c>
      <c r="D10">
        <v>1220984.3729999999</v>
      </c>
      <c r="E10" s="1" t="s">
        <v>12</v>
      </c>
      <c r="F10" s="1" t="s">
        <v>44</v>
      </c>
      <c r="I10">
        <f t="shared" si="1"/>
        <v>1220984.3730000001</v>
      </c>
      <c r="J10">
        <f>I10-EXERCISE_8_OUTPUT[[#This Row],[Rolling3MonthTotal]]</f>
        <v>0</v>
      </c>
      <c r="K10">
        <f>AVERAGE(C4:C9)</f>
        <v>456099.35349999997</v>
      </c>
      <c r="L10" s="4">
        <f>EXERCISE_8_OUTPUT[[#This Row],[MovingAvg6Month]]-K10</f>
        <v>0</v>
      </c>
      <c r="M10">
        <f t="shared" si="0"/>
        <v>267142.64850000001</v>
      </c>
      <c r="N10" s="3">
        <f>EXERCISE_8_OUTPUT[[#This Row],[MovingAvgNext2Months]]-M10</f>
        <v>0</v>
      </c>
    </row>
    <row r="11" spans="1:14" x14ac:dyDescent="0.3">
      <c r="A11">
        <v>8</v>
      </c>
      <c r="B11">
        <v>2012</v>
      </c>
      <c r="C11">
        <v>454963.12050000002</v>
      </c>
      <c r="D11">
        <v>1377202.3755000001</v>
      </c>
      <c r="E11" s="1" t="s">
        <v>13</v>
      </c>
      <c r="F11" s="1" t="s">
        <v>45</v>
      </c>
      <c r="I11">
        <f t="shared" si="1"/>
        <v>1377202.3755000001</v>
      </c>
      <c r="J11">
        <f>I11-EXERCISE_8_OUTPUT[[#This Row],[Rolling3MonthTotal]]</f>
        <v>0</v>
      </c>
      <c r="K11">
        <f>AVERAGE(C5:C10)</f>
        <v>366088.77900000004</v>
      </c>
      <c r="L11" s="4">
        <f>EXERCISE_8_OUTPUT[[#This Row],[MovingAvg6Month]]-K11</f>
        <v>0</v>
      </c>
      <c r="M11">
        <f t="shared" si="0"/>
        <v>343317.91550000006</v>
      </c>
      <c r="N11" s="3">
        <f>EXERCISE_8_OUTPUT[[#This Row],[MovingAvgNext2Months]]-M11</f>
        <v>0</v>
      </c>
    </row>
    <row r="12" spans="1:14" x14ac:dyDescent="0.3">
      <c r="A12">
        <v>9</v>
      </c>
      <c r="B12">
        <v>2012</v>
      </c>
      <c r="C12">
        <v>186121.64550000001</v>
      </c>
      <c r="D12">
        <v>1312636.0589999999</v>
      </c>
      <c r="E12" s="1" t="s">
        <v>14</v>
      </c>
      <c r="F12" s="1" t="s">
        <v>46</v>
      </c>
      <c r="I12">
        <f t="shared" si="1"/>
        <v>1312636.0590000001</v>
      </c>
      <c r="J12">
        <f>I12-EXERCISE_8_OUTPUT[[#This Row],[Rolling3MonthTotal]]</f>
        <v>0</v>
      </c>
      <c r="K12">
        <f>AVERAGE(C6:C11)</f>
        <v>387153.88950000005</v>
      </c>
      <c r="L12" s="4">
        <f>EXERCISE_8_OUTPUT[[#This Row],[MovingAvg6Month]]-K12</f>
        <v>0</v>
      </c>
      <c r="M12">
        <f t="shared" si="0"/>
        <v>235492.13800000004</v>
      </c>
      <c r="N12" s="3">
        <f>EXERCISE_8_OUTPUT[[#This Row],[MovingAvgNext2Months]]-M12</f>
        <v>0</v>
      </c>
    </row>
    <row r="13" spans="1:14" x14ac:dyDescent="0.3">
      <c r="A13">
        <v>10</v>
      </c>
      <c r="B13">
        <v>2012</v>
      </c>
      <c r="C13">
        <v>388868.98050000001</v>
      </c>
      <c r="D13">
        <v>1190296.926</v>
      </c>
      <c r="E13" s="1" t="s">
        <v>15</v>
      </c>
      <c r="F13" s="1" t="s">
        <v>47</v>
      </c>
      <c r="I13">
        <f t="shared" si="1"/>
        <v>1190296.926</v>
      </c>
      <c r="J13">
        <f>I13-EXERCISE_8_OUTPUT[[#This Row],[Rolling3MonthTotal]]</f>
        <v>0</v>
      </c>
      <c r="K13">
        <f t="shared" ref="K13:K32" si="2">AVERAGE(C7:C12)</f>
        <v>310344.85650000005</v>
      </c>
      <c r="L13" s="4">
        <f>EXERCISE_8_OUTPUT[[#This Row],[MovingAvg6Month]]-K13</f>
        <v>0</v>
      </c>
      <c r="M13">
        <f t="shared" si="0"/>
        <v>387150.72200000001</v>
      </c>
      <c r="N13" s="3">
        <f>EXERCISE_8_OUTPUT[[#This Row],[MovingAvgNext2Months]]-M13</f>
        <v>0</v>
      </c>
    </row>
    <row r="14" spans="1:14" x14ac:dyDescent="0.3">
      <c r="A14">
        <v>2</v>
      </c>
      <c r="B14">
        <v>2013</v>
      </c>
      <c r="C14">
        <v>131485.788</v>
      </c>
      <c r="D14">
        <v>1161439.5345000001</v>
      </c>
      <c r="E14" s="1" t="s">
        <v>16</v>
      </c>
      <c r="F14" s="1" t="s">
        <v>48</v>
      </c>
      <c r="I14">
        <f t="shared" si="1"/>
        <v>1161439.5345000001</v>
      </c>
      <c r="J14">
        <f>I14-EXERCISE_8_OUTPUT[[#This Row],[Rolling3MonthTotal]]</f>
        <v>0</v>
      </c>
      <c r="K14">
        <f t="shared" si="2"/>
        <v>325365.50025000004</v>
      </c>
      <c r="L14" s="4">
        <f>EXERCISE_8_OUTPUT[[#This Row],[MovingAvg6Month]]-K14</f>
        <v>-5.0000031478703022E-5</v>
      </c>
      <c r="M14">
        <f t="shared" si="0"/>
        <v>565570.32699999993</v>
      </c>
      <c r="N14" s="3">
        <f>EXERCISE_8_OUTPUT[[#This Row],[MovingAvgNext2Months]]-M14</f>
        <v>0</v>
      </c>
    </row>
    <row r="15" spans="1:14" x14ac:dyDescent="0.3">
      <c r="A15">
        <v>4</v>
      </c>
      <c r="B15">
        <v>2013</v>
      </c>
      <c r="C15">
        <v>641097.39749999996</v>
      </c>
      <c r="D15">
        <v>1347573.8115000001</v>
      </c>
      <c r="E15" s="1" t="s">
        <v>17</v>
      </c>
      <c r="F15" s="1" t="s">
        <v>49</v>
      </c>
      <c r="I15">
        <f t="shared" si="1"/>
        <v>1347573.8115000001</v>
      </c>
      <c r="J15">
        <f>I15-EXERCISE_8_OUTPUT[[#This Row],[Rolling3MonthTotal]]</f>
        <v>0</v>
      </c>
      <c r="K15">
        <f t="shared" si="2"/>
        <v>305498.47125</v>
      </c>
      <c r="L15" s="4">
        <f>EXERCISE_8_OUTPUT[[#This Row],[MovingAvg6Month]]-K15</f>
        <v>-4.9999973271042109E-5</v>
      </c>
      <c r="M15">
        <f t="shared" si="0"/>
        <v>556746.56799999997</v>
      </c>
      <c r="N15" s="3">
        <f>EXERCISE_8_OUTPUT[[#This Row],[MovingAvgNext2Months]]-M15</f>
        <v>0</v>
      </c>
    </row>
    <row r="16" spans="1:14" x14ac:dyDescent="0.3">
      <c r="A16">
        <v>5</v>
      </c>
      <c r="B16">
        <v>2013</v>
      </c>
      <c r="C16">
        <v>924127.79550000001</v>
      </c>
      <c r="D16">
        <v>2085579.9615</v>
      </c>
      <c r="E16" s="1" t="s">
        <v>18</v>
      </c>
      <c r="F16" s="1" t="s">
        <v>50</v>
      </c>
      <c r="I16">
        <f t="shared" si="1"/>
        <v>2085579.9615</v>
      </c>
      <c r="J16">
        <f>I16-EXERCISE_8_OUTPUT[[#This Row],[Rolling3MonthTotal]]</f>
        <v>0</v>
      </c>
      <c r="K16">
        <f t="shared" si="2"/>
        <v>327146.68524999998</v>
      </c>
      <c r="L16" s="4">
        <f>EXERCISE_8_OUTPUT[[#This Row],[MovingAvg6Month]]-K16</f>
        <v>-4.9999973271042109E-5</v>
      </c>
      <c r="M16">
        <f t="shared" si="0"/>
        <v>375815.72</v>
      </c>
      <c r="N16" s="3">
        <f>EXERCISE_8_OUTPUT[[#This Row],[MovingAvgNext2Months]]-M16</f>
        <v>0</v>
      </c>
    </row>
    <row r="17" spans="1:14" x14ac:dyDescent="0.3">
      <c r="A17">
        <v>6</v>
      </c>
      <c r="B17">
        <v>2013</v>
      </c>
      <c r="C17">
        <v>105014.511</v>
      </c>
      <c r="D17">
        <v>1801725.4920000001</v>
      </c>
      <c r="E17" s="1" t="s">
        <v>19</v>
      </c>
      <c r="F17" s="1" t="s">
        <v>51</v>
      </c>
      <c r="I17">
        <f t="shared" si="1"/>
        <v>1801725.4919999999</v>
      </c>
      <c r="J17">
        <f>I17-EXERCISE_8_OUTPUT[[#This Row],[Rolling3MonthTotal]]</f>
        <v>0</v>
      </c>
      <c r="K17">
        <f t="shared" si="2"/>
        <v>454444.12125000003</v>
      </c>
      <c r="L17" s="4">
        <f>EXERCISE_8_OUTPUT[[#This Row],[MovingAvg6Month]]-K17</f>
        <v>-5.0000031478703022E-5</v>
      </c>
      <c r="M17">
        <f t="shared" si="0"/>
        <v>1786197.8610000003</v>
      </c>
      <c r="N17" s="3">
        <f>EXERCISE_8_OUTPUT[[#This Row],[MovingAvgNext2Months]]-M17</f>
        <v>0</v>
      </c>
    </row>
    <row r="18" spans="1:14" x14ac:dyDescent="0.3">
      <c r="A18">
        <v>7</v>
      </c>
      <c r="B18">
        <v>2013</v>
      </c>
      <c r="C18">
        <v>98304.853499999997</v>
      </c>
      <c r="D18">
        <v>1768544.5575000001</v>
      </c>
      <c r="E18" s="1" t="s">
        <v>20</v>
      </c>
      <c r="F18" s="1" t="s">
        <v>52</v>
      </c>
      <c r="I18">
        <f t="shared" si="1"/>
        <v>1768544.5574999999</v>
      </c>
      <c r="J18">
        <f>I18-EXERCISE_8_OUTPUT[[#This Row],[Rolling3MonthTotal]]</f>
        <v>0</v>
      </c>
      <c r="K18">
        <f t="shared" si="2"/>
        <v>396119.35299999994</v>
      </c>
      <c r="L18" s="4">
        <f>EXERCISE_8_OUTPUT[[#This Row],[MovingAvg6Month]]-K18</f>
        <v>0</v>
      </c>
      <c r="M18">
        <f t="shared" si="0"/>
        <v>2911554.9784999997</v>
      </c>
      <c r="N18" s="3">
        <f>EXERCISE_8_OUTPUT[[#This Row],[MovingAvgNext2Months]]-M18</f>
        <v>0</v>
      </c>
    </row>
    <row r="19" spans="1:14" x14ac:dyDescent="0.3">
      <c r="A19">
        <v>8</v>
      </c>
      <c r="B19">
        <v>2013</v>
      </c>
      <c r="C19">
        <v>5155274.2185000004</v>
      </c>
      <c r="D19">
        <v>6282721.3784999996</v>
      </c>
      <c r="E19" s="1" t="s">
        <v>21</v>
      </c>
      <c r="F19" s="1" t="s">
        <v>53</v>
      </c>
      <c r="I19">
        <f t="shared" si="1"/>
        <v>6282721.3785000006</v>
      </c>
      <c r="J19">
        <f>I19-EXERCISE_8_OUTPUT[[#This Row],[Rolling3MonthTotal]]</f>
        <v>0</v>
      </c>
      <c r="K19">
        <f t="shared" si="2"/>
        <v>381483.22100000008</v>
      </c>
      <c r="L19" s="4">
        <f>EXERCISE_8_OUTPUT[[#This Row],[MovingAvg6Month]]-K19</f>
        <v>0</v>
      </c>
      <c r="M19">
        <f t="shared" si="0"/>
        <v>3457127.1070000003</v>
      </c>
      <c r="N19" s="3">
        <f>EXERCISE_8_OUTPUT[[#This Row],[MovingAvgNext2Months]]-M19</f>
        <v>0</v>
      </c>
    </row>
    <row r="20" spans="1:14" x14ac:dyDescent="0.3">
      <c r="A20">
        <v>9</v>
      </c>
      <c r="B20">
        <v>2013</v>
      </c>
      <c r="C20">
        <v>3481085.8635</v>
      </c>
      <c r="D20">
        <v>8839679.4464999996</v>
      </c>
      <c r="E20" s="1" t="s">
        <v>22</v>
      </c>
      <c r="F20" s="1" t="s">
        <v>54</v>
      </c>
      <c r="I20">
        <f t="shared" si="1"/>
        <v>8839679.4464999996</v>
      </c>
      <c r="J20">
        <f>I20-EXERCISE_8_OUTPUT[[#This Row],[Rolling3MonthTotal]]</f>
        <v>0</v>
      </c>
      <c r="K20">
        <f t="shared" si="2"/>
        <v>1175884.094</v>
      </c>
      <c r="L20" s="4">
        <f>EXERCISE_8_OUTPUT[[#This Row],[MovingAvg6Month]]-K20</f>
        <v>0</v>
      </c>
      <c r="M20">
        <f t="shared" si="0"/>
        <v>2864762.8948333333</v>
      </c>
      <c r="N20" s="3">
        <f>EXERCISE_8_OUTPUT[[#This Row],[MovingAvgNext2Months]]-M20</f>
        <v>-3.3333431929349899E-5</v>
      </c>
    </row>
    <row r="21" spans="1:14" x14ac:dyDescent="0.3">
      <c r="A21">
        <v>10</v>
      </c>
      <c r="B21">
        <v>2013</v>
      </c>
      <c r="C21">
        <v>1735021.2390000001</v>
      </c>
      <c r="D21">
        <v>10469686.1745</v>
      </c>
      <c r="E21" s="1" t="s">
        <v>23</v>
      </c>
      <c r="F21" s="1" t="s">
        <v>55</v>
      </c>
      <c r="I21">
        <f t="shared" si="1"/>
        <v>10469686.1745</v>
      </c>
      <c r="J21">
        <f>I21-EXERCISE_8_OUTPUT[[#This Row],[Rolling3MonthTotal]]</f>
        <v>0</v>
      </c>
      <c r="K21">
        <f t="shared" si="2"/>
        <v>1734150.7732499999</v>
      </c>
      <c r="L21" s="4">
        <f>EXERCISE_8_OUTPUT[[#This Row],[MovingAvg6Month]]-K21</f>
        <v>-4.9999915063381195E-5</v>
      </c>
      <c r="M21">
        <f t="shared" si="0"/>
        <v>3176135.7503333334</v>
      </c>
      <c r="N21" s="3">
        <f>EXERCISE_8_OUTPUT[[#This Row],[MovingAvgNext2Months]]-M21</f>
        <v>-3.3333431929349899E-5</v>
      </c>
    </row>
    <row r="22" spans="1:14" x14ac:dyDescent="0.3">
      <c r="A22">
        <v>11</v>
      </c>
      <c r="B22">
        <v>2013</v>
      </c>
      <c r="C22">
        <v>3378181.5819999999</v>
      </c>
      <c r="D22">
        <v>13749562.903000001</v>
      </c>
      <c r="E22" s="1" t="s">
        <v>24</v>
      </c>
      <c r="F22" s="1" t="s">
        <v>56</v>
      </c>
      <c r="I22">
        <f t="shared" si="1"/>
        <v>13749562.903000001</v>
      </c>
      <c r="J22">
        <f>I22-EXERCISE_8_OUTPUT[[#This Row],[Rolling3MonthTotal]]</f>
        <v>0</v>
      </c>
      <c r="K22">
        <f t="shared" si="2"/>
        <v>1916471.4135</v>
      </c>
      <c r="L22" s="4">
        <f>EXERCISE_8_OUTPUT[[#This Row],[MovingAvg6Month]]-K22</f>
        <v>0</v>
      </c>
      <c r="M22">
        <f t="shared" si="0"/>
        <v>3986203.6364999996</v>
      </c>
      <c r="N22" s="3">
        <f>EXERCISE_8_OUTPUT[[#This Row],[MovingAvgNext2Months]]-M22</f>
        <v>0</v>
      </c>
    </row>
    <row r="23" spans="1:14" x14ac:dyDescent="0.3">
      <c r="A23">
        <v>12</v>
      </c>
      <c r="B23">
        <v>2013</v>
      </c>
      <c r="C23">
        <v>4415204.43</v>
      </c>
      <c r="D23">
        <v>13009493.114499999</v>
      </c>
      <c r="E23" s="1" t="s">
        <v>25</v>
      </c>
      <c r="F23" s="1" t="s">
        <v>57</v>
      </c>
      <c r="I23">
        <f t="shared" si="1"/>
        <v>13009493.114499999</v>
      </c>
      <c r="J23">
        <f>I23-EXERCISE_8_OUTPUT[[#This Row],[Rolling3MonthTotal]]</f>
        <v>0</v>
      </c>
      <c r="K23">
        <f t="shared" si="2"/>
        <v>2325480.3779166667</v>
      </c>
      <c r="L23" s="4">
        <f>EXERCISE_8_OUTPUT[[#This Row],[MovingAvg6Month]]-K23</f>
        <v>-1.6666483134031296E-5</v>
      </c>
      <c r="M23">
        <f t="shared" si="0"/>
        <v>4369230.7906666668</v>
      </c>
      <c r="N23" s="3">
        <f>EXERCISE_8_OUTPUT[[#This Row],[MovingAvgNext2Months]]-M23</f>
        <v>-6.6666863858699799E-5</v>
      </c>
    </row>
    <row r="24" spans="1:14" x14ac:dyDescent="0.3">
      <c r="A24">
        <v>1</v>
      </c>
      <c r="B24">
        <v>2014</v>
      </c>
      <c r="C24">
        <v>4165224.8975</v>
      </c>
      <c r="D24">
        <v>13693632.148499999</v>
      </c>
      <c r="E24" s="1" t="s">
        <v>26</v>
      </c>
      <c r="F24" s="1" t="s">
        <v>58</v>
      </c>
      <c r="I24">
        <f t="shared" si="1"/>
        <v>13693632.148499999</v>
      </c>
      <c r="J24">
        <f>I24-EXERCISE_8_OUTPUT[[#This Row],[Rolling3MonthTotal]]</f>
        <v>0</v>
      </c>
      <c r="K24">
        <f t="shared" si="2"/>
        <v>3043845.3644166663</v>
      </c>
      <c r="L24" s="4">
        <f>EXERCISE_8_OUTPUT[[#This Row],[MovingAvg6Month]]-K24</f>
        <v>-1.6666483134031296E-5</v>
      </c>
      <c r="M24">
        <f t="shared" si="0"/>
        <v>4700552.9585000006</v>
      </c>
      <c r="N24" s="3">
        <f>EXERCISE_8_OUTPUT[[#This Row],[MovingAvgNext2Months]]-M24</f>
        <v>0</v>
      </c>
    </row>
    <row r="25" spans="1:14" x14ac:dyDescent="0.3">
      <c r="A25">
        <v>2</v>
      </c>
      <c r="B25">
        <v>2014</v>
      </c>
      <c r="C25">
        <v>4527263.0444999998</v>
      </c>
      <c r="D25">
        <v>16485873.954</v>
      </c>
      <c r="E25" s="1" t="s">
        <v>27</v>
      </c>
      <c r="F25" s="1" t="s">
        <v>59</v>
      </c>
      <c r="I25">
        <f t="shared" si="1"/>
        <v>16485873.954</v>
      </c>
      <c r="J25">
        <f>I25-EXERCISE_8_OUTPUT[[#This Row],[Rolling3MonthTotal]]</f>
        <v>0</v>
      </c>
      <c r="K25">
        <f t="shared" si="2"/>
        <v>3721665.3717500004</v>
      </c>
      <c r="L25" s="4">
        <f>EXERCISE_8_OUTPUT[[#This Row],[MovingAvg6Month]]-K25</f>
        <v>-5.0000380724668503E-5</v>
      </c>
      <c r="M25">
        <f t="shared" si="0"/>
        <v>5143198.5563333333</v>
      </c>
      <c r="N25" s="3">
        <f>EXERCISE_8_OUTPUT[[#This Row],[MovingAvgNext2Months]]-M25</f>
        <v>-3.3332966268062592E-5</v>
      </c>
    </row>
    <row r="26" spans="1:14" x14ac:dyDescent="0.3">
      <c r="A26">
        <v>3</v>
      </c>
      <c r="B26">
        <v>2014</v>
      </c>
      <c r="C26">
        <v>5409170.9335000003</v>
      </c>
      <c r="D26">
        <v>18516863.305500001</v>
      </c>
      <c r="E26" s="1" t="s">
        <v>28</v>
      </c>
      <c r="F26" s="1" t="s">
        <v>60</v>
      </c>
      <c r="I26">
        <f t="shared" si="1"/>
        <v>18516863.305500001</v>
      </c>
      <c r="J26">
        <f>I26-EXERCISE_8_OUTPUT[[#This Row],[Rolling3MonthTotal]]</f>
        <v>0</v>
      </c>
      <c r="K26">
        <f t="shared" si="2"/>
        <v>3616996.8427499998</v>
      </c>
      <c r="L26" s="4">
        <f>EXERCISE_8_OUTPUT[[#This Row],[MovingAvg6Month]]-K26</f>
        <v>-4.9999915063381195E-5</v>
      </c>
      <c r="M26">
        <f t="shared" si="0"/>
        <v>5478246.3693333333</v>
      </c>
      <c r="N26" s="3">
        <f>EXERCISE_8_OUTPUT[[#This Row],[MovingAvgNext2Months]]-M26</f>
        <v>-3.3332966268062592E-5</v>
      </c>
    </row>
    <row r="27" spans="1:14" x14ac:dyDescent="0.3">
      <c r="A27">
        <v>4</v>
      </c>
      <c r="B27">
        <v>2014</v>
      </c>
      <c r="C27">
        <v>5493161.6909999996</v>
      </c>
      <c r="D27">
        <v>19594820.566500001</v>
      </c>
      <c r="E27" s="1" t="s">
        <v>29</v>
      </c>
      <c r="F27" s="1" t="s">
        <v>61</v>
      </c>
      <c r="I27">
        <f t="shared" si="1"/>
        <v>19594820.566500001</v>
      </c>
      <c r="J27">
        <f>I27-EXERCISE_8_OUTPUT[[#This Row],[Rolling3MonthTotal]]</f>
        <v>0</v>
      </c>
      <c r="K27">
        <f t="shared" si="2"/>
        <v>3938344.3544166666</v>
      </c>
      <c r="L27" s="4">
        <f>EXERCISE_8_OUTPUT[[#This Row],[MovingAvg6Month]]-K27</f>
        <v>-1.6666483134031296E-5</v>
      </c>
      <c r="M27">
        <f t="shared" si="0"/>
        <v>5908782.7701666662</v>
      </c>
      <c r="N27" s="3">
        <f>EXERCISE_8_OUTPUT[[#This Row],[MovingAvgNext2Months]]-M27</f>
        <v>-6.6665932536125183E-5</v>
      </c>
    </row>
    <row r="28" spans="1:14" x14ac:dyDescent="0.3">
      <c r="A28">
        <v>5</v>
      </c>
      <c r="B28">
        <v>2014</v>
      </c>
      <c r="C28">
        <v>5532406.4835000001</v>
      </c>
      <c r="D28">
        <v>20962002.1525</v>
      </c>
      <c r="E28" s="1" t="s">
        <v>30</v>
      </c>
      <c r="F28" s="1" t="s">
        <v>62</v>
      </c>
      <c r="I28">
        <f t="shared" si="1"/>
        <v>20962002.1525</v>
      </c>
      <c r="J28">
        <f>I28-EXERCISE_8_OUTPUT[[#This Row],[Rolling3MonthTotal]]</f>
        <v>0</v>
      </c>
      <c r="K28">
        <f t="shared" si="2"/>
        <v>4564701.0964166662</v>
      </c>
      <c r="L28" s="4">
        <f>EXERCISE_8_OUTPUT[[#This Row],[MovingAvg6Month]]-K28</f>
        <v>-1.6666017472743988E-5</v>
      </c>
      <c r="M28">
        <f t="shared" si="0"/>
        <v>6352725.3591666669</v>
      </c>
      <c r="N28" s="3">
        <f>EXERCISE_8_OUTPUT[[#This Row],[MovingAvgNext2Months]]-M28</f>
        <v>-6.6666863858699799E-5</v>
      </c>
    </row>
    <row r="29" spans="1:14" x14ac:dyDescent="0.3">
      <c r="A29">
        <v>6</v>
      </c>
      <c r="B29">
        <v>2014</v>
      </c>
      <c r="C29">
        <v>6700780.1359999999</v>
      </c>
      <c r="D29">
        <v>23135519.243999999</v>
      </c>
      <c r="E29" s="1" t="s">
        <v>31</v>
      </c>
      <c r="F29" s="1" t="s">
        <v>63</v>
      </c>
      <c r="I29">
        <f t="shared" si="1"/>
        <v>23135519.243999999</v>
      </c>
      <c r="J29">
        <f>I29-EXERCISE_8_OUTPUT[[#This Row],[Rolling3MonthTotal]]</f>
        <v>0</v>
      </c>
      <c r="K29">
        <f t="shared" si="2"/>
        <v>4923738.58</v>
      </c>
      <c r="L29" s="4">
        <f>EXERCISE_8_OUTPUT[[#This Row],[MovingAvg6Month]]-K29</f>
        <v>0</v>
      </c>
      <c r="M29">
        <f t="shared" si="0"/>
        <v>4756307.0861666668</v>
      </c>
      <c r="N29" s="3">
        <f>EXERCISE_8_OUTPUT[[#This Row],[MovingAvgNext2Months]]-M29</f>
        <v>-6.6666863858699799E-5</v>
      </c>
    </row>
    <row r="30" spans="1:14" x14ac:dyDescent="0.3">
      <c r="A30">
        <v>7</v>
      </c>
      <c r="B30">
        <v>2014</v>
      </c>
      <c r="C30">
        <v>6824989.4579999996</v>
      </c>
      <c r="D30">
        <v>24551337.7685</v>
      </c>
      <c r="E30" s="1" t="s">
        <v>32</v>
      </c>
      <c r="F30" s="1" t="s">
        <v>64</v>
      </c>
      <c r="I30">
        <f t="shared" si="1"/>
        <v>24551337.7685</v>
      </c>
      <c r="J30">
        <f>I30-EXERCISE_8_OUTPUT[[#This Row],[Rolling3MonthTotal]]</f>
        <v>0</v>
      </c>
      <c r="K30">
        <f t="shared" si="2"/>
        <v>5304667.8643333334</v>
      </c>
      <c r="L30" s="4">
        <f>EXERCISE_8_OUTPUT[[#This Row],[MovingAvg6Month]]-K30</f>
        <v>-3.3333897590637207E-5</v>
      </c>
      <c r="M30">
        <f t="shared" si="0"/>
        <v>2523053.7075</v>
      </c>
      <c r="N30" s="3">
        <f>EXERCISE_8_OUTPUT[[#This Row],[MovingAvgNext2Months]]-M30</f>
        <v>0</v>
      </c>
    </row>
    <row r="31" spans="1:14" x14ac:dyDescent="0.3">
      <c r="A31">
        <v>8</v>
      </c>
      <c r="B31">
        <v>2014</v>
      </c>
      <c r="C31">
        <v>743151.66449999996</v>
      </c>
      <c r="D31">
        <v>19801327.741999999</v>
      </c>
      <c r="E31" s="1" t="s">
        <v>33</v>
      </c>
      <c r="F31" s="1" t="s">
        <v>65</v>
      </c>
      <c r="I31">
        <f t="shared" si="1"/>
        <v>19801327.741999999</v>
      </c>
      <c r="J31">
        <f>I31-EXERCISE_8_OUTPUT[[#This Row],[Rolling3MonthTotal]]</f>
        <v>0</v>
      </c>
      <c r="K31">
        <f t="shared" si="2"/>
        <v>5747961.9577500001</v>
      </c>
      <c r="L31" s="4">
        <f>EXERCISE_8_OUTPUT[[#This Row],[MovingAvg6Month]]-K31</f>
        <v>-4.9999915063381195E-5</v>
      </c>
      <c r="M31">
        <f t="shared" si="0"/>
        <v>372085.83224999998</v>
      </c>
      <c r="N31" s="3">
        <f>EXERCISE_8_OUTPUT[[#This Row],[MovingAvgNext2Months]]-M31</f>
        <v>-4.9999973271042109E-5</v>
      </c>
    </row>
    <row r="32" spans="1:14" x14ac:dyDescent="0.3">
      <c r="A32">
        <v>9</v>
      </c>
      <c r="B32">
        <v>2014</v>
      </c>
      <c r="C32">
        <v>1020</v>
      </c>
      <c r="D32">
        <v>14269941.2585</v>
      </c>
      <c r="E32" s="1" t="s">
        <v>34</v>
      </c>
      <c r="F32" s="1" t="s">
        <v>66</v>
      </c>
      <c r="I32">
        <f>SUM(C29:C32)</f>
        <v>14269941.2585</v>
      </c>
      <c r="J32">
        <f>I32-EXERCISE_8_OUTPUT[[#This Row],[Rolling3MonthTotal]]</f>
        <v>0</v>
      </c>
      <c r="K32">
        <f t="shared" si="2"/>
        <v>5117276.7277499996</v>
      </c>
      <c r="L32" s="4">
        <f>EXERCISE_8_OUTPUT[[#This Row],[MovingAvg6Month]]-K32</f>
        <v>-4.9999915063381195E-5</v>
      </c>
      <c r="M32">
        <f t="shared" si="0"/>
        <v>1020</v>
      </c>
      <c r="N32" s="3">
        <f>EXERCISE_8_OUTPUT[[#This Row],[MovingAvgNext2Months]]-M32</f>
        <v>0</v>
      </c>
    </row>
  </sheetData>
  <mergeCells count="3">
    <mergeCell ref="I1:J1"/>
    <mergeCell ref="K1:L1"/>
    <mergeCell ref="M1:N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88B0-D57C-48B0-BA43-5425CCDF5CC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c 0 5 5 3 0 - d 1 9 e - 4 7 1 f - b f d 4 - 3 4 2 6 9 9 d a f f 2 e "   x m l n s = " h t t p : / / s c h e m a s . m i c r o s o f t . c o m / D a t a M a s h u p " > A A A A A L I E A A B Q S w M E F A A C A A g A z 5 A 6 W p 1 + K u G m A A A A 9 g A A A B I A H A B D b 2 5 m a W c v U G F j a 2 F n Z S 5 4 b W w g o h g A K K A U A A A A A A A A A A A A A A A A A A A A A A A A A A A A h Y 9 L C s I w G I S v U r J v H i 3 4 K G m K u L U g C C L u Q o x t s P 0 r T W p 6 N x c e y S t Y 0 a o 7 l / P N t 5 i 5 X 2 8 8 6 + s q u O j W m g Z S x D B F g Q b V H A w U K e r c M Z y h T P C 1 V C d Z 6 G C Q w S a 9 P a S o d O 6 c E O K 9 x z 7 G T V u Q i F J G d v l q o 0 p d S / S R z X 8 5 N G C d B K W R 4 N v X G B F h F s 8 x m 0 4 w 5 W S E P D f w F a J h 7 7 P 9 g X z Z V a 5 r t d A Q 7 h e c j J G T 9 w f x A F B L A w Q U A A I A C A D P k D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5 A 6 W p y X x v m q A Q A A e g M A A B M A H A B G b 3 J t d W x h c y 9 T Z W N 0 a W 9 u M S 5 t I K I Y A C i g F A A A A A A A A A A A A A A A A A A A A A A A A A A A A H W R U W v b M B S F 3 w P 5 D 0 J 9 c U E z S d q Y s e K H 4 H h Q W J r V c s b G P I b i 3 C Y C + 2 p I s r t S + t 8 n x x l 2 H e I H W 7 7 n c v W d c w 3 k V i o k v P 1 O 7 8 a j 8 c g c h I Y d u a L x 9 z i J 7 n l M P v 5 e b 9 K v m 5 S S k B R g x y P i H q 4 q n Y O r R K b 2 l y q v S k D r f Z Y F + J F C 6 3 6 M R 6 N P 2 c a A N t l i V 0 r M 1 g h L L W s g H w i X T z Z X m M 0 m s 3 m 2 F F a Q G P c S A Y R G i f u M P 3 7 J V u 5 F e J x 8 i 5 P s D M b P T U 2 v 2 c 8 l F L K U F n R I G W U k U k V V o g k D 5 g b m a u d m h c F 8 M p k y 8 l g p C 9 y + F B B 2 R / 9 B I f y 6 Z q 2 p K x o d B O 6 d / f T l D z R + U 7 F 1 T a k W a J 6 U L t v x j W i 8 N g H 2 + k r b 6 t R d f 4 8 2 u P U b / Y 2 R / 8 L s k n D j B O t K B K t y C 7 q n 3 A 6 U t 4 4 w A R S l I z w 5 7 S B b 4 V T 2 B l b e Y 9 K 1 3 o F e u T 0 d 6 A C 0 l X 6 4 P d A B K e X V N l V W F H Q A S h N V F C 7 o m + P A U 0 u P m C t t H U e i n n u 0 T d E 7 d 9 N w d g S M H M / + w u S A z S 6 P N / f g z x s u J z W 9 H F W f s E t q 3 n h b q d q N X d T 7 4 C y u 4 J 3 + A H / t 7 N h j G v f j k c S L I H f / A F B L A Q I t A B Q A A g A I A M + Q O l q d f i r h p g A A A P Y A A A A S A A A A A A A A A A A A A A A A A A A A A A B D b 2 5 m a W c v U G F j a 2 F n Z S 5 4 b W x Q S w E C L Q A U A A I A C A D P k D p a D 8 r p q 6 Q A A A D p A A A A E w A A A A A A A A A A A A A A A A D y A A A A W 0 N v b n R l b n R f V H l w Z X N d L n h t b F B L A Q I t A B Q A A g A I A M + Q O l q c l 8 b 5 q g E A A H o D A A A T A A A A A A A A A A A A A A A A A O M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0 O A A A A A A A A +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Y R V J D S V N F J T I w O F 9 P V V R Q V V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T Z k Y j F h N C 0 z O T I x L T R k Y 2 E t Y j Q 2 N y 1 j M T Z h M T k x M j A 0 Y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V Y R V J D S V N F X z h f T 1 V U U F V U I i A v P j x F b n R y e S B U e X B l P S J G a W x s Z W R D b 2 1 w b G V 0 Z V J l c 3 V s d F R v V 2 9 y a 3 N o Z W V 0 I i B W Y W x 1 Z T 0 i b D E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N l Q x N j o w N j o z M S 4 0 N T I x N D c y W i I g L z 4 8 R W 5 0 c n k g V H l w Z T 0 i R m l s b E N v b H V t b l R 5 c G V z I i B W Y W x 1 Z T 0 i c 0 F 3 T U Z C U V l H I i A v P j x F b n R y e S B U e X B l P S J G a W x s Q 2 9 s d W 1 u T m F t Z X M i I F Z h b H V l P S J z W y Z x d W 9 0 O 0 9 y Z G V y T W 9 u d G g m c X V v d D s s J n F 1 b 3 Q 7 T 3 J k Z X J Z Z W F y J n F 1 b 3 Q 7 L C Z x d W 9 0 O 1 N 1 Y l R v d G F s J n F 1 b 3 Q 7 L C Z x d W 9 0 O 1 J v b G x p b m c z T W 9 u d G h U b 3 R h b C Z x d W 9 0 O y w m c X V v d D t N b 3 Z p b m d B d m c 2 T W 9 u d G g m c X V v d D s s J n F 1 b 3 Q 7 T W 9 2 a W 5 n Q X Z n T m V 4 d D J N b 2 5 0 a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E V S Q 0 l T R S A 4 X 0 9 V V F B V V C 9 B d X R v U m V t b 3 Z l Z E N v b H V t b n M x L n t P c m R l c k 1 v b n R o L D B 9 J n F 1 b 3 Q 7 L C Z x d W 9 0 O 1 N l Y 3 R p b 2 4 x L 0 V Y R V J D S V N F I D h f T 1 V U U F V U L 0 F 1 d G 9 S Z W 1 v d m V k Q 2 9 s d W 1 u c z E u e 0 9 y Z G V y W W V h c i w x f S Z x d W 9 0 O y w m c X V v d D t T Z W N 0 a W 9 u M S 9 F W E V S Q 0 l T R S A 4 X 0 9 V V F B V V C 9 B d X R v U m V t b 3 Z l Z E N v b H V t b n M x L n t T d W J U b 3 R h b C w y f S Z x d W 9 0 O y w m c X V v d D t T Z W N 0 a W 9 u M S 9 F W E V S Q 0 l T R S A 4 X 0 9 V V F B V V C 9 B d X R v U m V t b 3 Z l Z E N v b H V t b n M x L n t S b 2 x s a W 5 n M 0 1 v b n R o V G 9 0 Y W w s M 3 0 m c X V v d D s s J n F 1 b 3 Q 7 U 2 V j d G l v b j E v R V h F U k N J U 0 U g O F 9 P V V R Q V V Q v Q X V 0 b 1 J l b W 9 2 Z W R D b 2 x 1 b W 5 z M S 5 7 T W 9 2 a W 5 n Q X Z n N k 1 v b n R o L D R 9 J n F 1 b 3 Q 7 L C Z x d W 9 0 O 1 N l Y 3 R p b 2 4 x L 0 V Y R V J D S V N F I D h f T 1 V U U F V U L 0 F 1 d G 9 S Z W 1 v d m V k Q 2 9 s d W 1 u c z E u e 0 1 v d m l u Z 0 F 2 Z 0 5 l e H Q y T W 9 u d G h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Y R V J D S V N F I D h f T 1 V U U F V U L 0 F 1 d G 9 S Z W 1 v d m V k Q 2 9 s d W 1 u c z E u e 0 9 y Z G V y T W 9 u d G g s M H 0 m c X V v d D s s J n F 1 b 3 Q 7 U 2 V j d G l v b j E v R V h F U k N J U 0 U g O F 9 P V V R Q V V Q v Q X V 0 b 1 J l b W 9 2 Z W R D b 2 x 1 b W 5 z M S 5 7 T 3 J k Z X J Z Z W F y L D F 9 J n F 1 b 3 Q 7 L C Z x d W 9 0 O 1 N l Y 3 R p b 2 4 x L 0 V Y R V J D S V N F I D h f T 1 V U U F V U L 0 F 1 d G 9 S Z W 1 v d m V k Q 2 9 s d W 1 u c z E u e 1 N 1 Y l R v d G F s L D J 9 J n F 1 b 3 Q 7 L C Z x d W 9 0 O 1 N l Y 3 R p b 2 4 x L 0 V Y R V J D S V N F I D h f T 1 V U U F V U L 0 F 1 d G 9 S Z W 1 v d m V k Q 2 9 s d W 1 u c z E u e 1 J v b G x p b m c z T W 9 u d G h U b 3 R h b C w z f S Z x d W 9 0 O y w m c X V v d D t T Z W N 0 a W 9 u M S 9 F W E V S Q 0 l T R S A 4 X 0 9 V V F B V V C 9 B d X R v U m V t b 3 Z l Z E N v b H V t b n M x L n t N b 3 Z p b m d B d m c 2 T W 9 u d G g s N H 0 m c X V v d D s s J n F 1 b 3 Q 7 U 2 V j d G l v b j E v R V h F U k N J U 0 U g O F 9 P V V R Q V V Q v Q X V 0 b 1 J l b W 9 2 Z W R D b 2 x 1 b W 5 z M S 5 7 T W 9 2 a W 5 n Q X Z n T m V 4 d D J N b 2 5 0 a H M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h F U k N J U 0 U l M j A 4 X 0 9 V V F B V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E V S Q 0 l T R S U y M D h f T 1 V U U F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F U k N J U 0 U l M j A 4 X 0 9 V V F B V V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R V J D S V N F J T I w O F 9 P V V R Q V V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R V J D S V N F J T I w O F 9 P V V R Q V V Q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f o a u T / c D p G j t j + 5 G p U Y y U A A A A A A g A A A A A A E G Y A A A A B A A A g A A A A N R a t h t b a 5 o U F 6 i 6 K 8 h Z 6 G n + V 1 T a j M + D r G n f c s 9 d 3 E / E A A A A A D o A A A A A C A A A g A A A A 1 4 f 8 o z L g F A A + P Y n y a Z z B l 5 8 X y n j w D 9 A z / r V X d G j I g H 1 Q A A A A h 4 / j W B V C 8 6 r R 0 g E Q o T b k G R T c R B z N 8 + A W f I G c S s 1 Q a H G f T W p I 8 S i y 3 + c J s w n z R n U w w p j s Q z M C i 8 n F d Z 0 v H L C D B m i G P p s q 3 I Q A s X 0 r Q Q 6 2 t y 1 A A A A A n 9 B a e I 5 X x I l L v Q 2 u 9 z x H X y d X 8 D H e t n d u 0 1 L t i j 5 M x 3 u 1 E 8 T n Y Z p G V Z 7 k L 7 c R 6 9 7 1 P Q 0 / v 6 U c W 5 c m C T J i P 6 1 r r g = = < / D a t a M a s h u p > 
</file>

<file path=customXml/itemProps1.xml><?xml version="1.0" encoding="utf-8"?>
<ds:datastoreItem xmlns:ds="http://schemas.openxmlformats.org/officeDocument/2006/customXml" ds:itemID="{C845635F-9DEA-4816-A32F-84232D8535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8_OUTPUT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Chadreque</dc:creator>
  <cp:lastModifiedBy>Manuela Chadreque</cp:lastModifiedBy>
  <dcterms:created xsi:type="dcterms:W3CDTF">2025-01-26T15:26:57Z</dcterms:created>
  <dcterms:modified xsi:type="dcterms:W3CDTF">2025-01-26T16:07:36Z</dcterms:modified>
</cp:coreProperties>
</file>