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he\Documents\3d-printer\parts\grippers\Three_Finger_Gripper\BetaBots-Robot-Arm-Project-master\BetaBots-Robot-Arm-Project-master\ThreeFingerGripper\inventor\Gripper\"/>
    </mc:Choice>
  </mc:AlternateContent>
  <xr:revisionPtr revIDLastSave="0" documentId="13_ncr:1_{CA541197-046B-4800-BCC1-0854CEDEE64D}" xr6:coauthVersionLast="41" xr6:coauthVersionMax="41" xr10:uidLastSave="{00000000-0000-0000-0000-000000000000}"/>
  <bookViews>
    <workbookView xWindow="-120" yWindow="-120" windowWidth="25440" windowHeight="15390" activeTab="1" xr2:uid="{F920C549-C622-49FD-909F-8D5D1C0478BD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B6" i="2" l="1"/>
  <c r="B34" i="2" l="1"/>
  <c r="B35" i="2"/>
  <c r="A34" i="2"/>
  <c r="A35" i="2"/>
  <c r="A33" i="2" l="1"/>
  <c r="A31" i="2" l="1"/>
  <c r="A32" i="2"/>
  <c r="B33" i="2"/>
  <c r="B31" i="2"/>
  <c r="B32" i="2"/>
  <c r="G32" i="1" l="1"/>
  <c r="B2" i="2" l="1"/>
  <c r="B3" i="2"/>
  <c r="B4" i="2"/>
  <c r="B5" i="2"/>
  <c r="B7" i="2"/>
  <c r="B8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  <c r="G28" i="1"/>
  <c r="B20" i="1"/>
  <c r="B21" i="1"/>
  <c r="B22" i="1"/>
  <c r="B23" i="1"/>
  <c r="B24" i="1"/>
  <c r="B25" i="1"/>
  <c r="B26" i="1"/>
  <c r="B28" i="1"/>
  <c r="B29" i="1"/>
  <c r="B19" i="1"/>
  <c r="H20" i="1"/>
  <c r="H21" i="1"/>
  <c r="H22" i="1"/>
  <c r="H23" i="1"/>
  <c r="H24" i="1"/>
  <c r="H25" i="1"/>
  <c r="H26" i="1"/>
  <c r="H28" i="1"/>
  <c r="H29" i="1"/>
  <c r="H19" i="1"/>
  <c r="G20" i="1"/>
  <c r="G21" i="1"/>
  <c r="G22" i="1"/>
  <c r="G23" i="1"/>
  <c r="G24" i="1"/>
  <c r="G25" i="1"/>
  <c r="G26" i="1"/>
  <c r="G29" i="1"/>
  <c r="G19" i="1"/>
  <c r="B2" i="1"/>
  <c r="B13" i="2"/>
  <c r="B4" i="1"/>
  <c r="B3" i="1"/>
  <c r="H4" i="1"/>
  <c r="H3" i="1"/>
  <c r="B12" i="2"/>
  <c r="G4" i="1"/>
  <c r="G3" i="1"/>
  <c r="A2" i="2"/>
  <c r="A3" i="2"/>
  <c r="A4" i="2"/>
  <c r="A5" i="2"/>
  <c r="A6" i="2"/>
  <c r="A7" i="2"/>
  <c r="A8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1" i="2"/>
  <c r="L3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8" i="1"/>
  <c r="E5" i="1"/>
  <c r="E4" i="1"/>
  <c r="I4" i="1" s="1"/>
  <c r="E3" i="1"/>
  <c r="I3" i="1" s="1"/>
  <c r="E2" i="1"/>
  <c r="E1" i="1"/>
</calcChain>
</file>

<file path=xl/sharedStrings.xml><?xml version="1.0" encoding="utf-8"?>
<sst xmlns="http://schemas.openxmlformats.org/spreadsheetml/2006/main" count="113" uniqueCount="60">
  <si>
    <t>tol</t>
  </si>
  <si>
    <t>bore_press</t>
  </si>
  <si>
    <t>bore_clearance</t>
  </si>
  <si>
    <t>2.25 in</t>
  </si>
  <si>
    <t>1.21 in</t>
  </si>
  <si>
    <t>1.5 in</t>
  </si>
  <si>
    <t>0.162 in</t>
  </si>
  <si>
    <t>0.15 mm</t>
  </si>
  <si>
    <t>0.5 in</t>
  </si>
  <si>
    <t>0.189 in</t>
  </si>
  <si>
    <t>finger_width</t>
  </si>
  <si>
    <t>finger_part_A_length</t>
  </si>
  <si>
    <t>finger_part_B_length</t>
  </si>
  <si>
    <t>finger_thickness</t>
  </si>
  <si>
    <t>finger_link_width</t>
  </si>
  <si>
    <t>finger_link_clearence</t>
  </si>
  <si>
    <t>finger_link_clearence / 2 ul</t>
  </si>
  <si>
    <t>hinge_thickness</t>
  </si>
  <si>
    <t>bar_diameter</t>
  </si>
  <si>
    <t>hinge_act_length_c</t>
  </si>
  <si>
    <t>hinge_act_length_bc</t>
  </si>
  <si>
    <t>hinge_act_length_ab</t>
  </si>
  <si>
    <t>hinge_act_length_a</t>
  </si>
  <si>
    <t>hinge_guid_length_c</t>
  </si>
  <si>
    <t>hinge_guid_length_bc</t>
  </si>
  <si>
    <t>hinge_guid_length_ab</t>
  </si>
  <si>
    <t>hinge_guid_length_a</t>
  </si>
  <si>
    <t>bar_length_bc</t>
  </si>
  <si>
    <t>bar_act_length_ab</t>
  </si>
  <si>
    <t>bar_guid_length_ab</t>
  </si>
  <si>
    <t>0.4 in</t>
  </si>
  <si>
    <t>bar_thickness</t>
  </si>
  <si>
    <t>hinge_dist_sym_plane</t>
  </si>
  <si>
    <t>0.32 in</t>
  </si>
  <si>
    <t>0.2 in</t>
  </si>
  <si>
    <t>1/8"</t>
  </si>
  <si>
    <t>0.58 in</t>
  </si>
  <si>
    <t>7/8"</t>
  </si>
  <si>
    <t>1.125 in</t>
  </si>
  <si>
    <t>0.9 in</t>
  </si>
  <si>
    <t>2.125 in</t>
  </si>
  <si>
    <t>link_tol</t>
  </si>
  <si>
    <t>0.01 in</t>
  </si>
  <si>
    <t>bar_width</t>
  </si>
  <si>
    <t>0.25 in</t>
  </si>
  <si>
    <t>champfer</t>
  </si>
  <si>
    <t>/</t>
  </si>
  <si>
    <t>x</t>
  </si>
  <si>
    <t>fillet</t>
  </si>
  <si>
    <t>gear_diameter</t>
  </si>
  <si>
    <t>dist_finger_BC</t>
  </si>
  <si>
    <t>dist_hinge_points</t>
  </si>
  <si>
    <t>hinge_point</t>
  </si>
  <si>
    <t>dist_finger_BC - 2* 2.625</t>
  </si>
  <si>
    <t>0.075 mm</t>
  </si>
  <si>
    <t>bore_press_target</t>
  </si>
  <si>
    <t>bore_clearance_target</t>
  </si>
  <si>
    <t>bore_tol</t>
  </si>
  <si>
    <t>bore_clearance_target - bore_tol</t>
  </si>
  <si>
    <t>bore_press_target - bore_tol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</si>
</sst>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5DEE-E186-49D7-B9B1-DB195531BC46}">
  <dimension ref="A1:B35"/>
  <sheetViews>
    <sheetView workbookViewId="0">
      <selection activeCell="F10" sqref="F10"/>
    </sheetView>
  </sheetViews>
  <sheetFormatPr defaultRowHeight="15" x14ac:dyDescent="0.25"/>
  <cols>
    <col min="1" max="1" width="21.140625" bestFit="1" customWidth="1"/>
    <col min="2" max="2" width="25.5703125" bestFit="1" customWidth="1"/>
  </cols>
  <sheetData>
    <row r="1" spans="1:2" x14ac:dyDescent="0.25">
      <c r="A1" t="str">
        <f>Sheet2!A1</f>
        <v>finger_width</v>
      </c>
      <c r="B1">
        <f>Sheet2!B1</f>
        <v>25</v>
      </c>
    </row>
    <row r="2" spans="1:2" x14ac:dyDescent="0.25">
      <c r="A2" t="str">
        <f>Sheet2!A2</f>
        <v>finger_thickness</v>
      </c>
      <c r="B2">
        <f>Sheet2!B2</f>
        <v>8</v>
      </c>
    </row>
    <row r="3" spans="1:2" x14ac:dyDescent="0.25">
      <c r="A3" t="str">
        <f>Sheet2!A3</f>
        <v>finger_part_A_length</v>
      </c>
      <c r="B3">
        <f>Sheet2!B3</f>
        <v>42.862499999999997</v>
      </c>
    </row>
    <row r="4" spans="1:2" x14ac:dyDescent="0.25">
      <c r="A4" t="str">
        <f>Sheet2!A4</f>
        <v>finger_part_B_length</v>
      </c>
      <c r="B4">
        <f>Sheet2!B4</f>
        <v>28.574999999999996</v>
      </c>
    </row>
    <row r="5" spans="1:2" x14ac:dyDescent="0.25">
      <c r="A5" t="str">
        <f>Sheet2!A5</f>
        <v>finger_link_width</v>
      </c>
      <c r="B5">
        <f>Sheet2!B5</f>
        <v>3.5</v>
      </c>
    </row>
    <row r="6" spans="1:2" x14ac:dyDescent="0.25">
      <c r="A6" t="str">
        <f>Sheet2!A6</f>
        <v>finger_link_clearence</v>
      </c>
      <c r="B6" t="str">
        <f>Sheet2!B6</f>
        <v>0.075 mm</v>
      </c>
    </row>
    <row r="7" spans="1:2" x14ac:dyDescent="0.25">
      <c r="A7" t="str">
        <f>Sheet2!A7</f>
        <v>tol</v>
      </c>
      <c r="B7" t="str">
        <f>Sheet2!B7</f>
        <v>finger_link_clearence / 2 ul</v>
      </c>
    </row>
    <row r="8" spans="1:2" x14ac:dyDescent="0.25">
      <c r="A8" t="str">
        <f>Sheet2!A8</f>
        <v>link_tol</v>
      </c>
      <c r="B8" t="str">
        <f>Sheet2!B8</f>
        <v>0.01 in</v>
      </c>
    </row>
    <row r="9" spans="1:2" x14ac:dyDescent="0.25">
      <c r="A9" t="str">
        <f>Sheet2!A9</f>
        <v>bore_press_target</v>
      </c>
    </row>
    <row r="10" spans="1:2" x14ac:dyDescent="0.25">
      <c r="A10" t="str">
        <f>Sheet2!A10</f>
        <v>bore_clearance_target</v>
      </c>
    </row>
    <row r="11" spans="1:2" x14ac:dyDescent="0.25">
      <c r="A11" t="str">
        <f>Sheet2!A11</f>
        <v>bore_tol</v>
      </c>
    </row>
    <row r="12" spans="1:2" x14ac:dyDescent="0.25">
      <c r="A12" t="str">
        <f>Sheet2!A12</f>
        <v>bore_press</v>
      </c>
      <c r="B12" t="str">
        <f>Sheet2!B12</f>
        <v>bore_press_target - bore_tol</v>
      </c>
    </row>
    <row r="13" spans="1:2" x14ac:dyDescent="0.25">
      <c r="A13" t="str">
        <f>Sheet2!A13</f>
        <v>bore_clearance</v>
      </c>
      <c r="B13" t="str">
        <f>Sheet2!B13</f>
        <v>bore_clearance_target - bore_tol</v>
      </c>
    </row>
    <row r="14" spans="1:2" x14ac:dyDescent="0.25">
      <c r="A14" t="str">
        <f>Sheet2!A14</f>
        <v>bar_diameter</v>
      </c>
      <c r="B14">
        <f>Sheet2!B14</f>
        <v>6.5</v>
      </c>
    </row>
    <row r="15" spans="1:2" x14ac:dyDescent="0.25">
      <c r="A15" t="str">
        <f>Sheet2!A15</f>
        <v>bar_thickness</v>
      </c>
      <c r="B15">
        <f>Sheet2!B15</f>
        <v>4</v>
      </c>
    </row>
    <row r="16" spans="1:2" x14ac:dyDescent="0.25">
      <c r="A16" t="str">
        <f>Sheet2!A16</f>
        <v>bar_width</v>
      </c>
      <c r="B16">
        <f>Sheet2!B16</f>
        <v>7</v>
      </c>
    </row>
    <row r="17" spans="1:2" x14ac:dyDescent="0.25">
      <c r="A17" t="str">
        <f>Sheet2!A17</f>
        <v>hinge_dist_sym_plane</v>
      </c>
      <c r="B17">
        <f>Sheet2!B17</f>
        <v>4</v>
      </c>
    </row>
    <row r="18" spans="1:2" x14ac:dyDescent="0.25">
      <c r="A18" t="str">
        <f>Sheet2!A18</f>
        <v>hinge_thickness</v>
      </c>
      <c r="B18">
        <f>Sheet2!B18</f>
        <v>3</v>
      </c>
    </row>
    <row r="19" spans="1:2" x14ac:dyDescent="0.25">
      <c r="A19" t="str">
        <f>Sheet2!A19</f>
        <v>hinge_act_length_c</v>
      </c>
      <c r="B19">
        <f>Sheet2!B19</f>
        <v>7.62</v>
      </c>
    </row>
    <row r="20" spans="1:2" x14ac:dyDescent="0.25">
      <c r="A20" t="str">
        <f>Sheet2!A20</f>
        <v>hinge_act_length_bc</v>
      </c>
      <c r="B20">
        <f>Sheet2!B20</f>
        <v>16.668749999999999</v>
      </c>
    </row>
    <row r="21" spans="1:2" x14ac:dyDescent="0.25">
      <c r="A21" t="str">
        <f>Sheet2!A21</f>
        <v>hinge_act_length_ab</v>
      </c>
      <c r="B21">
        <f>Sheet2!B21</f>
        <v>11.048999999999998</v>
      </c>
    </row>
    <row r="22" spans="1:2" x14ac:dyDescent="0.25">
      <c r="A22" t="str">
        <f>Sheet2!A22</f>
        <v>hinge_act_length_a</v>
      </c>
      <c r="B22">
        <f>Sheet2!B22</f>
        <v>21.431249999999999</v>
      </c>
    </row>
    <row r="23" spans="1:2" x14ac:dyDescent="0.25">
      <c r="A23" t="str">
        <f>Sheet2!A23</f>
        <v>hinge_guid_length_c</v>
      </c>
      <c r="B23">
        <f>Sheet2!B23</f>
        <v>9.5249999999999986</v>
      </c>
    </row>
    <row r="24" spans="1:2" x14ac:dyDescent="0.25">
      <c r="A24" t="str">
        <f>Sheet2!A24</f>
        <v>hinge_guid_length_bc</v>
      </c>
      <c r="B24">
        <f>Sheet2!B24</f>
        <v>9.5249999999999986</v>
      </c>
    </row>
    <row r="25" spans="1:2" x14ac:dyDescent="0.25">
      <c r="A25" t="str">
        <f>Sheet2!A25</f>
        <v>hinge_guid_length_ab</v>
      </c>
      <c r="B25">
        <f>Sheet2!B25</f>
        <v>17.145</v>
      </c>
    </row>
    <row r="26" spans="1:2" x14ac:dyDescent="0.25">
      <c r="A26" t="str">
        <f>Sheet2!A26</f>
        <v>hinge_guid_length_a</v>
      </c>
      <c r="B26">
        <f>Sheet2!B26</f>
        <v>17.145</v>
      </c>
    </row>
    <row r="27" spans="1:2" x14ac:dyDescent="0.25">
      <c r="A27" t="str">
        <f>Sheet2!A27</f>
        <v>bar_length_bc</v>
      </c>
      <c r="B27" t="str">
        <f>Sheet2!B27</f>
        <v>finger_part_B_length</v>
      </c>
    </row>
    <row r="28" spans="1:2" x14ac:dyDescent="0.25">
      <c r="A28" t="str">
        <f>Sheet2!A28</f>
        <v>bar_act_length_ab</v>
      </c>
      <c r="B28">
        <f>Sheet2!B28</f>
        <v>40.481249999999996</v>
      </c>
    </row>
    <row r="29" spans="1:2" x14ac:dyDescent="0.25">
      <c r="A29" t="str">
        <f>Sheet2!A29</f>
        <v>bar_guid_length_ab</v>
      </c>
      <c r="B29">
        <f>Sheet2!B29</f>
        <v>43.275000000000006</v>
      </c>
    </row>
    <row r="30" spans="1:2" x14ac:dyDescent="0.25">
      <c r="A30" t="str">
        <f>Sheet2!A30</f>
        <v>champfer</v>
      </c>
      <c r="B30">
        <f>Sheet2!B30</f>
        <v>0.3</v>
      </c>
    </row>
    <row r="31" spans="1:2" x14ac:dyDescent="0.25">
      <c r="A31" t="str">
        <f>Sheet2!A31</f>
        <v>fillet</v>
      </c>
      <c r="B31">
        <f>Sheet2!B31</f>
        <v>0.4</v>
      </c>
    </row>
    <row r="32" spans="1:2" x14ac:dyDescent="0.25">
      <c r="A32" t="str">
        <f>Sheet2!A32</f>
        <v>gear_diameter</v>
      </c>
      <c r="B32">
        <f>Sheet2!B32</f>
        <v>14</v>
      </c>
    </row>
    <row r="33" spans="1:2" x14ac:dyDescent="0.25">
      <c r="A33" t="str">
        <f>Sheet2!A33</f>
        <v>dist_finger_BC</v>
      </c>
      <c r="B33">
        <f>Sheet2!B33</f>
        <v>56.5</v>
      </c>
    </row>
    <row r="34" spans="1:2" x14ac:dyDescent="0.25">
      <c r="A34" t="str">
        <f>Sheet2!A34</f>
        <v>dist_hinge_points</v>
      </c>
      <c r="B34" t="str">
        <f>Sheet2!B34</f>
        <v>dist_finger_BC - 2* 2.625</v>
      </c>
    </row>
    <row r="35" spans="1:2" x14ac:dyDescent="0.25">
      <c r="A35" t="str">
        <f>Sheet2!A35</f>
        <v>hinge_point</v>
      </c>
      <c r="B35">
        <f>Sheet2!B35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8530-4032-4332-B18B-AEF8715E6BA5}">
  <dimension ref="A1:L35"/>
  <sheetViews>
    <sheetView tabSelected="1" workbookViewId="0">
      <selection activeCell="J18" sqref="J18"/>
    </sheetView>
  </sheetViews>
  <sheetFormatPr defaultRowHeight="15" x14ac:dyDescent="0.25"/>
  <cols>
    <col min="1" max="1" width="25.5703125" customWidth="1"/>
    <col min="2" max="2" width="30.7109375" bestFit="1" customWidth="1"/>
    <col min="3" max="3" width="20" customWidth="1"/>
    <col min="4" max="4" width="26.28515625" customWidth="1"/>
    <col min="5" max="5" width="9.140625" style="1"/>
  </cols>
  <sheetData>
    <row r="1" spans="1:12" x14ac:dyDescent="0.25">
      <c r="A1" t="s">
        <v>10</v>
      </c>
      <c r="B1">
        <v>25</v>
      </c>
      <c r="C1" t="s">
        <v>4</v>
      </c>
      <c r="D1" t="s">
        <v>4</v>
      </c>
      <c r="E1">
        <f>1.21 * 25.4</f>
        <v>30.733999999999998</v>
      </c>
      <c r="F1" s="1" t="s">
        <v>46</v>
      </c>
      <c r="I1">
        <v>25</v>
      </c>
    </row>
    <row r="2" spans="1:12" x14ac:dyDescent="0.25">
      <c r="A2" t="s">
        <v>13</v>
      </c>
      <c r="B2">
        <f>H2</f>
        <v>8</v>
      </c>
      <c r="C2" t="s">
        <v>8</v>
      </c>
      <c r="D2" t="s">
        <v>8</v>
      </c>
      <c r="E2">
        <f xml:space="preserve"> 0.5 * 25.4</f>
        <v>12.7</v>
      </c>
      <c r="F2" s="1" t="s">
        <v>46</v>
      </c>
      <c r="H2">
        <v>8</v>
      </c>
      <c r="I2">
        <v>8</v>
      </c>
    </row>
    <row r="3" spans="1:12" x14ac:dyDescent="0.25">
      <c r="A3" t="s">
        <v>11</v>
      </c>
      <c r="B3">
        <f>H3</f>
        <v>42.862499999999997</v>
      </c>
      <c r="C3" t="s">
        <v>3</v>
      </c>
      <c r="D3" t="s">
        <v>3</v>
      </c>
      <c r="E3">
        <f>2.25*25.4</f>
        <v>57.15</v>
      </c>
      <c r="F3" s="1" t="s">
        <v>47</v>
      </c>
      <c r="G3">
        <f>E3*L3</f>
        <v>42.862499999999997</v>
      </c>
      <c r="H3">
        <f>G3</f>
        <v>42.862499999999997</v>
      </c>
      <c r="I3">
        <f>J3/E3</f>
        <v>0.69991251093613305</v>
      </c>
      <c r="J3">
        <v>40</v>
      </c>
      <c r="L3">
        <f>0.75</f>
        <v>0.75</v>
      </c>
    </row>
    <row r="4" spans="1:12" x14ac:dyDescent="0.25">
      <c r="A4" t="s">
        <v>12</v>
      </c>
      <c r="B4">
        <f>H4</f>
        <v>28.574999999999996</v>
      </c>
      <c r="C4" t="s">
        <v>5</v>
      </c>
      <c r="D4" t="s">
        <v>5</v>
      </c>
      <c r="E4">
        <f>1.5*25.4</f>
        <v>38.099999999999994</v>
      </c>
      <c r="F4" s="1" t="s">
        <v>47</v>
      </c>
      <c r="G4">
        <f>E4*L3</f>
        <v>28.574999999999996</v>
      </c>
      <c r="H4">
        <f>G4</f>
        <v>28.574999999999996</v>
      </c>
      <c r="I4">
        <f>J4/E4</f>
        <v>0.6561679790026248</v>
      </c>
      <c r="J4">
        <v>25</v>
      </c>
    </row>
    <row r="5" spans="1:12" x14ac:dyDescent="0.25">
      <c r="A5" t="s">
        <v>14</v>
      </c>
      <c r="B5">
        <v>3.5</v>
      </c>
      <c r="C5" t="s">
        <v>6</v>
      </c>
      <c r="D5" t="s">
        <v>6</v>
      </c>
      <c r="E5">
        <f>0.162*25.4</f>
        <v>4.1147999999999998</v>
      </c>
      <c r="F5" s="1"/>
    </row>
    <row r="6" spans="1:12" x14ac:dyDescent="0.25">
      <c r="A6" t="s">
        <v>15</v>
      </c>
      <c r="B6" t="s">
        <v>54</v>
      </c>
      <c r="C6" t="s">
        <v>7</v>
      </c>
      <c r="D6" t="s">
        <v>7</v>
      </c>
      <c r="E6">
        <v>0.15</v>
      </c>
      <c r="F6" s="1"/>
    </row>
    <row r="7" spans="1:12" x14ac:dyDescent="0.25">
      <c r="A7" t="s">
        <v>0</v>
      </c>
      <c r="B7" t="s">
        <v>16</v>
      </c>
      <c r="C7" t="s">
        <v>16</v>
      </c>
      <c r="D7" t="s">
        <v>16</v>
      </c>
      <c r="E7" t="s">
        <v>16</v>
      </c>
      <c r="F7" s="1"/>
    </row>
    <row r="8" spans="1:12" x14ac:dyDescent="0.25">
      <c r="A8" t="s">
        <v>41</v>
      </c>
      <c r="B8" t="s">
        <v>42</v>
      </c>
      <c r="C8" t="s">
        <v>42</v>
      </c>
      <c r="D8" t="s">
        <v>42</v>
      </c>
      <c r="E8">
        <f>0.01*25.4</f>
        <v>0.254</v>
      </c>
      <c r="F8" s="1"/>
    </row>
    <row r="9" spans="1:12" x14ac:dyDescent="0.25">
      <c r="A9" t="s">
        <v>55</v>
      </c>
      <c r="B9">
        <v>3</v>
      </c>
      <c r="E9"/>
      <c r="F9" s="1"/>
    </row>
    <row r="10" spans="1:12" x14ac:dyDescent="0.25">
      <c r="A10" t="s">
        <v>56</v>
      </c>
      <c r="B10">
        <v>3.05</v>
      </c>
      <c r="E10"/>
      <c r="F10" s="1"/>
    </row>
    <row r="11" spans="1:12" x14ac:dyDescent="0.25">
      <c r="A11" t="s">
        <v>57</v>
      </c>
      <c r="B11">
        <v>2.5000000000000001E-2</v>
      </c>
      <c r="E11"/>
      <c r="F11" s="1"/>
    </row>
    <row r="12" spans="1:12" x14ac:dyDescent="0.25">
      <c r="A12" t="s">
        <v>1</v>
      </c>
      <c r="B12" t="s">
        <v>59</v>
      </c>
      <c r="C12" t="s">
        <v>9</v>
      </c>
      <c r="D12" t="s">
        <v>9</v>
      </c>
      <c r="E12">
        <f>0.189*25.4</f>
        <v>4.8006000000000002</v>
      </c>
      <c r="F12" s="1"/>
      <c r="G12">
        <v>3</v>
      </c>
      <c r="H12">
        <v>2.9249999999999998</v>
      </c>
    </row>
    <row r="13" spans="1:12" x14ac:dyDescent="0.25">
      <c r="A13" t="s">
        <v>2</v>
      </c>
      <c r="B13" t="s">
        <v>58</v>
      </c>
      <c r="C13" t="s">
        <v>1</v>
      </c>
      <c r="D13" t="s">
        <v>1</v>
      </c>
      <c r="E13">
        <f>0.189*25.4</f>
        <v>4.8006000000000002</v>
      </c>
      <c r="F13" s="1"/>
      <c r="G13">
        <v>3.1</v>
      </c>
      <c r="H13">
        <v>3.0249999999999999</v>
      </c>
    </row>
    <row r="14" spans="1:12" x14ac:dyDescent="0.25">
      <c r="A14" t="s">
        <v>18</v>
      </c>
      <c r="B14">
        <v>6.5</v>
      </c>
      <c r="C14" t="s">
        <v>30</v>
      </c>
      <c r="D14" t="s">
        <v>30</v>
      </c>
      <c r="E14">
        <f>0.4*25.4</f>
        <v>10.16</v>
      </c>
      <c r="F14" s="1" t="s">
        <v>46</v>
      </c>
    </row>
    <row r="15" spans="1:12" x14ac:dyDescent="0.25">
      <c r="A15" t="s">
        <v>31</v>
      </c>
      <c r="B15">
        <v>4</v>
      </c>
      <c r="C15" t="s">
        <v>44</v>
      </c>
      <c r="D15" t="s">
        <v>44</v>
      </c>
      <c r="E15">
        <f xml:space="preserve"> 0.25*25.4</f>
        <v>6.35</v>
      </c>
      <c r="F15" s="1" t="s">
        <v>46</v>
      </c>
    </row>
    <row r="16" spans="1:12" x14ac:dyDescent="0.25">
      <c r="A16" t="s">
        <v>43</v>
      </c>
      <c r="B16">
        <v>7</v>
      </c>
      <c r="C16" t="s">
        <v>33</v>
      </c>
      <c r="D16" t="s">
        <v>33</v>
      </c>
      <c r="E16">
        <f>0.32*25.4</f>
        <v>8.1280000000000001</v>
      </c>
      <c r="F16" s="1" t="s">
        <v>46</v>
      </c>
    </row>
    <row r="17" spans="1:8" x14ac:dyDescent="0.25">
      <c r="A17" t="s">
        <v>32</v>
      </c>
      <c r="B17">
        <v>4</v>
      </c>
      <c r="C17" t="s">
        <v>34</v>
      </c>
      <c r="D17" t="s">
        <v>34</v>
      </c>
      <c r="E17">
        <f>0.2*25.4</f>
        <v>5.08</v>
      </c>
      <c r="F17" s="1" t="s">
        <v>46</v>
      </c>
    </row>
    <row r="18" spans="1:8" x14ac:dyDescent="0.25">
      <c r="A18" t="s">
        <v>17</v>
      </c>
      <c r="B18">
        <v>3</v>
      </c>
      <c r="C18" t="s">
        <v>35</v>
      </c>
      <c r="D18" t="s">
        <v>35</v>
      </c>
      <c r="E18">
        <f>1/8*25.4</f>
        <v>3.1749999999999998</v>
      </c>
      <c r="F18" s="1" t="s">
        <v>46</v>
      </c>
    </row>
    <row r="19" spans="1:8" x14ac:dyDescent="0.25">
      <c r="A19" t="s">
        <v>19</v>
      </c>
      <c r="B19">
        <f>H19</f>
        <v>7.62</v>
      </c>
      <c r="C19" t="s">
        <v>30</v>
      </c>
      <c r="D19" t="s">
        <v>30</v>
      </c>
      <c r="E19">
        <f xml:space="preserve"> 0.4*25.4</f>
        <v>10.16</v>
      </c>
      <c r="F19" s="1" t="s">
        <v>47</v>
      </c>
      <c r="G19">
        <f>E19*$L$3</f>
        <v>7.62</v>
      </c>
      <c r="H19">
        <f>G19</f>
        <v>7.62</v>
      </c>
    </row>
    <row r="20" spans="1:8" x14ac:dyDescent="0.25">
      <c r="A20" t="s">
        <v>20</v>
      </c>
      <c r="B20">
        <f t="shared" ref="B20:B29" si="0">H20</f>
        <v>16.668749999999999</v>
      </c>
      <c r="C20" t="s">
        <v>37</v>
      </c>
      <c r="D20" t="s">
        <v>37</v>
      </c>
      <c r="E20">
        <f xml:space="preserve"> 7/8*25.4</f>
        <v>22.224999999999998</v>
      </c>
      <c r="F20" s="1" t="s">
        <v>47</v>
      </c>
      <c r="G20">
        <f t="shared" ref="G20:G32" si="1">E20*$L$3</f>
        <v>16.668749999999999</v>
      </c>
      <c r="H20">
        <f t="shared" ref="H20:H29" si="2">G20</f>
        <v>16.668749999999999</v>
      </c>
    </row>
    <row r="21" spans="1:8" x14ac:dyDescent="0.25">
      <c r="A21" t="s">
        <v>21</v>
      </c>
      <c r="B21">
        <f t="shared" si="0"/>
        <v>11.048999999999998</v>
      </c>
      <c r="C21" t="s">
        <v>36</v>
      </c>
      <c r="D21" t="s">
        <v>36</v>
      </c>
      <c r="E21">
        <f>0.58*25.4</f>
        <v>14.731999999999998</v>
      </c>
      <c r="F21" s="1" t="s">
        <v>47</v>
      </c>
      <c r="G21">
        <f t="shared" si="1"/>
        <v>11.048999999999998</v>
      </c>
      <c r="H21">
        <f t="shared" si="2"/>
        <v>11.048999999999998</v>
      </c>
    </row>
    <row r="22" spans="1:8" x14ac:dyDescent="0.25">
      <c r="A22" t="s">
        <v>22</v>
      </c>
      <c r="B22">
        <f t="shared" si="0"/>
        <v>21.431249999999999</v>
      </c>
      <c r="C22" t="s">
        <v>38</v>
      </c>
      <c r="D22" t="s">
        <v>38</v>
      </c>
      <c r="E22">
        <f>1.125*25.4</f>
        <v>28.574999999999999</v>
      </c>
      <c r="F22" s="1" t="s">
        <v>47</v>
      </c>
      <c r="G22">
        <f t="shared" si="1"/>
        <v>21.431249999999999</v>
      </c>
      <c r="H22">
        <f t="shared" si="2"/>
        <v>21.431249999999999</v>
      </c>
    </row>
    <row r="23" spans="1:8" x14ac:dyDescent="0.25">
      <c r="A23" t="s">
        <v>23</v>
      </c>
      <c r="B23">
        <f t="shared" si="0"/>
        <v>9.5249999999999986</v>
      </c>
      <c r="C23" t="s">
        <v>8</v>
      </c>
      <c r="D23" t="s">
        <v>8</v>
      </c>
      <c r="E23">
        <f>0.5*25.4</f>
        <v>12.7</v>
      </c>
      <c r="F23" s="1" t="s">
        <v>47</v>
      </c>
      <c r="G23">
        <f t="shared" si="1"/>
        <v>9.5249999999999986</v>
      </c>
      <c r="H23">
        <f t="shared" si="2"/>
        <v>9.5249999999999986</v>
      </c>
    </row>
    <row r="24" spans="1:8" x14ac:dyDescent="0.25">
      <c r="A24" t="s">
        <v>24</v>
      </c>
      <c r="B24">
        <f t="shared" si="0"/>
        <v>9.5249999999999986</v>
      </c>
      <c r="C24" t="s">
        <v>8</v>
      </c>
      <c r="D24" t="s">
        <v>8</v>
      </c>
      <c r="E24">
        <f>0.5*25.4</f>
        <v>12.7</v>
      </c>
      <c r="F24" s="1" t="s">
        <v>47</v>
      </c>
      <c r="G24">
        <f t="shared" si="1"/>
        <v>9.5249999999999986</v>
      </c>
      <c r="H24">
        <f t="shared" si="2"/>
        <v>9.5249999999999986</v>
      </c>
    </row>
    <row r="25" spans="1:8" x14ac:dyDescent="0.25">
      <c r="A25" t="s">
        <v>25</v>
      </c>
      <c r="B25">
        <f t="shared" si="0"/>
        <v>17.145</v>
      </c>
      <c r="C25" t="s">
        <v>39</v>
      </c>
      <c r="D25" t="s">
        <v>39</v>
      </c>
      <c r="E25">
        <f xml:space="preserve"> 0.9*25.4</f>
        <v>22.86</v>
      </c>
      <c r="F25" s="1" t="s">
        <v>47</v>
      </c>
      <c r="G25">
        <f t="shared" si="1"/>
        <v>17.145</v>
      </c>
      <c r="H25">
        <f t="shared" si="2"/>
        <v>17.145</v>
      </c>
    </row>
    <row r="26" spans="1:8" x14ac:dyDescent="0.25">
      <c r="A26" t="s">
        <v>26</v>
      </c>
      <c r="B26">
        <f t="shared" si="0"/>
        <v>17.145</v>
      </c>
      <c r="C26" t="s">
        <v>39</v>
      </c>
      <c r="D26" t="s">
        <v>39</v>
      </c>
      <c r="E26">
        <f>0.9*25.4</f>
        <v>22.86</v>
      </c>
      <c r="F26" s="1" t="s">
        <v>47</v>
      </c>
      <c r="G26">
        <f t="shared" si="1"/>
        <v>17.145</v>
      </c>
      <c r="H26">
        <f t="shared" si="2"/>
        <v>17.145</v>
      </c>
    </row>
    <row r="27" spans="1:8" x14ac:dyDescent="0.25">
      <c r="A27" t="s">
        <v>27</v>
      </c>
      <c r="B27" t="s">
        <v>12</v>
      </c>
      <c r="C27" t="s">
        <v>12</v>
      </c>
      <c r="D27" t="s">
        <v>12</v>
      </c>
      <c r="E27" t="s">
        <v>12</v>
      </c>
      <c r="F27" s="1"/>
    </row>
    <row r="28" spans="1:8" x14ac:dyDescent="0.25">
      <c r="A28" t="s">
        <v>28</v>
      </c>
      <c r="B28">
        <f t="shared" si="0"/>
        <v>40.481249999999996</v>
      </c>
      <c r="C28" t="s">
        <v>40</v>
      </c>
      <c r="D28" t="s">
        <v>40</v>
      </c>
      <c r="E28">
        <f>2.125*25.4</f>
        <v>53.974999999999994</v>
      </c>
      <c r="F28" s="1" t="s">
        <v>47</v>
      </c>
      <c r="G28">
        <f>E28*$L$3</f>
        <v>40.481249999999996</v>
      </c>
      <c r="H28">
        <f t="shared" si="2"/>
        <v>40.481249999999996</v>
      </c>
    </row>
    <row r="29" spans="1:8" x14ac:dyDescent="0.25">
      <c r="A29" t="s">
        <v>29</v>
      </c>
      <c r="B29">
        <f t="shared" si="0"/>
        <v>43.275000000000006</v>
      </c>
      <c r="C29">
        <v>57.7</v>
      </c>
      <c r="D29">
        <v>57.7</v>
      </c>
      <c r="E29">
        <v>57.7</v>
      </c>
      <c r="F29" s="1" t="s">
        <v>47</v>
      </c>
      <c r="G29">
        <f t="shared" si="1"/>
        <v>43.275000000000006</v>
      </c>
      <c r="H29">
        <f t="shared" si="2"/>
        <v>43.275000000000006</v>
      </c>
    </row>
    <row r="30" spans="1:8" x14ac:dyDescent="0.25">
      <c r="A30" t="s">
        <v>45</v>
      </c>
      <c r="B30">
        <v>0.3</v>
      </c>
      <c r="C30">
        <v>0.3</v>
      </c>
      <c r="D30">
        <v>0.3</v>
      </c>
      <c r="E30"/>
      <c r="F30" s="1"/>
    </row>
    <row r="31" spans="1:8" x14ac:dyDescent="0.25">
      <c r="A31" t="s">
        <v>48</v>
      </c>
      <c r="B31">
        <v>0.4</v>
      </c>
      <c r="C31">
        <v>0.4</v>
      </c>
      <c r="D31">
        <v>0.4</v>
      </c>
    </row>
    <row r="32" spans="1:8" x14ac:dyDescent="0.25">
      <c r="A32" t="s">
        <v>49</v>
      </c>
      <c r="B32">
        <v>14</v>
      </c>
      <c r="C32">
        <v>14</v>
      </c>
      <c r="D32">
        <v>14</v>
      </c>
      <c r="E32" s="1">
        <v>14</v>
      </c>
      <c r="G32">
        <f t="shared" si="1"/>
        <v>10.5</v>
      </c>
    </row>
    <row r="33" spans="1:2" x14ac:dyDescent="0.25">
      <c r="A33" t="s">
        <v>50</v>
      </c>
      <c r="B33">
        <v>56.5</v>
      </c>
    </row>
    <row r="34" spans="1:2" x14ac:dyDescent="0.25">
      <c r="A34" t="s">
        <v>51</v>
      </c>
      <c r="B34" t="s">
        <v>53</v>
      </c>
    </row>
    <row r="35" spans="1:2" x14ac:dyDescent="0.25">
      <c r="A35" t="s">
        <v>52</v>
      </c>
      <c r="B35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Ilg</dc:creator>
  <cp:lastModifiedBy>Manuel Ilg</cp:lastModifiedBy>
  <dcterms:created xsi:type="dcterms:W3CDTF">2019-01-31T18:00:06Z</dcterms:created>
  <dcterms:modified xsi:type="dcterms:W3CDTF">2019-04-04T14:28:52Z</dcterms:modified>
</cp:coreProperties>
</file>