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isalbertotamezsecenas/Library/CloudStorage/GoogleDrive-ltamez1208@gmail.com/Mi unidad/Macbook Pro/GRUPO STRATEGA/Socialware/Proyectos/Albacar/"/>
    </mc:Choice>
  </mc:AlternateContent>
  <xr:revisionPtr revIDLastSave="0" documentId="8_{B5C59DE9-8986-D942-892D-D144D131A294}" xr6:coauthVersionLast="47" xr6:coauthVersionMax="47" xr10:uidLastSave="{00000000-0000-0000-0000-000000000000}"/>
  <bookViews>
    <workbookView xWindow="0" yWindow="500" windowWidth="38400" windowHeight="19700" tabRatio="500" xr2:uid="{00000000-000D-0000-FFFF-FFFF00000000}"/>
  </bookViews>
  <sheets>
    <sheet name="Insolutos pago mensual" sheetId="9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9" l="1"/>
  <c r="B16" i="9"/>
  <c r="B5" i="9"/>
  <c r="C16" i="9" l="1"/>
  <c r="D16" i="9" s="1"/>
  <c r="B8" i="9"/>
  <c r="E16" i="9" l="1"/>
  <c r="F16" i="9" s="1"/>
  <c r="I16" i="9"/>
  <c r="H16" i="9" s="1"/>
  <c r="G16" i="9"/>
  <c r="B17" i="9" s="1"/>
  <c r="C17" i="9" l="1"/>
  <c r="E17" i="9" s="1"/>
  <c r="G17" i="9" s="1"/>
  <c r="B18" i="9" s="1"/>
  <c r="C18" i="9" l="1"/>
  <c r="I17" i="9"/>
  <c r="H17" i="9" s="1"/>
  <c r="D17" i="9"/>
  <c r="F17" i="9" s="1"/>
  <c r="I18" i="9" l="1"/>
  <c r="H18" i="9" s="1"/>
  <c r="D18" i="9"/>
  <c r="E18" i="9"/>
  <c r="F18" i="9" l="1"/>
  <c r="G18" i="9"/>
  <c r="B19" i="9" s="1"/>
  <c r="C19" i="9" l="1"/>
  <c r="E19" i="9" s="1"/>
  <c r="G19" i="9" l="1"/>
  <c r="B20" i="9" s="1"/>
  <c r="I19" i="9"/>
  <c r="H19" i="9" s="1"/>
  <c r="D19" i="9"/>
  <c r="F19" i="9" s="1"/>
  <c r="C20" i="9" l="1"/>
  <c r="I20" i="9" l="1"/>
  <c r="H20" i="9" s="1"/>
  <c r="D20" i="9"/>
  <c r="E20" i="9"/>
  <c r="G20" i="9" s="1"/>
  <c r="B21" i="9" s="1"/>
  <c r="F20" i="9" l="1"/>
  <c r="C21" i="9"/>
  <c r="I21" i="9" l="1"/>
  <c r="H21" i="9" s="1"/>
  <c r="D21" i="9"/>
  <c r="E21" i="9"/>
  <c r="G21" i="9" s="1"/>
  <c r="B22" i="9" s="1"/>
  <c r="C22" i="9" l="1"/>
  <c r="F21" i="9"/>
  <c r="I22" i="9" l="1"/>
  <c r="H22" i="9" s="1"/>
  <c r="D22" i="9"/>
  <c r="E22" i="9"/>
  <c r="G22" i="9" s="1"/>
  <c r="B23" i="9" s="1"/>
  <c r="F22" i="9" l="1"/>
  <c r="C23" i="9"/>
  <c r="I23" i="9" l="1"/>
  <c r="H23" i="9" s="1"/>
  <c r="D23" i="9"/>
  <c r="E23" i="9"/>
  <c r="G23" i="9" s="1"/>
  <c r="B24" i="9" s="1"/>
  <c r="F23" i="9" l="1"/>
  <c r="C24" i="9"/>
  <c r="I24" i="9" l="1"/>
  <c r="H24" i="9" s="1"/>
  <c r="D24" i="9"/>
  <c r="E24" i="9"/>
  <c r="G24" i="9" s="1"/>
  <c r="B25" i="9" s="1"/>
  <c r="F24" i="9" l="1"/>
  <c r="C25" i="9"/>
  <c r="I25" i="9" l="1"/>
  <c r="H25" i="9" s="1"/>
  <c r="D25" i="9"/>
  <c r="E25" i="9"/>
  <c r="G25" i="9" s="1"/>
  <c r="B26" i="9" s="1"/>
  <c r="F25" i="9" l="1"/>
  <c r="C26" i="9"/>
  <c r="E26" i="9" s="1"/>
  <c r="G26" i="9" s="1"/>
  <c r="B27" i="9" s="1"/>
  <c r="C27" i="9" l="1"/>
  <c r="E27" i="9" s="1"/>
  <c r="G27" i="9" s="1"/>
  <c r="B28" i="9" s="1"/>
  <c r="I26" i="9"/>
  <c r="H26" i="9" s="1"/>
  <c r="D26" i="9"/>
  <c r="F26" i="9" s="1"/>
  <c r="I27" i="9" l="1"/>
  <c r="H27" i="9" s="1"/>
  <c r="D27" i="9"/>
  <c r="F27" i="9" s="1"/>
  <c r="C28" i="9"/>
  <c r="E28" i="9" s="1"/>
  <c r="G28" i="9" s="1"/>
  <c r="B29" i="9" s="1"/>
  <c r="C29" i="9" l="1"/>
  <c r="E29" i="9" s="1"/>
  <c r="G29" i="9" s="1"/>
  <c r="B30" i="9" s="1"/>
  <c r="D28" i="9"/>
  <c r="F28" i="9" s="1"/>
  <c r="I28" i="9"/>
  <c r="H28" i="9" s="1"/>
  <c r="C30" i="9" l="1"/>
  <c r="E30" i="9" s="1"/>
  <c r="G30" i="9" s="1"/>
  <c r="B31" i="9" s="1"/>
  <c r="I29" i="9"/>
  <c r="H29" i="9" s="1"/>
  <c r="D29" i="9"/>
  <c r="F29" i="9" s="1"/>
  <c r="C31" i="9" l="1"/>
  <c r="E31" i="9" s="1"/>
  <c r="G31" i="9" s="1"/>
  <c r="B32" i="9" s="1"/>
  <c r="I30" i="9"/>
  <c r="H30" i="9" s="1"/>
  <c r="D30" i="9"/>
  <c r="F30" i="9" s="1"/>
  <c r="C32" i="9" l="1"/>
  <c r="E32" i="9" s="1"/>
  <c r="G32" i="9" s="1"/>
  <c r="B33" i="9" s="1"/>
  <c r="I31" i="9"/>
  <c r="H31" i="9" s="1"/>
  <c r="D31" i="9"/>
  <c r="F31" i="9" s="1"/>
  <c r="I32" i="9" l="1"/>
  <c r="H32" i="9" s="1"/>
  <c r="D32" i="9"/>
  <c r="F32" i="9" s="1"/>
  <c r="C33" i="9"/>
  <c r="E33" i="9" s="1"/>
  <c r="G33" i="9" s="1"/>
  <c r="B34" i="9" s="1"/>
  <c r="C34" i="9" l="1"/>
  <c r="E34" i="9" s="1"/>
  <c r="G34" i="9" s="1"/>
  <c r="B35" i="9" s="1"/>
  <c r="I33" i="9"/>
  <c r="H33" i="9" s="1"/>
  <c r="D33" i="9"/>
  <c r="F33" i="9" s="1"/>
  <c r="I34" i="9" l="1"/>
  <c r="H34" i="9" s="1"/>
  <c r="D34" i="9"/>
  <c r="F34" i="9" s="1"/>
  <c r="C35" i="9"/>
  <c r="E35" i="9" s="1"/>
  <c r="G35" i="9" s="1"/>
  <c r="B36" i="9" s="1"/>
  <c r="C36" i="9" l="1"/>
  <c r="E36" i="9" s="1"/>
  <c r="G36" i="9" s="1"/>
  <c r="B37" i="9" s="1"/>
  <c r="I35" i="9"/>
  <c r="H35" i="9" s="1"/>
  <c r="D35" i="9"/>
  <c r="F35" i="9" s="1"/>
  <c r="C37" i="9" l="1"/>
  <c r="E37" i="9" s="1"/>
  <c r="G37" i="9" s="1"/>
  <c r="B38" i="9" s="1"/>
  <c r="D36" i="9"/>
  <c r="F36" i="9" s="1"/>
  <c r="I36" i="9"/>
  <c r="H36" i="9" s="1"/>
  <c r="C38" i="9" l="1"/>
  <c r="E38" i="9" s="1"/>
  <c r="G38" i="9" s="1"/>
  <c r="B39" i="9" s="1"/>
  <c r="I37" i="9"/>
  <c r="H37" i="9" s="1"/>
  <c r="D37" i="9"/>
  <c r="F37" i="9" s="1"/>
  <c r="C39" i="9" l="1"/>
  <c r="E39" i="9" s="1"/>
  <c r="G39" i="9" s="1"/>
  <c r="B40" i="9" s="1"/>
  <c r="I38" i="9"/>
  <c r="H38" i="9" s="1"/>
  <c r="D38" i="9"/>
  <c r="F38" i="9" s="1"/>
  <c r="C40" i="9" l="1"/>
  <c r="E40" i="9" s="1"/>
  <c r="G40" i="9" s="1"/>
  <c r="B41" i="9" s="1"/>
  <c r="I39" i="9"/>
  <c r="H39" i="9" s="1"/>
  <c r="D39" i="9"/>
  <c r="F39" i="9" s="1"/>
  <c r="C41" i="9" l="1"/>
  <c r="E41" i="9" s="1"/>
  <c r="G41" i="9" s="1"/>
  <c r="B42" i="9" s="1"/>
  <c r="I40" i="9"/>
  <c r="H40" i="9" s="1"/>
  <c r="D40" i="9"/>
  <c r="F40" i="9" s="1"/>
  <c r="C42" i="9" l="1"/>
  <c r="E42" i="9" s="1"/>
  <c r="G42" i="9" s="1"/>
  <c r="B43" i="9" s="1"/>
  <c r="I41" i="9"/>
  <c r="H41" i="9" s="1"/>
  <c r="D41" i="9"/>
  <c r="F41" i="9" s="1"/>
  <c r="C43" i="9" l="1"/>
  <c r="E43" i="9" s="1"/>
  <c r="G43" i="9" s="1"/>
  <c r="B44" i="9" s="1"/>
  <c r="I42" i="9"/>
  <c r="H42" i="9" s="1"/>
  <c r="D42" i="9"/>
  <c r="F42" i="9" s="1"/>
  <c r="C44" i="9" l="1"/>
  <c r="E44" i="9" s="1"/>
  <c r="G44" i="9" s="1"/>
  <c r="B45" i="9" s="1"/>
  <c r="I43" i="9"/>
  <c r="H43" i="9" s="1"/>
  <c r="D43" i="9"/>
  <c r="F43" i="9" s="1"/>
  <c r="C45" i="9" l="1"/>
  <c r="E45" i="9" s="1"/>
  <c r="G45" i="9" s="1"/>
  <c r="B46" i="9" s="1"/>
  <c r="I44" i="9"/>
  <c r="H44" i="9" s="1"/>
  <c r="D44" i="9"/>
  <c r="F44" i="9" s="1"/>
  <c r="C46" i="9" l="1"/>
  <c r="E46" i="9" s="1"/>
  <c r="G46" i="9" s="1"/>
  <c r="B47" i="9" s="1"/>
  <c r="I45" i="9"/>
  <c r="H45" i="9" s="1"/>
  <c r="D45" i="9"/>
  <c r="F45" i="9" s="1"/>
  <c r="C47" i="9" l="1"/>
  <c r="E47" i="9" s="1"/>
  <c r="G47" i="9" s="1"/>
  <c r="B48" i="9" s="1"/>
  <c r="I46" i="9"/>
  <c r="H46" i="9" s="1"/>
  <c r="D46" i="9"/>
  <c r="F46" i="9" s="1"/>
  <c r="C48" i="9" l="1"/>
  <c r="E48" i="9" s="1"/>
  <c r="G48" i="9" s="1"/>
  <c r="B49" i="9" s="1"/>
  <c r="I47" i="9"/>
  <c r="H47" i="9" s="1"/>
  <c r="D47" i="9"/>
  <c r="F47" i="9" s="1"/>
  <c r="I48" i="9" l="1"/>
  <c r="H48" i="9" s="1"/>
  <c r="D48" i="9"/>
  <c r="F48" i="9" s="1"/>
  <c r="C49" i="9"/>
  <c r="E49" i="9" s="1"/>
  <c r="G49" i="9" s="1"/>
  <c r="B50" i="9" s="1"/>
  <c r="C50" i="9" l="1"/>
  <c r="E50" i="9" s="1"/>
  <c r="G50" i="9" s="1"/>
  <c r="B51" i="9" s="1"/>
  <c r="I49" i="9"/>
  <c r="H49" i="9" s="1"/>
  <c r="D49" i="9"/>
  <c r="F49" i="9" s="1"/>
  <c r="I50" i="9" l="1"/>
  <c r="H50" i="9" s="1"/>
  <c r="D50" i="9"/>
  <c r="F50" i="9" s="1"/>
  <c r="C51" i="9"/>
  <c r="E51" i="9" s="1"/>
  <c r="G51" i="9" s="1"/>
  <c r="B52" i="9" s="1"/>
  <c r="C52" i="9" l="1"/>
  <c r="E52" i="9" s="1"/>
  <c r="G52" i="9" s="1"/>
  <c r="B53" i="9" s="1"/>
  <c r="I51" i="9"/>
  <c r="H51" i="9" s="1"/>
  <c r="D51" i="9"/>
  <c r="F51" i="9" s="1"/>
  <c r="D52" i="9" l="1"/>
  <c r="F52" i="9" s="1"/>
  <c r="I52" i="9"/>
  <c r="H52" i="9" s="1"/>
  <c r="C53" i="9"/>
  <c r="E53" i="9" s="1"/>
  <c r="G53" i="9" s="1"/>
  <c r="B54" i="9" s="1"/>
  <c r="C54" i="9" l="1"/>
  <c r="E54" i="9" s="1"/>
  <c r="G54" i="9" s="1"/>
  <c r="B55" i="9" s="1"/>
  <c r="I53" i="9"/>
  <c r="H53" i="9" s="1"/>
  <c r="D53" i="9"/>
  <c r="F53" i="9" s="1"/>
  <c r="I54" i="9" l="1"/>
  <c r="H54" i="9" s="1"/>
  <c r="D54" i="9"/>
  <c r="F54" i="9" s="1"/>
  <c r="C55" i="9"/>
  <c r="E55" i="9" s="1"/>
  <c r="G55" i="9" s="1"/>
  <c r="B56" i="9" s="1"/>
  <c r="C56" i="9" l="1"/>
  <c r="E56" i="9" s="1"/>
  <c r="G56" i="9" s="1"/>
  <c r="B57" i="9" s="1"/>
  <c r="I55" i="9"/>
  <c r="H55" i="9" s="1"/>
  <c r="D55" i="9"/>
  <c r="F55" i="9" s="1"/>
  <c r="C57" i="9" l="1"/>
  <c r="E57" i="9" s="1"/>
  <c r="G57" i="9" s="1"/>
  <c r="B58" i="9" s="1"/>
  <c r="I56" i="9"/>
  <c r="H56" i="9" s="1"/>
  <c r="D56" i="9"/>
  <c r="F56" i="9" s="1"/>
  <c r="C58" i="9" l="1"/>
  <c r="E58" i="9" s="1"/>
  <c r="G58" i="9" s="1"/>
  <c r="B59" i="9" s="1"/>
  <c r="I57" i="9"/>
  <c r="H57" i="9" s="1"/>
  <c r="D57" i="9"/>
  <c r="F57" i="9" s="1"/>
  <c r="I58" i="9" l="1"/>
  <c r="H58" i="9" s="1"/>
  <c r="D58" i="9"/>
  <c r="F58" i="9" s="1"/>
  <c r="C59" i="9"/>
  <c r="E59" i="9" s="1"/>
  <c r="G59" i="9" s="1"/>
  <c r="B60" i="9" s="1"/>
  <c r="C60" i="9" l="1"/>
  <c r="E60" i="9" s="1"/>
  <c r="G60" i="9" s="1"/>
  <c r="B61" i="9" s="1"/>
  <c r="I59" i="9"/>
  <c r="H59" i="9" s="1"/>
  <c r="D59" i="9"/>
  <c r="F59" i="9" s="1"/>
  <c r="C61" i="9" l="1"/>
  <c r="E61" i="9" s="1"/>
  <c r="G61" i="9" s="1"/>
  <c r="B62" i="9" s="1"/>
  <c r="I60" i="9"/>
  <c r="H60" i="9" s="1"/>
  <c r="D60" i="9"/>
  <c r="F60" i="9" s="1"/>
  <c r="C62" i="9" l="1"/>
  <c r="E62" i="9" s="1"/>
  <c r="G62" i="9" s="1"/>
  <c r="B63" i="9" s="1"/>
  <c r="I61" i="9"/>
  <c r="H61" i="9" s="1"/>
  <c r="D61" i="9"/>
  <c r="F61" i="9" s="1"/>
  <c r="C63" i="9" l="1"/>
  <c r="E63" i="9" s="1"/>
  <c r="E14" i="9" s="1"/>
  <c r="I62" i="9"/>
  <c r="H62" i="9" s="1"/>
  <c r="D62" i="9"/>
  <c r="F62" i="9" s="1"/>
  <c r="G63" i="9" l="1"/>
  <c r="D63" i="9"/>
  <c r="D14" i="9" s="1"/>
  <c r="I63" i="9"/>
  <c r="H63" i="9" s="1"/>
  <c r="H14" i="9" s="1"/>
  <c r="B10" i="9" s="1"/>
  <c r="C10" i="9" s="1"/>
  <c r="C11" i="9" s="1"/>
  <c r="C14" i="9"/>
  <c r="F63" i="9" l="1"/>
  <c r="F14" i="9" s="1"/>
  <c r="B9" i="9" s="1"/>
  <c r="C9" i="9" s="1"/>
</calcChain>
</file>

<file path=xl/sharedStrings.xml><?xml version="1.0" encoding="utf-8"?>
<sst xmlns="http://schemas.openxmlformats.org/spreadsheetml/2006/main" count="25" uniqueCount="24">
  <si>
    <t>Frecuencia</t>
  </si>
  <si>
    <t>Capital</t>
  </si>
  <si>
    <t>Interes</t>
  </si>
  <si>
    <t>IVA Intereses</t>
  </si>
  <si>
    <t>Pago</t>
  </si>
  <si>
    <t>Amortizacion</t>
  </si>
  <si>
    <t>Saldo insoluto</t>
  </si>
  <si>
    <t>Frecuencia:</t>
  </si>
  <si>
    <t>IVA:</t>
  </si>
  <si>
    <t>Saldo final</t>
  </si>
  <si>
    <t>Mensual</t>
  </si>
  <si>
    <t>Tasa frecuencia:</t>
  </si>
  <si>
    <t>Int&gt;0</t>
  </si>
  <si>
    <t>Rendimiento</t>
  </si>
  <si>
    <t>Plazo meses:</t>
  </si>
  <si>
    <t>Frecuencias:</t>
  </si>
  <si>
    <t>Valor pagare</t>
  </si>
  <si>
    <t>TABLA DE AMORTIZACION</t>
  </si>
  <si>
    <t>(Mensual, Quincenal, Semanal)</t>
  </si>
  <si>
    <t>Adicional del capital terminará pagando el cliente</t>
  </si>
  <si>
    <t>% de rendimiento real de la inversión de capital por todo el plazo</t>
  </si>
  <si>
    <t>% de rendimiento mensual real de la inversión de capital</t>
  </si>
  <si>
    <t>Pago fijo</t>
  </si>
  <si>
    <t>Tasa mensual sin IVA: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</si>
</sst>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/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6" fontId="0" fillId="2" borderId="0" xfId="0" applyNumberFormat="1" applyFill="1" applyAlignment="1">
      <alignment horizontal="left"/>
    </xf>
    <xf numFmtId="0" fontId="1" fillId="0" borderId="1" xfId="0" applyFont="1" applyBorder="1"/>
    <xf numFmtId="0" fontId="0" fillId="0" borderId="2" xfId="0" applyBorder="1"/>
    <xf numFmtId="10" fontId="0" fillId="2" borderId="0" xfId="0" applyNumberFormat="1" applyFill="1" applyAlignment="1">
      <alignment horizontal="left"/>
    </xf>
    <xf numFmtId="10" fontId="0" fillId="0" borderId="0" xfId="0" applyNumberFormat="1" applyAlignment="1">
      <alignment horizontal="left"/>
    </xf>
    <xf numFmtId="10" fontId="0" fillId="3" borderId="1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left"/>
    </xf>
    <xf numFmtId="4" fontId="1" fillId="0" borderId="0" xfId="0" applyNumberFormat="1" applyFont="1"/>
    <xf numFmtId="166" fontId="0" fillId="0" borderId="0" xfId="0" applyNumberFormat="1" applyAlignment="1">
      <alignment horizontal="left"/>
    </xf>
    <xf numFmtId="165" fontId="0" fillId="3" borderId="3" xfId="0" applyNumberFormat="1" applyFill="1" applyBorder="1" applyAlignment="1">
      <alignment horizontal="left"/>
    </xf>
    <xf numFmtId="166" fontId="0" fillId="0" borderId="0" xfId="0" applyNumberFormat="1"/>
    <xf numFmtId="10" fontId="0" fillId="0" borderId="0" xfId="0" applyNumberFormat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EB87-1C7E-A849-A8E1-1E010847BB53}">
  <dimension ref="A1:I63"/>
  <sheetViews>
    <sheetView tabSelected="1" zoomScale="125" zoomScaleNormal="125" zoomScalePageLayoutView="125" workbookViewId="0">
      <pane ySplit="15" topLeftCell="A16" activePane="bottomLeft" state="frozen"/>
      <selection pane="bottomLeft" activeCell="B22" sqref="B22"/>
    </sheetView>
  </sheetViews>
  <sheetFormatPr baseColWidth="10" defaultRowHeight="16" x14ac:dyDescent="0.2"/>
  <cols>
    <col min="1" max="1" width="21.1640625" customWidth="1"/>
    <col min="2" max="2" width="13" bestFit="1" customWidth="1"/>
    <col min="3" max="3" width="13.33203125" customWidth="1"/>
    <col min="4" max="4" width="14" customWidth="1"/>
    <col min="5" max="5" width="12.33203125" bestFit="1" customWidth="1"/>
    <col min="6" max="6" width="23" customWidth="1"/>
    <col min="7" max="7" width="12.83203125" customWidth="1"/>
    <col min="8" max="8" width="12.6640625" style="4" bestFit="1" customWidth="1"/>
    <col min="9" max="9" width="5.33203125" bestFit="1" customWidth="1"/>
  </cols>
  <sheetData>
    <row r="1" spans="1:9" x14ac:dyDescent="0.2">
      <c r="A1" s="1" t="s">
        <v>7</v>
      </c>
      <c r="B1" s="6" t="s">
        <v>10</v>
      </c>
      <c r="C1" s="21" t="s">
        <v>18</v>
      </c>
      <c r="D1" s="21"/>
      <c r="G1" s="17"/>
    </row>
    <row r="2" spans="1:9" x14ac:dyDescent="0.2">
      <c r="A2" s="1" t="s">
        <v>23</v>
      </c>
      <c r="B2" s="10">
        <v>1.2500000000000001E-2</v>
      </c>
      <c r="G2" s="18"/>
    </row>
    <row r="3" spans="1:9" x14ac:dyDescent="0.2">
      <c r="A3" s="1" t="s">
        <v>11</v>
      </c>
      <c r="B3" s="11">
        <f>IF(B1="Mensual",B2, IF(B1="Quincenal",B2/2, IF(B1="Semanal",B2/4)))</f>
        <v>1.2500000000000001E-2</v>
      </c>
      <c r="G3" s="18"/>
    </row>
    <row r="4" spans="1:9" x14ac:dyDescent="0.2">
      <c r="A4" s="1" t="s">
        <v>14</v>
      </c>
      <c r="B4" s="6">
        <v>48</v>
      </c>
    </row>
    <row r="5" spans="1:9" x14ac:dyDescent="0.2">
      <c r="A5" s="1" t="s">
        <v>15</v>
      </c>
      <c r="B5" s="2">
        <f>IF(B1="Mensual",B4, IF(B1="Quincenal",B4*2, IF(B1="Semanal",B4*4)))</f>
        <v>48</v>
      </c>
    </row>
    <row r="6" spans="1:9" x14ac:dyDescent="0.2">
      <c r="A6" s="1" t="s">
        <v>8</v>
      </c>
      <c r="B6" s="10">
        <v>0.16</v>
      </c>
    </row>
    <row r="7" spans="1:9" x14ac:dyDescent="0.2">
      <c r="A7" s="1" t="s">
        <v>1</v>
      </c>
      <c r="B7" s="7">
        <v>269900</v>
      </c>
    </row>
    <row r="8" spans="1:9" ht="17" thickBot="1" x14ac:dyDescent="0.25">
      <c r="A8" s="1" t="s">
        <v>22</v>
      </c>
      <c r="B8" s="15">
        <f>(B7*B3)/(1-(1+B3)^-B5)</f>
        <v>7511.5189571219444</v>
      </c>
    </row>
    <row r="9" spans="1:9" ht="17" thickBot="1" x14ac:dyDescent="0.25">
      <c r="A9" s="8" t="s">
        <v>16</v>
      </c>
      <c r="B9" s="16">
        <f>F14</f>
        <v>375057.37553254986</v>
      </c>
      <c r="C9" s="12">
        <f>(B9-B7)/B7</f>
        <v>0.38961606347739852</v>
      </c>
      <c r="D9" s="19" t="s">
        <v>19</v>
      </c>
      <c r="E9" s="19"/>
      <c r="F9" s="19"/>
      <c r="G9" s="20"/>
    </row>
    <row r="10" spans="1:9" ht="17" thickBot="1" x14ac:dyDescent="0.25">
      <c r="A10" s="8" t="s">
        <v>13</v>
      </c>
      <c r="B10" s="13">
        <f>H14</f>
        <v>90652.909941853068</v>
      </c>
      <c r="C10" s="12">
        <f>B10/B7</f>
        <v>0.33587591679085982</v>
      </c>
      <c r="D10" s="19" t="s">
        <v>20</v>
      </c>
      <c r="E10" s="19"/>
      <c r="F10" s="19"/>
      <c r="G10" s="20"/>
    </row>
    <row r="11" spans="1:9" ht="17" thickBot="1" x14ac:dyDescent="0.25">
      <c r="A11" s="1"/>
      <c r="B11" s="5"/>
      <c r="C11" s="12">
        <f>C10/B4</f>
        <v>6.9974149331429132E-3</v>
      </c>
      <c r="D11" s="19" t="s">
        <v>21</v>
      </c>
      <c r="E11" s="19"/>
      <c r="F11" s="19"/>
      <c r="G11" s="20"/>
    </row>
    <row r="12" spans="1:9" ht="17" thickBot="1" x14ac:dyDescent="0.25"/>
    <row r="13" spans="1:9" ht="17" thickBot="1" x14ac:dyDescent="0.25">
      <c r="A13" s="8" t="s">
        <v>17</v>
      </c>
      <c r="B13" s="9"/>
    </row>
    <row r="14" spans="1:9" x14ac:dyDescent="0.2">
      <c r="C14" s="4">
        <f>SUM(C16:C63)</f>
        <v>90652.909941853068</v>
      </c>
      <c r="D14" s="4">
        <f>SUM(D16:D63)</f>
        <v>14504.465590696484</v>
      </c>
      <c r="E14" s="4">
        <f>SUM(E16:E63)</f>
        <v>269900.00000000029</v>
      </c>
      <c r="F14" s="4">
        <f>SUM(F16:F63)</f>
        <v>375057.37553254986</v>
      </c>
      <c r="H14" s="4">
        <f>SUM(H16:H63)</f>
        <v>90652.909941853068</v>
      </c>
    </row>
    <row r="15" spans="1:9" x14ac:dyDescent="0.2">
      <c r="A15" s="1" t="s">
        <v>0</v>
      </c>
      <c r="B15" s="1" t="s">
        <v>6</v>
      </c>
      <c r="C15" s="1" t="s">
        <v>2</v>
      </c>
      <c r="D15" s="1" t="s">
        <v>3</v>
      </c>
      <c r="E15" s="1" t="s">
        <v>5</v>
      </c>
      <c r="F15" s="1" t="s">
        <v>4</v>
      </c>
      <c r="G15" s="1" t="s">
        <v>9</v>
      </c>
      <c r="H15" s="14" t="s">
        <v>13</v>
      </c>
      <c r="I15" s="1" t="s">
        <v>12</v>
      </c>
    </row>
    <row r="16" spans="1:9" x14ac:dyDescent="0.2">
      <c r="A16" s="3">
        <v>1</v>
      </c>
      <c r="B16" s="4">
        <f>$B$7</f>
        <v>269900</v>
      </c>
      <c r="C16" s="4">
        <f>B16*$B$3</f>
        <v>3373.75</v>
      </c>
      <c r="D16" s="4">
        <f>C16*$B$6</f>
        <v>539.79999999999995</v>
      </c>
      <c r="E16" s="4">
        <f>IF(B16&gt;1,$B$8-C16,0)</f>
        <v>4137.7689571219444</v>
      </c>
      <c r="F16" s="4">
        <f>C16+D16+E16</f>
        <v>8051.3189571219445</v>
      </c>
      <c r="G16" s="4">
        <f>B16-E16</f>
        <v>265762.23104287806</v>
      </c>
      <c r="H16" s="4">
        <f>IF(I16=1,C16,0)</f>
        <v>3373.75</v>
      </c>
      <c r="I16">
        <f>IF(C16&gt;0,1,0)</f>
        <v>1</v>
      </c>
    </row>
    <row r="17" spans="1:9" x14ac:dyDescent="0.2">
      <c r="A17" s="3">
        <v>2</v>
      </c>
      <c r="B17" s="4">
        <f>IF(G16=0,0,G16)</f>
        <v>265762.23104287806</v>
      </c>
      <c r="C17" s="4">
        <f t="shared" ref="C17:C63" si="0">B17*$B$3</f>
        <v>3322.027888035976</v>
      </c>
      <c r="D17" s="4">
        <f t="shared" ref="D17:D63" si="1">C17*$B$6</f>
        <v>531.52446208575623</v>
      </c>
      <c r="E17" s="4">
        <f t="shared" ref="E17:E63" si="2">IF(B17&gt;1,$B$8-C17,0)</f>
        <v>4189.4910690859688</v>
      </c>
      <c r="F17" s="4">
        <f t="shared" ref="F17:F63" si="3">C17+D17+E17</f>
        <v>8043.0434192077009</v>
      </c>
      <c r="G17" s="4">
        <f t="shared" ref="G17:G63" si="4">B17-E17</f>
        <v>261572.73997379211</v>
      </c>
      <c r="H17" s="4">
        <f t="shared" ref="H17:H63" si="5">IF(I17=1,C17,0)</f>
        <v>3322.027888035976</v>
      </c>
      <c r="I17">
        <f t="shared" ref="I17:I63" si="6">IF(C17&gt;0,1,0)</f>
        <v>1</v>
      </c>
    </row>
    <row r="18" spans="1:9" x14ac:dyDescent="0.2">
      <c r="A18" s="3">
        <v>3</v>
      </c>
      <c r="B18" s="4">
        <f t="shared" ref="B18:B63" si="7">IF(G17=0,0,G17)</f>
        <v>261572.73997379211</v>
      </c>
      <c r="C18" s="4">
        <f t="shared" si="0"/>
        <v>3269.6592496724015</v>
      </c>
      <c r="D18" s="4">
        <f t="shared" si="1"/>
        <v>523.14547994758425</v>
      </c>
      <c r="E18" s="4">
        <f t="shared" si="2"/>
        <v>4241.8597074495428</v>
      </c>
      <c r="F18" s="4">
        <f t="shared" si="3"/>
        <v>8034.6644370695285</v>
      </c>
      <c r="G18" s="4">
        <f t="shared" si="4"/>
        <v>257330.88026634257</v>
      </c>
      <c r="H18" s="4">
        <f t="shared" si="5"/>
        <v>3269.6592496724015</v>
      </c>
      <c r="I18">
        <f t="shared" si="6"/>
        <v>1</v>
      </c>
    </row>
    <row r="19" spans="1:9" x14ac:dyDescent="0.2">
      <c r="A19" s="3">
        <v>4</v>
      </c>
      <c r="B19" s="4">
        <f t="shared" si="7"/>
        <v>257330.88026634257</v>
      </c>
      <c r="C19" s="4">
        <f t="shared" si="0"/>
        <v>3216.6360033292822</v>
      </c>
      <c r="D19" s="4">
        <f t="shared" si="1"/>
        <v>514.66176053268521</v>
      </c>
      <c r="E19" s="4">
        <f t="shared" si="2"/>
        <v>4294.8829537926622</v>
      </c>
      <c r="F19" s="4">
        <f t="shared" si="3"/>
        <v>8026.1807176546299</v>
      </c>
      <c r="G19" s="4">
        <f t="shared" si="4"/>
        <v>253035.99731254991</v>
      </c>
      <c r="H19" s="4">
        <f t="shared" si="5"/>
        <v>3216.6360033292822</v>
      </c>
      <c r="I19">
        <f t="shared" si="6"/>
        <v>1</v>
      </c>
    </row>
    <row r="20" spans="1:9" x14ac:dyDescent="0.2">
      <c r="A20" s="3">
        <v>5</v>
      </c>
      <c r="B20" s="4">
        <f t="shared" si="7"/>
        <v>253035.99731254991</v>
      </c>
      <c r="C20" s="4">
        <f t="shared" si="0"/>
        <v>3162.949966406874</v>
      </c>
      <c r="D20" s="4">
        <f t="shared" si="1"/>
        <v>506.07199462509982</v>
      </c>
      <c r="E20" s="4">
        <f t="shared" si="2"/>
        <v>4348.56899071507</v>
      </c>
      <c r="F20" s="4">
        <f t="shared" si="3"/>
        <v>8017.5909517470436</v>
      </c>
      <c r="G20" s="4">
        <f t="shared" si="4"/>
        <v>248687.42832183483</v>
      </c>
      <c r="H20" s="4">
        <f t="shared" si="5"/>
        <v>3162.949966406874</v>
      </c>
      <c r="I20">
        <f t="shared" si="6"/>
        <v>1</v>
      </c>
    </row>
    <row r="21" spans="1:9" x14ac:dyDescent="0.2">
      <c r="A21" s="3">
        <v>6</v>
      </c>
      <c r="B21" s="4">
        <f t="shared" si="7"/>
        <v>248687.42832183483</v>
      </c>
      <c r="C21" s="4">
        <f t="shared" si="0"/>
        <v>3108.5928540229356</v>
      </c>
      <c r="D21" s="4">
        <f t="shared" si="1"/>
        <v>497.37485664366972</v>
      </c>
      <c r="E21" s="4">
        <f t="shared" si="2"/>
        <v>4402.9261030990092</v>
      </c>
      <c r="F21" s="4">
        <f t="shared" si="3"/>
        <v>8008.8938137656151</v>
      </c>
      <c r="G21" s="4">
        <f t="shared" si="4"/>
        <v>244284.50221873581</v>
      </c>
      <c r="H21" s="4">
        <f t="shared" si="5"/>
        <v>3108.5928540229356</v>
      </c>
      <c r="I21">
        <f t="shared" si="6"/>
        <v>1</v>
      </c>
    </row>
    <row r="22" spans="1:9" x14ac:dyDescent="0.2">
      <c r="A22" s="3">
        <v>7</v>
      </c>
      <c r="B22" s="4">
        <f t="shared" si="7"/>
        <v>244284.50221873581</v>
      </c>
      <c r="C22" s="4">
        <f t="shared" si="0"/>
        <v>3053.5562777341979</v>
      </c>
      <c r="D22" s="4">
        <f t="shared" si="1"/>
        <v>488.56900443747168</v>
      </c>
      <c r="E22" s="4">
        <f t="shared" si="2"/>
        <v>4457.9626793877469</v>
      </c>
      <c r="F22" s="4">
        <f t="shared" si="3"/>
        <v>8000.0879615594167</v>
      </c>
      <c r="G22" s="4">
        <f t="shared" si="4"/>
        <v>239826.53953934807</v>
      </c>
      <c r="H22" s="4">
        <f t="shared" si="5"/>
        <v>3053.5562777341979</v>
      </c>
      <c r="I22">
        <f t="shared" si="6"/>
        <v>1</v>
      </c>
    </row>
    <row r="23" spans="1:9" x14ac:dyDescent="0.2">
      <c r="A23" s="3">
        <v>8</v>
      </c>
      <c r="B23" s="4">
        <f t="shared" si="7"/>
        <v>239826.53953934807</v>
      </c>
      <c r="C23" s="4">
        <f t="shared" si="0"/>
        <v>2997.8317442418511</v>
      </c>
      <c r="D23" s="4">
        <f t="shared" si="1"/>
        <v>479.65307907869618</v>
      </c>
      <c r="E23" s="4">
        <f t="shared" si="2"/>
        <v>4513.6872128800933</v>
      </c>
      <c r="F23" s="4">
        <f t="shared" si="3"/>
        <v>7991.1720362006399</v>
      </c>
      <c r="G23" s="4">
        <f t="shared" si="4"/>
        <v>235312.85232646798</v>
      </c>
      <c r="H23" s="4">
        <f t="shared" si="5"/>
        <v>2997.8317442418511</v>
      </c>
      <c r="I23">
        <f t="shared" si="6"/>
        <v>1</v>
      </c>
    </row>
    <row r="24" spans="1:9" x14ac:dyDescent="0.2">
      <c r="A24" s="3">
        <v>9</v>
      </c>
      <c r="B24" s="4">
        <f t="shared" si="7"/>
        <v>235312.85232646798</v>
      </c>
      <c r="C24" s="4">
        <f t="shared" si="0"/>
        <v>2941.4106540808498</v>
      </c>
      <c r="D24" s="4">
        <f t="shared" si="1"/>
        <v>470.62570465293595</v>
      </c>
      <c r="E24" s="4">
        <f t="shared" si="2"/>
        <v>4570.1083030410946</v>
      </c>
      <c r="F24" s="4">
        <f t="shared" si="3"/>
        <v>7982.1446617748807</v>
      </c>
      <c r="G24" s="4">
        <f t="shared" si="4"/>
        <v>230742.7440234269</v>
      </c>
      <c r="H24" s="4">
        <f t="shared" si="5"/>
        <v>2941.4106540808498</v>
      </c>
      <c r="I24">
        <f t="shared" si="6"/>
        <v>1</v>
      </c>
    </row>
    <row r="25" spans="1:9" x14ac:dyDescent="0.2">
      <c r="A25" s="3">
        <v>10</v>
      </c>
      <c r="B25" s="4">
        <f t="shared" si="7"/>
        <v>230742.7440234269</v>
      </c>
      <c r="C25" s="4">
        <f t="shared" si="0"/>
        <v>2884.2843002928366</v>
      </c>
      <c r="D25" s="4">
        <f t="shared" si="1"/>
        <v>461.48548804685385</v>
      </c>
      <c r="E25" s="4">
        <f t="shared" si="2"/>
        <v>4627.2346568291077</v>
      </c>
      <c r="F25" s="4">
        <f t="shared" si="3"/>
        <v>7973.0044451687982</v>
      </c>
      <c r="G25" s="4">
        <f t="shared" si="4"/>
        <v>226115.50936659781</v>
      </c>
      <c r="H25" s="4">
        <f t="shared" si="5"/>
        <v>2884.2843002928366</v>
      </c>
      <c r="I25">
        <f t="shared" si="6"/>
        <v>1</v>
      </c>
    </row>
    <row r="26" spans="1:9" x14ac:dyDescent="0.2">
      <c r="A26" s="3">
        <v>11</v>
      </c>
      <c r="B26" s="4">
        <f t="shared" si="7"/>
        <v>226115.50936659781</v>
      </c>
      <c r="C26" s="4">
        <f t="shared" si="0"/>
        <v>2826.4438670824729</v>
      </c>
      <c r="D26" s="4">
        <f t="shared" si="1"/>
        <v>452.2310187331957</v>
      </c>
      <c r="E26" s="4">
        <f t="shared" si="2"/>
        <v>4685.0750900394714</v>
      </c>
      <c r="F26" s="4">
        <f t="shared" si="3"/>
        <v>7963.7499758551403</v>
      </c>
      <c r="G26" s="4">
        <f t="shared" si="4"/>
        <v>221430.43427655834</v>
      </c>
      <c r="H26" s="4">
        <f t="shared" si="5"/>
        <v>2826.4438670824729</v>
      </c>
      <c r="I26">
        <f t="shared" si="6"/>
        <v>1</v>
      </c>
    </row>
    <row r="27" spans="1:9" x14ac:dyDescent="0.2">
      <c r="A27" s="3">
        <v>12</v>
      </c>
      <c r="B27" s="4">
        <f t="shared" si="7"/>
        <v>221430.43427655834</v>
      </c>
      <c r="C27" s="4">
        <f t="shared" si="0"/>
        <v>2767.8804284569796</v>
      </c>
      <c r="D27" s="4">
        <f t="shared" si="1"/>
        <v>442.86086855311675</v>
      </c>
      <c r="E27" s="4">
        <f t="shared" si="2"/>
        <v>4743.6385286649647</v>
      </c>
      <c r="F27" s="4">
        <f t="shared" si="3"/>
        <v>7954.3798256750615</v>
      </c>
      <c r="G27" s="4">
        <f t="shared" si="4"/>
        <v>216686.79574789337</v>
      </c>
      <c r="H27" s="4">
        <f t="shared" si="5"/>
        <v>2767.8804284569796</v>
      </c>
      <c r="I27">
        <f t="shared" si="6"/>
        <v>1</v>
      </c>
    </row>
    <row r="28" spans="1:9" x14ac:dyDescent="0.2">
      <c r="A28" s="3">
        <v>13</v>
      </c>
      <c r="B28" s="4">
        <f t="shared" si="7"/>
        <v>216686.79574789337</v>
      </c>
      <c r="C28" s="4">
        <f t="shared" si="0"/>
        <v>2708.5849468486672</v>
      </c>
      <c r="D28" s="4">
        <f t="shared" si="1"/>
        <v>433.37359149578674</v>
      </c>
      <c r="E28" s="4">
        <f t="shared" si="2"/>
        <v>4802.9340102732767</v>
      </c>
      <c r="F28" s="4">
        <f t="shared" si="3"/>
        <v>7944.8925486177304</v>
      </c>
      <c r="G28" s="4">
        <f t="shared" si="4"/>
        <v>211883.86173762009</v>
      </c>
      <c r="H28" s="4">
        <f t="shared" si="5"/>
        <v>2708.5849468486672</v>
      </c>
      <c r="I28">
        <f t="shared" si="6"/>
        <v>1</v>
      </c>
    </row>
    <row r="29" spans="1:9" x14ac:dyDescent="0.2">
      <c r="A29" s="3">
        <v>14</v>
      </c>
      <c r="B29" s="4">
        <f t="shared" si="7"/>
        <v>211883.86173762009</v>
      </c>
      <c r="C29" s="4">
        <f t="shared" si="0"/>
        <v>2648.5482717202513</v>
      </c>
      <c r="D29" s="4">
        <f t="shared" si="1"/>
        <v>423.76772347524019</v>
      </c>
      <c r="E29" s="4">
        <f t="shared" si="2"/>
        <v>4862.9706854016931</v>
      </c>
      <c r="F29" s="4">
        <f t="shared" si="3"/>
        <v>7935.2866805971844</v>
      </c>
      <c r="G29" s="4">
        <f t="shared" si="4"/>
        <v>207020.89105221839</v>
      </c>
      <c r="H29" s="4">
        <f t="shared" si="5"/>
        <v>2648.5482717202513</v>
      </c>
      <c r="I29">
        <f t="shared" si="6"/>
        <v>1</v>
      </c>
    </row>
    <row r="30" spans="1:9" x14ac:dyDescent="0.2">
      <c r="A30" s="3">
        <v>15</v>
      </c>
      <c r="B30" s="4">
        <f t="shared" si="7"/>
        <v>207020.89105221839</v>
      </c>
      <c r="C30" s="4">
        <f t="shared" si="0"/>
        <v>2587.7611381527299</v>
      </c>
      <c r="D30" s="4">
        <f t="shared" si="1"/>
        <v>414.04178210443678</v>
      </c>
      <c r="E30" s="4">
        <f t="shared" si="2"/>
        <v>4923.757818969214</v>
      </c>
      <c r="F30" s="4">
        <f t="shared" si="3"/>
        <v>7925.560739226381</v>
      </c>
      <c r="G30" s="4">
        <f t="shared" si="4"/>
        <v>202097.13323324919</v>
      </c>
      <c r="H30" s="4">
        <f t="shared" si="5"/>
        <v>2587.7611381527299</v>
      </c>
      <c r="I30">
        <f t="shared" si="6"/>
        <v>1</v>
      </c>
    </row>
    <row r="31" spans="1:9" x14ac:dyDescent="0.2">
      <c r="A31" s="3">
        <v>16</v>
      </c>
      <c r="B31" s="4">
        <f t="shared" si="7"/>
        <v>202097.13323324919</v>
      </c>
      <c r="C31" s="4">
        <f t="shared" si="0"/>
        <v>2526.2141654156148</v>
      </c>
      <c r="D31" s="4">
        <f t="shared" si="1"/>
        <v>404.19426646649839</v>
      </c>
      <c r="E31" s="4">
        <f t="shared" si="2"/>
        <v>4985.3047917063295</v>
      </c>
      <c r="F31" s="4">
        <f t="shared" si="3"/>
        <v>7915.7132235884428</v>
      </c>
      <c r="G31" s="4">
        <f t="shared" si="4"/>
        <v>197111.82844154286</v>
      </c>
      <c r="H31" s="4">
        <f t="shared" si="5"/>
        <v>2526.2141654156148</v>
      </c>
      <c r="I31">
        <f t="shared" si="6"/>
        <v>1</v>
      </c>
    </row>
    <row r="32" spans="1:9" x14ac:dyDescent="0.2">
      <c r="A32" s="3">
        <v>17</v>
      </c>
      <c r="B32" s="4">
        <f t="shared" si="7"/>
        <v>197111.82844154286</v>
      </c>
      <c r="C32" s="4">
        <f t="shared" si="0"/>
        <v>2463.8978555192862</v>
      </c>
      <c r="D32" s="4">
        <f t="shared" si="1"/>
        <v>394.22365688308582</v>
      </c>
      <c r="E32" s="4">
        <f t="shared" si="2"/>
        <v>5047.6211016026582</v>
      </c>
      <c r="F32" s="4">
        <f t="shared" si="3"/>
        <v>7905.7426140050302</v>
      </c>
      <c r="G32" s="4">
        <f t="shared" si="4"/>
        <v>192064.20733994021</v>
      </c>
      <c r="H32" s="4">
        <f t="shared" si="5"/>
        <v>2463.8978555192862</v>
      </c>
      <c r="I32">
        <f t="shared" si="6"/>
        <v>1</v>
      </c>
    </row>
    <row r="33" spans="1:9" x14ac:dyDescent="0.2">
      <c r="A33" s="3">
        <v>18</v>
      </c>
      <c r="B33" s="4">
        <f t="shared" si="7"/>
        <v>192064.20733994021</v>
      </c>
      <c r="C33" s="4">
        <f t="shared" si="0"/>
        <v>2400.8025917492528</v>
      </c>
      <c r="D33" s="4">
        <f t="shared" si="1"/>
        <v>384.12841467988045</v>
      </c>
      <c r="E33" s="4">
        <f t="shared" si="2"/>
        <v>5110.7163653726911</v>
      </c>
      <c r="F33" s="4">
        <f t="shared" si="3"/>
        <v>7895.6473718018242</v>
      </c>
      <c r="G33" s="4">
        <f t="shared" si="4"/>
        <v>186953.49097456751</v>
      </c>
      <c r="H33" s="4">
        <f t="shared" si="5"/>
        <v>2400.8025917492528</v>
      </c>
      <c r="I33">
        <f t="shared" si="6"/>
        <v>1</v>
      </c>
    </row>
    <row r="34" spans="1:9" x14ac:dyDescent="0.2">
      <c r="A34" s="3">
        <v>19</v>
      </c>
      <c r="B34" s="4">
        <f t="shared" si="7"/>
        <v>186953.49097456751</v>
      </c>
      <c r="C34" s="4">
        <f t="shared" si="0"/>
        <v>2336.9186371820938</v>
      </c>
      <c r="D34" s="4">
        <f t="shared" si="1"/>
        <v>373.906981949135</v>
      </c>
      <c r="E34" s="4">
        <f t="shared" si="2"/>
        <v>5174.600319939851</v>
      </c>
      <c r="F34" s="4">
        <f t="shared" si="3"/>
        <v>7885.4259390710795</v>
      </c>
      <c r="G34" s="4">
        <f t="shared" si="4"/>
        <v>181778.89065462767</v>
      </c>
      <c r="H34" s="4">
        <f t="shared" si="5"/>
        <v>2336.9186371820938</v>
      </c>
      <c r="I34">
        <f t="shared" si="6"/>
        <v>1</v>
      </c>
    </row>
    <row r="35" spans="1:9" x14ac:dyDescent="0.2">
      <c r="A35" s="3">
        <v>20</v>
      </c>
      <c r="B35" s="4">
        <f t="shared" si="7"/>
        <v>181778.89065462767</v>
      </c>
      <c r="C35" s="4">
        <f t="shared" si="0"/>
        <v>2272.2361331828461</v>
      </c>
      <c r="D35" s="4">
        <f t="shared" si="1"/>
        <v>363.5577813092554</v>
      </c>
      <c r="E35" s="4">
        <f t="shared" si="2"/>
        <v>5239.2828239390983</v>
      </c>
      <c r="F35" s="4">
        <f t="shared" si="3"/>
        <v>7875.0767384312003</v>
      </c>
      <c r="G35" s="4">
        <f t="shared" si="4"/>
        <v>176539.60783068856</v>
      </c>
      <c r="H35" s="4">
        <f t="shared" si="5"/>
        <v>2272.2361331828461</v>
      </c>
      <c r="I35">
        <f t="shared" si="6"/>
        <v>1</v>
      </c>
    </row>
    <row r="36" spans="1:9" x14ac:dyDescent="0.2">
      <c r="A36" s="3">
        <v>21</v>
      </c>
      <c r="B36" s="4">
        <f t="shared" si="7"/>
        <v>176539.60783068856</v>
      </c>
      <c r="C36" s="4">
        <f t="shared" si="0"/>
        <v>2206.7450978836073</v>
      </c>
      <c r="D36" s="4">
        <f t="shared" si="1"/>
        <v>353.07921566137719</v>
      </c>
      <c r="E36" s="4">
        <f t="shared" si="2"/>
        <v>5304.7738592383375</v>
      </c>
      <c r="F36" s="4">
        <f t="shared" si="3"/>
        <v>7864.5981727833223</v>
      </c>
      <c r="G36" s="4">
        <f t="shared" si="4"/>
        <v>171234.83397145022</v>
      </c>
      <c r="H36" s="4">
        <f t="shared" si="5"/>
        <v>2206.7450978836073</v>
      </c>
      <c r="I36">
        <f t="shared" si="6"/>
        <v>1</v>
      </c>
    </row>
    <row r="37" spans="1:9" x14ac:dyDescent="0.2">
      <c r="A37" s="3">
        <v>22</v>
      </c>
      <c r="B37" s="4">
        <f t="shared" si="7"/>
        <v>171234.83397145022</v>
      </c>
      <c r="C37" s="4">
        <f t="shared" si="0"/>
        <v>2140.435424643128</v>
      </c>
      <c r="D37" s="4">
        <f t="shared" si="1"/>
        <v>342.46966794290051</v>
      </c>
      <c r="E37" s="4">
        <f t="shared" si="2"/>
        <v>5371.0835324788168</v>
      </c>
      <c r="F37" s="4">
        <f t="shared" si="3"/>
        <v>7853.9886250648451</v>
      </c>
      <c r="G37" s="4">
        <f t="shared" si="4"/>
        <v>165863.75043897142</v>
      </c>
      <c r="H37" s="4">
        <f t="shared" si="5"/>
        <v>2140.435424643128</v>
      </c>
      <c r="I37">
        <f t="shared" si="6"/>
        <v>1</v>
      </c>
    </row>
    <row r="38" spans="1:9" x14ac:dyDescent="0.2">
      <c r="A38" s="3">
        <v>23</v>
      </c>
      <c r="B38" s="4">
        <f t="shared" si="7"/>
        <v>165863.75043897142</v>
      </c>
      <c r="C38" s="4">
        <f t="shared" si="0"/>
        <v>2073.296880487143</v>
      </c>
      <c r="D38" s="4">
        <f t="shared" si="1"/>
        <v>331.72750087794287</v>
      </c>
      <c r="E38" s="4">
        <f t="shared" si="2"/>
        <v>5438.2220766348019</v>
      </c>
      <c r="F38" s="4">
        <f t="shared" si="3"/>
        <v>7843.2464579998878</v>
      </c>
      <c r="G38" s="4">
        <f t="shared" si="4"/>
        <v>160425.52836233663</v>
      </c>
      <c r="H38" s="4">
        <f t="shared" si="5"/>
        <v>2073.296880487143</v>
      </c>
      <c r="I38">
        <f t="shared" si="6"/>
        <v>1</v>
      </c>
    </row>
    <row r="39" spans="1:9" x14ac:dyDescent="0.2">
      <c r="A39" s="3">
        <v>24</v>
      </c>
      <c r="B39" s="4">
        <f t="shared" si="7"/>
        <v>160425.52836233663</v>
      </c>
      <c r="C39" s="4">
        <f t="shared" si="0"/>
        <v>2005.3191045292078</v>
      </c>
      <c r="D39" s="4">
        <f t="shared" si="1"/>
        <v>320.85105672467324</v>
      </c>
      <c r="E39" s="4">
        <f t="shared" si="2"/>
        <v>5506.1998525927365</v>
      </c>
      <c r="F39" s="4">
        <f t="shared" si="3"/>
        <v>7832.3700138466174</v>
      </c>
      <c r="G39" s="4">
        <f t="shared" si="4"/>
        <v>154919.32850974388</v>
      </c>
      <c r="H39" s="4">
        <f t="shared" si="5"/>
        <v>2005.3191045292078</v>
      </c>
      <c r="I39">
        <f t="shared" si="6"/>
        <v>1</v>
      </c>
    </row>
    <row r="40" spans="1:9" x14ac:dyDescent="0.2">
      <c r="A40" s="3">
        <v>25</v>
      </c>
      <c r="B40" s="4">
        <f t="shared" si="7"/>
        <v>154919.32850974388</v>
      </c>
      <c r="C40" s="4">
        <f t="shared" si="0"/>
        <v>1936.4916063717985</v>
      </c>
      <c r="D40" s="4">
        <f t="shared" si="1"/>
        <v>309.83865701948775</v>
      </c>
      <c r="E40" s="4">
        <f t="shared" si="2"/>
        <v>5575.0273507501461</v>
      </c>
      <c r="F40" s="4">
        <f t="shared" si="3"/>
        <v>7821.3576141414324</v>
      </c>
      <c r="G40" s="4">
        <f t="shared" si="4"/>
        <v>149344.30115899374</v>
      </c>
      <c r="H40" s="4">
        <f t="shared" si="5"/>
        <v>1936.4916063717985</v>
      </c>
      <c r="I40">
        <f t="shared" si="6"/>
        <v>1</v>
      </c>
    </row>
    <row r="41" spans="1:9" x14ac:dyDescent="0.2">
      <c r="A41" s="3">
        <v>26</v>
      </c>
      <c r="B41" s="4">
        <f t="shared" si="7"/>
        <v>149344.30115899374</v>
      </c>
      <c r="C41" s="4">
        <f t="shared" si="0"/>
        <v>1866.8037644874219</v>
      </c>
      <c r="D41" s="4">
        <f t="shared" si="1"/>
        <v>298.68860231798749</v>
      </c>
      <c r="E41" s="4">
        <f t="shared" si="2"/>
        <v>5644.7151926345223</v>
      </c>
      <c r="F41" s="4">
        <f t="shared" si="3"/>
        <v>7810.2075594399321</v>
      </c>
      <c r="G41" s="4">
        <f t="shared" si="4"/>
        <v>143699.58596635921</v>
      </c>
      <c r="H41" s="4">
        <f t="shared" si="5"/>
        <v>1866.8037644874219</v>
      </c>
      <c r="I41">
        <f t="shared" si="6"/>
        <v>1</v>
      </c>
    </row>
    <row r="42" spans="1:9" x14ac:dyDescent="0.2">
      <c r="A42" s="3">
        <v>27</v>
      </c>
      <c r="B42" s="4">
        <f t="shared" si="7"/>
        <v>143699.58596635921</v>
      </c>
      <c r="C42" s="4">
        <f t="shared" si="0"/>
        <v>1796.2448245794903</v>
      </c>
      <c r="D42" s="4">
        <f t="shared" si="1"/>
        <v>287.39917193271845</v>
      </c>
      <c r="E42" s="4">
        <f t="shared" si="2"/>
        <v>5715.274132542454</v>
      </c>
      <c r="F42" s="4">
        <f t="shared" si="3"/>
        <v>7798.918129054663</v>
      </c>
      <c r="G42" s="4">
        <f t="shared" si="4"/>
        <v>137984.31183381676</v>
      </c>
      <c r="H42" s="4">
        <f t="shared" si="5"/>
        <v>1796.2448245794903</v>
      </c>
      <c r="I42">
        <f t="shared" si="6"/>
        <v>1</v>
      </c>
    </row>
    <row r="43" spans="1:9" x14ac:dyDescent="0.2">
      <c r="A43" s="3">
        <v>28</v>
      </c>
      <c r="B43" s="4">
        <f t="shared" si="7"/>
        <v>137984.31183381676</v>
      </c>
      <c r="C43" s="4">
        <f t="shared" si="0"/>
        <v>1724.8038979227094</v>
      </c>
      <c r="D43" s="4">
        <f t="shared" si="1"/>
        <v>275.96862366763349</v>
      </c>
      <c r="E43" s="4">
        <f t="shared" si="2"/>
        <v>5786.7150591992349</v>
      </c>
      <c r="F43" s="4">
        <f t="shared" si="3"/>
        <v>7787.4875807895778</v>
      </c>
      <c r="G43" s="4">
        <f t="shared" si="4"/>
        <v>132197.59677461753</v>
      </c>
      <c r="H43" s="4">
        <f t="shared" si="5"/>
        <v>1724.8038979227094</v>
      </c>
      <c r="I43">
        <f t="shared" si="6"/>
        <v>1</v>
      </c>
    </row>
    <row r="44" spans="1:9" x14ac:dyDescent="0.2">
      <c r="A44" s="3">
        <v>29</v>
      </c>
      <c r="B44" s="4">
        <f t="shared" si="7"/>
        <v>132197.59677461753</v>
      </c>
      <c r="C44" s="4">
        <f t="shared" si="0"/>
        <v>1652.4699596827193</v>
      </c>
      <c r="D44" s="4">
        <f t="shared" si="1"/>
        <v>264.3951935492351</v>
      </c>
      <c r="E44" s="4">
        <f t="shared" si="2"/>
        <v>5859.0489974392249</v>
      </c>
      <c r="F44" s="4">
        <f t="shared" si="3"/>
        <v>7775.9141506711794</v>
      </c>
      <c r="G44" s="4">
        <f t="shared" si="4"/>
        <v>126338.5477771783</v>
      </c>
      <c r="H44" s="4">
        <f t="shared" si="5"/>
        <v>1652.4699596827193</v>
      </c>
      <c r="I44">
        <f t="shared" si="6"/>
        <v>1</v>
      </c>
    </row>
    <row r="45" spans="1:9" x14ac:dyDescent="0.2">
      <c r="A45" s="3">
        <v>30</v>
      </c>
      <c r="B45" s="4">
        <f t="shared" si="7"/>
        <v>126338.5477771783</v>
      </c>
      <c r="C45" s="4">
        <f t="shared" si="0"/>
        <v>1579.231847214729</v>
      </c>
      <c r="D45" s="4">
        <f t="shared" si="1"/>
        <v>252.67709555435664</v>
      </c>
      <c r="E45" s="4">
        <f t="shared" si="2"/>
        <v>5932.2871099072154</v>
      </c>
      <c r="F45" s="4">
        <f t="shared" si="3"/>
        <v>7764.1960526763014</v>
      </c>
      <c r="G45" s="4">
        <f t="shared" si="4"/>
        <v>120406.26066727108</v>
      </c>
      <c r="H45" s="4">
        <f t="shared" si="5"/>
        <v>1579.231847214729</v>
      </c>
      <c r="I45">
        <f t="shared" si="6"/>
        <v>1</v>
      </c>
    </row>
    <row r="46" spans="1:9" x14ac:dyDescent="0.2">
      <c r="A46" s="3">
        <v>31</v>
      </c>
      <c r="B46" s="4">
        <f t="shared" si="7"/>
        <v>120406.26066727108</v>
      </c>
      <c r="C46" s="4">
        <f t="shared" si="0"/>
        <v>1505.0782583408886</v>
      </c>
      <c r="D46" s="4">
        <f t="shared" si="1"/>
        <v>240.8125213345422</v>
      </c>
      <c r="E46" s="4">
        <f t="shared" si="2"/>
        <v>6006.4406987810562</v>
      </c>
      <c r="F46" s="4">
        <f t="shared" si="3"/>
        <v>7752.3314784564873</v>
      </c>
      <c r="G46" s="4">
        <f t="shared" si="4"/>
        <v>114399.81996849003</v>
      </c>
      <c r="H46" s="4">
        <f t="shared" si="5"/>
        <v>1505.0782583408886</v>
      </c>
      <c r="I46">
        <f t="shared" si="6"/>
        <v>1</v>
      </c>
    </row>
    <row r="47" spans="1:9" x14ac:dyDescent="0.2">
      <c r="A47" s="3">
        <v>32</v>
      </c>
      <c r="B47" s="4">
        <f t="shared" si="7"/>
        <v>114399.81996849003</v>
      </c>
      <c r="C47" s="4">
        <f t="shared" si="0"/>
        <v>1429.9977496061256</v>
      </c>
      <c r="D47" s="4">
        <f t="shared" si="1"/>
        <v>228.7996399369801</v>
      </c>
      <c r="E47" s="4">
        <f t="shared" si="2"/>
        <v>6081.5212075158188</v>
      </c>
      <c r="F47" s="4">
        <f t="shared" si="3"/>
        <v>7740.3185970589248</v>
      </c>
      <c r="G47" s="4">
        <f t="shared" si="4"/>
        <v>108318.29876097421</v>
      </c>
      <c r="H47" s="4">
        <f t="shared" si="5"/>
        <v>1429.9977496061256</v>
      </c>
      <c r="I47">
        <f t="shared" si="6"/>
        <v>1</v>
      </c>
    </row>
    <row r="48" spans="1:9" x14ac:dyDescent="0.2">
      <c r="A48" s="3">
        <v>33</v>
      </c>
      <c r="B48" s="4">
        <f t="shared" si="7"/>
        <v>108318.29876097421</v>
      </c>
      <c r="C48" s="4">
        <f t="shared" si="0"/>
        <v>1353.9787345121777</v>
      </c>
      <c r="D48" s="4">
        <f t="shared" si="1"/>
        <v>216.63659752194843</v>
      </c>
      <c r="E48" s="4">
        <f t="shared" si="2"/>
        <v>6157.5402226097667</v>
      </c>
      <c r="F48" s="4">
        <f t="shared" si="3"/>
        <v>7728.1555546438931</v>
      </c>
      <c r="G48" s="4">
        <f t="shared" si="4"/>
        <v>102160.75853836445</v>
      </c>
      <c r="H48" s="4">
        <f t="shared" si="5"/>
        <v>1353.9787345121777</v>
      </c>
      <c r="I48">
        <f t="shared" si="6"/>
        <v>1</v>
      </c>
    </row>
    <row r="49" spans="1:9" x14ac:dyDescent="0.2">
      <c r="A49" s="3">
        <v>34</v>
      </c>
      <c r="B49" s="4">
        <f t="shared" si="7"/>
        <v>102160.75853836445</v>
      </c>
      <c r="C49" s="4">
        <f t="shared" si="0"/>
        <v>1277.0094817295558</v>
      </c>
      <c r="D49" s="4">
        <f t="shared" si="1"/>
        <v>204.32151707672892</v>
      </c>
      <c r="E49" s="4">
        <f t="shared" si="2"/>
        <v>6234.5094753923886</v>
      </c>
      <c r="F49" s="4">
        <f t="shared" si="3"/>
        <v>7715.8404741986733</v>
      </c>
      <c r="G49" s="4">
        <f t="shared" si="4"/>
        <v>95926.249062972056</v>
      </c>
      <c r="H49" s="4">
        <f t="shared" si="5"/>
        <v>1277.0094817295558</v>
      </c>
      <c r="I49">
        <f t="shared" si="6"/>
        <v>1</v>
      </c>
    </row>
    <row r="50" spans="1:9" x14ac:dyDescent="0.2">
      <c r="A50" s="3">
        <v>35</v>
      </c>
      <c r="B50" s="4">
        <f t="shared" si="7"/>
        <v>95926.249062972056</v>
      </c>
      <c r="C50" s="4">
        <f t="shared" si="0"/>
        <v>1199.0781132871507</v>
      </c>
      <c r="D50" s="4">
        <f t="shared" si="1"/>
        <v>191.85249812594412</v>
      </c>
      <c r="E50" s="4">
        <f t="shared" si="2"/>
        <v>6312.4408438347937</v>
      </c>
      <c r="F50" s="4">
        <f t="shared" si="3"/>
        <v>7703.3714552478887</v>
      </c>
      <c r="G50" s="4">
        <f t="shared" si="4"/>
        <v>89613.808219137267</v>
      </c>
      <c r="H50" s="4">
        <f t="shared" si="5"/>
        <v>1199.0781132871507</v>
      </c>
      <c r="I50">
        <f t="shared" si="6"/>
        <v>1</v>
      </c>
    </row>
    <row r="51" spans="1:9" x14ac:dyDescent="0.2">
      <c r="A51" s="3">
        <v>36</v>
      </c>
      <c r="B51" s="4">
        <f t="shared" si="7"/>
        <v>89613.808219137267</v>
      </c>
      <c r="C51" s="4">
        <f t="shared" si="0"/>
        <v>1120.1726027392158</v>
      </c>
      <c r="D51" s="4">
        <f t="shared" si="1"/>
        <v>179.22761643827454</v>
      </c>
      <c r="E51" s="4">
        <f t="shared" si="2"/>
        <v>6391.3463543827284</v>
      </c>
      <c r="F51" s="4">
        <f t="shared" si="3"/>
        <v>7690.7465735602182</v>
      </c>
      <c r="G51" s="4">
        <f t="shared" si="4"/>
        <v>83222.461864754543</v>
      </c>
      <c r="H51" s="4">
        <f t="shared" si="5"/>
        <v>1120.1726027392158</v>
      </c>
      <c r="I51">
        <f t="shared" si="6"/>
        <v>1</v>
      </c>
    </row>
    <row r="52" spans="1:9" x14ac:dyDescent="0.2">
      <c r="A52" s="3">
        <v>37</v>
      </c>
      <c r="B52" s="4">
        <f t="shared" si="7"/>
        <v>83222.461864754543</v>
      </c>
      <c r="C52" s="4">
        <f t="shared" si="0"/>
        <v>1040.2807733094319</v>
      </c>
      <c r="D52" s="4">
        <f t="shared" si="1"/>
        <v>166.4449237295091</v>
      </c>
      <c r="E52" s="4">
        <f t="shared" si="2"/>
        <v>6471.2381838125129</v>
      </c>
      <c r="F52" s="4">
        <f t="shared" si="3"/>
        <v>7677.9638808514537</v>
      </c>
      <c r="G52" s="4">
        <f t="shared" si="4"/>
        <v>76751.223680942028</v>
      </c>
      <c r="H52" s="4">
        <f t="shared" si="5"/>
        <v>1040.2807733094319</v>
      </c>
      <c r="I52">
        <f t="shared" si="6"/>
        <v>1</v>
      </c>
    </row>
    <row r="53" spans="1:9" x14ac:dyDescent="0.2">
      <c r="A53" s="3">
        <v>38</v>
      </c>
      <c r="B53" s="4">
        <f t="shared" si="7"/>
        <v>76751.223680942028</v>
      </c>
      <c r="C53" s="4">
        <f t="shared" si="0"/>
        <v>959.39029601177538</v>
      </c>
      <c r="D53" s="4">
        <f t="shared" si="1"/>
        <v>153.50244736188407</v>
      </c>
      <c r="E53" s="4">
        <f t="shared" si="2"/>
        <v>6552.1286611101687</v>
      </c>
      <c r="F53" s="4">
        <f t="shared" si="3"/>
        <v>7665.0214044838285</v>
      </c>
      <c r="G53" s="4">
        <f t="shared" si="4"/>
        <v>70199.095019831861</v>
      </c>
      <c r="H53" s="4">
        <f t="shared" si="5"/>
        <v>959.39029601177538</v>
      </c>
      <c r="I53">
        <f t="shared" si="6"/>
        <v>1</v>
      </c>
    </row>
    <row r="54" spans="1:9" x14ac:dyDescent="0.2">
      <c r="A54" s="3">
        <v>39</v>
      </c>
      <c r="B54" s="4">
        <f t="shared" si="7"/>
        <v>70199.095019831861</v>
      </c>
      <c r="C54" s="4">
        <f t="shared" si="0"/>
        <v>877.48868774789833</v>
      </c>
      <c r="D54" s="4">
        <f t="shared" si="1"/>
        <v>140.39819003966375</v>
      </c>
      <c r="E54" s="4">
        <f t="shared" si="2"/>
        <v>6634.0302693740459</v>
      </c>
      <c r="F54" s="4">
        <f t="shared" si="3"/>
        <v>7651.9171471616082</v>
      </c>
      <c r="G54" s="4">
        <f t="shared" si="4"/>
        <v>63565.064750457816</v>
      </c>
      <c r="H54" s="4">
        <f t="shared" si="5"/>
        <v>877.48868774789833</v>
      </c>
      <c r="I54">
        <f t="shared" si="6"/>
        <v>1</v>
      </c>
    </row>
    <row r="55" spans="1:9" x14ac:dyDescent="0.2">
      <c r="A55" s="3">
        <v>40</v>
      </c>
      <c r="B55" s="4">
        <f t="shared" si="7"/>
        <v>63565.064750457816</v>
      </c>
      <c r="C55" s="4">
        <f t="shared" si="0"/>
        <v>794.56330938072279</v>
      </c>
      <c r="D55" s="4">
        <f t="shared" si="1"/>
        <v>127.13012950091564</v>
      </c>
      <c r="E55" s="4">
        <f t="shared" si="2"/>
        <v>6716.9556477412216</v>
      </c>
      <c r="F55" s="4">
        <f t="shared" si="3"/>
        <v>7638.6490866228596</v>
      </c>
      <c r="G55" s="4">
        <f t="shared" si="4"/>
        <v>56848.109102716597</v>
      </c>
      <c r="H55" s="4">
        <f t="shared" si="5"/>
        <v>794.56330938072279</v>
      </c>
      <c r="I55">
        <f t="shared" si="6"/>
        <v>1</v>
      </c>
    </row>
    <row r="56" spans="1:9" x14ac:dyDescent="0.2">
      <c r="A56" s="3">
        <v>41</v>
      </c>
      <c r="B56" s="4">
        <f t="shared" si="7"/>
        <v>56848.109102716597</v>
      </c>
      <c r="C56" s="4">
        <f t="shared" si="0"/>
        <v>710.60136378395748</v>
      </c>
      <c r="D56" s="4">
        <f t="shared" si="1"/>
        <v>113.6962182054332</v>
      </c>
      <c r="E56" s="4">
        <f t="shared" si="2"/>
        <v>6800.9175933379865</v>
      </c>
      <c r="F56" s="4">
        <f t="shared" si="3"/>
        <v>7625.2151753273774</v>
      </c>
      <c r="G56" s="4">
        <f t="shared" si="4"/>
        <v>50047.191509378608</v>
      </c>
      <c r="H56" s="4">
        <f t="shared" si="5"/>
        <v>710.60136378395748</v>
      </c>
      <c r="I56">
        <f t="shared" si="6"/>
        <v>1</v>
      </c>
    </row>
    <row r="57" spans="1:9" x14ac:dyDescent="0.2">
      <c r="A57" s="3">
        <v>42</v>
      </c>
      <c r="B57" s="4">
        <f t="shared" si="7"/>
        <v>50047.191509378608</v>
      </c>
      <c r="C57" s="4">
        <f t="shared" si="0"/>
        <v>625.5898938672326</v>
      </c>
      <c r="D57" s="4">
        <f t="shared" si="1"/>
        <v>100.09438301875721</v>
      </c>
      <c r="E57" s="4">
        <f t="shared" si="2"/>
        <v>6885.9290632547118</v>
      </c>
      <c r="F57" s="4">
        <f t="shared" si="3"/>
        <v>7611.6133401407014</v>
      </c>
      <c r="G57" s="4">
        <f t="shared" si="4"/>
        <v>43161.262446123896</v>
      </c>
      <c r="H57" s="4">
        <f t="shared" si="5"/>
        <v>625.5898938672326</v>
      </c>
      <c r="I57">
        <f t="shared" si="6"/>
        <v>1</v>
      </c>
    </row>
    <row r="58" spans="1:9" x14ac:dyDescent="0.2">
      <c r="A58" s="3">
        <v>43</v>
      </c>
      <c r="B58" s="4">
        <f t="shared" si="7"/>
        <v>43161.262446123896</v>
      </c>
      <c r="C58" s="4">
        <f t="shared" si="0"/>
        <v>539.51578057654876</v>
      </c>
      <c r="D58" s="4">
        <f t="shared" si="1"/>
        <v>86.322524892247799</v>
      </c>
      <c r="E58" s="4">
        <f t="shared" si="2"/>
        <v>6972.0031765453959</v>
      </c>
      <c r="F58" s="4">
        <f t="shared" si="3"/>
        <v>7597.8414820141925</v>
      </c>
      <c r="G58" s="4">
        <f t="shared" si="4"/>
        <v>36189.259269578499</v>
      </c>
      <c r="H58" s="4">
        <f t="shared" si="5"/>
        <v>539.51578057654876</v>
      </c>
      <c r="I58">
        <f t="shared" si="6"/>
        <v>1</v>
      </c>
    </row>
    <row r="59" spans="1:9" x14ac:dyDescent="0.2">
      <c r="A59" s="3">
        <v>44</v>
      </c>
      <c r="B59" s="4">
        <f t="shared" si="7"/>
        <v>36189.259269578499</v>
      </c>
      <c r="C59" s="4">
        <f t="shared" si="0"/>
        <v>452.36574086973127</v>
      </c>
      <c r="D59" s="4">
        <f t="shared" si="1"/>
        <v>72.378518539157</v>
      </c>
      <c r="E59" s="4">
        <f t="shared" si="2"/>
        <v>7059.1532162522135</v>
      </c>
      <c r="F59" s="4">
        <f t="shared" si="3"/>
        <v>7583.8974756611015</v>
      </c>
      <c r="G59" s="4">
        <f t="shared" si="4"/>
        <v>29130.106053326286</v>
      </c>
      <c r="H59" s="4">
        <f t="shared" si="5"/>
        <v>452.36574086973127</v>
      </c>
      <c r="I59">
        <f t="shared" si="6"/>
        <v>1</v>
      </c>
    </row>
    <row r="60" spans="1:9" x14ac:dyDescent="0.2">
      <c r="A60" s="3">
        <v>45</v>
      </c>
      <c r="B60" s="4">
        <f t="shared" si="7"/>
        <v>29130.106053326286</v>
      </c>
      <c r="C60" s="4">
        <f t="shared" si="0"/>
        <v>364.12632566657862</v>
      </c>
      <c r="D60" s="4">
        <f t="shared" si="1"/>
        <v>58.260212106652581</v>
      </c>
      <c r="E60" s="4">
        <f t="shared" si="2"/>
        <v>7147.3926314553655</v>
      </c>
      <c r="F60" s="4">
        <f t="shared" si="3"/>
        <v>7569.7791692285964</v>
      </c>
      <c r="G60" s="4">
        <f t="shared" si="4"/>
        <v>21982.713421870922</v>
      </c>
      <c r="H60" s="4">
        <f t="shared" si="5"/>
        <v>364.12632566657862</v>
      </c>
      <c r="I60">
        <f t="shared" si="6"/>
        <v>1</v>
      </c>
    </row>
    <row r="61" spans="1:9" x14ac:dyDescent="0.2">
      <c r="A61" s="3">
        <v>46</v>
      </c>
      <c r="B61" s="4">
        <f t="shared" si="7"/>
        <v>21982.713421870922</v>
      </c>
      <c r="C61" s="4">
        <f t="shared" si="0"/>
        <v>274.78391777338652</v>
      </c>
      <c r="D61" s="4">
        <f t="shared" si="1"/>
        <v>43.965426843741845</v>
      </c>
      <c r="E61" s="4">
        <f t="shared" si="2"/>
        <v>7236.7350393485576</v>
      </c>
      <c r="F61" s="4">
        <f t="shared" si="3"/>
        <v>7555.484383965686</v>
      </c>
      <c r="G61" s="4">
        <f t="shared" si="4"/>
        <v>14745.978382522364</v>
      </c>
      <c r="H61" s="4">
        <f t="shared" si="5"/>
        <v>274.78391777338652</v>
      </c>
      <c r="I61">
        <f t="shared" si="6"/>
        <v>1</v>
      </c>
    </row>
    <row r="62" spans="1:9" x14ac:dyDescent="0.2">
      <c r="A62" s="3">
        <v>47</v>
      </c>
      <c r="B62" s="4">
        <f t="shared" si="7"/>
        <v>14745.978382522364</v>
      </c>
      <c r="C62" s="4">
        <f t="shared" si="0"/>
        <v>184.32472978152956</v>
      </c>
      <c r="D62" s="4">
        <f t="shared" si="1"/>
        <v>29.49195676504473</v>
      </c>
      <c r="E62" s="4">
        <f t="shared" si="2"/>
        <v>7327.1942273404147</v>
      </c>
      <c r="F62" s="4">
        <f t="shared" si="3"/>
        <v>7541.0109138869893</v>
      </c>
      <c r="G62" s="4">
        <f t="shared" si="4"/>
        <v>7418.7841551819492</v>
      </c>
      <c r="H62" s="4">
        <f t="shared" si="5"/>
        <v>184.32472978152956</v>
      </c>
      <c r="I62">
        <f t="shared" si="6"/>
        <v>1</v>
      </c>
    </row>
    <row r="63" spans="1:9" x14ac:dyDescent="0.2">
      <c r="A63" s="3">
        <v>48</v>
      </c>
      <c r="B63" s="4">
        <f t="shared" si="7"/>
        <v>7418.7841551819492</v>
      </c>
      <c r="C63" s="4">
        <f t="shared" si="0"/>
        <v>92.734801939774371</v>
      </c>
      <c r="D63" s="4">
        <f t="shared" si="1"/>
        <v>14.837568310363899</v>
      </c>
      <c r="E63" s="4">
        <f t="shared" si="2"/>
        <v>7418.7841551821703</v>
      </c>
      <c r="F63" s="4">
        <f t="shared" si="3"/>
        <v>7526.3565254323084</v>
      </c>
      <c r="G63" s="4">
        <f t="shared" si="4"/>
        <v>-2.2100721253082156E-10</v>
      </c>
      <c r="H63" s="4">
        <f t="shared" si="5"/>
        <v>92.734801939774371</v>
      </c>
      <c r="I63">
        <f t="shared" si="6"/>
        <v>1</v>
      </c>
    </row>
  </sheetData>
  <mergeCells count="4">
    <mergeCell ref="D9:G9"/>
    <mergeCell ref="D10:G10"/>
    <mergeCell ref="D11:G1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Insolutos pago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TAMEZ</cp:lastModifiedBy>
  <dcterms:created xsi:type="dcterms:W3CDTF">2017-01-11T22:11:04Z</dcterms:created>
  <dcterms:modified xsi:type="dcterms:W3CDTF">2024-04-18T18:56:24Z</dcterms:modified>
</cp:coreProperties>
</file>