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W&amp;TW PVC Pipes" sheetId="1" r:id="rId4"/>
  </sheets>
  <definedNames/>
  <calcPr/>
</workbook>
</file>

<file path=xl/sharedStrings.xml><?xml version="1.0" encoding="utf-8"?>
<sst xmlns="http://schemas.openxmlformats.org/spreadsheetml/2006/main" count="397" uniqueCount="57">
  <si>
    <t>Casing Pipe For Borewell , Tube Well And Filterpoint Well</t>
  </si>
  <si>
    <t>Supplying, assembling, lowering and fixing in vertical position in Borewell, PVC 140 mm 6 Kg/cm2 well casing  pipe of required dia, conforming to IS : 4985:2000, including required hire and labour charges, fittings &amp; accessories etc. all complete, for all depths, as per direction of Engineer- in- Charge.</t>
  </si>
  <si>
    <t>Code</t>
  </si>
  <si>
    <t>Description</t>
  </si>
  <si>
    <t>Unit</t>
  </si>
  <si>
    <t>Quantity</t>
  </si>
  <si>
    <t>Rate</t>
  </si>
  <si>
    <t>Amount</t>
  </si>
  <si>
    <t>Details of cost for 100 metre</t>
  </si>
  <si>
    <t>MATERIAL:</t>
  </si>
  <si>
    <t>MR10215</t>
  </si>
  <si>
    <t>PVC Pipe, 6kg/cm2, 140mm Dia</t>
  </si>
  <si>
    <t>metre</t>
  </si>
  <si>
    <t>TOTAL  </t>
  </si>
  <si>
    <t>Add Water Charges @ 1%</t>
  </si>
  <si>
    <t>TOTAL</t>
  </si>
  <si>
    <t>Add CPOH @ 15%</t>
  </si>
  <si>
    <t>Cost of 100 metre</t>
  </si>
  <si>
    <t>Cost per metre</t>
  </si>
  <si>
    <t>LABOUR:</t>
  </si>
  <si>
    <t>Carriage of Spun iron S &amp; S pipes 150 mm dia</t>
  </si>
  <si>
    <t>100 meter</t>
  </si>
  <si>
    <t>Beldar</t>
  </si>
  <si>
    <t>Day</t>
  </si>
  <si>
    <t>Coolie</t>
  </si>
  <si>
    <t>Sundries-(Adhesive etc.)</t>
  </si>
  <si>
    <t>L.S</t>
  </si>
  <si>
    <t>Cost of 100.0 metre</t>
  </si>
  <si>
    <t>Say</t>
  </si>
  <si>
    <t>Supplying, assembling, lowering and fixing in vertical position in Borewell, PVC 140 mm 8 Kg/cm2 well casing  pipe of required dia, conforming to IS : 4985:2000, including required hire and labour charges, fittings &amp; accessories etc. all complete, for all depths, as per direction of Engineer- in- Charge.</t>
  </si>
  <si>
    <t>MR10225</t>
  </si>
  <si>
    <t>PVC Pipe, 8kg/cm2, 140mm Dia.</t>
  </si>
  <si>
    <t>Supplying, assembling, lowering and fixing in vertical position in Borewell, PVC 160mm 6 Kg/cm2 well casing  pipe of required dia, conforming to IS : 4985:2000, including required hire and labour charges, fittings &amp; accessories etc. all complete, for all depths, as per direction of Engineer- in- Charge.</t>
  </si>
  <si>
    <t>MR10216</t>
  </si>
  <si>
    <t>PVC Pipe, 6kg/cm2, 160mm Dia</t>
  </si>
  <si>
    <t>Supplying, assembling, lowering and fixing in vertical position in Borewell, PVC 180mm 6 Kg/cm2 well casing  pipe of required dia, conforming to IS : 4985:2000, including required hire and labour charges, fittings &amp; accessories etc. all complete, for all depths, as per direction of Engineer- in- Charge.</t>
  </si>
  <si>
    <t>D</t>
  </si>
  <si>
    <t>PVC blind pipe 180 mm 6 Kg/cm2 dia as per IS: 4985</t>
  </si>
  <si>
    <t>Supplying, assembling, lowering and fixing in vertical position in Borewell, PVC 180mm 8 Kg/cm2 well casing  pipe of required dia, conforming to IS : 4985:2000, including required hire and labour charges, fittings &amp; accessories etc. all complete, for all depths, as per direction of Engineer- in- Charge.</t>
  </si>
  <si>
    <t>MR10228</t>
  </si>
  <si>
    <t>PVC Pipe, 8kg/cm2, 180mm Dia.</t>
  </si>
  <si>
    <t>Supplying, assembling, lowering and fixing in vertical position in Borewell, PVC 200mm 8 Kg/cm2 well casing  pipe of required dia, conforming to IS : 4985:2000, including required hire and labour charges, fittings &amp; accessories etc. all complete, for all depths, as per direction of Engineer- in- Charge.</t>
  </si>
  <si>
    <t>MR10227</t>
  </si>
  <si>
    <t>PVC Pipe, 8kg/cm2, 200mm Dia.</t>
  </si>
  <si>
    <t>Supplying, assembling, lowering and fixing in vertical position in Borewell, PVC 200mm 10 Kg/cm2 well casing  pipe of required dia, conforming to IS : 4985:2000, including required hire and labour charges, fittings &amp; accessories etc. all complete, for all depths, as per direction of Engineer- in- Charge.</t>
  </si>
  <si>
    <t>MR10240</t>
  </si>
  <si>
    <t>PVC Pipe, 10kg/cm2, 200mm Dia.</t>
  </si>
  <si>
    <t>Supplying, assembling, lowering and fixing in vertical position in Borewell, PVC 110 mm 6 Kg/cm2 well casing  pipe of required dia, conforming to IS : 4985:2000, including required hire and labour charges, fittings &amp; accessories etc. all complete, for all depths, as per direction of Engineer- in- Charge.</t>
  </si>
  <si>
    <t>MR10214</t>
  </si>
  <si>
    <t>PVC Pipe, 6kg/cm2, 110mm Dia.</t>
  </si>
  <si>
    <t>Supplying, assembling, lowering and fixing in vertical position in Borewell, PVC 110 mm 4 Kg/cm2 well casing  pipe of required dia, conforming to IS : 4985:2000, including required hire and labour charges, fittings &amp; accessories etc. all complete, for all depths, as per direction of Engineer- in- Charge.</t>
  </si>
  <si>
    <t>PVC Pipe, 4kg/cm2, 110mm Dia.</t>
  </si>
  <si>
    <t>Supplying, assembling, lowering and fixing in vertical position in Borewell, PVC 140 mm 10 Kg/cm2 well casing  pipe of required dia, conforming to IS : 4985:2000, including required hire and labour charges, fittings &amp; accessories etc. all complete, for all depths, as per direction of Engineer- in- Charge.</t>
  </si>
  <si>
    <t>MR10238</t>
  </si>
  <si>
    <t>PVC Pipe, 10kg/cm2, 140mm Dia.</t>
  </si>
  <si>
    <t>Supplying, assembling, lowering and fixing in vertical position in Borewell, PVC 180mm 10 Kg/cm2 well casing  pipe of required dia, conforming to IS : 4985:2000, including required hire and labour charges, fittings &amp; accessories etc. all complete, for all depths, as per direction of Engineer- in- Charge.</t>
  </si>
  <si>
    <t>PVC Pipe, 10kg/cm2, 180mm Dia.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</si>
</sst>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rgb="FF000000"/>
      <name val="Merriweather"/>
    </font>
    <font/>
    <font>
      <sz val="12.0"/>
      <color rgb="FF000000"/>
      <name val="Merriweather"/>
    </font>
    <font>
      <sz val="12.0"/>
      <color theme="1"/>
      <name val="Merriweather"/>
    </font>
    <font>
      <sz val="12.0"/>
      <color theme="9"/>
      <name val="Merriweather"/>
    </font>
    <font>
      <sz val="12.0"/>
      <color rgb="FFFF0000"/>
      <name val="Merriweather"/>
    </font>
    <font>
      <sz val="12.0"/>
      <color rgb="FF212529"/>
      <name val="Merriweather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3" fontId="3" numFmtId="0" xfId="0" applyAlignment="1" applyBorder="1" applyFont="1">
      <alignment readingOrder="0" shrinkToFit="0" vertical="center" wrapText="1"/>
    </xf>
    <xf borderId="4" fillId="3" fontId="1" numFmtId="4" xfId="0" applyAlignment="1" applyBorder="1" applyFont="1" applyNumberFormat="1">
      <alignment horizontal="center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4" fillId="3" fontId="3" numFmtId="0" xfId="0" applyAlignment="1" applyBorder="1" applyFont="1">
      <alignment shrinkToFit="0" vertical="center" wrapText="1"/>
    </xf>
    <xf borderId="5" fillId="3" fontId="3" numFmtId="4" xfId="0" applyAlignment="1" applyBorder="1" applyFont="1" applyNumberFormat="1">
      <alignment horizontal="center" shrinkToFit="0" vertical="center" wrapText="1"/>
    </xf>
    <xf borderId="6" fillId="0" fontId="2" numFmtId="0" xfId="0" applyBorder="1" applyFont="1"/>
    <xf borderId="4" fillId="3" fontId="3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ont="1">
      <alignment readingOrder="0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4" fillId="3" fontId="3" numFmtId="4" xfId="0" applyAlignment="1" applyBorder="1" applyFont="1" applyNumberFormat="1">
      <alignment horizontal="center" shrinkToFit="0" vertical="center" wrapText="1"/>
    </xf>
    <xf borderId="4" fillId="3" fontId="3" numFmtId="0" xfId="0" applyAlignment="1" applyBorder="1" applyFont="1">
      <alignment horizontal="right" shrinkToFit="0" vertical="center" wrapText="1"/>
    </xf>
    <xf borderId="4" fillId="3" fontId="4" numFmtId="4" xfId="0" applyAlignment="1" applyBorder="1" applyFont="1" applyNumberFormat="1">
      <alignment horizontal="center" shrinkToFit="0" vertical="center" wrapText="1"/>
    </xf>
    <xf borderId="4" fillId="3" fontId="3" numFmtId="4" xfId="0" applyAlignment="1" applyBorder="1" applyFont="1" applyNumberFormat="1">
      <alignment horizontal="center" readingOrder="0" shrinkToFit="0" vertical="center" wrapText="1"/>
    </xf>
    <xf borderId="4" fillId="3" fontId="5" numFmtId="0" xfId="0" applyAlignment="1" applyBorder="1" applyFont="1">
      <alignment horizontal="center" readingOrder="0" shrinkToFit="0" vertical="center" wrapText="1"/>
    </xf>
    <xf borderId="4" fillId="3" fontId="5" numFmtId="4" xfId="0" applyAlignment="1" applyBorder="1" applyFont="1" applyNumberForma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readingOrder="0" shrinkToFit="0" vertical="center" wrapText="1"/>
    </xf>
    <xf borderId="4" fillId="2" fontId="1" numFmtId="4" xfId="0" applyAlignment="1" applyBorder="1" applyFont="1" applyNumberFormat="1">
      <alignment horizontal="center" shrinkToFit="0" vertical="center" wrapText="1"/>
    </xf>
    <xf borderId="5" fillId="2" fontId="3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shrinkToFit="0" vertical="center" wrapText="1"/>
    </xf>
    <xf borderId="5" fillId="2" fontId="3" numFmtId="4" xfId="0" applyAlignment="1" applyBorder="1" applyFont="1" applyNumberFormat="1">
      <alignment horizontal="center" shrinkToFit="0" vertical="center" wrapText="1"/>
    </xf>
    <xf borderId="4" fillId="2" fontId="3" numFmtId="0" xfId="0" applyAlignment="1" applyBorder="1" applyFont="1">
      <alignment horizontal="center" readingOrder="0" shrinkToFit="0" vertical="center" wrapText="1"/>
    </xf>
    <xf borderId="4" fillId="2" fontId="3" numFmtId="0" xfId="0" applyAlignment="1" applyBorder="1" applyFont="1">
      <alignment readingOrder="0" shrinkToFit="0" vertical="center" wrapText="1"/>
    </xf>
    <xf borderId="4" fillId="2" fontId="3" numFmtId="0" xfId="0" applyAlignment="1" applyBorder="1" applyFont="1">
      <alignment horizontal="center" shrinkToFit="0" vertical="center" wrapText="1"/>
    </xf>
    <xf borderId="4" fillId="2" fontId="3" numFmtId="4" xfId="0" applyAlignment="1" applyBorder="1" applyFont="1" applyNumberFormat="1">
      <alignment horizontal="center" shrinkToFit="0" vertical="center" wrapText="1"/>
    </xf>
    <xf borderId="4" fillId="2" fontId="3" numFmtId="0" xfId="0" applyAlignment="1" applyBorder="1" applyFont="1">
      <alignment horizontal="right" shrinkToFit="0" vertical="center" wrapText="1"/>
    </xf>
    <xf borderId="4" fillId="2" fontId="3" numFmtId="4" xfId="0" applyAlignment="1" applyBorder="1" applyFont="1" applyNumberFormat="1">
      <alignment horizontal="center" readingOrder="0" shrinkToFit="0" vertical="center" wrapText="1"/>
    </xf>
    <xf borderId="4" fillId="2" fontId="5" numFmtId="0" xfId="0" applyAlignment="1" applyBorder="1" applyFont="1">
      <alignment horizontal="center" readingOrder="0" shrinkToFit="0" vertical="center" wrapText="1"/>
    </xf>
    <xf borderId="4" fillId="2" fontId="5" numFmtId="4" xfId="0" applyAlignment="1" applyBorder="1" applyFont="1" applyNumberFormat="1">
      <alignment horizontal="center" readingOrder="0" shrinkToFit="0" vertical="center" wrapText="1"/>
    </xf>
    <xf borderId="4" fillId="2" fontId="4" numFmtId="0" xfId="0" applyAlignment="1" applyBorder="1" applyFont="1">
      <alignment horizontal="center" readingOrder="0" shrinkToFit="0" vertical="center" wrapText="1"/>
    </xf>
    <xf borderId="4" fillId="2" fontId="6" numFmtId="0" xfId="0" applyAlignment="1" applyBorder="1" applyFont="1">
      <alignment horizontal="center" readingOrder="0" shrinkToFit="0" vertical="center" wrapText="1"/>
    </xf>
    <xf borderId="4" fillId="2" fontId="6" numFmtId="0" xfId="0" applyAlignment="1" applyBorder="1" applyFont="1">
      <alignment horizontal="center" shrinkToFit="0" vertical="center" wrapText="1"/>
    </xf>
    <xf borderId="4" fillId="3" fontId="6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40.0"/>
    <col customWidth="1" min="3" max="3" width="6.75"/>
    <col customWidth="1" min="4" max="4" width="9.75"/>
    <col customWidth="1" min="5" max="5" width="5.5"/>
    <col customWidth="1" min="6" max="6" width="12.63"/>
  </cols>
  <sheetData>
    <row r="1">
      <c r="A1" s="1" t="s">
        <v>0</v>
      </c>
      <c r="B1" s="2"/>
      <c r="C1" s="2"/>
      <c r="D1" s="2"/>
      <c r="E1" s="2"/>
      <c r="F1" s="3"/>
    </row>
    <row r="2">
      <c r="A2" s="4">
        <v>0.0</v>
      </c>
      <c r="B2" s="5" t="s">
        <v>1</v>
      </c>
      <c r="C2" s="2"/>
      <c r="D2" s="2"/>
      <c r="E2" s="2"/>
      <c r="F2" s="3"/>
    </row>
    <row r="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6" t="s">
        <v>7</v>
      </c>
    </row>
    <row r="4">
      <c r="A4" s="7"/>
      <c r="B4" s="8" t="s">
        <v>8</v>
      </c>
      <c r="C4" s="7"/>
      <c r="D4" s="7"/>
      <c r="E4" s="7"/>
      <c r="F4" s="9"/>
    </row>
    <row r="5">
      <c r="A5" s="10"/>
      <c r="B5" s="8" t="s">
        <v>9</v>
      </c>
      <c r="C5" s="10"/>
      <c r="D5" s="10"/>
      <c r="E5" s="10"/>
      <c r="F5" s="10"/>
    </row>
    <row r="6">
      <c r="A6" s="11" t="s">
        <v>10</v>
      </c>
      <c r="B6" s="12" t="s">
        <v>11</v>
      </c>
      <c r="C6" s="13" t="s">
        <v>12</v>
      </c>
      <c r="D6" s="13">
        <v>100.0</v>
      </c>
      <c r="E6" s="13">
        <v>475.0</v>
      </c>
      <c r="F6" s="14">
        <f>D6*E6</f>
        <v>47500</v>
      </c>
    </row>
    <row r="7">
      <c r="A7" s="13"/>
      <c r="B7" s="15" t="s">
        <v>13</v>
      </c>
      <c r="C7" s="13"/>
      <c r="D7" s="13"/>
      <c r="E7" s="13"/>
      <c r="F7" s="14">
        <f>SUM(F6)</f>
        <v>47500</v>
      </c>
    </row>
    <row r="8">
      <c r="A8" s="13"/>
      <c r="B8" s="15" t="s">
        <v>14</v>
      </c>
      <c r="C8" s="13"/>
      <c r="D8" s="13"/>
      <c r="E8" s="13"/>
      <c r="F8" s="14">
        <f>F7*1/100</f>
        <v>475</v>
      </c>
    </row>
    <row r="9">
      <c r="A9" s="13"/>
      <c r="B9" s="15" t="s">
        <v>15</v>
      </c>
      <c r="C9" s="13"/>
      <c r="D9" s="13"/>
      <c r="E9" s="13"/>
      <c r="F9" s="14">
        <f>SUM(F7:F8)</f>
        <v>47975</v>
      </c>
    </row>
    <row r="10">
      <c r="A10" s="13"/>
      <c r="B10" s="15" t="s">
        <v>16</v>
      </c>
      <c r="C10" s="13"/>
      <c r="D10" s="13"/>
      <c r="E10" s="13"/>
      <c r="F10" s="14">
        <f>F9*0.15</f>
        <v>7196.25</v>
      </c>
    </row>
    <row r="11">
      <c r="A11" s="13"/>
      <c r="B11" s="15" t="s">
        <v>15</v>
      </c>
      <c r="C11" s="13"/>
      <c r="D11" s="13"/>
      <c r="E11" s="13"/>
      <c r="F11" s="14">
        <f>SUM(F9:F10)</f>
        <v>55171.25</v>
      </c>
    </row>
    <row r="12">
      <c r="A12" s="13"/>
      <c r="B12" s="15" t="s">
        <v>17</v>
      </c>
      <c r="C12" s="13"/>
      <c r="D12" s="13"/>
      <c r="E12" s="13"/>
      <c r="F12" s="16">
        <f>F11</f>
        <v>55171.25</v>
      </c>
    </row>
    <row r="13">
      <c r="A13" s="13"/>
      <c r="B13" s="15" t="s">
        <v>18</v>
      </c>
      <c r="C13" s="13"/>
      <c r="D13" s="13"/>
      <c r="E13" s="13"/>
      <c r="F13" s="17">
        <f>MROUND((F12/100), 0.05)</f>
        <v>551.7</v>
      </c>
    </row>
    <row r="14">
      <c r="A14" s="13"/>
      <c r="B14" s="8" t="s">
        <v>19</v>
      </c>
      <c r="C14" s="13"/>
      <c r="D14" s="13"/>
      <c r="E14" s="13"/>
      <c r="F14" s="14"/>
    </row>
    <row r="15">
      <c r="A15" s="13">
        <v>2321.0</v>
      </c>
      <c r="B15" s="8" t="s">
        <v>20</v>
      </c>
      <c r="C15" s="13" t="s">
        <v>21</v>
      </c>
      <c r="D15" s="13">
        <v>50.0</v>
      </c>
      <c r="E15" s="11">
        <v>597.0</v>
      </c>
      <c r="F15" s="14">
        <f>E15/2</f>
        <v>298.5</v>
      </c>
    </row>
    <row r="16">
      <c r="A16" s="13">
        <v>114.0</v>
      </c>
      <c r="B16" s="8" t="s">
        <v>22</v>
      </c>
      <c r="C16" s="13" t="s">
        <v>23</v>
      </c>
      <c r="D16" s="13">
        <v>0.5</v>
      </c>
      <c r="E16" s="18">
        <v>645.0</v>
      </c>
      <c r="F16" s="14">
        <f t="shared" ref="F16:F18" si="1">E16*D16</f>
        <v>322.5</v>
      </c>
    </row>
    <row r="17">
      <c r="A17" s="13">
        <v>115.0</v>
      </c>
      <c r="B17" s="8" t="s">
        <v>24</v>
      </c>
      <c r="C17" s="13" t="s">
        <v>23</v>
      </c>
      <c r="D17" s="13">
        <v>0.5</v>
      </c>
      <c r="E17" s="18">
        <v>645.0</v>
      </c>
      <c r="F17" s="14">
        <f t="shared" si="1"/>
        <v>322.5</v>
      </c>
    </row>
    <row r="18">
      <c r="A18" s="13">
        <v>9999.0</v>
      </c>
      <c r="B18" s="8" t="s">
        <v>25</v>
      </c>
      <c r="C18" s="13" t="s">
        <v>26</v>
      </c>
      <c r="D18" s="13">
        <v>10.07</v>
      </c>
      <c r="E18" s="18">
        <v>2.12</v>
      </c>
      <c r="F18" s="14">
        <f t="shared" si="1"/>
        <v>21.3484</v>
      </c>
    </row>
    <row r="19">
      <c r="A19" s="13"/>
      <c r="B19" s="15" t="s">
        <v>13</v>
      </c>
      <c r="C19" s="13"/>
      <c r="D19" s="13"/>
      <c r="E19" s="13"/>
      <c r="F19" s="14">
        <f>SUM(F15:F18)</f>
        <v>964.8484</v>
      </c>
    </row>
    <row r="20">
      <c r="A20" s="13"/>
      <c r="B20" s="15" t="s">
        <v>14</v>
      </c>
      <c r="C20" s="13"/>
      <c r="D20" s="13"/>
      <c r="E20" s="13"/>
      <c r="F20" s="14">
        <f>F19*0.01</f>
        <v>9.648484</v>
      </c>
    </row>
    <row r="21">
      <c r="A21" s="13"/>
      <c r="B21" s="15" t="s">
        <v>15</v>
      </c>
      <c r="C21" s="13"/>
      <c r="D21" s="13"/>
      <c r="E21" s="13"/>
      <c r="F21" s="14">
        <f>SUM(F19:F20)</f>
        <v>974.496884</v>
      </c>
    </row>
    <row r="22">
      <c r="A22" s="13"/>
      <c r="B22" s="15" t="s">
        <v>16</v>
      </c>
      <c r="C22" s="13"/>
      <c r="D22" s="13"/>
      <c r="E22" s="13"/>
      <c r="F22" s="14">
        <f>F21*0.15</f>
        <v>146.1745326</v>
      </c>
    </row>
    <row r="23">
      <c r="A23" s="13"/>
      <c r="B23" s="15" t="s">
        <v>15</v>
      </c>
      <c r="C23" s="13"/>
      <c r="D23" s="13"/>
      <c r="E23" s="13"/>
      <c r="F23" s="14">
        <f>SUM(F21:F22)</f>
        <v>1120.671417</v>
      </c>
    </row>
    <row r="24">
      <c r="A24" s="13"/>
      <c r="B24" s="15" t="s">
        <v>27</v>
      </c>
      <c r="C24" s="13"/>
      <c r="D24" s="13"/>
      <c r="E24" s="13"/>
      <c r="F24" s="14">
        <f>F23</f>
        <v>1120.671417</v>
      </c>
    </row>
    <row r="25">
      <c r="A25" s="13"/>
      <c r="B25" s="15" t="s">
        <v>18</v>
      </c>
      <c r="C25" s="13"/>
      <c r="D25" s="13"/>
      <c r="E25" s="13"/>
      <c r="F25" s="19">
        <f>F24/100</f>
        <v>11.20671417</v>
      </c>
    </row>
    <row r="26">
      <c r="A26" s="13"/>
      <c r="B26" s="15" t="s">
        <v>28</v>
      </c>
      <c r="C26" s="13"/>
      <c r="D26" s="13"/>
      <c r="E26" s="13"/>
      <c r="F26" s="19">
        <f>MROUND(F25, 0.05)</f>
        <v>11.2</v>
      </c>
    </row>
    <row r="27">
      <c r="A27" s="20" t="str">
        <f>CONCATENATE("Say ",F13," + ",F26," x Cost Index")</f>
        <v>Say 551.7 + 11.2 x Cost Index</v>
      </c>
      <c r="B27" s="2"/>
      <c r="C27" s="2"/>
      <c r="D27" s="2"/>
      <c r="E27" s="2"/>
      <c r="F27" s="3"/>
    </row>
    <row r="28">
      <c r="A28" s="21">
        <v>0.0</v>
      </c>
      <c r="B28" s="22" t="s">
        <v>29</v>
      </c>
      <c r="C28" s="2"/>
      <c r="D28" s="2"/>
      <c r="E28" s="2"/>
      <c r="F28" s="3"/>
    </row>
    <row r="29">
      <c r="A29" s="21" t="s">
        <v>2</v>
      </c>
      <c r="B29" s="21" t="s">
        <v>3</v>
      </c>
      <c r="C29" s="21" t="s">
        <v>4</v>
      </c>
      <c r="D29" s="21" t="s">
        <v>5</v>
      </c>
      <c r="E29" s="21" t="s">
        <v>6</v>
      </c>
      <c r="F29" s="23" t="s">
        <v>7</v>
      </c>
    </row>
    <row r="30">
      <c r="A30" s="24"/>
      <c r="B30" s="25" t="s">
        <v>8</v>
      </c>
      <c r="C30" s="24"/>
      <c r="D30" s="24"/>
      <c r="E30" s="24"/>
      <c r="F30" s="26"/>
    </row>
    <row r="31">
      <c r="A31" s="10"/>
      <c r="B31" s="25" t="s">
        <v>9</v>
      </c>
      <c r="C31" s="10"/>
      <c r="D31" s="10"/>
      <c r="E31" s="10"/>
      <c r="F31" s="10"/>
    </row>
    <row r="32">
      <c r="A32" s="27" t="s">
        <v>30</v>
      </c>
      <c r="B32" s="28" t="s">
        <v>31</v>
      </c>
      <c r="C32" s="29" t="s">
        <v>12</v>
      </c>
      <c r="D32" s="29">
        <v>100.0</v>
      </c>
      <c r="E32" s="27">
        <v>617.0</v>
      </c>
      <c r="F32" s="30">
        <f>D32*E32</f>
        <v>61700</v>
      </c>
    </row>
    <row r="33">
      <c r="A33" s="29"/>
      <c r="B33" s="31" t="s">
        <v>13</v>
      </c>
      <c r="C33" s="29"/>
      <c r="D33" s="29"/>
      <c r="E33" s="29"/>
      <c r="F33" s="30">
        <f>SUM(F32)</f>
        <v>61700</v>
      </c>
    </row>
    <row r="34">
      <c r="A34" s="29"/>
      <c r="B34" s="31" t="s">
        <v>14</v>
      </c>
      <c r="C34" s="29"/>
      <c r="D34" s="29"/>
      <c r="E34" s="29"/>
      <c r="F34" s="30">
        <f>F33*0.01</f>
        <v>617</v>
      </c>
    </row>
    <row r="35">
      <c r="A35" s="29"/>
      <c r="B35" s="31" t="s">
        <v>15</v>
      </c>
      <c r="C35" s="29"/>
      <c r="D35" s="29"/>
      <c r="E35" s="29"/>
      <c r="F35" s="30">
        <f>SUM(F33:F34)</f>
        <v>62317</v>
      </c>
    </row>
    <row r="36">
      <c r="A36" s="29"/>
      <c r="B36" s="31" t="s">
        <v>16</v>
      </c>
      <c r="C36" s="29"/>
      <c r="D36" s="29"/>
      <c r="E36" s="29"/>
      <c r="F36" s="30">
        <f>F35*0.15</f>
        <v>9347.55</v>
      </c>
    </row>
    <row r="37">
      <c r="A37" s="29"/>
      <c r="B37" s="31" t="s">
        <v>15</v>
      </c>
      <c r="C37" s="29"/>
      <c r="D37" s="29"/>
      <c r="E37" s="29"/>
      <c r="F37" s="30">
        <f>SUM(F35:F36)</f>
        <v>71664.55</v>
      </c>
    </row>
    <row r="38">
      <c r="A38" s="29"/>
      <c r="B38" s="31" t="s">
        <v>17</v>
      </c>
      <c r="C38" s="29"/>
      <c r="D38" s="29"/>
      <c r="E38" s="29"/>
      <c r="F38" s="30">
        <f>F37</f>
        <v>71664.55</v>
      </c>
    </row>
    <row r="39">
      <c r="A39" s="29"/>
      <c r="B39" s="31" t="s">
        <v>18</v>
      </c>
      <c r="C39" s="29"/>
      <c r="D39" s="29"/>
      <c r="E39" s="29"/>
      <c r="F39" s="32">
        <f>MROUND((F38/100), 0.05)</f>
        <v>716.65</v>
      </c>
    </row>
    <row r="40">
      <c r="A40" s="29"/>
      <c r="B40" s="25" t="s">
        <v>19</v>
      </c>
      <c r="C40" s="29"/>
      <c r="D40" s="29"/>
      <c r="E40" s="29"/>
      <c r="F40" s="30"/>
    </row>
    <row r="41">
      <c r="A41" s="29">
        <v>2321.0</v>
      </c>
      <c r="B41" s="25" t="s">
        <v>20</v>
      </c>
      <c r="C41" s="29" t="s">
        <v>21</v>
      </c>
      <c r="D41" s="29">
        <v>50.0</v>
      </c>
      <c r="E41" s="27">
        <v>597.0</v>
      </c>
      <c r="F41" s="30">
        <f>E41/2</f>
        <v>298.5</v>
      </c>
    </row>
    <row r="42">
      <c r="A42" s="29">
        <v>114.0</v>
      </c>
      <c r="B42" s="25" t="s">
        <v>22</v>
      </c>
      <c r="C42" s="29" t="s">
        <v>23</v>
      </c>
      <c r="D42" s="29">
        <v>0.5</v>
      </c>
      <c r="E42" s="33">
        <v>645.0</v>
      </c>
      <c r="F42" s="30">
        <f t="shared" ref="F42:F44" si="2">D42*E42</f>
        <v>322.5</v>
      </c>
    </row>
    <row r="43">
      <c r="A43" s="29">
        <v>115.0</v>
      </c>
      <c r="B43" s="25" t="s">
        <v>24</v>
      </c>
      <c r="C43" s="29" t="s">
        <v>23</v>
      </c>
      <c r="D43" s="29">
        <v>0.5</v>
      </c>
      <c r="E43" s="33">
        <v>645.0</v>
      </c>
      <c r="F43" s="30">
        <f t="shared" si="2"/>
        <v>322.5</v>
      </c>
    </row>
    <row r="44">
      <c r="A44" s="29">
        <v>9999.0</v>
      </c>
      <c r="B44" s="25" t="s">
        <v>25</v>
      </c>
      <c r="C44" s="29" t="s">
        <v>26</v>
      </c>
      <c r="D44" s="29">
        <v>10.07</v>
      </c>
      <c r="E44" s="33">
        <v>2.12</v>
      </c>
      <c r="F44" s="30">
        <f t="shared" si="2"/>
        <v>21.3484</v>
      </c>
    </row>
    <row r="45">
      <c r="A45" s="29"/>
      <c r="B45" s="31" t="s">
        <v>13</v>
      </c>
      <c r="C45" s="29"/>
      <c r="D45" s="29"/>
      <c r="E45" s="29"/>
      <c r="F45" s="30">
        <f>SUM(F41:F44)</f>
        <v>964.8484</v>
      </c>
    </row>
    <row r="46">
      <c r="A46" s="29"/>
      <c r="B46" s="31" t="s">
        <v>14</v>
      </c>
      <c r="C46" s="29"/>
      <c r="D46" s="29"/>
      <c r="E46" s="29"/>
      <c r="F46" s="30">
        <f>F45*0.01</f>
        <v>9.648484</v>
      </c>
    </row>
    <row r="47">
      <c r="A47" s="29"/>
      <c r="B47" s="31" t="s">
        <v>15</v>
      </c>
      <c r="C47" s="29"/>
      <c r="D47" s="29"/>
      <c r="E47" s="29"/>
      <c r="F47" s="30">
        <f>SUM(F45:F46)</f>
        <v>974.496884</v>
      </c>
    </row>
    <row r="48">
      <c r="A48" s="29"/>
      <c r="B48" s="31" t="s">
        <v>16</v>
      </c>
      <c r="C48" s="29"/>
      <c r="D48" s="29"/>
      <c r="E48" s="29"/>
      <c r="F48" s="30">
        <f>F47*0.15</f>
        <v>146.1745326</v>
      </c>
    </row>
    <row r="49">
      <c r="A49" s="29"/>
      <c r="B49" s="31" t="s">
        <v>15</v>
      </c>
      <c r="C49" s="29"/>
      <c r="D49" s="29"/>
      <c r="E49" s="29"/>
      <c r="F49" s="30">
        <f>SUM(F47:F48)</f>
        <v>1120.671417</v>
      </c>
    </row>
    <row r="50">
      <c r="A50" s="29"/>
      <c r="B50" s="31" t="s">
        <v>27</v>
      </c>
      <c r="C50" s="29"/>
      <c r="D50" s="29"/>
      <c r="E50" s="29"/>
      <c r="F50" s="30">
        <f>F49</f>
        <v>1120.671417</v>
      </c>
    </row>
    <row r="51">
      <c r="A51" s="29"/>
      <c r="B51" s="31" t="s">
        <v>18</v>
      </c>
      <c r="C51" s="29"/>
      <c r="D51" s="29"/>
      <c r="E51" s="29"/>
      <c r="F51" s="34">
        <f>F50/100</f>
        <v>11.20671417</v>
      </c>
    </row>
    <row r="52">
      <c r="A52" s="29"/>
      <c r="B52" s="31" t="s">
        <v>28</v>
      </c>
      <c r="C52" s="29"/>
      <c r="D52" s="29"/>
      <c r="E52" s="29"/>
      <c r="F52" s="34">
        <f>MROUND(F51, 0.05)</f>
        <v>11.2</v>
      </c>
    </row>
    <row r="53">
      <c r="A53" s="20" t="str">
        <f>CONCATENATE("Say ",F39," + ",F52," x Cost Index")</f>
        <v>Say 716.65 + 11.2 x Cost Index</v>
      </c>
      <c r="B53" s="2"/>
      <c r="C53" s="2"/>
      <c r="D53" s="2"/>
      <c r="E53" s="2"/>
      <c r="F53" s="3"/>
    </row>
    <row r="54">
      <c r="A54" s="4">
        <v>0.0</v>
      </c>
      <c r="B54" s="5" t="s">
        <v>32</v>
      </c>
      <c r="C54" s="2"/>
      <c r="D54" s="2"/>
      <c r="E54" s="2"/>
      <c r="F54" s="3"/>
    </row>
    <row r="55">
      <c r="A55" s="4" t="s">
        <v>2</v>
      </c>
      <c r="B55" s="4" t="s">
        <v>3</v>
      </c>
      <c r="C55" s="4" t="s">
        <v>4</v>
      </c>
      <c r="D55" s="4" t="s">
        <v>5</v>
      </c>
      <c r="E55" s="4" t="s">
        <v>6</v>
      </c>
      <c r="F55" s="6" t="s">
        <v>7</v>
      </c>
    </row>
    <row r="56">
      <c r="A56" s="7"/>
      <c r="B56" s="8" t="s">
        <v>8</v>
      </c>
      <c r="C56" s="7"/>
      <c r="D56" s="7"/>
      <c r="E56" s="7"/>
      <c r="F56" s="9"/>
    </row>
    <row r="57">
      <c r="A57" s="10"/>
      <c r="B57" s="8" t="s">
        <v>9</v>
      </c>
      <c r="C57" s="10"/>
      <c r="D57" s="10"/>
      <c r="E57" s="10"/>
      <c r="F57" s="10"/>
    </row>
    <row r="58">
      <c r="A58" s="11" t="s">
        <v>33</v>
      </c>
      <c r="B58" s="12" t="s">
        <v>34</v>
      </c>
      <c r="C58" s="13" t="s">
        <v>12</v>
      </c>
      <c r="D58" s="13">
        <v>100.0</v>
      </c>
      <c r="E58" s="11">
        <v>613.0</v>
      </c>
      <c r="F58" s="14">
        <f>D58*E58</f>
        <v>61300</v>
      </c>
    </row>
    <row r="59">
      <c r="A59" s="13"/>
      <c r="B59" s="15" t="s">
        <v>13</v>
      </c>
      <c r="C59" s="13"/>
      <c r="D59" s="13"/>
      <c r="E59" s="13"/>
      <c r="F59" s="14">
        <f>SUM(F58)</f>
        <v>61300</v>
      </c>
    </row>
    <row r="60">
      <c r="A60" s="13"/>
      <c r="B60" s="15" t="s">
        <v>14</v>
      </c>
      <c r="C60" s="13"/>
      <c r="D60" s="13"/>
      <c r="E60" s="13"/>
      <c r="F60" s="14">
        <f>F59*0.01</f>
        <v>613</v>
      </c>
    </row>
    <row r="61">
      <c r="A61" s="13"/>
      <c r="B61" s="15" t="s">
        <v>15</v>
      </c>
      <c r="C61" s="13"/>
      <c r="D61" s="13"/>
      <c r="E61" s="13"/>
      <c r="F61" s="14">
        <f>SUM(F59:F60)</f>
        <v>61913</v>
      </c>
    </row>
    <row r="62">
      <c r="A62" s="13">
        <v>114.0</v>
      </c>
      <c r="B62" s="15" t="s">
        <v>16</v>
      </c>
      <c r="C62" s="13"/>
      <c r="D62" s="13"/>
      <c r="E62" s="13"/>
      <c r="F62" s="14">
        <f>F61*0.15</f>
        <v>9286.95</v>
      </c>
    </row>
    <row r="63">
      <c r="A63" s="13">
        <v>115.0</v>
      </c>
      <c r="B63" s="15" t="s">
        <v>15</v>
      </c>
      <c r="C63" s="13"/>
      <c r="D63" s="13"/>
      <c r="E63" s="13"/>
      <c r="F63" s="14">
        <f>SUM(F61:F62)</f>
        <v>71199.95</v>
      </c>
    </row>
    <row r="64">
      <c r="A64" s="13">
        <v>9999.0</v>
      </c>
      <c r="B64" s="15" t="s">
        <v>17</v>
      </c>
      <c r="C64" s="13"/>
      <c r="D64" s="13"/>
      <c r="E64" s="13"/>
      <c r="F64" s="14">
        <f>F63</f>
        <v>71199.95</v>
      </c>
    </row>
    <row r="65">
      <c r="A65" s="13"/>
      <c r="B65" s="15" t="s">
        <v>18</v>
      </c>
      <c r="C65" s="13"/>
      <c r="D65" s="13"/>
      <c r="E65" s="13"/>
      <c r="F65" s="17">
        <f>MROUND((F64/100), 0.05)</f>
        <v>712</v>
      </c>
    </row>
    <row r="66">
      <c r="A66" s="13"/>
      <c r="B66" s="8" t="s">
        <v>19</v>
      </c>
      <c r="C66" s="13"/>
      <c r="D66" s="13"/>
      <c r="E66" s="13"/>
      <c r="F66" s="14"/>
    </row>
    <row r="67">
      <c r="A67" s="13">
        <v>2321.0</v>
      </c>
      <c r="B67" s="8" t="s">
        <v>20</v>
      </c>
      <c r="C67" s="13" t="s">
        <v>21</v>
      </c>
      <c r="D67" s="13">
        <v>50.0</v>
      </c>
      <c r="E67" s="11">
        <v>597.0</v>
      </c>
      <c r="F67" s="14">
        <f>E67/2</f>
        <v>298.5</v>
      </c>
    </row>
    <row r="68">
      <c r="A68" s="13">
        <v>114.0</v>
      </c>
      <c r="B68" s="8" t="s">
        <v>22</v>
      </c>
      <c r="C68" s="13" t="s">
        <v>23</v>
      </c>
      <c r="D68" s="13">
        <v>0.5</v>
      </c>
      <c r="E68" s="18">
        <v>645.0</v>
      </c>
      <c r="F68" s="14">
        <f t="shared" ref="F68:F70" si="3">D68*E68</f>
        <v>322.5</v>
      </c>
    </row>
    <row r="69">
      <c r="A69" s="13">
        <v>115.0</v>
      </c>
      <c r="B69" s="8" t="s">
        <v>24</v>
      </c>
      <c r="C69" s="13" t="s">
        <v>23</v>
      </c>
      <c r="D69" s="13">
        <v>0.5</v>
      </c>
      <c r="E69" s="18">
        <v>645.0</v>
      </c>
      <c r="F69" s="14">
        <f t="shared" si="3"/>
        <v>322.5</v>
      </c>
    </row>
    <row r="70">
      <c r="A70" s="13">
        <v>9999.0</v>
      </c>
      <c r="B70" s="8" t="s">
        <v>25</v>
      </c>
      <c r="C70" s="13" t="s">
        <v>26</v>
      </c>
      <c r="D70" s="13">
        <v>10.07</v>
      </c>
      <c r="E70" s="18">
        <v>2.12</v>
      </c>
      <c r="F70" s="14">
        <f t="shared" si="3"/>
        <v>21.3484</v>
      </c>
    </row>
    <row r="71">
      <c r="A71" s="13"/>
      <c r="B71" s="15" t="s">
        <v>13</v>
      </c>
      <c r="C71" s="13"/>
      <c r="D71" s="13"/>
      <c r="E71" s="13"/>
      <c r="F71" s="14">
        <f>SUM(F67:F70)</f>
        <v>964.8484</v>
      </c>
    </row>
    <row r="72">
      <c r="A72" s="13"/>
      <c r="B72" s="15" t="s">
        <v>14</v>
      </c>
      <c r="C72" s="13"/>
      <c r="D72" s="13"/>
      <c r="E72" s="13"/>
      <c r="F72" s="14">
        <f>F71*0.01</f>
        <v>9.648484</v>
      </c>
    </row>
    <row r="73">
      <c r="A73" s="13"/>
      <c r="B73" s="15" t="s">
        <v>15</v>
      </c>
      <c r="C73" s="13"/>
      <c r="D73" s="13"/>
      <c r="E73" s="13"/>
      <c r="F73" s="14">
        <f>SUM(F71:F72)</f>
        <v>974.496884</v>
      </c>
    </row>
    <row r="74">
      <c r="A74" s="13"/>
      <c r="B74" s="15" t="s">
        <v>16</v>
      </c>
      <c r="C74" s="13"/>
      <c r="D74" s="13"/>
      <c r="E74" s="13"/>
      <c r="F74" s="14">
        <f>F73*0.15</f>
        <v>146.1745326</v>
      </c>
    </row>
    <row r="75">
      <c r="A75" s="13"/>
      <c r="B75" s="15" t="s">
        <v>15</v>
      </c>
      <c r="C75" s="13"/>
      <c r="D75" s="13"/>
      <c r="E75" s="13"/>
      <c r="F75" s="14">
        <f>SUM(F73:F74)</f>
        <v>1120.671417</v>
      </c>
    </row>
    <row r="76">
      <c r="A76" s="13"/>
      <c r="B76" s="15" t="s">
        <v>27</v>
      </c>
      <c r="C76" s="13"/>
      <c r="D76" s="13"/>
      <c r="E76" s="13"/>
      <c r="F76" s="14">
        <f>F75</f>
        <v>1120.671417</v>
      </c>
    </row>
    <row r="77">
      <c r="A77" s="13"/>
      <c r="B77" s="15" t="s">
        <v>18</v>
      </c>
      <c r="C77" s="13"/>
      <c r="D77" s="13"/>
      <c r="E77" s="13"/>
      <c r="F77" s="19">
        <f>F76/100</f>
        <v>11.20671417</v>
      </c>
    </row>
    <row r="78">
      <c r="A78" s="13"/>
      <c r="B78" s="15" t="s">
        <v>28</v>
      </c>
      <c r="C78" s="13"/>
      <c r="D78" s="13"/>
      <c r="E78" s="13"/>
      <c r="F78" s="19">
        <f>MROUND(F77, 0.05)</f>
        <v>11.2</v>
      </c>
    </row>
    <row r="79">
      <c r="A79" s="20" t="str">
        <f>CONCATENATE("Say ",F65," + ",F78," x Cost Index")</f>
        <v>Say 712 + 11.2 x Cost Index</v>
      </c>
      <c r="B79" s="2"/>
      <c r="C79" s="2"/>
      <c r="D79" s="2"/>
      <c r="E79" s="2"/>
      <c r="F79" s="3"/>
    </row>
    <row r="80">
      <c r="A80" s="21">
        <v>0.0</v>
      </c>
      <c r="B80" s="22" t="s">
        <v>35</v>
      </c>
      <c r="C80" s="2"/>
      <c r="D80" s="2"/>
      <c r="E80" s="2"/>
      <c r="F80" s="3"/>
    </row>
    <row r="81">
      <c r="A81" s="21" t="s">
        <v>2</v>
      </c>
      <c r="B81" s="21" t="s">
        <v>3</v>
      </c>
      <c r="C81" s="21" t="s">
        <v>4</v>
      </c>
      <c r="D81" s="21" t="s">
        <v>5</v>
      </c>
      <c r="E81" s="21" t="s">
        <v>6</v>
      </c>
      <c r="F81" s="23" t="s">
        <v>7</v>
      </c>
    </row>
    <row r="82">
      <c r="A82" s="24"/>
      <c r="B82" s="25" t="s">
        <v>8</v>
      </c>
      <c r="C82" s="24"/>
      <c r="D82" s="24"/>
      <c r="E82" s="24"/>
      <c r="F82" s="26"/>
    </row>
    <row r="83">
      <c r="A83" s="10"/>
      <c r="B83" s="25" t="s">
        <v>9</v>
      </c>
      <c r="C83" s="10"/>
      <c r="D83" s="10"/>
      <c r="E83" s="10"/>
      <c r="F83" s="10"/>
    </row>
    <row r="84">
      <c r="A84" s="35" t="s">
        <v>36</v>
      </c>
      <c r="B84" s="25" t="s">
        <v>37</v>
      </c>
      <c r="C84" s="29" t="s">
        <v>12</v>
      </c>
      <c r="D84" s="29">
        <v>100.0</v>
      </c>
      <c r="E84" s="36">
        <v>722.0</v>
      </c>
      <c r="F84" s="30">
        <f>D84*E84</f>
        <v>72200</v>
      </c>
    </row>
    <row r="85">
      <c r="A85" s="29"/>
      <c r="B85" s="31" t="s">
        <v>13</v>
      </c>
      <c r="C85" s="29"/>
      <c r="D85" s="29"/>
      <c r="E85" s="37"/>
      <c r="F85" s="30">
        <f>SUM(F84)</f>
        <v>72200</v>
      </c>
    </row>
    <row r="86">
      <c r="A86" s="29"/>
      <c r="B86" s="31" t="s">
        <v>14</v>
      </c>
      <c r="C86" s="29"/>
      <c r="D86" s="29"/>
      <c r="E86" s="37"/>
      <c r="F86" s="30">
        <f>F85*0.01</f>
        <v>722</v>
      </c>
    </row>
    <row r="87">
      <c r="A87" s="29"/>
      <c r="B87" s="31" t="s">
        <v>15</v>
      </c>
      <c r="C87" s="29"/>
      <c r="D87" s="29"/>
      <c r="E87" s="37"/>
      <c r="F87" s="30">
        <f>SUM(F85:F86)</f>
        <v>72922</v>
      </c>
    </row>
    <row r="88">
      <c r="A88" s="29"/>
      <c r="B88" s="31" t="s">
        <v>16</v>
      </c>
      <c r="C88" s="29"/>
      <c r="D88" s="29"/>
      <c r="E88" s="37"/>
      <c r="F88" s="30">
        <f>F87*0.15</f>
        <v>10938.3</v>
      </c>
    </row>
    <row r="89">
      <c r="A89" s="29"/>
      <c r="B89" s="31" t="s">
        <v>15</v>
      </c>
      <c r="C89" s="29"/>
      <c r="D89" s="29"/>
      <c r="E89" s="37"/>
      <c r="F89" s="30">
        <f>SUM(F87:F88)</f>
        <v>83860.3</v>
      </c>
    </row>
    <row r="90">
      <c r="A90" s="29"/>
      <c r="B90" s="31" t="s">
        <v>17</v>
      </c>
      <c r="C90" s="29"/>
      <c r="D90" s="29"/>
      <c r="E90" s="37"/>
      <c r="F90" s="30">
        <f>F89</f>
        <v>83860.3</v>
      </c>
    </row>
    <row r="91">
      <c r="A91" s="29"/>
      <c r="B91" s="31" t="s">
        <v>18</v>
      </c>
      <c r="C91" s="29"/>
      <c r="D91" s="29"/>
      <c r="E91" s="37"/>
      <c r="F91" s="32">
        <f>MROUND((F90/100), 0.05)</f>
        <v>838.6</v>
      </c>
    </row>
    <row r="92">
      <c r="A92" s="29"/>
      <c r="B92" s="25" t="s">
        <v>19</v>
      </c>
      <c r="C92" s="29"/>
      <c r="D92" s="29"/>
      <c r="E92" s="37"/>
      <c r="F92" s="30"/>
    </row>
    <row r="93">
      <c r="A93" s="29">
        <v>2321.0</v>
      </c>
      <c r="B93" s="25" t="s">
        <v>20</v>
      </c>
      <c r="C93" s="29" t="s">
        <v>21</v>
      </c>
      <c r="D93" s="29">
        <v>50.0</v>
      </c>
      <c r="E93" s="27">
        <v>597.0</v>
      </c>
      <c r="F93" s="30">
        <f>E93/2</f>
        <v>298.5</v>
      </c>
    </row>
    <row r="94">
      <c r="A94" s="29">
        <v>114.0</v>
      </c>
      <c r="B94" s="25" t="s">
        <v>22</v>
      </c>
      <c r="C94" s="29" t="s">
        <v>23</v>
      </c>
      <c r="D94" s="29">
        <v>0.5</v>
      </c>
      <c r="E94" s="33">
        <v>645.0</v>
      </c>
      <c r="F94" s="30">
        <f t="shared" ref="F94:F96" si="4">E94*D94</f>
        <v>322.5</v>
      </c>
    </row>
    <row r="95">
      <c r="A95" s="29">
        <v>115.0</v>
      </c>
      <c r="B95" s="25" t="s">
        <v>24</v>
      </c>
      <c r="C95" s="29" t="s">
        <v>23</v>
      </c>
      <c r="D95" s="29">
        <v>0.5</v>
      </c>
      <c r="E95" s="33">
        <v>645.0</v>
      </c>
      <c r="F95" s="30">
        <f t="shared" si="4"/>
        <v>322.5</v>
      </c>
    </row>
    <row r="96">
      <c r="A96" s="29">
        <v>9999.0</v>
      </c>
      <c r="B96" s="25" t="s">
        <v>25</v>
      </c>
      <c r="C96" s="29" t="s">
        <v>26</v>
      </c>
      <c r="D96" s="29">
        <v>10.07</v>
      </c>
      <c r="E96" s="33">
        <v>2.12</v>
      </c>
      <c r="F96" s="30">
        <f t="shared" si="4"/>
        <v>21.3484</v>
      </c>
    </row>
    <row r="97">
      <c r="A97" s="29"/>
      <c r="B97" s="31" t="s">
        <v>13</v>
      </c>
      <c r="C97" s="29"/>
      <c r="D97" s="29"/>
      <c r="E97" s="29"/>
      <c r="F97" s="30">
        <f>SUM(F93:F96)</f>
        <v>964.8484</v>
      </c>
    </row>
    <row r="98">
      <c r="A98" s="29"/>
      <c r="B98" s="31" t="s">
        <v>14</v>
      </c>
      <c r="C98" s="29"/>
      <c r="D98" s="29"/>
      <c r="E98" s="29"/>
      <c r="F98" s="30">
        <f>F97*0.01</f>
        <v>9.648484</v>
      </c>
    </row>
    <row r="99">
      <c r="A99" s="29"/>
      <c r="B99" s="31" t="s">
        <v>15</v>
      </c>
      <c r="C99" s="29"/>
      <c r="D99" s="29"/>
      <c r="E99" s="29"/>
      <c r="F99" s="30">
        <f>SUM(F97:F98)</f>
        <v>974.496884</v>
      </c>
    </row>
    <row r="100">
      <c r="A100" s="29"/>
      <c r="B100" s="31" t="s">
        <v>16</v>
      </c>
      <c r="C100" s="29"/>
      <c r="D100" s="29"/>
      <c r="E100" s="29"/>
      <c r="F100" s="30">
        <f>F99*0.15</f>
        <v>146.1745326</v>
      </c>
    </row>
    <row r="101">
      <c r="A101" s="29"/>
      <c r="B101" s="31" t="s">
        <v>15</v>
      </c>
      <c r="C101" s="29"/>
      <c r="D101" s="29"/>
      <c r="E101" s="29"/>
      <c r="F101" s="30">
        <f>SUM(F99:F100)</f>
        <v>1120.671417</v>
      </c>
    </row>
    <row r="102">
      <c r="A102" s="29"/>
      <c r="B102" s="31" t="s">
        <v>27</v>
      </c>
      <c r="C102" s="29"/>
      <c r="D102" s="29"/>
      <c r="E102" s="29"/>
      <c r="F102" s="30">
        <f>F101</f>
        <v>1120.671417</v>
      </c>
    </row>
    <row r="103">
      <c r="A103" s="29"/>
      <c r="B103" s="31" t="s">
        <v>18</v>
      </c>
      <c r="C103" s="29"/>
      <c r="D103" s="29"/>
      <c r="E103" s="29"/>
      <c r="F103" s="34">
        <f>F102/100</f>
        <v>11.20671417</v>
      </c>
    </row>
    <row r="104">
      <c r="A104" s="29"/>
      <c r="B104" s="31" t="s">
        <v>28</v>
      </c>
      <c r="C104" s="29"/>
      <c r="D104" s="29"/>
      <c r="E104" s="29"/>
      <c r="F104" s="34">
        <f>MROUND(F103, 0.05)</f>
        <v>11.2</v>
      </c>
    </row>
    <row r="105">
      <c r="A105" s="20" t="str">
        <f>CONCATENATE("Say ",F91," + ",F104," x Cost Index")</f>
        <v>Say 838.6 + 11.2 x Cost Index</v>
      </c>
      <c r="B105" s="2"/>
      <c r="C105" s="2"/>
      <c r="D105" s="2"/>
      <c r="E105" s="2"/>
      <c r="F105" s="3"/>
    </row>
    <row r="106">
      <c r="A106" s="4">
        <v>0.0</v>
      </c>
      <c r="B106" s="5" t="s">
        <v>38</v>
      </c>
      <c r="C106" s="2"/>
      <c r="D106" s="2"/>
      <c r="E106" s="2"/>
      <c r="F106" s="3"/>
    </row>
    <row r="107">
      <c r="A107" s="4" t="s">
        <v>2</v>
      </c>
      <c r="B107" s="4" t="s">
        <v>3</v>
      </c>
      <c r="C107" s="4" t="s">
        <v>4</v>
      </c>
      <c r="D107" s="4" t="s">
        <v>5</v>
      </c>
      <c r="E107" s="4" t="s">
        <v>6</v>
      </c>
      <c r="F107" s="6" t="s">
        <v>7</v>
      </c>
    </row>
    <row r="108">
      <c r="A108" s="7"/>
      <c r="B108" s="8" t="s">
        <v>8</v>
      </c>
      <c r="C108" s="7"/>
      <c r="D108" s="7"/>
      <c r="E108" s="7"/>
      <c r="F108" s="9"/>
    </row>
    <row r="109">
      <c r="A109" s="10"/>
      <c r="B109" s="8" t="s">
        <v>9</v>
      </c>
      <c r="C109" s="10"/>
      <c r="D109" s="10"/>
      <c r="E109" s="10"/>
      <c r="F109" s="10"/>
    </row>
    <row r="110">
      <c r="A110" s="11" t="s">
        <v>39</v>
      </c>
      <c r="B110" s="12" t="s">
        <v>40</v>
      </c>
      <c r="C110" s="13" t="s">
        <v>12</v>
      </c>
      <c r="D110" s="13">
        <v>100.0</v>
      </c>
      <c r="E110" s="11">
        <v>988.0</v>
      </c>
      <c r="F110" s="14">
        <f>D110*E110</f>
        <v>98800</v>
      </c>
    </row>
    <row r="111">
      <c r="A111" s="13"/>
      <c r="B111" s="15" t="s">
        <v>13</v>
      </c>
      <c r="C111" s="13"/>
      <c r="D111" s="13"/>
      <c r="E111" s="38"/>
      <c r="F111" s="14">
        <f>SUM(F110)</f>
        <v>98800</v>
      </c>
    </row>
    <row r="112">
      <c r="A112" s="13"/>
      <c r="B112" s="15" t="s">
        <v>14</v>
      </c>
      <c r="C112" s="13"/>
      <c r="D112" s="13"/>
      <c r="E112" s="38"/>
      <c r="F112" s="14">
        <f>F111*0.01</f>
        <v>988</v>
      </c>
    </row>
    <row r="113">
      <c r="A113" s="13"/>
      <c r="B113" s="15" t="s">
        <v>15</v>
      </c>
      <c r="C113" s="13"/>
      <c r="D113" s="13"/>
      <c r="E113" s="38"/>
      <c r="F113" s="14">
        <f>SUM(F111:F112)</f>
        <v>99788</v>
      </c>
    </row>
    <row r="114">
      <c r="A114" s="13"/>
      <c r="B114" s="15" t="s">
        <v>16</v>
      </c>
      <c r="C114" s="13"/>
      <c r="D114" s="13"/>
      <c r="E114" s="38"/>
      <c r="F114" s="14">
        <f>F113*0.15</f>
        <v>14968.2</v>
      </c>
    </row>
    <row r="115">
      <c r="A115" s="13"/>
      <c r="B115" s="15" t="s">
        <v>15</v>
      </c>
      <c r="C115" s="13"/>
      <c r="D115" s="13"/>
      <c r="E115" s="38"/>
      <c r="F115" s="14">
        <f>SUM(F113:F114)</f>
        <v>114756.2</v>
      </c>
    </row>
    <row r="116">
      <c r="A116" s="13"/>
      <c r="B116" s="15" t="s">
        <v>17</v>
      </c>
      <c r="C116" s="13"/>
      <c r="D116" s="13"/>
      <c r="E116" s="38"/>
      <c r="F116" s="14">
        <f>F115</f>
        <v>114756.2</v>
      </c>
    </row>
    <row r="117">
      <c r="A117" s="13"/>
      <c r="B117" s="15" t="s">
        <v>18</v>
      </c>
      <c r="C117" s="13"/>
      <c r="D117" s="13"/>
      <c r="E117" s="38"/>
      <c r="F117" s="17">
        <f>MROUND((F116/100), 0.05)</f>
        <v>1147.55</v>
      </c>
    </row>
    <row r="118">
      <c r="A118" s="13"/>
      <c r="B118" s="8" t="s">
        <v>19</v>
      </c>
      <c r="C118" s="13"/>
      <c r="D118" s="13"/>
      <c r="E118" s="38"/>
      <c r="F118" s="14"/>
    </row>
    <row r="119">
      <c r="A119" s="13">
        <v>2321.0</v>
      </c>
      <c r="B119" s="8" t="s">
        <v>20</v>
      </c>
      <c r="C119" s="13" t="s">
        <v>21</v>
      </c>
      <c r="D119" s="13">
        <v>50.0</v>
      </c>
      <c r="E119" s="11">
        <v>597.0</v>
      </c>
      <c r="F119" s="14">
        <f>E119/2</f>
        <v>298.5</v>
      </c>
    </row>
    <row r="120">
      <c r="A120" s="13">
        <v>114.0</v>
      </c>
      <c r="B120" s="8" t="s">
        <v>22</v>
      </c>
      <c r="C120" s="13" t="s">
        <v>23</v>
      </c>
      <c r="D120" s="13">
        <v>0.5</v>
      </c>
      <c r="E120" s="18">
        <v>645.0</v>
      </c>
      <c r="F120" s="14">
        <f t="shared" ref="F120:F122" si="5">D120*E120</f>
        <v>322.5</v>
      </c>
    </row>
    <row r="121">
      <c r="A121" s="13">
        <v>115.0</v>
      </c>
      <c r="B121" s="8" t="s">
        <v>24</v>
      </c>
      <c r="C121" s="13" t="s">
        <v>23</v>
      </c>
      <c r="D121" s="13">
        <v>0.5</v>
      </c>
      <c r="E121" s="18">
        <v>645.0</v>
      </c>
      <c r="F121" s="14">
        <f t="shared" si="5"/>
        <v>322.5</v>
      </c>
    </row>
    <row r="122">
      <c r="A122" s="13">
        <v>9999.0</v>
      </c>
      <c r="B122" s="8" t="s">
        <v>25</v>
      </c>
      <c r="C122" s="13" t="s">
        <v>26</v>
      </c>
      <c r="D122" s="13">
        <v>10.07</v>
      </c>
      <c r="E122" s="18">
        <v>2.12</v>
      </c>
      <c r="F122" s="14">
        <f t="shared" si="5"/>
        <v>21.3484</v>
      </c>
    </row>
    <row r="123">
      <c r="A123" s="13"/>
      <c r="B123" s="15" t="s">
        <v>13</v>
      </c>
      <c r="C123" s="13"/>
      <c r="D123" s="13"/>
      <c r="E123" s="38"/>
      <c r="F123" s="14">
        <f>SUM(F119:F122)</f>
        <v>964.8484</v>
      </c>
    </row>
    <row r="124">
      <c r="A124" s="13"/>
      <c r="B124" s="15" t="s">
        <v>14</v>
      </c>
      <c r="C124" s="13"/>
      <c r="D124" s="13"/>
      <c r="E124" s="38"/>
      <c r="F124" s="14">
        <f>F123*0.01</f>
        <v>9.648484</v>
      </c>
    </row>
    <row r="125">
      <c r="A125" s="13"/>
      <c r="B125" s="15" t="s">
        <v>15</v>
      </c>
      <c r="C125" s="13"/>
      <c r="D125" s="13"/>
      <c r="E125" s="38"/>
      <c r="F125" s="14">
        <f>SUM(F123:F124)</f>
        <v>974.496884</v>
      </c>
    </row>
    <row r="126">
      <c r="A126" s="13"/>
      <c r="B126" s="15" t="s">
        <v>16</v>
      </c>
      <c r="C126" s="13"/>
      <c r="D126" s="13"/>
      <c r="E126" s="38"/>
      <c r="F126" s="14">
        <f>F125*0.15</f>
        <v>146.1745326</v>
      </c>
    </row>
    <row r="127">
      <c r="A127" s="13"/>
      <c r="B127" s="15" t="s">
        <v>15</v>
      </c>
      <c r="C127" s="13"/>
      <c r="D127" s="13"/>
      <c r="E127" s="38"/>
      <c r="F127" s="14">
        <f>SUM(F125:F126)</f>
        <v>1120.671417</v>
      </c>
    </row>
    <row r="128">
      <c r="A128" s="13"/>
      <c r="B128" s="15" t="s">
        <v>27</v>
      </c>
      <c r="C128" s="13"/>
      <c r="D128" s="13"/>
      <c r="E128" s="38"/>
      <c r="F128" s="14">
        <f>F127</f>
        <v>1120.671417</v>
      </c>
    </row>
    <row r="129">
      <c r="A129" s="13"/>
      <c r="B129" s="15" t="s">
        <v>18</v>
      </c>
      <c r="C129" s="13"/>
      <c r="D129" s="13"/>
      <c r="E129" s="13"/>
      <c r="F129" s="19">
        <f>F128/100</f>
        <v>11.20671417</v>
      </c>
    </row>
    <row r="130">
      <c r="A130" s="13"/>
      <c r="B130" s="15" t="s">
        <v>28</v>
      </c>
      <c r="C130" s="13"/>
      <c r="D130" s="13"/>
      <c r="E130" s="13"/>
      <c r="F130" s="19">
        <f>MROUND(F129, 0.05)</f>
        <v>11.2</v>
      </c>
    </row>
    <row r="131">
      <c r="A131" s="20" t="str">
        <f>CONCATENATE("Say ",F117," + ",F130," x Cost Index")</f>
        <v>Say 1147.55 + 11.2 x Cost Index</v>
      </c>
      <c r="B131" s="2"/>
      <c r="C131" s="2"/>
      <c r="D131" s="2"/>
      <c r="E131" s="2"/>
      <c r="F131" s="3"/>
    </row>
    <row r="132">
      <c r="A132" s="21">
        <v>0.0</v>
      </c>
      <c r="B132" s="22" t="s">
        <v>41</v>
      </c>
      <c r="C132" s="2"/>
      <c r="D132" s="2"/>
      <c r="E132" s="2"/>
      <c r="F132" s="3"/>
    </row>
    <row r="133">
      <c r="A133" s="21" t="s">
        <v>2</v>
      </c>
      <c r="B133" s="21" t="s">
        <v>3</v>
      </c>
      <c r="C133" s="21" t="s">
        <v>4</v>
      </c>
      <c r="D133" s="21" t="s">
        <v>5</v>
      </c>
      <c r="E133" s="21" t="s">
        <v>6</v>
      </c>
      <c r="F133" s="23" t="s">
        <v>7</v>
      </c>
    </row>
    <row r="134">
      <c r="A134" s="24"/>
      <c r="B134" s="25" t="s">
        <v>8</v>
      </c>
      <c r="C134" s="24"/>
      <c r="D134" s="24"/>
      <c r="E134" s="24"/>
      <c r="F134" s="26"/>
    </row>
    <row r="135">
      <c r="A135" s="10"/>
      <c r="B135" s="25" t="s">
        <v>9</v>
      </c>
      <c r="C135" s="10"/>
      <c r="D135" s="10"/>
      <c r="E135" s="10"/>
      <c r="F135" s="10"/>
    </row>
    <row r="136">
      <c r="A136" s="27" t="s">
        <v>42</v>
      </c>
      <c r="B136" s="28" t="s">
        <v>43</v>
      </c>
      <c r="C136" s="29" t="s">
        <v>12</v>
      </c>
      <c r="D136" s="29">
        <v>100.0</v>
      </c>
      <c r="E136" s="29">
        <v>1240.0</v>
      </c>
      <c r="F136" s="30">
        <f>D136*E136</f>
        <v>124000</v>
      </c>
    </row>
    <row r="137">
      <c r="A137" s="29"/>
      <c r="B137" s="31" t="s">
        <v>13</v>
      </c>
      <c r="C137" s="29"/>
      <c r="D137" s="29"/>
      <c r="E137" s="37"/>
      <c r="F137" s="30">
        <f>SUM(F136)</f>
        <v>124000</v>
      </c>
    </row>
    <row r="138">
      <c r="A138" s="29"/>
      <c r="B138" s="31" t="s">
        <v>14</v>
      </c>
      <c r="C138" s="29"/>
      <c r="D138" s="29"/>
      <c r="E138" s="37"/>
      <c r="F138" s="30">
        <f>F137*0.01</f>
        <v>1240</v>
      </c>
    </row>
    <row r="139">
      <c r="A139" s="29"/>
      <c r="B139" s="31" t="s">
        <v>15</v>
      </c>
      <c r="C139" s="29"/>
      <c r="D139" s="29"/>
      <c r="E139" s="37"/>
      <c r="F139" s="30">
        <f>SUM(F137:F138)</f>
        <v>125240</v>
      </c>
    </row>
    <row r="140">
      <c r="A140" s="29"/>
      <c r="B140" s="31" t="s">
        <v>16</v>
      </c>
      <c r="C140" s="29"/>
      <c r="D140" s="29"/>
      <c r="E140" s="37"/>
      <c r="F140" s="30">
        <f>F139*0.15</f>
        <v>18786</v>
      </c>
    </row>
    <row r="141">
      <c r="A141" s="29"/>
      <c r="B141" s="31" t="s">
        <v>15</v>
      </c>
      <c r="C141" s="29"/>
      <c r="D141" s="29"/>
      <c r="E141" s="37"/>
      <c r="F141" s="30">
        <f>SUM(F139:F140)</f>
        <v>144026</v>
      </c>
    </row>
    <row r="142">
      <c r="A142" s="29"/>
      <c r="B142" s="31" t="s">
        <v>17</v>
      </c>
      <c r="C142" s="29"/>
      <c r="D142" s="29"/>
      <c r="E142" s="37"/>
      <c r="F142" s="30">
        <f>F141</f>
        <v>144026</v>
      </c>
    </row>
    <row r="143">
      <c r="A143" s="29"/>
      <c r="B143" s="31" t="s">
        <v>18</v>
      </c>
      <c r="C143" s="29"/>
      <c r="D143" s="29"/>
      <c r="E143" s="37"/>
      <c r="F143" s="32">
        <f>MROUND((F142/100), 0.05)</f>
        <v>1440.25</v>
      </c>
    </row>
    <row r="144">
      <c r="A144" s="29"/>
      <c r="B144" s="25" t="s">
        <v>19</v>
      </c>
      <c r="C144" s="29"/>
      <c r="D144" s="29"/>
      <c r="E144" s="37"/>
      <c r="F144" s="30"/>
    </row>
    <row r="145">
      <c r="A145" s="29">
        <v>2321.0</v>
      </c>
      <c r="B145" s="25" t="s">
        <v>20</v>
      </c>
      <c r="C145" s="29" t="s">
        <v>21</v>
      </c>
      <c r="D145" s="29">
        <v>50.0</v>
      </c>
      <c r="E145" s="27">
        <v>597.0</v>
      </c>
      <c r="F145" s="30">
        <f>E145/2</f>
        <v>298.5</v>
      </c>
    </row>
    <row r="146">
      <c r="A146" s="29">
        <v>114.0</v>
      </c>
      <c r="B146" s="25" t="s">
        <v>22</v>
      </c>
      <c r="C146" s="29" t="s">
        <v>23</v>
      </c>
      <c r="D146" s="29">
        <v>0.5</v>
      </c>
      <c r="E146" s="33">
        <v>645.0</v>
      </c>
      <c r="F146" s="30">
        <f t="shared" ref="F146:F147" si="6">D146*E146</f>
        <v>322.5</v>
      </c>
    </row>
    <row r="147">
      <c r="A147" s="29">
        <v>115.0</v>
      </c>
      <c r="B147" s="25" t="s">
        <v>24</v>
      </c>
      <c r="C147" s="29" t="s">
        <v>23</v>
      </c>
      <c r="D147" s="29">
        <v>0.5</v>
      </c>
      <c r="E147" s="33">
        <v>645.0</v>
      </c>
      <c r="F147" s="30">
        <f t="shared" si="6"/>
        <v>322.5</v>
      </c>
    </row>
    <row r="148">
      <c r="A148" s="29">
        <v>9999.0</v>
      </c>
      <c r="B148" s="25" t="s">
        <v>25</v>
      </c>
      <c r="C148" s="29" t="s">
        <v>26</v>
      </c>
      <c r="D148" s="29">
        <v>10.07</v>
      </c>
      <c r="E148" s="33">
        <v>2.12</v>
      </c>
      <c r="F148" s="30">
        <v>20.14</v>
      </c>
    </row>
    <row r="149">
      <c r="A149" s="29"/>
      <c r="B149" s="31" t="s">
        <v>13</v>
      </c>
      <c r="C149" s="29"/>
      <c r="D149" s="29"/>
      <c r="E149" s="29"/>
      <c r="F149" s="30">
        <f>SUM(F145:F148)</f>
        <v>963.64</v>
      </c>
    </row>
    <row r="150">
      <c r="A150" s="29"/>
      <c r="B150" s="31" t="s">
        <v>14</v>
      </c>
      <c r="C150" s="29"/>
      <c r="D150" s="29"/>
      <c r="E150" s="29"/>
      <c r="F150" s="30">
        <f>F149*0.01</f>
        <v>9.6364</v>
      </c>
    </row>
    <row r="151">
      <c r="A151" s="29"/>
      <c r="B151" s="31" t="s">
        <v>15</v>
      </c>
      <c r="C151" s="29"/>
      <c r="D151" s="29"/>
      <c r="E151" s="29"/>
      <c r="F151" s="30">
        <f>SUM(F149:F150)</f>
        <v>973.2764</v>
      </c>
    </row>
    <row r="152">
      <c r="A152" s="29"/>
      <c r="B152" s="31" t="s">
        <v>16</v>
      </c>
      <c r="C152" s="29"/>
      <c r="D152" s="29"/>
      <c r="E152" s="29"/>
      <c r="F152" s="30">
        <f>F151*0.15</f>
        <v>145.99146</v>
      </c>
    </row>
    <row r="153">
      <c r="A153" s="29"/>
      <c r="B153" s="31" t="s">
        <v>15</v>
      </c>
      <c r="C153" s="29"/>
      <c r="D153" s="29"/>
      <c r="E153" s="29"/>
      <c r="F153" s="30">
        <f>SUM(F151:F152)</f>
        <v>1119.26786</v>
      </c>
    </row>
    <row r="154">
      <c r="A154" s="29"/>
      <c r="B154" s="31" t="s">
        <v>27</v>
      </c>
      <c r="C154" s="29"/>
      <c r="D154" s="29"/>
      <c r="E154" s="29"/>
      <c r="F154" s="30">
        <f>F153</f>
        <v>1119.26786</v>
      </c>
    </row>
    <row r="155">
      <c r="A155" s="29"/>
      <c r="B155" s="31" t="s">
        <v>18</v>
      </c>
      <c r="C155" s="29"/>
      <c r="D155" s="29"/>
      <c r="E155" s="29"/>
      <c r="F155" s="34">
        <f>F154/100</f>
        <v>11.1926786</v>
      </c>
    </row>
    <row r="156">
      <c r="A156" s="29"/>
      <c r="B156" s="31" t="s">
        <v>28</v>
      </c>
      <c r="C156" s="29"/>
      <c r="D156" s="29"/>
      <c r="E156" s="29"/>
      <c r="F156" s="34">
        <f>MROUND(F155, 0.05)</f>
        <v>11.2</v>
      </c>
    </row>
    <row r="157">
      <c r="A157" s="20" t="str">
        <f>CONCATENATE("Say ",F143," + ",F156," x Cost Index")</f>
        <v>Say 1440.25 + 11.2 x Cost Index</v>
      </c>
      <c r="B157" s="2"/>
      <c r="C157" s="2"/>
      <c r="D157" s="2"/>
      <c r="E157" s="2"/>
      <c r="F157" s="3"/>
    </row>
    <row r="158">
      <c r="A158" s="4">
        <v>0.0</v>
      </c>
      <c r="B158" s="5" t="s">
        <v>44</v>
      </c>
      <c r="C158" s="2"/>
      <c r="D158" s="2"/>
      <c r="E158" s="2"/>
      <c r="F158" s="3"/>
    </row>
    <row r="159">
      <c r="A159" s="4" t="s">
        <v>2</v>
      </c>
      <c r="B159" s="4" t="s">
        <v>3</v>
      </c>
      <c r="C159" s="4" t="s">
        <v>4</v>
      </c>
      <c r="D159" s="4" t="s">
        <v>5</v>
      </c>
      <c r="E159" s="4" t="s">
        <v>6</v>
      </c>
      <c r="F159" s="6" t="s">
        <v>7</v>
      </c>
    </row>
    <row r="160">
      <c r="A160" s="7"/>
      <c r="B160" s="8" t="s">
        <v>8</v>
      </c>
      <c r="C160" s="7"/>
      <c r="D160" s="7"/>
      <c r="E160" s="7"/>
      <c r="F160" s="9"/>
    </row>
    <row r="161">
      <c r="A161" s="10"/>
      <c r="B161" s="8" t="s">
        <v>9</v>
      </c>
      <c r="C161" s="10"/>
      <c r="D161" s="10"/>
      <c r="E161" s="10"/>
      <c r="F161" s="10"/>
    </row>
    <row r="162">
      <c r="A162" s="11" t="s">
        <v>45</v>
      </c>
      <c r="B162" s="12" t="s">
        <v>46</v>
      </c>
      <c r="C162" s="13" t="s">
        <v>12</v>
      </c>
      <c r="D162" s="13">
        <v>100.0</v>
      </c>
      <c r="E162" s="11">
        <v>1529.0</v>
      </c>
      <c r="F162" s="14">
        <f>D162*E162</f>
        <v>152900</v>
      </c>
    </row>
    <row r="163">
      <c r="A163" s="13"/>
      <c r="B163" s="15" t="s">
        <v>13</v>
      </c>
      <c r="C163" s="13"/>
      <c r="D163" s="13"/>
      <c r="E163" s="38"/>
      <c r="F163" s="14">
        <f>SUM(F162)</f>
        <v>152900</v>
      </c>
    </row>
    <row r="164">
      <c r="A164" s="13"/>
      <c r="B164" s="15" t="s">
        <v>14</v>
      </c>
      <c r="C164" s="13"/>
      <c r="D164" s="13"/>
      <c r="E164" s="38"/>
      <c r="F164" s="14">
        <f>F163*0.01</f>
        <v>1529</v>
      </c>
    </row>
    <row r="165">
      <c r="A165" s="13"/>
      <c r="B165" s="15" t="s">
        <v>15</v>
      </c>
      <c r="C165" s="13"/>
      <c r="D165" s="13"/>
      <c r="E165" s="38"/>
      <c r="F165" s="14">
        <f>SUM(F163:F164)</f>
        <v>154429</v>
      </c>
    </row>
    <row r="166">
      <c r="A166" s="13"/>
      <c r="B166" s="15" t="s">
        <v>16</v>
      </c>
      <c r="C166" s="13"/>
      <c r="D166" s="13"/>
      <c r="E166" s="38"/>
      <c r="F166" s="14">
        <f>F165*0.15</f>
        <v>23164.35</v>
      </c>
    </row>
    <row r="167">
      <c r="A167" s="13"/>
      <c r="B167" s="15" t="s">
        <v>15</v>
      </c>
      <c r="C167" s="13"/>
      <c r="D167" s="13"/>
      <c r="E167" s="38"/>
      <c r="F167" s="14">
        <f>SUM(F165:F166)</f>
        <v>177593.35</v>
      </c>
    </row>
    <row r="168">
      <c r="A168" s="13"/>
      <c r="B168" s="15" t="s">
        <v>17</v>
      </c>
      <c r="C168" s="13"/>
      <c r="D168" s="13"/>
      <c r="E168" s="38"/>
      <c r="F168" s="14">
        <f>F167</f>
        <v>177593.35</v>
      </c>
    </row>
    <row r="169">
      <c r="A169" s="13"/>
      <c r="B169" s="15" t="s">
        <v>18</v>
      </c>
      <c r="C169" s="13"/>
      <c r="D169" s="13"/>
      <c r="E169" s="38"/>
      <c r="F169" s="17">
        <f>MROUND((F168/100), 0.05)</f>
        <v>1775.95</v>
      </c>
    </row>
    <row r="170">
      <c r="A170" s="13"/>
      <c r="B170" s="8" t="s">
        <v>19</v>
      </c>
      <c r="C170" s="13"/>
      <c r="D170" s="13"/>
      <c r="E170" s="38"/>
      <c r="F170" s="14"/>
    </row>
    <row r="171">
      <c r="A171" s="13">
        <v>2321.0</v>
      </c>
      <c r="B171" s="8" t="s">
        <v>20</v>
      </c>
      <c r="C171" s="13" t="s">
        <v>21</v>
      </c>
      <c r="D171" s="13">
        <v>50.0</v>
      </c>
      <c r="E171" s="11">
        <v>597.0</v>
      </c>
      <c r="F171" s="14">
        <f>E171/2</f>
        <v>298.5</v>
      </c>
    </row>
    <row r="172">
      <c r="A172" s="13">
        <v>114.0</v>
      </c>
      <c r="B172" s="8" t="s">
        <v>22</v>
      </c>
      <c r="C172" s="13" t="s">
        <v>23</v>
      </c>
      <c r="D172" s="13">
        <v>0.5</v>
      </c>
      <c r="E172" s="18">
        <v>645.0</v>
      </c>
      <c r="F172" s="14">
        <f t="shared" ref="F172:F173" si="7">D172*E172</f>
        <v>322.5</v>
      </c>
    </row>
    <row r="173">
      <c r="A173" s="13">
        <v>115.0</v>
      </c>
      <c r="B173" s="8" t="s">
        <v>24</v>
      </c>
      <c r="C173" s="13" t="s">
        <v>23</v>
      </c>
      <c r="D173" s="13">
        <v>0.5</v>
      </c>
      <c r="E173" s="18">
        <v>645.0</v>
      </c>
      <c r="F173" s="14">
        <f t="shared" si="7"/>
        <v>322.5</v>
      </c>
    </row>
    <row r="174">
      <c r="A174" s="13">
        <v>9999.0</v>
      </c>
      <c r="B174" s="8" t="s">
        <v>25</v>
      </c>
      <c r="C174" s="13" t="s">
        <v>26</v>
      </c>
      <c r="D174" s="13">
        <v>10.07</v>
      </c>
      <c r="E174" s="18">
        <v>2.12</v>
      </c>
      <c r="F174" s="14">
        <v>20.14</v>
      </c>
    </row>
    <row r="175">
      <c r="A175" s="13"/>
      <c r="B175" s="15" t="s">
        <v>13</v>
      </c>
      <c r="C175" s="13"/>
      <c r="D175" s="13"/>
      <c r="E175" s="13"/>
      <c r="F175" s="14">
        <f>SUM(F171:F174)</f>
        <v>963.64</v>
      </c>
    </row>
    <row r="176">
      <c r="A176" s="13"/>
      <c r="B176" s="15" t="s">
        <v>14</v>
      </c>
      <c r="C176" s="13"/>
      <c r="D176" s="13"/>
      <c r="E176" s="13"/>
      <c r="F176" s="14">
        <f>F175*0.01</f>
        <v>9.6364</v>
      </c>
    </row>
    <row r="177">
      <c r="A177" s="13"/>
      <c r="B177" s="15" t="s">
        <v>15</v>
      </c>
      <c r="C177" s="13"/>
      <c r="D177" s="13"/>
      <c r="E177" s="13"/>
      <c r="F177" s="14">
        <f>SUM(F175:F176)</f>
        <v>973.2764</v>
      </c>
    </row>
    <row r="178">
      <c r="A178" s="13"/>
      <c r="B178" s="15" t="s">
        <v>16</v>
      </c>
      <c r="C178" s="13"/>
      <c r="D178" s="13"/>
      <c r="E178" s="13"/>
      <c r="F178" s="14">
        <f>F177*0.15</f>
        <v>145.99146</v>
      </c>
    </row>
    <row r="179">
      <c r="A179" s="13"/>
      <c r="B179" s="15" t="s">
        <v>15</v>
      </c>
      <c r="C179" s="13"/>
      <c r="D179" s="13"/>
      <c r="E179" s="13"/>
      <c r="F179" s="14">
        <f>SUM(F177:F178)</f>
        <v>1119.26786</v>
      </c>
    </row>
    <row r="180">
      <c r="A180" s="13"/>
      <c r="B180" s="15" t="s">
        <v>27</v>
      </c>
      <c r="C180" s="13"/>
      <c r="D180" s="13"/>
      <c r="E180" s="13"/>
      <c r="F180" s="14">
        <f>F179</f>
        <v>1119.26786</v>
      </c>
    </row>
    <row r="181">
      <c r="A181" s="13"/>
      <c r="B181" s="15" t="s">
        <v>18</v>
      </c>
      <c r="C181" s="13"/>
      <c r="D181" s="13"/>
      <c r="E181" s="13"/>
      <c r="F181" s="19">
        <f>F180/100</f>
        <v>11.1926786</v>
      </c>
    </row>
    <row r="182">
      <c r="A182" s="13"/>
      <c r="B182" s="15" t="s">
        <v>28</v>
      </c>
      <c r="C182" s="13"/>
      <c r="D182" s="13"/>
      <c r="E182" s="13"/>
      <c r="F182" s="19">
        <f>MROUND(F181, 0.05)</f>
        <v>11.2</v>
      </c>
    </row>
    <row r="183">
      <c r="A183" s="20" t="str">
        <f>CONCATENATE("Say ",F169," + ",F182," x Cost Index")</f>
        <v>Say 1775.95 + 11.2 x Cost Index</v>
      </c>
      <c r="B183" s="2"/>
      <c r="C183" s="2"/>
      <c r="D183" s="2"/>
      <c r="E183" s="2"/>
      <c r="F183" s="3"/>
    </row>
    <row r="184">
      <c r="A184" s="21">
        <v>0.0</v>
      </c>
      <c r="B184" s="22" t="s">
        <v>47</v>
      </c>
      <c r="C184" s="2"/>
      <c r="D184" s="2"/>
      <c r="E184" s="2"/>
      <c r="F184" s="3"/>
    </row>
    <row r="185">
      <c r="A185" s="21" t="s">
        <v>2</v>
      </c>
      <c r="B185" s="21" t="s">
        <v>3</v>
      </c>
      <c r="C185" s="21" t="s">
        <v>4</v>
      </c>
      <c r="D185" s="21" t="s">
        <v>5</v>
      </c>
      <c r="E185" s="21" t="s">
        <v>6</v>
      </c>
      <c r="F185" s="23" t="s">
        <v>7</v>
      </c>
    </row>
    <row r="186">
      <c r="A186" s="24"/>
      <c r="B186" s="25" t="s">
        <v>8</v>
      </c>
      <c r="C186" s="24"/>
      <c r="D186" s="24"/>
      <c r="E186" s="24"/>
      <c r="F186" s="26"/>
    </row>
    <row r="187">
      <c r="A187" s="10"/>
      <c r="B187" s="25" t="s">
        <v>9</v>
      </c>
      <c r="C187" s="10"/>
      <c r="D187" s="10"/>
      <c r="E187" s="10"/>
      <c r="F187" s="10"/>
    </row>
    <row r="188">
      <c r="A188" s="39" t="s">
        <v>48</v>
      </c>
      <c r="B188" s="28" t="s">
        <v>49</v>
      </c>
      <c r="C188" s="29" t="s">
        <v>12</v>
      </c>
      <c r="D188" s="29">
        <v>100.0</v>
      </c>
      <c r="E188" s="27">
        <v>285.0</v>
      </c>
      <c r="F188" s="30">
        <f>D188*E188</f>
        <v>28500</v>
      </c>
    </row>
    <row r="189">
      <c r="A189" s="29"/>
      <c r="B189" s="31" t="s">
        <v>13</v>
      </c>
      <c r="C189" s="29"/>
      <c r="D189" s="29"/>
      <c r="E189" s="29"/>
      <c r="F189" s="30">
        <f>SUM(F188)</f>
        <v>28500</v>
      </c>
    </row>
    <row r="190">
      <c r="A190" s="29"/>
      <c r="B190" s="31" t="s">
        <v>14</v>
      </c>
      <c r="C190" s="29"/>
      <c r="D190" s="29"/>
      <c r="E190" s="29"/>
      <c r="F190" s="30">
        <f>F189*0.01</f>
        <v>285</v>
      </c>
    </row>
    <row r="191">
      <c r="A191" s="29"/>
      <c r="B191" s="31" t="s">
        <v>15</v>
      </c>
      <c r="C191" s="29"/>
      <c r="D191" s="29"/>
      <c r="E191" s="29"/>
      <c r="F191" s="30">
        <f>SUM(F189:F190)</f>
        <v>28785</v>
      </c>
    </row>
    <row r="192">
      <c r="A192" s="29"/>
      <c r="B192" s="31" t="s">
        <v>16</v>
      </c>
      <c r="C192" s="29"/>
      <c r="D192" s="29"/>
      <c r="E192" s="29"/>
      <c r="F192" s="30">
        <f>F191*0.15</f>
        <v>4317.75</v>
      </c>
    </row>
    <row r="193">
      <c r="A193" s="29"/>
      <c r="B193" s="31" t="s">
        <v>15</v>
      </c>
      <c r="C193" s="29"/>
      <c r="D193" s="29"/>
      <c r="E193" s="29"/>
      <c r="F193" s="30">
        <f>SUM(F191:F192)</f>
        <v>33102.75</v>
      </c>
    </row>
    <row r="194">
      <c r="A194" s="29"/>
      <c r="B194" s="31" t="s">
        <v>17</v>
      </c>
      <c r="C194" s="29"/>
      <c r="D194" s="29"/>
      <c r="E194" s="29"/>
      <c r="F194" s="30">
        <f>F193</f>
        <v>33102.75</v>
      </c>
    </row>
    <row r="195">
      <c r="A195" s="29"/>
      <c r="B195" s="31" t="s">
        <v>18</v>
      </c>
      <c r="C195" s="29"/>
      <c r="D195" s="29"/>
      <c r="E195" s="29"/>
      <c r="F195" s="32">
        <f>MROUND((F194/100), 0.05)</f>
        <v>331.05</v>
      </c>
    </row>
    <row r="196">
      <c r="A196" s="29"/>
      <c r="B196" s="25" t="s">
        <v>19</v>
      </c>
      <c r="C196" s="29"/>
      <c r="D196" s="29"/>
      <c r="E196" s="29"/>
      <c r="F196" s="30"/>
    </row>
    <row r="197">
      <c r="A197" s="29">
        <v>2321.0</v>
      </c>
      <c r="B197" s="25" t="s">
        <v>20</v>
      </c>
      <c r="C197" s="29" t="s">
        <v>21</v>
      </c>
      <c r="D197" s="29">
        <v>50.0</v>
      </c>
      <c r="E197" s="27">
        <v>597.0</v>
      </c>
      <c r="F197" s="30">
        <f>E197/2</f>
        <v>298.5</v>
      </c>
    </row>
    <row r="198">
      <c r="A198" s="29">
        <v>114.0</v>
      </c>
      <c r="B198" s="25" t="s">
        <v>22</v>
      </c>
      <c r="C198" s="29" t="s">
        <v>23</v>
      </c>
      <c r="D198" s="29">
        <v>0.5</v>
      </c>
      <c r="E198" s="33">
        <v>645.0</v>
      </c>
      <c r="F198" s="30">
        <f t="shared" ref="F198:F200" si="8">D198*E198</f>
        <v>322.5</v>
      </c>
    </row>
    <row r="199">
      <c r="A199" s="29">
        <v>115.0</v>
      </c>
      <c r="B199" s="25" t="s">
        <v>24</v>
      </c>
      <c r="C199" s="29" t="s">
        <v>23</v>
      </c>
      <c r="D199" s="29">
        <v>0.5</v>
      </c>
      <c r="E199" s="33">
        <v>645.0</v>
      </c>
      <c r="F199" s="30">
        <f t="shared" si="8"/>
        <v>322.5</v>
      </c>
    </row>
    <row r="200">
      <c r="A200" s="29">
        <v>9999.0</v>
      </c>
      <c r="B200" s="25" t="s">
        <v>25</v>
      </c>
      <c r="C200" s="29" t="s">
        <v>26</v>
      </c>
      <c r="D200" s="29">
        <v>10.07</v>
      </c>
      <c r="E200" s="33">
        <v>2.12</v>
      </c>
      <c r="F200" s="30">
        <f t="shared" si="8"/>
        <v>21.3484</v>
      </c>
    </row>
    <row r="201">
      <c r="A201" s="29"/>
      <c r="B201" s="31" t="s">
        <v>13</v>
      </c>
      <c r="C201" s="29"/>
      <c r="D201" s="29"/>
      <c r="E201" s="29"/>
      <c r="F201" s="30">
        <f>SUM(F197:F200)</f>
        <v>964.8484</v>
      </c>
    </row>
    <row r="202">
      <c r="A202" s="29"/>
      <c r="B202" s="31" t="s">
        <v>14</v>
      </c>
      <c r="C202" s="29"/>
      <c r="D202" s="29"/>
      <c r="E202" s="29"/>
      <c r="F202" s="30">
        <f>F201*0.01</f>
        <v>9.648484</v>
      </c>
    </row>
    <row r="203">
      <c r="A203" s="29"/>
      <c r="B203" s="31" t="s">
        <v>15</v>
      </c>
      <c r="C203" s="29"/>
      <c r="D203" s="29"/>
      <c r="E203" s="29"/>
      <c r="F203" s="30">
        <f>SUM(F201:F202)</f>
        <v>974.496884</v>
      </c>
    </row>
    <row r="204">
      <c r="A204" s="29"/>
      <c r="B204" s="31" t="s">
        <v>16</v>
      </c>
      <c r="C204" s="29"/>
      <c r="D204" s="29"/>
      <c r="E204" s="29"/>
      <c r="F204" s="30">
        <f>F203*0.15</f>
        <v>146.1745326</v>
      </c>
    </row>
    <row r="205">
      <c r="A205" s="29"/>
      <c r="B205" s="31" t="s">
        <v>15</v>
      </c>
      <c r="C205" s="29"/>
      <c r="D205" s="29"/>
      <c r="E205" s="29"/>
      <c r="F205" s="30">
        <f>SUM(F203:F204)</f>
        <v>1120.671417</v>
      </c>
    </row>
    <row r="206">
      <c r="A206" s="29"/>
      <c r="B206" s="31" t="s">
        <v>27</v>
      </c>
      <c r="C206" s="29"/>
      <c r="D206" s="29"/>
      <c r="E206" s="29"/>
      <c r="F206" s="30">
        <f>F205</f>
        <v>1120.671417</v>
      </c>
    </row>
    <row r="207">
      <c r="A207" s="29"/>
      <c r="B207" s="31" t="s">
        <v>18</v>
      </c>
      <c r="C207" s="29"/>
      <c r="D207" s="29"/>
      <c r="E207" s="29"/>
      <c r="F207" s="34">
        <f>F206/100</f>
        <v>11.20671417</v>
      </c>
    </row>
    <row r="208">
      <c r="A208" s="29"/>
      <c r="B208" s="31" t="s">
        <v>28</v>
      </c>
      <c r="C208" s="29"/>
      <c r="D208" s="29"/>
      <c r="E208" s="29"/>
      <c r="F208" s="34">
        <f>MROUND(F207, 0.05)</f>
        <v>11.2</v>
      </c>
    </row>
    <row r="209">
      <c r="A209" s="20" t="str">
        <f>CONCATENATE("Say ",F195," + ",F208," x Cost Index")</f>
        <v>Say 331.05 + 11.2 x Cost Index</v>
      </c>
      <c r="B209" s="2"/>
      <c r="C209" s="2"/>
      <c r="D209" s="2"/>
      <c r="E209" s="2"/>
      <c r="F209" s="3"/>
    </row>
    <row r="210">
      <c r="A210" s="4">
        <v>0.0</v>
      </c>
      <c r="B210" s="5" t="s">
        <v>50</v>
      </c>
      <c r="C210" s="2"/>
      <c r="D210" s="2"/>
      <c r="E210" s="2"/>
      <c r="F210" s="3"/>
    </row>
    <row r="211">
      <c r="A211" s="4" t="s">
        <v>2</v>
      </c>
      <c r="B211" s="4" t="s">
        <v>3</v>
      </c>
      <c r="C211" s="4" t="s">
        <v>4</v>
      </c>
      <c r="D211" s="4" t="s">
        <v>5</v>
      </c>
      <c r="E211" s="4" t="s">
        <v>6</v>
      </c>
      <c r="F211" s="6" t="s">
        <v>7</v>
      </c>
    </row>
    <row r="212">
      <c r="A212" s="7"/>
      <c r="B212" s="8" t="s">
        <v>8</v>
      </c>
      <c r="C212" s="7"/>
      <c r="D212" s="7"/>
      <c r="E212" s="7"/>
      <c r="F212" s="9"/>
    </row>
    <row r="213">
      <c r="A213" s="10"/>
      <c r="B213" s="8" t="s">
        <v>9</v>
      </c>
      <c r="C213" s="10"/>
      <c r="D213" s="10"/>
      <c r="E213" s="10"/>
      <c r="F213" s="10"/>
    </row>
    <row r="214">
      <c r="A214" s="11" t="s">
        <v>36</v>
      </c>
      <c r="B214" s="12" t="s">
        <v>51</v>
      </c>
      <c r="C214" s="13" t="s">
        <v>12</v>
      </c>
      <c r="D214" s="13">
        <v>100.0</v>
      </c>
      <c r="E214" s="11">
        <v>191.0</v>
      </c>
      <c r="F214" s="14">
        <f>D214*E214</f>
        <v>19100</v>
      </c>
    </row>
    <row r="215">
      <c r="A215" s="13"/>
      <c r="B215" s="15" t="s">
        <v>13</v>
      </c>
      <c r="C215" s="13"/>
      <c r="D215" s="13"/>
      <c r="E215" s="38"/>
      <c r="F215" s="14">
        <f>SUM(F214)</f>
        <v>19100</v>
      </c>
    </row>
    <row r="216">
      <c r="A216" s="13"/>
      <c r="B216" s="15" t="s">
        <v>14</v>
      </c>
      <c r="C216" s="13"/>
      <c r="D216" s="13"/>
      <c r="E216" s="38"/>
      <c r="F216" s="14">
        <f>F215*0.01</f>
        <v>191</v>
      </c>
    </row>
    <row r="217">
      <c r="A217" s="13"/>
      <c r="B217" s="15" t="s">
        <v>15</v>
      </c>
      <c r="C217" s="13"/>
      <c r="D217" s="13"/>
      <c r="E217" s="38"/>
      <c r="F217" s="14">
        <f>SUM(F215:F216)</f>
        <v>19291</v>
      </c>
    </row>
    <row r="218">
      <c r="A218" s="13"/>
      <c r="B218" s="15" t="s">
        <v>16</v>
      </c>
      <c r="C218" s="13"/>
      <c r="D218" s="13"/>
      <c r="E218" s="38"/>
      <c r="F218" s="14">
        <f>F217*0.15</f>
        <v>2893.65</v>
      </c>
    </row>
    <row r="219">
      <c r="A219" s="13"/>
      <c r="B219" s="15" t="s">
        <v>15</v>
      </c>
      <c r="C219" s="13"/>
      <c r="D219" s="13"/>
      <c r="E219" s="38"/>
      <c r="F219" s="14">
        <f>SUM(F217:F218)</f>
        <v>22184.65</v>
      </c>
    </row>
    <row r="220">
      <c r="A220" s="13"/>
      <c r="B220" s="15" t="s">
        <v>17</v>
      </c>
      <c r="C220" s="13"/>
      <c r="D220" s="13"/>
      <c r="E220" s="38"/>
      <c r="F220" s="14">
        <f>F219</f>
        <v>22184.65</v>
      </c>
    </row>
    <row r="221">
      <c r="A221" s="13"/>
      <c r="B221" s="15" t="s">
        <v>18</v>
      </c>
      <c r="C221" s="13"/>
      <c r="D221" s="13"/>
      <c r="E221" s="38"/>
      <c r="F221" s="17">
        <f>MROUND((F220/100), 0.05)</f>
        <v>221.85</v>
      </c>
    </row>
    <row r="222">
      <c r="A222" s="13"/>
      <c r="B222" s="8" t="s">
        <v>19</v>
      </c>
      <c r="C222" s="13"/>
      <c r="D222" s="13"/>
      <c r="E222" s="38"/>
      <c r="F222" s="14"/>
    </row>
    <row r="223">
      <c r="A223" s="13">
        <v>2321.0</v>
      </c>
      <c r="B223" s="8" t="s">
        <v>20</v>
      </c>
      <c r="C223" s="13" t="s">
        <v>21</v>
      </c>
      <c r="D223" s="13">
        <v>50.0</v>
      </c>
      <c r="E223" s="11">
        <v>597.0</v>
      </c>
      <c r="F223" s="14">
        <f>E223/2</f>
        <v>298.5</v>
      </c>
    </row>
    <row r="224">
      <c r="A224" s="13">
        <v>114.0</v>
      </c>
      <c r="B224" s="8" t="s">
        <v>22</v>
      </c>
      <c r="C224" s="13" t="s">
        <v>23</v>
      </c>
      <c r="D224" s="13">
        <v>0.5</v>
      </c>
      <c r="E224" s="18">
        <v>645.0</v>
      </c>
      <c r="F224" s="14">
        <f t="shared" ref="F224:F226" si="9">D224*E224</f>
        <v>322.5</v>
      </c>
    </row>
    <row r="225">
      <c r="A225" s="13">
        <v>115.0</v>
      </c>
      <c r="B225" s="8" t="s">
        <v>24</v>
      </c>
      <c r="C225" s="13" t="s">
        <v>23</v>
      </c>
      <c r="D225" s="13">
        <v>0.5</v>
      </c>
      <c r="E225" s="18">
        <v>645.0</v>
      </c>
      <c r="F225" s="14">
        <f t="shared" si="9"/>
        <v>322.5</v>
      </c>
    </row>
    <row r="226">
      <c r="A226" s="13">
        <v>9999.0</v>
      </c>
      <c r="B226" s="8" t="s">
        <v>25</v>
      </c>
      <c r="C226" s="13" t="s">
        <v>26</v>
      </c>
      <c r="D226" s="13">
        <v>10.07</v>
      </c>
      <c r="E226" s="18">
        <v>2.12</v>
      </c>
      <c r="F226" s="14">
        <f t="shared" si="9"/>
        <v>21.3484</v>
      </c>
    </row>
    <row r="227">
      <c r="A227" s="13"/>
      <c r="B227" s="15" t="s">
        <v>13</v>
      </c>
      <c r="C227" s="13"/>
      <c r="D227" s="13"/>
      <c r="E227" s="13"/>
      <c r="F227" s="14">
        <f>SUM(F223:F226)</f>
        <v>964.8484</v>
      </c>
    </row>
    <row r="228">
      <c r="A228" s="13"/>
      <c r="B228" s="15" t="s">
        <v>14</v>
      </c>
      <c r="C228" s="13"/>
      <c r="D228" s="13"/>
      <c r="E228" s="13"/>
      <c r="F228" s="14">
        <f>F227*0.01</f>
        <v>9.648484</v>
      </c>
    </row>
    <row r="229">
      <c r="A229" s="13"/>
      <c r="B229" s="15" t="s">
        <v>15</v>
      </c>
      <c r="C229" s="13"/>
      <c r="D229" s="13"/>
      <c r="E229" s="13"/>
      <c r="F229" s="14">
        <f>SUM(F227:F228)</f>
        <v>974.496884</v>
      </c>
    </row>
    <row r="230">
      <c r="A230" s="13"/>
      <c r="B230" s="15" t="s">
        <v>16</v>
      </c>
      <c r="C230" s="13"/>
      <c r="D230" s="13"/>
      <c r="E230" s="13"/>
      <c r="F230" s="14">
        <f>F229*0.15</f>
        <v>146.1745326</v>
      </c>
    </row>
    <row r="231">
      <c r="A231" s="13"/>
      <c r="B231" s="15" t="s">
        <v>15</v>
      </c>
      <c r="C231" s="13"/>
      <c r="D231" s="13"/>
      <c r="E231" s="13"/>
      <c r="F231" s="14">
        <f>SUM(F229:F230)</f>
        <v>1120.671417</v>
      </c>
    </row>
    <row r="232">
      <c r="A232" s="13"/>
      <c r="B232" s="15" t="s">
        <v>27</v>
      </c>
      <c r="C232" s="13"/>
      <c r="D232" s="13"/>
      <c r="E232" s="13"/>
      <c r="F232" s="14">
        <f>F231</f>
        <v>1120.671417</v>
      </c>
    </row>
    <row r="233">
      <c r="A233" s="13"/>
      <c r="B233" s="15" t="s">
        <v>18</v>
      </c>
      <c r="C233" s="13"/>
      <c r="D233" s="13"/>
      <c r="E233" s="13"/>
      <c r="F233" s="19">
        <f>F232/100</f>
        <v>11.20671417</v>
      </c>
    </row>
    <row r="234">
      <c r="A234" s="13"/>
      <c r="B234" s="15" t="s">
        <v>28</v>
      </c>
      <c r="C234" s="13"/>
      <c r="D234" s="13"/>
      <c r="E234" s="13"/>
      <c r="F234" s="19">
        <f>MROUND(F233, 0.05)</f>
        <v>11.2</v>
      </c>
    </row>
    <row r="235">
      <c r="A235" s="20" t="str">
        <f>CONCATENATE("Say ",F221," + ",F234," x Cost Index")</f>
        <v>Say 221.85 + 11.2 x Cost Index</v>
      </c>
      <c r="B235" s="2"/>
      <c r="C235" s="2"/>
      <c r="D235" s="2"/>
      <c r="E235" s="2"/>
      <c r="F235" s="3"/>
    </row>
    <row r="236">
      <c r="A236" s="21">
        <v>0.0</v>
      </c>
      <c r="B236" s="22" t="s">
        <v>52</v>
      </c>
      <c r="C236" s="2"/>
      <c r="D236" s="2"/>
      <c r="E236" s="2"/>
      <c r="F236" s="3"/>
    </row>
    <row r="237">
      <c r="A237" s="21" t="s">
        <v>2</v>
      </c>
      <c r="B237" s="21" t="s">
        <v>3</v>
      </c>
      <c r="C237" s="21" t="s">
        <v>4</v>
      </c>
      <c r="D237" s="21" t="s">
        <v>5</v>
      </c>
      <c r="E237" s="21" t="s">
        <v>6</v>
      </c>
      <c r="F237" s="23" t="s">
        <v>7</v>
      </c>
    </row>
    <row r="238">
      <c r="A238" s="24"/>
      <c r="B238" s="25" t="s">
        <v>8</v>
      </c>
      <c r="C238" s="24"/>
      <c r="D238" s="24"/>
      <c r="E238" s="24"/>
      <c r="F238" s="26"/>
    </row>
    <row r="239">
      <c r="A239" s="10"/>
      <c r="B239" s="25" t="s">
        <v>9</v>
      </c>
      <c r="C239" s="10"/>
      <c r="D239" s="10"/>
      <c r="E239" s="10"/>
      <c r="F239" s="10"/>
    </row>
    <row r="240">
      <c r="A240" s="27" t="s">
        <v>53</v>
      </c>
      <c r="B240" s="28" t="s">
        <v>54</v>
      </c>
      <c r="C240" s="29" t="s">
        <v>12</v>
      </c>
      <c r="D240" s="29">
        <v>100.0</v>
      </c>
      <c r="E240" s="27">
        <v>744.0</v>
      </c>
      <c r="F240" s="30">
        <f>D240*E240</f>
        <v>74400</v>
      </c>
    </row>
    <row r="241">
      <c r="A241" s="29"/>
      <c r="B241" s="31" t="s">
        <v>13</v>
      </c>
      <c r="C241" s="29"/>
      <c r="D241" s="29"/>
      <c r="E241" s="37"/>
      <c r="F241" s="30">
        <f>SUM(F240)</f>
        <v>74400</v>
      </c>
    </row>
    <row r="242">
      <c r="A242" s="29"/>
      <c r="B242" s="31" t="s">
        <v>14</v>
      </c>
      <c r="C242" s="29"/>
      <c r="D242" s="29"/>
      <c r="E242" s="37"/>
      <c r="F242" s="30">
        <f>F241*0.01</f>
        <v>744</v>
      </c>
    </row>
    <row r="243">
      <c r="A243" s="29"/>
      <c r="B243" s="31" t="s">
        <v>15</v>
      </c>
      <c r="C243" s="29"/>
      <c r="D243" s="29"/>
      <c r="E243" s="37"/>
      <c r="F243" s="30">
        <f>SUM(F241:F242)</f>
        <v>75144</v>
      </c>
    </row>
    <row r="244">
      <c r="A244" s="29"/>
      <c r="B244" s="31" t="s">
        <v>16</v>
      </c>
      <c r="C244" s="29"/>
      <c r="D244" s="29"/>
      <c r="E244" s="37"/>
      <c r="F244" s="30">
        <f>F243*0.15</f>
        <v>11271.6</v>
      </c>
    </row>
    <row r="245">
      <c r="A245" s="29"/>
      <c r="B245" s="31" t="s">
        <v>15</v>
      </c>
      <c r="C245" s="29"/>
      <c r="D245" s="29"/>
      <c r="E245" s="37"/>
      <c r="F245" s="30">
        <f>SUM(F243:F244)</f>
        <v>86415.6</v>
      </c>
    </row>
    <row r="246">
      <c r="A246" s="29"/>
      <c r="B246" s="31" t="s">
        <v>17</v>
      </c>
      <c r="C246" s="29"/>
      <c r="D246" s="29"/>
      <c r="E246" s="37"/>
      <c r="F246" s="30">
        <f>F245</f>
        <v>86415.6</v>
      </c>
    </row>
    <row r="247">
      <c r="A247" s="29"/>
      <c r="B247" s="31" t="s">
        <v>18</v>
      </c>
      <c r="C247" s="29"/>
      <c r="D247" s="29"/>
      <c r="E247" s="37"/>
      <c r="F247" s="32">
        <f>MROUND((F246/100), 0.05)</f>
        <v>864.15</v>
      </c>
    </row>
    <row r="248">
      <c r="A248" s="29"/>
      <c r="B248" s="25" t="s">
        <v>19</v>
      </c>
      <c r="C248" s="29"/>
      <c r="D248" s="29"/>
      <c r="E248" s="37"/>
      <c r="F248" s="30"/>
    </row>
    <row r="249">
      <c r="A249" s="29">
        <v>2321.0</v>
      </c>
      <c r="B249" s="25" t="s">
        <v>20</v>
      </c>
      <c r="C249" s="29" t="s">
        <v>21</v>
      </c>
      <c r="D249" s="29">
        <v>50.0</v>
      </c>
      <c r="E249" s="27">
        <v>597.0</v>
      </c>
      <c r="F249" s="30">
        <f>E249/2</f>
        <v>298.5</v>
      </c>
    </row>
    <row r="250">
      <c r="A250" s="29">
        <v>114.0</v>
      </c>
      <c r="B250" s="25" t="s">
        <v>22</v>
      </c>
      <c r="C250" s="29" t="s">
        <v>23</v>
      </c>
      <c r="D250" s="29">
        <v>0.5</v>
      </c>
      <c r="E250" s="33">
        <v>645.0</v>
      </c>
      <c r="F250" s="30">
        <f t="shared" ref="F250:F252" si="10">D250*E250</f>
        <v>322.5</v>
      </c>
    </row>
    <row r="251">
      <c r="A251" s="29">
        <v>115.0</v>
      </c>
      <c r="B251" s="25" t="s">
        <v>24</v>
      </c>
      <c r="C251" s="29" t="s">
        <v>23</v>
      </c>
      <c r="D251" s="29">
        <v>0.5</v>
      </c>
      <c r="E251" s="33">
        <v>645.0</v>
      </c>
      <c r="F251" s="30">
        <f t="shared" si="10"/>
        <v>322.5</v>
      </c>
    </row>
    <row r="252">
      <c r="A252" s="29">
        <v>9999.0</v>
      </c>
      <c r="B252" s="25" t="s">
        <v>25</v>
      </c>
      <c r="C252" s="29" t="s">
        <v>26</v>
      </c>
      <c r="D252" s="29">
        <v>10.07</v>
      </c>
      <c r="E252" s="33">
        <v>2.12</v>
      </c>
      <c r="F252" s="30">
        <f t="shared" si="10"/>
        <v>21.3484</v>
      </c>
    </row>
    <row r="253">
      <c r="A253" s="29"/>
      <c r="B253" s="31" t="s">
        <v>13</v>
      </c>
      <c r="C253" s="29"/>
      <c r="D253" s="29"/>
      <c r="E253" s="37"/>
      <c r="F253" s="30">
        <f>SUM(F249:F252)</f>
        <v>964.8484</v>
      </c>
    </row>
    <row r="254">
      <c r="A254" s="29"/>
      <c r="B254" s="31" t="s">
        <v>14</v>
      </c>
      <c r="C254" s="29"/>
      <c r="D254" s="29"/>
      <c r="E254" s="37"/>
      <c r="F254" s="30">
        <f>F253*0.01</f>
        <v>9.648484</v>
      </c>
    </row>
    <row r="255">
      <c r="A255" s="29"/>
      <c r="B255" s="31" t="s">
        <v>15</v>
      </c>
      <c r="C255" s="29"/>
      <c r="D255" s="29"/>
      <c r="E255" s="37"/>
      <c r="F255" s="30">
        <f>SUM(F253:F254)</f>
        <v>974.496884</v>
      </c>
    </row>
    <row r="256">
      <c r="A256" s="29"/>
      <c r="B256" s="31" t="s">
        <v>16</v>
      </c>
      <c r="C256" s="29"/>
      <c r="D256" s="29"/>
      <c r="E256" s="37"/>
      <c r="F256" s="30">
        <f>F255*0.15</f>
        <v>146.1745326</v>
      </c>
    </row>
    <row r="257">
      <c r="A257" s="29"/>
      <c r="B257" s="31" t="s">
        <v>15</v>
      </c>
      <c r="C257" s="29"/>
      <c r="D257" s="29"/>
      <c r="E257" s="37"/>
      <c r="F257" s="30">
        <f>SUM(F255:F256)</f>
        <v>1120.671417</v>
      </c>
    </row>
    <row r="258">
      <c r="A258" s="29"/>
      <c r="B258" s="31" t="s">
        <v>27</v>
      </c>
      <c r="C258" s="29"/>
      <c r="D258" s="29"/>
      <c r="E258" s="37"/>
      <c r="F258" s="30">
        <f>F257</f>
        <v>1120.671417</v>
      </c>
    </row>
    <row r="259">
      <c r="A259" s="29"/>
      <c r="B259" s="31" t="s">
        <v>18</v>
      </c>
      <c r="C259" s="29"/>
      <c r="D259" s="29"/>
      <c r="E259" s="37"/>
      <c r="F259" s="34">
        <f>F258/100</f>
        <v>11.20671417</v>
      </c>
    </row>
    <row r="260">
      <c r="A260" s="29"/>
      <c r="B260" s="31" t="s">
        <v>28</v>
      </c>
      <c r="C260" s="29"/>
      <c r="D260" s="29"/>
      <c r="E260" s="37"/>
      <c r="F260" s="34">
        <f>MROUND(F259, 0.05)</f>
        <v>11.2</v>
      </c>
    </row>
    <row r="261">
      <c r="A261" s="20" t="str">
        <f>CONCATENATE("Say ",F247," + ",F260," x Cost Index")</f>
        <v>Say 864.15 + 11.2 x Cost Index</v>
      </c>
      <c r="B261" s="2"/>
      <c r="C261" s="2"/>
      <c r="D261" s="2"/>
      <c r="E261" s="2"/>
      <c r="F261" s="3"/>
    </row>
    <row r="262">
      <c r="A262" s="4">
        <v>0.0</v>
      </c>
      <c r="B262" s="5" t="s">
        <v>55</v>
      </c>
      <c r="C262" s="2"/>
      <c r="D262" s="2"/>
      <c r="E262" s="2"/>
      <c r="F262" s="3"/>
    </row>
    <row r="263">
      <c r="A263" s="4" t="s">
        <v>2</v>
      </c>
      <c r="B263" s="4" t="s">
        <v>3</v>
      </c>
      <c r="C263" s="4" t="s">
        <v>4</v>
      </c>
      <c r="D263" s="4" t="s">
        <v>5</v>
      </c>
      <c r="E263" s="4" t="s">
        <v>6</v>
      </c>
      <c r="F263" s="6" t="s">
        <v>7</v>
      </c>
    </row>
    <row r="264">
      <c r="A264" s="7"/>
      <c r="B264" s="8" t="s">
        <v>8</v>
      </c>
      <c r="C264" s="7"/>
      <c r="D264" s="7"/>
      <c r="E264" s="7"/>
      <c r="F264" s="9"/>
    </row>
    <row r="265">
      <c r="A265" s="10"/>
      <c r="B265" s="8" t="s">
        <v>9</v>
      </c>
      <c r="C265" s="10"/>
      <c r="D265" s="10"/>
      <c r="E265" s="10"/>
      <c r="F265" s="10"/>
    </row>
    <row r="266">
      <c r="A266" s="11" t="s">
        <v>36</v>
      </c>
      <c r="B266" s="12" t="s">
        <v>56</v>
      </c>
      <c r="C266" s="13" t="s">
        <v>12</v>
      </c>
      <c r="D266" s="13">
        <v>100.0</v>
      </c>
      <c r="E266" s="40">
        <v>1254.0</v>
      </c>
      <c r="F266" s="14">
        <f>D266*E266</f>
        <v>125400</v>
      </c>
    </row>
    <row r="267">
      <c r="A267" s="13"/>
      <c r="B267" s="15" t="s">
        <v>13</v>
      </c>
      <c r="C267" s="13"/>
      <c r="D267" s="13"/>
      <c r="E267" s="38"/>
      <c r="F267" s="14">
        <f>SUM(F266)</f>
        <v>125400</v>
      </c>
    </row>
    <row r="268">
      <c r="A268" s="13"/>
      <c r="B268" s="15" t="s">
        <v>14</v>
      </c>
      <c r="C268" s="13"/>
      <c r="D268" s="13"/>
      <c r="E268" s="38"/>
      <c r="F268" s="14">
        <f>F267*0.01</f>
        <v>1254</v>
      </c>
    </row>
    <row r="269">
      <c r="A269" s="13"/>
      <c r="B269" s="15" t="s">
        <v>15</v>
      </c>
      <c r="C269" s="13"/>
      <c r="D269" s="13"/>
      <c r="E269" s="38"/>
      <c r="F269" s="14">
        <f>SUM(F267:F268)</f>
        <v>126654</v>
      </c>
    </row>
    <row r="270">
      <c r="A270" s="13"/>
      <c r="B270" s="15" t="s">
        <v>16</v>
      </c>
      <c r="C270" s="13"/>
      <c r="D270" s="13"/>
      <c r="E270" s="38"/>
      <c r="F270" s="14">
        <f>F269*0.15</f>
        <v>18998.1</v>
      </c>
    </row>
    <row r="271">
      <c r="A271" s="13"/>
      <c r="B271" s="15" t="s">
        <v>15</v>
      </c>
      <c r="C271" s="13"/>
      <c r="D271" s="13"/>
      <c r="E271" s="38"/>
      <c r="F271" s="14">
        <f>SUM(F269:F270)</f>
        <v>145652.1</v>
      </c>
    </row>
    <row r="272">
      <c r="A272" s="13"/>
      <c r="B272" s="15" t="s">
        <v>17</v>
      </c>
      <c r="C272" s="13"/>
      <c r="D272" s="13"/>
      <c r="E272" s="38"/>
      <c r="F272" s="14">
        <f>F271</f>
        <v>145652.1</v>
      </c>
    </row>
    <row r="273">
      <c r="A273" s="13"/>
      <c r="B273" s="15" t="s">
        <v>18</v>
      </c>
      <c r="C273" s="13"/>
      <c r="D273" s="13"/>
      <c r="E273" s="38"/>
      <c r="F273" s="17">
        <f>MROUND((F272/100), 0.05)</f>
        <v>1456.5</v>
      </c>
    </row>
    <row r="274">
      <c r="A274" s="13"/>
      <c r="B274" s="8" t="s">
        <v>19</v>
      </c>
      <c r="C274" s="13"/>
      <c r="D274" s="13"/>
      <c r="E274" s="38"/>
      <c r="F274" s="14"/>
    </row>
    <row r="275">
      <c r="A275" s="13">
        <v>2321.0</v>
      </c>
      <c r="B275" s="8" t="s">
        <v>20</v>
      </c>
      <c r="C275" s="13" t="s">
        <v>21</v>
      </c>
      <c r="D275" s="13">
        <v>50.0</v>
      </c>
      <c r="E275" s="11">
        <v>597.0</v>
      </c>
      <c r="F275" s="14">
        <f>E275/2</f>
        <v>298.5</v>
      </c>
    </row>
    <row r="276">
      <c r="A276" s="13">
        <v>114.0</v>
      </c>
      <c r="B276" s="8" t="s">
        <v>22</v>
      </c>
      <c r="C276" s="13" t="s">
        <v>23</v>
      </c>
      <c r="D276" s="13">
        <v>0.5</v>
      </c>
      <c r="E276" s="18">
        <v>645.0</v>
      </c>
      <c r="F276" s="14">
        <f t="shared" ref="F276:F278" si="11">D276*E276</f>
        <v>322.5</v>
      </c>
    </row>
    <row r="277">
      <c r="A277" s="13">
        <v>115.0</v>
      </c>
      <c r="B277" s="8" t="s">
        <v>24</v>
      </c>
      <c r="C277" s="13" t="s">
        <v>23</v>
      </c>
      <c r="D277" s="13">
        <v>0.5</v>
      </c>
      <c r="E277" s="18">
        <v>645.0</v>
      </c>
      <c r="F277" s="14">
        <f t="shared" si="11"/>
        <v>322.5</v>
      </c>
    </row>
    <row r="278">
      <c r="A278" s="13">
        <v>9999.0</v>
      </c>
      <c r="B278" s="8" t="s">
        <v>25</v>
      </c>
      <c r="C278" s="13" t="s">
        <v>26</v>
      </c>
      <c r="D278" s="13">
        <v>10.07</v>
      </c>
      <c r="E278" s="18">
        <v>2.12</v>
      </c>
      <c r="F278" s="14">
        <f t="shared" si="11"/>
        <v>21.3484</v>
      </c>
    </row>
    <row r="279">
      <c r="A279" s="13"/>
      <c r="B279" s="15" t="s">
        <v>13</v>
      </c>
      <c r="C279" s="13"/>
      <c r="D279" s="13"/>
      <c r="E279" s="13"/>
      <c r="F279" s="14">
        <f>SUM(F275:F278)</f>
        <v>964.8484</v>
      </c>
    </row>
    <row r="280">
      <c r="A280" s="13"/>
      <c r="B280" s="15" t="s">
        <v>14</v>
      </c>
      <c r="C280" s="13"/>
      <c r="D280" s="13"/>
      <c r="E280" s="13"/>
      <c r="F280" s="14">
        <f>F279*0.01</f>
        <v>9.648484</v>
      </c>
    </row>
    <row r="281">
      <c r="A281" s="13"/>
      <c r="B281" s="15" t="s">
        <v>15</v>
      </c>
      <c r="C281" s="13"/>
      <c r="D281" s="13"/>
      <c r="E281" s="13"/>
      <c r="F281" s="14">
        <f>SUM(F279:F280)</f>
        <v>974.496884</v>
      </c>
    </row>
    <row r="282">
      <c r="A282" s="13"/>
      <c r="B282" s="15" t="s">
        <v>16</v>
      </c>
      <c r="C282" s="13"/>
      <c r="D282" s="13"/>
      <c r="E282" s="13"/>
      <c r="F282" s="14">
        <f>F281*0.15</f>
        <v>146.1745326</v>
      </c>
    </row>
    <row r="283">
      <c r="A283" s="13"/>
      <c r="B283" s="15" t="s">
        <v>15</v>
      </c>
      <c r="C283" s="13"/>
      <c r="D283" s="13"/>
      <c r="E283" s="13"/>
      <c r="F283" s="14">
        <f>SUM(F281:F282)</f>
        <v>1120.671417</v>
      </c>
    </row>
    <row r="284">
      <c r="A284" s="13"/>
      <c r="B284" s="15" t="s">
        <v>27</v>
      </c>
      <c r="C284" s="13"/>
      <c r="D284" s="13"/>
      <c r="E284" s="13"/>
      <c r="F284" s="14">
        <f>F283</f>
        <v>1120.671417</v>
      </c>
    </row>
    <row r="285">
      <c r="A285" s="13"/>
      <c r="B285" s="15" t="s">
        <v>18</v>
      </c>
      <c r="C285" s="13"/>
      <c r="D285" s="13"/>
      <c r="E285" s="13"/>
      <c r="F285" s="19">
        <f>F284/100</f>
        <v>11.20671417</v>
      </c>
    </row>
    <row r="286">
      <c r="A286" s="13"/>
      <c r="B286" s="15" t="s">
        <v>28</v>
      </c>
      <c r="C286" s="13"/>
      <c r="D286" s="13"/>
      <c r="E286" s="13"/>
      <c r="F286" s="19">
        <f>MROUND(F285, 0.05)</f>
        <v>11.2</v>
      </c>
    </row>
    <row r="287">
      <c r="A287" s="20" t="str">
        <f>CONCATENATE("Say ",F273," + ",F286," x Cost Index")</f>
        <v>Say 1456.5 + 11.2 x Cost Index</v>
      </c>
      <c r="B287" s="2"/>
      <c r="C287" s="2"/>
      <c r="D287" s="2"/>
      <c r="E287" s="2"/>
      <c r="F287" s="3"/>
    </row>
  </sheetData>
  <mergeCells count="78">
    <mergeCell ref="A183:F183"/>
    <mergeCell ref="B184:F184"/>
    <mergeCell ref="A186:A187"/>
    <mergeCell ref="C186:C187"/>
    <mergeCell ref="D186:D187"/>
    <mergeCell ref="E186:E187"/>
    <mergeCell ref="F186:F187"/>
    <mergeCell ref="A209:F209"/>
    <mergeCell ref="B210:F210"/>
    <mergeCell ref="A212:A213"/>
    <mergeCell ref="C212:C213"/>
    <mergeCell ref="D212:D213"/>
    <mergeCell ref="E212:E213"/>
    <mergeCell ref="F212:F213"/>
    <mergeCell ref="A261:F261"/>
    <mergeCell ref="B262:F262"/>
    <mergeCell ref="A264:A265"/>
    <mergeCell ref="C264:C265"/>
    <mergeCell ref="D264:D265"/>
    <mergeCell ref="E264:E265"/>
    <mergeCell ref="F264:F265"/>
    <mergeCell ref="A287:F287"/>
    <mergeCell ref="A235:F235"/>
    <mergeCell ref="B236:F236"/>
    <mergeCell ref="A238:A239"/>
    <mergeCell ref="C238:C239"/>
    <mergeCell ref="D238:D239"/>
    <mergeCell ref="E238:E239"/>
    <mergeCell ref="F238:F239"/>
    <mergeCell ref="A1:F1"/>
    <mergeCell ref="B2:F2"/>
    <mergeCell ref="A4:A5"/>
    <mergeCell ref="C4:C5"/>
    <mergeCell ref="D4:D5"/>
    <mergeCell ref="E4:E5"/>
    <mergeCell ref="F4:F5"/>
    <mergeCell ref="A27:F27"/>
    <mergeCell ref="B28:F28"/>
    <mergeCell ref="A30:A31"/>
    <mergeCell ref="C30:C31"/>
    <mergeCell ref="D30:D31"/>
    <mergeCell ref="E30:E31"/>
    <mergeCell ref="F30:F31"/>
    <mergeCell ref="A53:F53"/>
    <mergeCell ref="B54:F54"/>
    <mergeCell ref="A56:A57"/>
    <mergeCell ref="C56:C57"/>
    <mergeCell ref="D56:D57"/>
    <mergeCell ref="E56:E57"/>
    <mergeCell ref="F56:F57"/>
    <mergeCell ref="A79:F79"/>
    <mergeCell ref="B80:F80"/>
    <mergeCell ref="A82:A83"/>
    <mergeCell ref="C82:C83"/>
    <mergeCell ref="D82:D83"/>
    <mergeCell ref="E82:E83"/>
    <mergeCell ref="F82:F83"/>
    <mergeCell ref="A105:F105"/>
    <mergeCell ref="B106:F106"/>
    <mergeCell ref="A108:A109"/>
    <mergeCell ref="C108:C109"/>
    <mergeCell ref="D108:D109"/>
    <mergeCell ref="E108:E109"/>
    <mergeCell ref="F108:F109"/>
    <mergeCell ref="A131:F131"/>
    <mergeCell ref="B132:F132"/>
    <mergeCell ref="A134:A135"/>
    <mergeCell ref="C134:C135"/>
    <mergeCell ref="D134:D135"/>
    <mergeCell ref="E134:E135"/>
    <mergeCell ref="F134:F135"/>
    <mergeCell ref="A157:F157"/>
    <mergeCell ref="B158:F158"/>
    <mergeCell ref="A160:A161"/>
    <mergeCell ref="C160:C161"/>
    <mergeCell ref="D160:D161"/>
    <mergeCell ref="E160:E161"/>
    <mergeCell ref="F160:F161"/>
  </mergeCells>
  <printOptions/>
  <pageMargins bottom="0.75" footer="0.0" header="0.0" left="0.7" right="0.7" top="0.75"/>
  <pageSetup orientation="landscape"/>
  <drawing r:id="rId1"/>
</worksheet>
</file>