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G Cable PRICE" sheetId="1" r:id="rId4"/>
  </sheets>
  <definedNames/>
  <calcPr/>
</workbook>
</file>

<file path=xl/sharedStrings.xml><?xml version="1.0" encoding="utf-8"?>
<sst xmlns="http://schemas.openxmlformats.org/spreadsheetml/2006/main" count="472" uniqueCount="62">
  <si>
    <t>Sor/Spec Code</t>
  </si>
  <si>
    <t>MR Code</t>
  </si>
  <si>
    <t>Description</t>
  </si>
  <si>
    <t>Remarks</t>
  </si>
  <si>
    <t>Unit</t>
  </si>
  <si>
    <t>Quantity</t>
  </si>
  <si>
    <t>Rate (₹)</t>
  </si>
  <si>
    <t>Amount</t>
  </si>
  <si>
    <t>Label</t>
  </si>
  <si>
    <t>Supply &amp; laying of one number PVC insulated and PVC sheathed armoured copper power cable of 1.1KV grade of the following sizes in ground including excavation of trench of size 35 x 75 cm, refilling the trench etc. as required but excluding sand cushioning and protective covering (in ordinary soil). 2 core 4 sq mm (90.12.37.1)</t>
  </si>
  <si>
    <t>Header Unit</t>
  </si>
  <si>
    <t>metre</t>
  </si>
  <si>
    <t>Header Quantity</t>
  </si>
  <si>
    <t>Header Details</t>
  </si>
  <si>
    <t>COST FOR 50 METERS RUN A1 MATERIALS</t>
  </si>
  <si>
    <t>Material (M), Labour (L), Additional Charges (A), Subdata (S)</t>
  </si>
  <si>
    <t>MR826</t>
  </si>
  <si>
    <t>4 sqmm 2 core PVC/XLPE insulated armoured cable withcopper conductors for working voltages up to and including 1100 volts conforming IS 1584/part I/ 1988 for PVC IS 7098 part I for XLPE</t>
  </si>
  <si>
    <t>M1</t>
  </si>
  <si>
    <t>tcode</t>
  </si>
  <si>
    <t>Wastage @ 5% of :(M1)</t>
  </si>
  <si>
    <t>L.S</t>
  </si>
  <si>
    <t>A1</t>
  </si>
  <si>
    <t>MR704</t>
  </si>
  <si>
    <t>Man Mazdoor</t>
  </si>
  <si>
    <t>Day</t>
  </si>
  <si>
    <t>L2</t>
  </si>
  <si>
    <t>Hire charges for T &amp; P @ 1% of :(M1+L2+A1)</t>
  </si>
  <si>
    <t>A2</t>
  </si>
  <si>
    <t>TOTAL</t>
  </si>
  <si>
    <t>UNIT TOTAL</t>
  </si>
  <si>
    <t>Cartage@ 1.00 %</t>
  </si>
  <si>
    <t>Contractors Profit &amp; Overhead@ 15.00 %</t>
  </si>
  <si>
    <t>Wireman</t>
  </si>
  <si>
    <t>L1</t>
  </si>
  <si>
    <t>Hire charges for T &amp; P @ 1% of :(L1)</t>
  </si>
  <si>
    <t>A3</t>
  </si>
  <si>
    <t>Civil Items : Excavation for cable trenches in soft soil, depth upto 1.2 m including dressing of sides lift upto 1.5 m, including getting out the excavated soil, refilling with sand and or good soil after laying of cable/ pipe etc in layers of 20 cm, ramming, watering and disposal of surplus excavated soil as directed, within a lead of 50 metres.</t>
  </si>
  <si>
    <t>cum</t>
  </si>
  <si>
    <t>S1</t>
  </si>
  <si>
    <t>/m</t>
  </si>
  <si>
    <t>Supply &amp; laying of one number PVC insulated and PVC sheathed armoured copper power cable of 1.1KV grade of the following sizes in ground including excavation of trench of size 35 x 75 cm, refilling the trench etc. as required but excluding sand cushioning and protective covering (in ordinary soil). 2 core 6 sq mm (90.12.37.2)</t>
  </si>
  <si>
    <t>MR827</t>
  </si>
  <si>
    <t>6 sqmm 2 core PVC/XLPE insulated armoured cable with copper conductors for working Voltages up to and including 1100 volts conforming IS 1584/part I/ 1988 for PVC IS 7098 part I for XLPE</t>
  </si>
  <si>
    <t>Supply &amp; laying of one number PVC insulated and PVC sheathed armoured copper power cable of 1.1KV grade of the following sizes in ground including excavation of trench of size 35 x 75 cm, refilling the trench etc. as required but excluding sand cushioning and protective covering (in ordinary soil). 2 core 10 sq mm (90.12.37.3)</t>
  </si>
  <si>
    <t>MR828</t>
  </si>
  <si>
    <t>10 sqmm 2 core PVC/XLPE insulated armoured cable with copper conductors for working Voltages up to and including 1100 volts conforming IS 1584/part I/ 1988 for PVC IS 7098 part I for XLPE</t>
  </si>
  <si>
    <t>Supply &amp; laying of one number PVC insulated and PVC sheathed armoured copper power cable of 1.1KV grade of the following sizes in ground including excavation of trench of size 35 x 75 cm, refilling the trench etc. as required but excluding sand cushioning and protective covering (in ordinary soil). 2 core 16 sq mm (90.12.37.4)</t>
  </si>
  <si>
    <t>MR829</t>
  </si>
  <si>
    <t>16 sqmm 2 core PVC/XLPE insulated armoured cable with copper conductors for working Voltages up to and including 1100 volts conforming IS 1584/part I/ 1988 for PVC IS 7098 part I for XLPE</t>
  </si>
  <si>
    <t>Supply &amp; laying of one number PVC insulated and PVC sheathed armoured copper power cable of 1.1KV grade of the following sizes in ground including excavation of trench of size 35 x 75 cm, refilling the trench etc. as required but excluding sand cushioning and protective covering (in ordinary soil). 3 core 4 sq mm (90.12.37.5)</t>
  </si>
  <si>
    <t>MR830</t>
  </si>
  <si>
    <t>4 sqmm 3 core PVC/XLPE insulated armoured cable with copper conductors for working Voltages up to and including 1100 volts conforming IS 1584/part I/ 1988 for PVC IS 7098 part I for XLPE</t>
  </si>
  <si>
    <t>Supply &amp; laying of one number PVC insulated and PVC sheathed armoured copper power cable of 1.1KV grade of the following sizes in ground including excavation of trench of size 35 x 75 cm, refilling the trench etc. as required but excluding sand cushioning and protective covering (in ordinary soil). 3 core 6 sq mm (90.12.37.6)</t>
  </si>
  <si>
    <t>MR831</t>
  </si>
  <si>
    <t>6 sqmm 3 core PVC/XLPE insulated armoured cable with copper conductors for working Voltages up to and including 1100 volts conforming IS 1584/part I/ 1988 for PVC IS 7098 part I for XLPE</t>
  </si>
  <si>
    <t>Supply &amp; laying of one number PVC insulated and PVC sheathed armoured copper power cable of 1.1KV grade of the following sizes in ground including excavation of trench of size 35 x 75 cm, refilling the trench etc. as required but excluding sand cushioning and protective covering (in ordinary soil). 3 core 10 sq mm (90.12.37.7)</t>
  </si>
  <si>
    <t>MR832</t>
  </si>
  <si>
    <t>10 sqmm 3 core PVC/XLPE insulated armoured cable with copper conductors for working Voltages up to and including 1100 volts conforming IS 1584/part I/ 1988 for PVC IS 7098 part I for XLPE</t>
  </si>
  <si>
    <t>Supply &amp; laying of one number PVC insulated and PVC sheathed armoured copper power cable of 1.1KV grade of the following sizes in ground including excavation of trench of size 35 x 75 cm, refilling the trench etc. as required but excluding sand cushioning and protective covering (in ordinary soil). 3 core 16 sq mm (90.12.37.8)</t>
  </si>
  <si>
    <t>MR833</t>
  </si>
  <si>
    <t>16 sqmm 3 core PVC/XLPE insulated armoured cable with copper conductors for working Voltages up to and including 1100 volts conforming IS 1584/part I/ 1988 for PVC IS 7098 part I for XLPE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</si>
</sst>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0"/>
      <name val="Merriweather"/>
    </font>
    <font/>
    <font>
      <sz val="12.0"/>
      <color rgb="FFFF0000"/>
      <name val="Merriweather"/>
    </font>
    <font>
      <b/>
      <sz val="11.0"/>
      <color theme="1"/>
      <name val="Merriweather"/>
    </font>
    <font>
      <sz val="11.0"/>
      <color theme="1"/>
      <name val="Merriweather"/>
    </font>
    <font>
      <sz val="11.0"/>
      <color rgb="FF000000"/>
      <name val="Merriweathe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2" xfId="0" applyAlignment="1" applyFont="1" applyNumberFormat="1">
      <alignment horizontal="center" readingOrder="0" shrinkToFit="0" vertical="center" wrapText="1"/>
    </xf>
    <xf borderId="5" fillId="0" fontId="2" numFmtId="0" xfId="0" applyBorder="1" applyFont="1"/>
    <xf borderId="6" fillId="2" fontId="1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1" fillId="3" fontId="5" numFmtId="0" xfId="0" applyAlignment="1" applyBorder="1" applyFill="1" applyFont="1">
      <alignment shrinkToFit="0" vertical="center" wrapText="1"/>
    </xf>
    <xf borderId="1" fillId="3" fontId="5" numFmtId="0" xfId="0" applyAlignment="1" applyBorder="1" applyFont="1">
      <alignment readingOrder="0" shrinkToFit="0" vertical="center" wrapText="1"/>
    </xf>
    <xf borderId="2" fillId="3" fontId="5" numFmtId="0" xfId="0" applyAlignment="1" applyBorder="1" applyFont="1">
      <alignment readingOrder="0" shrinkToFit="0" vertical="center" wrapText="1"/>
    </xf>
    <xf borderId="2" fillId="3" fontId="5" numFmtId="0" xfId="0" applyAlignment="1" applyBorder="1" applyFont="1">
      <alignment shrinkToFit="0" vertical="center" wrapText="1"/>
    </xf>
    <xf borderId="6" fillId="3" fontId="5" numFmtId="0" xfId="0" applyAlignment="1" applyBorder="1" applyFont="1">
      <alignment readingOrder="0" shrinkToFit="0" vertical="center" wrapText="1"/>
    </xf>
    <xf borderId="6" fillId="3" fontId="5" numFmtId="0" xfId="0" applyAlignment="1" applyBorder="1" applyFont="1">
      <alignment shrinkToFit="0" vertical="center" wrapText="1"/>
    </xf>
    <xf borderId="2" fillId="3" fontId="6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6" fillId="3" fontId="5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hidden="1" min="8" max="9" width="12.63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4"/>
      <c r="H1" s="5"/>
      <c r="I1" s="5"/>
    </row>
    <row r="2">
      <c r="A2" s="6"/>
      <c r="B2" s="6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5"/>
      <c r="I2" s="5"/>
    </row>
    <row r="3">
      <c r="A3" s="8" t="s">
        <v>9</v>
      </c>
      <c r="B3" s="3"/>
      <c r="C3" s="3"/>
      <c r="D3" s="3"/>
      <c r="E3" s="3"/>
      <c r="F3" s="3"/>
      <c r="G3" s="4"/>
      <c r="H3" s="5"/>
      <c r="I3" s="5"/>
    </row>
    <row r="4">
      <c r="A4" s="9"/>
      <c r="B4" s="9" t="s">
        <v>10</v>
      </c>
      <c r="C4" s="9" t="s">
        <v>11</v>
      </c>
      <c r="D4" s="9" t="s">
        <v>12</v>
      </c>
      <c r="E4" s="9">
        <v>50.0</v>
      </c>
      <c r="F4" s="9"/>
      <c r="G4" s="9"/>
      <c r="H4" s="5"/>
      <c r="I4" s="5"/>
    </row>
    <row r="5">
      <c r="A5" s="9" t="s">
        <v>13</v>
      </c>
      <c r="B5" s="10" t="s">
        <v>14</v>
      </c>
      <c r="C5" s="3"/>
      <c r="D5" s="3"/>
      <c r="E5" s="3"/>
      <c r="F5" s="3"/>
      <c r="G5" s="4"/>
      <c r="H5" s="5"/>
      <c r="I5" s="5"/>
    </row>
    <row r="6">
      <c r="A6" s="10" t="s">
        <v>15</v>
      </c>
      <c r="B6" s="3"/>
      <c r="C6" s="3"/>
      <c r="D6" s="3"/>
      <c r="E6" s="3"/>
      <c r="F6" s="3"/>
      <c r="G6" s="4"/>
      <c r="H6" s="5"/>
      <c r="I6" s="5"/>
    </row>
    <row r="7">
      <c r="A7" s="11"/>
      <c r="B7" s="12" t="s">
        <v>16</v>
      </c>
      <c r="C7" s="13" t="s">
        <v>17</v>
      </c>
      <c r="D7" s="3"/>
      <c r="E7" s="4"/>
      <c r="F7" s="14"/>
      <c r="G7" s="4"/>
      <c r="H7" s="5"/>
      <c r="I7" s="5"/>
    </row>
    <row r="8">
      <c r="A8" s="6"/>
      <c r="B8" s="6"/>
      <c r="C8" s="15" t="s">
        <v>11</v>
      </c>
      <c r="D8" s="15">
        <v>50.0</v>
      </c>
      <c r="E8" s="15">
        <v>118.64</v>
      </c>
      <c r="F8" s="15">
        <f>D8*E8</f>
        <v>5932</v>
      </c>
      <c r="G8" s="15" t="s">
        <v>18</v>
      </c>
      <c r="H8" s="5"/>
      <c r="I8" s="5"/>
    </row>
    <row r="9">
      <c r="A9" s="12" t="s">
        <v>19</v>
      </c>
      <c r="B9" s="11"/>
      <c r="C9" s="13" t="s">
        <v>20</v>
      </c>
      <c r="D9" s="3"/>
      <c r="E9" s="4"/>
      <c r="F9" s="14"/>
      <c r="G9" s="4"/>
      <c r="H9" s="5"/>
      <c r="I9" s="5"/>
    </row>
    <row r="10">
      <c r="A10" s="6"/>
      <c r="B10" s="6"/>
      <c r="C10" s="15" t="s">
        <v>21</v>
      </c>
      <c r="D10" s="16"/>
      <c r="E10" s="16"/>
      <c r="F10" s="15">
        <f>F8*5%</f>
        <v>296.6</v>
      </c>
      <c r="G10" s="15" t="s">
        <v>22</v>
      </c>
      <c r="H10" s="5"/>
      <c r="I10" s="5"/>
    </row>
    <row r="11">
      <c r="A11" s="11"/>
      <c r="B11" s="12" t="s">
        <v>23</v>
      </c>
      <c r="C11" s="13" t="s">
        <v>24</v>
      </c>
      <c r="D11" s="3"/>
      <c r="E11" s="4"/>
      <c r="F11" s="14"/>
      <c r="G11" s="4"/>
      <c r="H11" s="5"/>
      <c r="I11" s="5"/>
    </row>
    <row r="12">
      <c r="A12" s="6"/>
      <c r="B12" s="6"/>
      <c r="C12" s="15" t="s">
        <v>25</v>
      </c>
      <c r="D12" s="15">
        <v>7.0</v>
      </c>
      <c r="E12" s="15">
        <v>675.0</v>
      </c>
      <c r="F12" s="15">
        <f>D12*E12</f>
        <v>4725</v>
      </c>
      <c r="G12" s="15" t="s">
        <v>26</v>
      </c>
      <c r="H12" s="5"/>
      <c r="I12" s="5"/>
    </row>
    <row r="13">
      <c r="A13" s="12" t="s">
        <v>19</v>
      </c>
      <c r="B13" s="11"/>
      <c r="C13" s="17" t="s">
        <v>27</v>
      </c>
      <c r="D13" s="3"/>
      <c r="E13" s="4"/>
      <c r="F13" s="14"/>
      <c r="G13" s="4"/>
      <c r="H13" s="5"/>
      <c r="I13" s="5"/>
    </row>
    <row r="14">
      <c r="A14" s="6"/>
      <c r="B14" s="6"/>
      <c r="C14" s="15" t="s">
        <v>21</v>
      </c>
      <c r="D14" s="16"/>
      <c r="E14" s="16"/>
      <c r="F14" s="15">
        <f>(F8+F10+F12)*1%</f>
        <v>109.536</v>
      </c>
      <c r="G14" s="15" t="s">
        <v>28</v>
      </c>
      <c r="H14" s="5"/>
      <c r="I14" s="5"/>
    </row>
    <row r="15">
      <c r="A15" s="10" t="s">
        <v>29</v>
      </c>
      <c r="B15" s="3"/>
      <c r="C15" s="4"/>
      <c r="D15" s="18">
        <v>50.0</v>
      </c>
      <c r="E15" s="18" t="s">
        <v>11</v>
      </c>
      <c r="F15" s="18">
        <f>F8+F10+F12+F14</f>
        <v>11063.136</v>
      </c>
      <c r="G15" s="9"/>
      <c r="H15" s="5"/>
      <c r="I15" s="5"/>
    </row>
    <row r="16">
      <c r="A16" s="10" t="s">
        <v>30</v>
      </c>
      <c r="B16" s="3"/>
      <c r="C16" s="4"/>
      <c r="D16" s="18">
        <v>1.0</v>
      </c>
      <c r="E16" s="18" t="s">
        <v>11</v>
      </c>
      <c r="F16" s="18">
        <f>F15/D15</f>
        <v>221.26272</v>
      </c>
      <c r="G16" s="9"/>
      <c r="H16" s="5"/>
      <c r="I16" s="5"/>
    </row>
    <row r="17">
      <c r="A17" s="10" t="s">
        <v>31</v>
      </c>
      <c r="B17" s="3"/>
      <c r="C17" s="3"/>
      <c r="D17" s="4"/>
      <c r="E17" s="18"/>
      <c r="F17" s="18">
        <f>F16*1%</f>
        <v>2.2126272</v>
      </c>
      <c r="G17" s="9"/>
      <c r="H17" s="5"/>
      <c r="I17" s="5"/>
    </row>
    <row r="18">
      <c r="A18" s="10" t="s">
        <v>29</v>
      </c>
      <c r="B18" s="3"/>
      <c r="C18" s="3"/>
      <c r="D18" s="4"/>
      <c r="E18" s="9"/>
      <c r="F18" s="18">
        <f>F16+F17</f>
        <v>223.4753472</v>
      </c>
      <c r="G18" s="9"/>
      <c r="H18" s="5"/>
      <c r="I18" s="5"/>
    </row>
    <row r="19">
      <c r="A19" s="10" t="s">
        <v>32</v>
      </c>
      <c r="B19" s="3"/>
      <c r="C19" s="3"/>
      <c r="D19" s="4"/>
      <c r="E19" s="18"/>
      <c r="F19" s="18">
        <f>F18*15%</f>
        <v>33.52130208</v>
      </c>
      <c r="G19" s="9"/>
      <c r="H19" s="5"/>
      <c r="I19" s="5"/>
    </row>
    <row r="20">
      <c r="A20" s="19" t="s">
        <v>29</v>
      </c>
      <c r="B20" s="3"/>
      <c r="C20" s="3"/>
      <c r="D20" s="4"/>
      <c r="E20" s="20"/>
      <c r="F20" s="21">
        <f>round(F18+F19,2)</f>
        <v>257</v>
      </c>
      <c r="G20" s="9"/>
      <c r="H20" s="5"/>
      <c r="I20" s="5"/>
    </row>
    <row r="21">
      <c r="A21" s="12">
        <v>1001.0</v>
      </c>
      <c r="B21" s="11"/>
      <c r="C21" s="13" t="s">
        <v>33</v>
      </c>
      <c r="D21" s="3"/>
      <c r="E21" s="4"/>
      <c r="F21" s="14"/>
      <c r="G21" s="4"/>
      <c r="H21" s="5"/>
      <c r="I21" s="5"/>
    </row>
    <row r="22">
      <c r="A22" s="6"/>
      <c r="B22" s="6"/>
      <c r="C22" s="15" t="s">
        <v>25</v>
      </c>
      <c r="D22" s="15">
        <v>1.0</v>
      </c>
      <c r="E22" s="15">
        <v>806.0</v>
      </c>
      <c r="F22" s="15">
        <f>E22*D22</f>
        <v>806</v>
      </c>
      <c r="G22" s="15" t="s">
        <v>34</v>
      </c>
      <c r="H22" s="5"/>
      <c r="I22" s="5"/>
    </row>
    <row r="23">
      <c r="A23" s="12" t="s">
        <v>19</v>
      </c>
      <c r="B23" s="11"/>
      <c r="C23" s="17" t="s">
        <v>35</v>
      </c>
      <c r="D23" s="3"/>
      <c r="E23" s="4"/>
      <c r="F23" s="14"/>
      <c r="G23" s="4"/>
      <c r="H23" s="5"/>
      <c r="I23" s="5"/>
    </row>
    <row r="24">
      <c r="A24" s="6"/>
      <c r="B24" s="6"/>
      <c r="C24" s="15" t="s">
        <v>21</v>
      </c>
      <c r="D24" s="16"/>
      <c r="E24" s="16"/>
      <c r="F24" s="15">
        <f>F22*1%</f>
        <v>8.06</v>
      </c>
      <c r="G24" s="15" t="s">
        <v>36</v>
      </c>
      <c r="H24" s="5"/>
      <c r="I24" s="5"/>
    </row>
    <row r="25">
      <c r="A25" s="15">
        <v>14.4</v>
      </c>
      <c r="B25" s="15"/>
      <c r="C25" s="13" t="s">
        <v>37</v>
      </c>
      <c r="D25" s="3"/>
      <c r="E25" s="4"/>
      <c r="F25" s="15"/>
      <c r="G25" s="22"/>
      <c r="H25" s="5"/>
      <c r="I25" s="5"/>
    </row>
    <row r="26">
      <c r="A26" s="15"/>
      <c r="B26" s="15"/>
      <c r="C26" s="15" t="s">
        <v>38</v>
      </c>
      <c r="D26" s="15">
        <v>13.13</v>
      </c>
      <c r="E26" s="15">
        <v>498.87</v>
      </c>
      <c r="F26" s="15">
        <f>D26*E26</f>
        <v>6550.1631</v>
      </c>
      <c r="G26" s="15" t="s">
        <v>39</v>
      </c>
      <c r="H26" s="5"/>
      <c r="I26" s="5"/>
    </row>
    <row r="27">
      <c r="A27" s="10" t="s">
        <v>29</v>
      </c>
      <c r="B27" s="3"/>
      <c r="C27" s="4"/>
      <c r="D27" s="18">
        <v>50.0</v>
      </c>
      <c r="E27" s="18" t="s">
        <v>11</v>
      </c>
      <c r="F27" s="18">
        <f>F22+F24+F26</f>
        <v>7364.2231</v>
      </c>
      <c r="G27" s="20"/>
      <c r="H27" s="5"/>
      <c r="I27" s="5"/>
    </row>
    <row r="28">
      <c r="A28" s="10" t="s">
        <v>30</v>
      </c>
      <c r="B28" s="3"/>
      <c r="C28" s="4"/>
      <c r="D28" s="18">
        <v>1.0</v>
      </c>
      <c r="E28" s="18" t="s">
        <v>11</v>
      </c>
      <c r="F28" s="18">
        <f>F27/D27</f>
        <v>147.284462</v>
      </c>
      <c r="G28" s="20"/>
      <c r="H28" s="5"/>
      <c r="I28" s="5"/>
    </row>
    <row r="29">
      <c r="A29" s="10" t="s">
        <v>31</v>
      </c>
      <c r="B29" s="3"/>
      <c r="C29" s="3"/>
      <c r="D29" s="4"/>
      <c r="E29" s="18"/>
      <c r="F29" s="18">
        <f>F28*1%</f>
        <v>1.47284462</v>
      </c>
      <c r="G29" s="20"/>
      <c r="H29" s="5"/>
      <c r="I29" s="5"/>
    </row>
    <row r="30">
      <c r="A30" s="10" t="s">
        <v>29</v>
      </c>
      <c r="B30" s="3"/>
      <c r="C30" s="3"/>
      <c r="D30" s="4"/>
      <c r="E30" s="9"/>
      <c r="F30" s="18">
        <f>F28+F29</f>
        <v>148.7573066</v>
      </c>
      <c r="G30" s="20"/>
      <c r="H30" s="5"/>
      <c r="I30" s="5"/>
    </row>
    <row r="31">
      <c r="A31" s="10" t="s">
        <v>32</v>
      </c>
      <c r="B31" s="3"/>
      <c r="C31" s="3"/>
      <c r="D31" s="4"/>
      <c r="E31" s="18"/>
      <c r="F31" s="18">
        <f>F30*15%</f>
        <v>22.31359599</v>
      </c>
      <c r="G31" s="20"/>
      <c r="H31" s="5"/>
      <c r="I31" s="5"/>
    </row>
    <row r="32">
      <c r="A32" s="19" t="s">
        <v>29</v>
      </c>
      <c r="B32" s="3"/>
      <c r="C32" s="3"/>
      <c r="D32" s="4"/>
      <c r="E32" s="20"/>
      <c r="F32" s="21">
        <f>round(F30+F31,2)</f>
        <v>171.07</v>
      </c>
      <c r="G32" s="9"/>
      <c r="H32" s="5"/>
      <c r="I32" s="5"/>
    </row>
    <row r="33">
      <c r="A33" s="23" t="str">
        <f>CONCATENATE("Say ₹ ",F20," + ",F32," x Cost Index")                                           </f>
        <v>Say ₹ 257 + 171.07 x Cost Index</v>
      </c>
      <c r="B33" s="3"/>
      <c r="C33" s="3"/>
      <c r="D33" s="3"/>
      <c r="E33" s="3"/>
      <c r="F33" s="4"/>
      <c r="G33" s="21" t="s">
        <v>40</v>
      </c>
      <c r="H33" s="5">
        <f>((F8*1.05)+F12)*1.01*1.01*1.15/50</f>
        <v>256.9966493</v>
      </c>
      <c r="I33" s="5">
        <f>((F22*1.01)+F24+F26)*1.01*1.15/50</f>
        <v>171.2581364</v>
      </c>
    </row>
    <row r="34">
      <c r="A34" s="1" t="s">
        <v>0</v>
      </c>
      <c r="B34" s="1" t="s">
        <v>1</v>
      </c>
      <c r="C34" s="2" t="s">
        <v>2</v>
      </c>
      <c r="D34" s="3"/>
      <c r="E34" s="4"/>
      <c r="F34" s="2" t="s">
        <v>3</v>
      </c>
      <c r="G34" s="4"/>
      <c r="H34" s="5"/>
      <c r="I34" s="5"/>
    </row>
    <row r="35">
      <c r="A35" s="6"/>
      <c r="B35" s="6"/>
      <c r="C35" s="7" t="s">
        <v>4</v>
      </c>
      <c r="D35" s="7" t="s">
        <v>5</v>
      </c>
      <c r="E35" s="7" t="s">
        <v>6</v>
      </c>
      <c r="F35" s="7" t="s">
        <v>7</v>
      </c>
      <c r="G35" s="7" t="s">
        <v>8</v>
      </c>
      <c r="H35" s="5"/>
      <c r="I35" s="5"/>
    </row>
    <row r="36">
      <c r="A36" s="8" t="s">
        <v>41</v>
      </c>
      <c r="B36" s="3"/>
      <c r="C36" s="3"/>
      <c r="D36" s="3"/>
      <c r="E36" s="3"/>
      <c r="F36" s="3"/>
      <c r="G36" s="4"/>
      <c r="H36" s="5"/>
      <c r="I36" s="5"/>
    </row>
    <row r="37">
      <c r="A37" s="9"/>
      <c r="B37" s="9" t="s">
        <v>10</v>
      </c>
      <c r="C37" s="9" t="s">
        <v>11</v>
      </c>
      <c r="D37" s="9" t="s">
        <v>12</v>
      </c>
      <c r="E37" s="9">
        <v>50.0</v>
      </c>
      <c r="F37" s="9"/>
      <c r="G37" s="9"/>
      <c r="H37" s="5"/>
      <c r="I37" s="5"/>
    </row>
    <row r="38">
      <c r="A38" s="9" t="s">
        <v>13</v>
      </c>
      <c r="B38" s="10" t="s">
        <v>14</v>
      </c>
      <c r="C38" s="3"/>
      <c r="D38" s="3"/>
      <c r="E38" s="3"/>
      <c r="F38" s="3"/>
      <c r="G38" s="4"/>
      <c r="H38" s="5"/>
      <c r="I38" s="5"/>
    </row>
    <row r="39">
      <c r="A39" s="10" t="s">
        <v>15</v>
      </c>
      <c r="B39" s="3"/>
      <c r="C39" s="3"/>
      <c r="D39" s="3"/>
      <c r="E39" s="3"/>
      <c r="F39" s="3"/>
      <c r="G39" s="4"/>
      <c r="H39" s="5"/>
      <c r="I39" s="5"/>
    </row>
    <row r="40">
      <c r="A40" s="11"/>
      <c r="B40" s="12" t="s">
        <v>42</v>
      </c>
      <c r="C40" s="13" t="s">
        <v>43</v>
      </c>
      <c r="D40" s="3"/>
      <c r="E40" s="4"/>
      <c r="F40" s="14"/>
      <c r="G40" s="4"/>
      <c r="H40" s="5"/>
      <c r="I40" s="5"/>
    </row>
    <row r="41">
      <c r="A41" s="6"/>
      <c r="B41" s="6"/>
      <c r="C41" s="15" t="s">
        <v>11</v>
      </c>
      <c r="D41" s="15">
        <v>50.0</v>
      </c>
      <c r="E41" s="15">
        <v>159.32</v>
      </c>
      <c r="F41" s="15">
        <f>D41*E41</f>
        <v>7966</v>
      </c>
      <c r="G41" s="15" t="s">
        <v>18</v>
      </c>
      <c r="H41" s="5"/>
      <c r="I41" s="5"/>
    </row>
    <row r="42">
      <c r="A42" s="12" t="s">
        <v>19</v>
      </c>
      <c r="B42" s="11"/>
      <c r="C42" s="13" t="s">
        <v>20</v>
      </c>
      <c r="D42" s="3"/>
      <c r="E42" s="4"/>
      <c r="F42" s="14"/>
      <c r="G42" s="4"/>
      <c r="H42" s="5"/>
      <c r="I42" s="5"/>
    </row>
    <row r="43">
      <c r="A43" s="6"/>
      <c r="B43" s="6"/>
      <c r="C43" s="15" t="s">
        <v>21</v>
      </c>
      <c r="D43" s="16"/>
      <c r="E43" s="16"/>
      <c r="F43" s="15">
        <f>F41*5%</f>
        <v>398.3</v>
      </c>
      <c r="G43" s="15" t="s">
        <v>22</v>
      </c>
      <c r="H43" s="5"/>
      <c r="I43" s="5"/>
    </row>
    <row r="44">
      <c r="A44" s="11"/>
      <c r="B44" s="12" t="s">
        <v>23</v>
      </c>
      <c r="C44" s="13" t="s">
        <v>24</v>
      </c>
      <c r="D44" s="3"/>
      <c r="E44" s="4"/>
      <c r="F44" s="14"/>
      <c r="G44" s="4"/>
      <c r="H44" s="5"/>
      <c r="I44" s="5"/>
    </row>
    <row r="45">
      <c r="A45" s="6"/>
      <c r="B45" s="6"/>
      <c r="C45" s="15" t="s">
        <v>25</v>
      </c>
      <c r="D45" s="15">
        <v>7.0</v>
      </c>
      <c r="E45" s="15">
        <v>675.0</v>
      </c>
      <c r="F45" s="15">
        <f>D45*E45</f>
        <v>4725</v>
      </c>
      <c r="G45" s="15" t="s">
        <v>26</v>
      </c>
      <c r="H45" s="5"/>
      <c r="I45" s="5"/>
    </row>
    <row r="46">
      <c r="A46" s="12" t="s">
        <v>19</v>
      </c>
      <c r="B46" s="11"/>
      <c r="C46" s="17" t="s">
        <v>27</v>
      </c>
      <c r="D46" s="3"/>
      <c r="E46" s="4"/>
      <c r="F46" s="14"/>
      <c r="G46" s="4"/>
      <c r="H46" s="5"/>
      <c r="I46" s="5"/>
    </row>
    <row r="47">
      <c r="A47" s="6"/>
      <c r="B47" s="6"/>
      <c r="C47" s="15" t="s">
        <v>21</v>
      </c>
      <c r="D47" s="16"/>
      <c r="E47" s="16"/>
      <c r="F47" s="15">
        <f>(F41+F43+F45)*1%</f>
        <v>130.893</v>
      </c>
      <c r="G47" s="15" t="s">
        <v>28</v>
      </c>
      <c r="H47" s="5"/>
      <c r="I47" s="5"/>
    </row>
    <row r="48">
      <c r="A48" s="10" t="s">
        <v>29</v>
      </c>
      <c r="B48" s="3"/>
      <c r="C48" s="4"/>
      <c r="D48" s="18">
        <v>50.0</v>
      </c>
      <c r="E48" s="18" t="s">
        <v>11</v>
      </c>
      <c r="F48" s="18">
        <f>F41+F43+F45+F47</f>
        <v>13220.193</v>
      </c>
      <c r="G48" s="9"/>
      <c r="H48" s="5"/>
      <c r="I48" s="5"/>
    </row>
    <row r="49">
      <c r="A49" s="10" t="s">
        <v>30</v>
      </c>
      <c r="B49" s="3"/>
      <c r="C49" s="4"/>
      <c r="D49" s="18">
        <v>1.0</v>
      </c>
      <c r="E49" s="18" t="s">
        <v>11</v>
      </c>
      <c r="F49" s="18">
        <f>F48/D48</f>
        <v>264.40386</v>
      </c>
      <c r="G49" s="9"/>
      <c r="H49" s="5"/>
      <c r="I49" s="5"/>
    </row>
    <row r="50">
      <c r="A50" s="10" t="s">
        <v>31</v>
      </c>
      <c r="B50" s="3"/>
      <c r="C50" s="3"/>
      <c r="D50" s="4"/>
      <c r="E50" s="18"/>
      <c r="F50" s="18">
        <f>F49*1%</f>
        <v>2.6440386</v>
      </c>
      <c r="G50" s="9"/>
      <c r="H50" s="5"/>
      <c r="I50" s="5"/>
    </row>
    <row r="51">
      <c r="A51" s="10" t="s">
        <v>29</v>
      </c>
      <c r="B51" s="3"/>
      <c r="C51" s="3"/>
      <c r="D51" s="4"/>
      <c r="E51" s="9"/>
      <c r="F51" s="18">
        <f>F49+F50</f>
        <v>267.0478986</v>
      </c>
      <c r="G51" s="9"/>
      <c r="H51" s="5"/>
      <c r="I51" s="5"/>
    </row>
    <row r="52">
      <c r="A52" s="10" t="s">
        <v>32</v>
      </c>
      <c r="B52" s="3"/>
      <c r="C52" s="3"/>
      <c r="D52" s="4"/>
      <c r="E52" s="18"/>
      <c r="F52" s="18">
        <f>F51*15%</f>
        <v>40.05718479</v>
      </c>
      <c r="G52" s="9"/>
      <c r="H52" s="5"/>
      <c r="I52" s="5"/>
    </row>
    <row r="53">
      <c r="A53" s="19" t="s">
        <v>29</v>
      </c>
      <c r="B53" s="3"/>
      <c r="C53" s="3"/>
      <c r="D53" s="4"/>
      <c r="E53" s="20"/>
      <c r="F53" s="21">
        <f>round(F51+F52,2)</f>
        <v>307.11</v>
      </c>
      <c r="G53" s="9"/>
      <c r="H53" s="5"/>
      <c r="I53" s="5"/>
    </row>
    <row r="54">
      <c r="A54" s="12">
        <v>1001.0</v>
      </c>
      <c r="B54" s="11"/>
      <c r="C54" s="13" t="s">
        <v>33</v>
      </c>
      <c r="D54" s="3"/>
      <c r="E54" s="4"/>
      <c r="F54" s="14"/>
      <c r="G54" s="4"/>
      <c r="H54" s="5"/>
      <c r="I54" s="5"/>
    </row>
    <row r="55">
      <c r="A55" s="6"/>
      <c r="B55" s="6"/>
      <c r="C55" s="15" t="s">
        <v>25</v>
      </c>
      <c r="D55" s="15">
        <v>1.0</v>
      </c>
      <c r="E55" s="15">
        <v>806.0</v>
      </c>
      <c r="F55" s="15">
        <f>E55*D55</f>
        <v>806</v>
      </c>
      <c r="G55" s="15" t="s">
        <v>34</v>
      </c>
      <c r="H55" s="5"/>
      <c r="I55" s="5"/>
    </row>
    <row r="56">
      <c r="A56" s="12" t="s">
        <v>19</v>
      </c>
      <c r="B56" s="11"/>
      <c r="C56" s="17" t="s">
        <v>35</v>
      </c>
      <c r="D56" s="3"/>
      <c r="E56" s="4"/>
      <c r="F56" s="14"/>
      <c r="G56" s="4"/>
      <c r="H56" s="5"/>
      <c r="I56" s="5"/>
    </row>
    <row r="57">
      <c r="A57" s="6"/>
      <c r="B57" s="6"/>
      <c r="C57" s="15" t="s">
        <v>21</v>
      </c>
      <c r="D57" s="16"/>
      <c r="E57" s="16"/>
      <c r="F57" s="15">
        <f>F55*1%</f>
        <v>8.06</v>
      </c>
      <c r="G57" s="15" t="s">
        <v>36</v>
      </c>
      <c r="H57" s="5"/>
      <c r="I57" s="5"/>
    </row>
    <row r="58">
      <c r="A58" s="15">
        <v>14.4</v>
      </c>
      <c r="B58" s="15"/>
      <c r="C58" s="13" t="s">
        <v>37</v>
      </c>
      <c r="D58" s="3"/>
      <c r="E58" s="4"/>
      <c r="F58" s="15"/>
      <c r="G58" s="22"/>
      <c r="H58" s="5"/>
      <c r="I58" s="5"/>
    </row>
    <row r="59">
      <c r="A59" s="15"/>
      <c r="B59" s="15"/>
      <c r="C59" s="15" t="s">
        <v>38</v>
      </c>
      <c r="D59" s="15">
        <v>13.13</v>
      </c>
      <c r="E59" s="15">
        <v>498.87</v>
      </c>
      <c r="F59" s="15">
        <f>D59*E59</f>
        <v>6550.1631</v>
      </c>
      <c r="G59" s="15" t="s">
        <v>39</v>
      </c>
      <c r="H59" s="5"/>
      <c r="I59" s="5"/>
    </row>
    <row r="60">
      <c r="A60" s="10" t="s">
        <v>29</v>
      </c>
      <c r="B60" s="3"/>
      <c r="C60" s="4"/>
      <c r="D60" s="18">
        <v>50.0</v>
      </c>
      <c r="E60" s="18" t="s">
        <v>11</v>
      </c>
      <c r="F60" s="18">
        <f>F55+F57+F59</f>
        <v>7364.2231</v>
      </c>
      <c r="G60" s="20"/>
      <c r="H60" s="5"/>
      <c r="I60" s="5"/>
    </row>
    <row r="61">
      <c r="A61" s="10" t="s">
        <v>30</v>
      </c>
      <c r="B61" s="3"/>
      <c r="C61" s="4"/>
      <c r="D61" s="18">
        <v>1.0</v>
      </c>
      <c r="E61" s="18" t="s">
        <v>11</v>
      </c>
      <c r="F61" s="18">
        <f>F60/D60</f>
        <v>147.284462</v>
      </c>
      <c r="G61" s="20"/>
      <c r="H61" s="5"/>
      <c r="I61" s="5"/>
    </row>
    <row r="62">
      <c r="A62" s="10" t="s">
        <v>31</v>
      </c>
      <c r="B62" s="3"/>
      <c r="C62" s="3"/>
      <c r="D62" s="4"/>
      <c r="E62" s="18"/>
      <c r="F62" s="18">
        <f>F61*1%</f>
        <v>1.47284462</v>
      </c>
      <c r="G62" s="20"/>
      <c r="H62" s="5"/>
      <c r="I62" s="5"/>
    </row>
    <row r="63">
      <c r="A63" s="10" t="s">
        <v>29</v>
      </c>
      <c r="B63" s="3"/>
      <c r="C63" s="3"/>
      <c r="D63" s="4"/>
      <c r="E63" s="9"/>
      <c r="F63" s="18">
        <f>F61+F62</f>
        <v>148.7573066</v>
      </c>
      <c r="G63" s="20"/>
      <c r="H63" s="5"/>
      <c r="I63" s="5"/>
    </row>
    <row r="64">
      <c r="A64" s="10" t="s">
        <v>32</v>
      </c>
      <c r="B64" s="3"/>
      <c r="C64" s="3"/>
      <c r="D64" s="4"/>
      <c r="E64" s="18"/>
      <c r="F64" s="18">
        <f>F63*15%</f>
        <v>22.31359599</v>
      </c>
      <c r="G64" s="20"/>
      <c r="H64" s="5"/>
      <c r="I64" s="5"/>
    </row>
    <row r="65">
      <c r="A65" s="19" t="s">
        <v>29</v>
      </c>
      <c r="B65" s="3"/>
      <c r="C65" s="3"/>
      <c r="D65" s="4"/>
      <c r="E65" s="20"/>
      <c r="F65" s="21">
        <f>round(F63+F64,2)</f>
        <v>171.07</v>
      </c>
      <c r="G65" s="9"/>
      <c r="H65" s="5"/>
      <c r="I65" s="5"/>
    </row>
    <row r="66">
      <c r="A66" s="23" t="str">
        <f>CONCATENATE("Say ₹ ",F53," + ",F65," x Cost Index")                                           </f>
        <v>Say ₹ 307.11 + 171.07 x Cost Index</v>
      </c>
      <c r="B66" s="3"/>
      <c r="C66" s="3"/>
      <c r="D66" s="3"/>
      <c r="E66" s="3"/>
      <c r="F66" s="4"/>
      <c r="G66" s="21" t="s">
        <v>40</v>
      </c>
      <c r="H66" s="5">
        <f>((F41*1.05)+F45)*1.01*1.01*1.15/50</f>
        <v>307.1050834</v>
      </c>
      <c r="I66" s="5">
        <f>((F55*1.01)+F57+F59)*1.01*1.15/50</f>
        <v>171.2581364</v>
      </c>
    </row>
    <row r="67">
      <c r="A67" s="1" t="s">
        <v>0</v>
      </c>
      <c r="B67" s="1" t="s">
        <v>1</v>
      </c>
      <c r="C67" s="2" t="s">
        <v>2</v>
      </c>
      <c r="D67" s="3"/>
      <c r="E67" s="4"/>
      <c r="F67" s="2" t="s">
        <v>3</v>
      </c>
      <c r="G67" s="4"/>
      <c r="H67" s="5"/>
      <c r="I67" s="5"/>
    </row>
    <row r="68">
      <c r="A68" s="6"/>
      <c r="B68" s="6"/>
      <c r="C68" s="7" t="s">
        <v>4</v>
      </c>
      <c r="D68" s="7" t="s">
        <v>5</v>
      </c>
      <c r="E68" s="7" t="s">
        <v>6</v>
      </c>
      <c r="F68" s="7" t="s">
        <v>7</v>
      </c>
      <c r="G68" s="7" t="s">
        <v>8</v>
      </c>
      <c r="H68" s="5"/>
      <c r="I68" s="5"/>
    </row>
    <row r="69">
      <c r="A69" s="8" t="s">
        <v>44</v>
      </c>
      <c r="B69" s="3"/>
      <c r="C69" s="3"/>
      <c r="D69" s="3"/>
      <c r="E69" s="3"/>
      <c r="F69" s="3"/>
      <c r="G69" s="4"/>
      <c r="H69" s="5"/>
      <c r="I69" s="5"/>
    </row>
    <row r="70">
      <c r="A70" s="9"/>
      <c r="B70" s="9" t="s">
        <v>10</v>
      </c>
      <c r="C70" s="9" t="s">
        <v>11</v>
      </c>
      <c r="D70" s="9" t="s">
        <v>12</v>
      </c>
      <c r="E70" s="9">
        <v>50.0</v>
      </c>
      <c r="F70" s="9"/>
      <c r="G70" s="9"/>
      <c r="H70" s="5"/>
      <c r="I70" s="5"/>
    </row>
    <row r="71">
      <c r="A71" s="9" t="s">
        <v>13</v>
      </c>
      <c r="B71" s="10" t="s">
        <v>14</v>
      </c>
      <c r="C71" s="3"/>
      <c r="D71" s="3"/>
      <c r="E71" s="3"/>
      <c r="F71" s="3"/>
      <c r="G71" s="4"/>
      <c r="H71" s="5"/>
      <c r="I71" s="5"/>
    </row>
    <row r="72">
      <c r="A72" s="10" t="s">
        <v>15</v>
      </c>
      <c r="B72" s="3"/>
      <c r="C72" s="3"/>
      <c r="D72" s="3"/>
      <c r="E72" s="3"/>
      <c r="F72" s="3"/>
      <c r="G72" s="4"/>
      <c r="H72" s="5"/>
      <c r="I72" s="5"/>
    </row>
    <row r="73">
      <c r="A73" s="11"/>
      <c r="B73" s="12" t="s">
        <v>45</v>
      </c>
      <c r="C73" s="13" t="s">
        <v>46</v>
      </c>
      <c r="D73" s="3"/>
      <c r="E73" s="4"/>
      <c r="F73" s="14"/>
      <c r="G73" s="4"/>
      <c r="H73" s="5"/>
      <c r="I73" s="5"/>
    </row>
    <row r="74">
      <c r="A74" s="6"/>
      <c r="B74" s="6"/>
      <c r="C74" s="15" t="s">
        <v>11</v>
      </c>
      <c r="D74" s="15">
        <v>50.0</v>
      </c>
      <c r="E74" s="15">
        <v>241.53</v>
      </c>
      <c r="F74" s="15">
        <f>D74*E74</f>
        <v>12076.5</v>
      </c>
      <c r="G74" s="15" t="s">
        <v>18</v>
      </c>
      <c r="H74" s="5"/>
      <c r="I74" s="5"/>
    </row>
    <row r="75">
      <c r="A75" s="12" t="s">
        <v>19</v>
      </c>
      <c r="B75" s="11"/>
      <c r="C75" s="13" t="s">
        <v>20</v>
      </c>
      <c r="D75" s="3"/>
      <c r="E75" s="4"/>
      <c r="F75" s="14"/>
      <c r="G75" s="4"/>
      <c r="H75" s="5"/>
      <c r="I75" s="5"/>
    </row>
    <row r="76">
      <c r="A76" s="6"/>
      <c r="B76" s="6"/>
      <c r="C76" s="15" t="s">
        <v>21</v>
      </c>
      <c r="D76" s="16"/>
      <c r="E76" s="16"/>
      <c r="F76" s="15">
        <f>F74*5%</f>
        <v>603.825</v>
      </c>
      <c r="G76" s="15" t="s">
        <v>22</v>
      </c>
      <c r="H76" s="5"/>
      <c r="I76" s="5"/>
    </row>
    <row r="77">
      <c r="A77" s="11"/>
      <c r="B77" s="12" t="s">
        <v>23</v>
      </c>
      <c r="C77" s="13" t="s">
        <v>24</v>
      </c>
      <c r="D77" s="3"/>
      <c r="E77" s="4"/>
      <c r="F77" s="14"/>
      <c r="G77" s="4"/>
      <c r="H77" s="5"/>
      <c r="I77" s="5"/>
    </row>
    <row r="78">
      <c r="A78" s="6"/>
      <c r="B78" s="6"/>
      <c r="C78" s="15" t="s">
        <v>25</v>
      </c>
      <c r="D78" s="15">
        <v>7.0</v>
      </c>
      <c r="E78" s="15">
        <v>675.0</v>
      </c>
      <c r="F78" s="15">
        <f>D78*E78</f>
        <v>4725</v>
      </c>
      <c r="G78" s="15" t="s">
        <v>26</v>
      </c>
      <c r="H78" s="5"/>
      <c r="I78" s="5"/>
    </row>
    <row r="79">
      <c r="A79" s="12" t="s">
        <v>19</v>
      </c>
      <c r="B79" s="11"/>
      <c r="C79" s="17" t="s">
        <v>27</v>
      </c>
      <c r="D79" s="3"/>
      <c r="E79" s="4"/>
      <c r="F79" s="14"/>
      <c r="G79" s="4"/>
      <c r="H79" s="5"/>
      <c r="I79" s="5"/>
    </row>
    <row r="80">
      <c r="A80" s="6"/>
      <c r="B80" s="6"/>
      <c r="C80" s="15" t="s">
        <v>21</v>
      </c>
      <c r="D80" s="16"/>
      <c r="E80" s="16"/>
      <c r="F80" s="15">
        <f>(F74+F76+F78)*1%</f>
        <v>174.05325</v>
      </c>
      <c r="G80" s="15" t="s">
        <v>28</v>
      </c>
      <c r="H80" s="5"/>
      <c r="I80" s="5"/>
    </row>
    <row r="81">
      <c r="A81" s="10" t="s">
        <v>29</v>
      </c>
      <c r="B81" s="3"/>
      <c r="C81" s="4"/>
      <c r="D81" s="18">
        <v>50.0</v>
      </c>
      <c r="E81" s="18" t="s">
        <v>11</v>
      </c>
      <c r="F81" s="18">
        <f>F74+F76+F78+F80</f>
        <v>17579.37825</v>
      </c>
      <c r="G81" s="9"/>
      <c r="H81" s="5"/>
      <c r="I81" s="5"/>
    </row>
    <row r="82">
      <c r="A82" s="10" t="s">
        <v>30</v>
      </c>
      <c r="B82" s="3"/>
      <c r="C82" s="4"/>
      <c r="D82" s="18">
        <v>1.0</v>
      </c>
      <c r="E82" s="18" t="s">
        <v>11</v>
      </c>
      <c r="F82" s="18">
        <f>F81/D81</f>
        <v>351.587565</v>
      </c>
      <c r="G82" s="9"/>
      <c r="H82" s="5"/>
      <c r="I82" s="5"/>
    </row>
    <row r="83">
      <c r="A83" s="10" t="s">
        <v>31</v>
      </c>
      <c r="B83" s="3"/>
      <c r="C83" s="3"/>
      <c r="D83" s="4"/>
      <c r="E83" s="18"/>
      <c r="F83" s="18">
        <f>F82*1%</f>
        <v>3.51587565</v>
      </c>
      <c r="G83" s="9"/>
      <c r="H83" s="5"/>
      <c r="I83" s="5"/>
    </row>
    <row r="84">
      <c r="A84" s="10" t="s">
        <v>29</v>
      </c>
      <c r="B84" s="3"/>
      <c r="C84" s="3"/>
      <c r="D84" s="4"/>
      <c r="E84" s="9"/>
      <c r="F84" s="18">
        <f>F82+F83</f>
        <v>355.1034407</v>
      </c>
      <c r="G84" s="9"/>
      <c r="H84" s="5"/>
      <c r="I84" s="5"/>
    </row>
    <row r="85">
      <c r="A85" s="10" t="s">
        <v>32</v>
      </c>
      <c r="B85" s="3"/>
      <c r="C85" s="3"/>
      <c r="D85" s="4"/>
      <c r="E85" s="18"/>
      <c r="F85" s="18">
        <f>F84*15%</f>
        <v>53.2655161</v>
      </c>
      <c r="G85" s="9"/>
      <c r="H85" s="5"/>
      <c r="I85" s="5"/>
    </row>
    <row r="86">
      <c r="A86" s="19" t="s">
        <v>29</v>
      </c>
      <c r="B86" s="3"/>
      <c r="C86" s="3"/>
      <c r="D86" s="4"/>
      <c r="E86" s="20"/>
      <c r="F86" s="21">
        <f>round(F84+F85,2)</f>
        <v>408.37</v>
      </c>
      <c r="G86" s="9"/>
      <c r="H86" s="5"/>
      <c r="I86" s="5"/>
    </row>
    <row r="87">
      <c r="A87" s="12">
        <v>1001.0</v>
      </c>
      <c r="B87" s="11"/>
      <c r="C87" s="13" t="s">
        <v>33</v>
      </c>
      <c r="D87" s="3"/>
      <c r="E87" s="4"/>
      <c r="F87" s="14"/>
      <c r="G87" s="4"/>
      <c r="H87" s="5"/>
      <c r="I87" s="5"/>
    </row>
    <row r="88">
      <c r="A88" s="6"/>
      <c r="B88" s="6"/>
      <c r="C88" s="15" t="s">
        <v>25</v>
      </c>
      <c r="D88" s="15">
        <v>1.0</v>
      </c>
      <c r="E88" s="15">
        <v>806.0</v>
      </c>
      <c r="F88" s="15">
        <f>E88*D88</f>
        <v>806</v>
      </c>
      <c r="G88" s="15" t="s">
        <v>34</v>
      </c>
      <c r="H88" s="5"/>
      <c r="I88" s="5"/>
    </row>
    <row r="89">
      <c r="A89" s="12" t="s">
        <v>19</v>
      </c>
      <c r="B89" s="11"/>
      <c r="C89" s="17" t="s">
        <v>35</v>
      </c>
      <c r="D89" s="3"/>
      <c r="E89" s="4"/>
      <c r="F89" s="14"/>
      <c r="G89" s="4"/>
      <c r="H89" s="5"/>
      <c r="I89" s="5"/>
    </row>
    <row r="90">
      <c r="A90" s="6"/>
      <c r="B90" s="6"/>
      <c r="C90" s="15" t="s">
        <v>21</v>
      </c>
      <c r="D90" s="16"/>
      <c r="E90" s="16"/>
      <c r="F90" s="15">
        <f>F88*1%</f>
        <v>8.06</v>
      </c>
      <c r="G90" s="15" t="s">
        <v>36</v>
      </c>
      <c r="H90" s="5"/>
      <c r="I90" s="5"/>
    </row>
    <row r="91">
      <c r="A91" s="15">
        <v>14.4</v>
      </c>
      <c r="B91" s="15"/>
      <c r="C91" s="13" t="s">
        <v>37</v>
      </c>
      <c r="D91" s="3"/>
      <c r="E91" s="4"/>
      <c r="F91" s="15"/>
      <c r="G91" s="22"/>
      <c r="H91" s="5"/>
      <c r="I91" s="5"/>
    </row>
    <row r="92">
      <c r="A92" s="15"/>
      <c r="B92" s="15"/>
      <c r="C92" s="15" t="s">
        <v>38</v>
      </c>
      <c r="D92" s="15">
        <v>13.13</v>
      </c>
      <c r="E92" s="15">
        <v>498.87</v>
      </c>
      <c r="F92" s="15">
        <f>D92*E92</f>
        <v>6550.1631</v>
      </c>
      <c r="G92" s="15" t="s">
        <v>39</v>
      </c>
      <c r="H92" s="5"/>
      <c r="I92" s="5"/>
    </row>
    <row r="93">
      <c r="A93" s="10" t="s">
        <v>29</v>
      </c>
      <c r="B93" s="3"/>
      <c r="C93" s="4"/>
      <c r="D93" s="18">
        <v>50.0</v>
      </c>
      <c r="E93" s="18" t="s">
        <v>11</v>
      </c>
      <c r="F93" s="18">
        <f>F88+F90+F92</f>
        <v>7364.2231</v>
      </c>
      <c r="G93" s="20"/>
      <c r="H93" s="5"/>
      <c r="I93" s="5"/>
    </row>
    <row r="94">
      <c r="A94" s="10" t="s">
        <v>30</v>
      </c>
      <c r="B94" s="3"/>
      <c r="C94" s="4"/>
      <c r="D94" s="18">
        <v>1.0</v>
      </c>
      <c r="E94" s="18" t="s">
        <v>11</v>
      </c>
      <c r="F94" s="18">
        <f>F93/D93</f>
        <v>147.284462</v>
      </c>
      <c r="G94" s="20"/>
      <c r="H94" s="5"/>
      <c r="I94" s="5"/>
    </row>
    <row r="95">
      <c r="A95" s="10" t="s">
        <v>31</v>
      </c>
      <c r="B95" s="3"/>
      <c r="C95" s="3"/>
      <c r="D95" s="4"/>
      <c r="E95" s="18"/>
      <c r="F95" s="18">
        <f>F94*1%</f>
        <v>1.47284462</v>
      </c>
      <c r="G95" s="20"/>
      <c r="H95" s="5"/>
      <c r="I95" s="5"/>
    </row>
    <row r="96">
      <c r="A96" s="10" t="s">
        <v>29</v>
      </c>
      <c r="B96" s="3"/>
      <c r="C96" s="3"/>
      <c r="D96" s="4"/>
      <c r="E96" s="9"/>
      <c r="F96" s="18">
        <f>F94+F95</f>
        <v>148.7573066</v>
      </c>
      <c r="G96" s="20"/>
      <c r="H96" s="5"/>
      <c r="I96" s="5"/>
    </row>
    <row r="97">
      <c r="A97" s="10" t="s">
        <v>32</v>
      </c>
      <c r="B97" s="3"/>
      <c r="C97" s="3"/>
      <c r="D97" s="4"/>
      <c r="E97" s="18"/>
      <c r="F97" s="18">
        <f>F96*15%</f>
        <v>22.31359599</v>
      </c>
      <c r="G97" s="20"/>
      <c r="H97" s="5"/>
      <c r="I97" s="5"/>
    </row>
    <row r="98">
      <c r="A98" s="19" t="s">
        <v>29</v>
      </c>
      <c r="B98" s="3"/>
      <c r="C98" s="3"/>
      <c r="D98" s="4"/>
      <c r="E98" s="20"/>
      <c r="F98" s="21">
        <f>round(F96+F97,2)</f>
        <v>171.07</v>
      </c>
      <c r="G98" s="9"/>
      <c r="H98" s="5"/>
      <c r="I98" s="5"/>
    </row>
    <row r="99">
      <c r="A99" s="23" t="str">
        <f>CONCATENATE("Say ₹ ",F86," + ",F98," x Cost Index")                                           </f>
        <v>Say ₹ 408.37 + 171.07 x Cost Index</v>
      </c>
      <c r="B99" s="3"/>
      <c r="C99" s="3"/>
      <c r="D99" s="3"/>
      <c r="E99" s="3"/>
      <c r="F99" s="4"/>
      <c r="G99" s="21" t="s">
        <v>40</v>
      </c>
      <c r="H99" s="5">
        <f>((F74*1.05)+F78)*1.01*1.01*1.15/50</f>
        <v>408.3689567</v>
      </c>
      <c r="I99" s="5">
        <f>((F88*1.01)+F90+F92)*1.01*1.15/50</f>
        <v>171.2581364</v>
      </c>
    </row>
    <row r="100">
      <c r="A100" s="1" t="s">
        <v>0</v>
      </c>
      <c r="B100" s="1" t="s">
        <v>1</v>
      </c>
      <c r="C100" s="2" t="s">
        <v>2</v>
      </c>
      <c r="D100" s="3"/>
      <c r="E100" s="4"/>
      <c r="F100" s="2" t="s">
        <v>3</v>
      </c>
      <c r="G100" s="4"/>
      <c r="H100" s="5"/>
      <c r="I100" s="5"/>
    </row>
    <row r="101">
      <c r="A101" s="6"/>
      <c r="B101" s="6"/>
      <c r="C101" s="7" t="s">
        <v>4</v>
      </c>
      <c r="D101" s="7" t="s">
        <v>5</v>
      </c>
      <c r="E101" s="7" t="s">
        <v>6</v>
      </c>
      <c r="F101" s="7" t="s">
        <v>7</v>
      </c>
      <c r="G101" s="7" t="s">
        <v>8</v>
      </c>
      <c r="H101" s="5"/>
      <c r="I101" s="5"/>
    </row>
    <row r="102">
      <c r="A102" s="8" t="s">
        <v>47</v>
      </c>
      <c r="B102" s="3"/>
      <c r="C102" s="3"/>
      <c r="D102" s="3"/>
      <c r="E102" s="3"/>
      <c r="F102" s="3"/>
      <c r="G102" s="4"/>
      <c r="H102" s="5"/>
      <c r="I102" s="5"/>
    </row>
    <row r="103">
      <c r="A103" s="9"/>
      <c r="B103" s="9" t="s">
        <v>10</v>
      </c>
      <c r="C103" s="9" t="s">
        <v>11</v>
      </c>
      <c r="D103" s="9" t="s">
        <v>12</v>
      </c>
      <c r="E103" s="9">
        <v>50.0</v>
      </c>
      <c r="F103" s="9"/>
      <c r="G103" s="9"/>
      <c r="H103" s="5"/>
      <c r="I103" s="5"/>
    </row>
    <row r="104">
      <c r="A104" s="9" t="s">
        <v>13</v>
      </c>
      <c r="B104" s="10" t="s">
        <v>14</v>
      </c>
      <c r="C104" s="3"/>
      <c r="D104" s="3"/>
      <c r="E104" s="3"/>
      <c r="F104" s="3"/>
      <c r="G104" s="4"/>
      <c r="H104" s="5"/>
      <c r="I104" s="5"/>
    </row>
    <row r="105">
      <c r="A105" s="10" t="s">
        <v>15</v>
      </c>
      <c r="B105" s="3"/>
      <c r="C105" s="3"/>
      <c r="D105" s="3"/>
      <c r="E105" s="3"/>
      <c r="F105" s="3"/>
      <c r="G105" s="4"/>
      <c r="H105" s="5"/>
      <c r="I105" s="5"/>
    </row>
    <row r="106">
      <c r="A106" s="11"/>
      <c r="B106" s="12" t="s">
        <v>48</v>
      </c>
      <c r="C106" s="13" t="s">
        <v>49</v>
      </c>
      <c r="D106" s="3"/>
      <c r="E106" s="4"/>
      <c r="F106" s="14"/>
      <c r="G106" s="4"/>
      <c r="H106" s="5"/>
      <c r="I106" s="5"/>
    </row>
    <row r="107">
      <c r="A107" s="6"/>
      <c r="B107" s="6"/>
      <c r="C107" s="15" t="s">
        <v>11</v>
      </c>
      <c r="D107" s="15">
        <v>50.0</v>
      </c>
      <c r="E107" s="15">
        <v>343.22</v>
      </c>
      <c r="F107" s="15">
        <f>D107*E107</f>
        <v>17161</v>
      </c>
      <c r="G107" s="15" t="s">
        <v>18</v>
      </c>
      <c r="H107" s="5"/>
      <c r="I107" s="5"/>
    </row>
    <row r="108">
      <c r="A108" s="12" t="s">
        <v>19</v>
      </c>
      <c r="B108" s="11"/>
      <c r="C108" s="13" t="s">
        <v>20</v>
      </c>
      <c r="D108" s="3"/>
      <c r="E108" s="4"/>
      <c r="F108" s="14"/>
      <c r="G108" s="4"/>
      <c r="H108" s="5"/>
      <c r="I108" s="5"/>
    </row>
    <row r="109">
      <c r="A109" s="6"/>
      <c r="B109" s="6"/>
      <c r="C109" s="15" t="s">
        <v>21</v>
      </c>
      <c r="D109" s="16"/>
      <c r="E109" s="16"/>
      <c r="F109" s="15">
        <f>F107*5%</f>
        <v>858.05</v>
      </c>
      <c r="G109" s="15" t="s">
        <v>22</v>
      </c>
      <c r="H109" s="5"/>
      <c r="I109" s="5"/>
    </row>
    <row r="110">
      <c r="A110" s="11"/>
      <c r="B110" s="12" t="s">
        <v>23</v>
      </c>
      <c r="C110" s="13" t="s">
        <v>24</v>
      </c>
      <c r="D110" s="3"/>
      <c r="E110" s="4"/>
      <c r="F110" s="14"/>
      <c r="G110" s="4"/>
      <c r="H110" s="5"/>
      <c r="I110" s="5"/>
    </row>
    <row r="111">
      <c r="A111" s="6"/>
      <c r="B111" s="6"/>
      <c r="C111" s="15" t="s">
        <v>25</v>
      </c>
      <c r="D111" s="15">
        <v>7.0</v>
      </c>
      <c r="E111" s="15">
        <v>675.0</v>
      </c>
      <c r="F111" s="15">
        <f>D111*E111</f>
        <v>4725</v>
      </c>
      <c r="G111" s="15" t="s">
        <v>26</v>
      </c>
      <c r="H111" s="5"/>
      <c r="I111" s="5"/>
    </row>
    <row r="112">
      <c r="A112" s="12" t="s">
        <v>19</v>
      </c>
      <c r="B112" s="11"/>
      <c r="C112" s="17" t="s">
        <v>27</v>
      </c>
      <c r="D112" s="3"/>
      <c r="E112" s="4"/>
      <c r="F112" s="14"/>
      <c r="G112" s="4"/>
      <c r="H112" s="5"/>
      <c r="I112" s="5"/>
    </row>
    <row r="113">
      <c r="A113" s="6"/>
      <c r="B113" s="6"/>
      <c r="C113" s="15" t="s">
        <v>21</v>
      </c>
      <c r="D113" s="16"/>
      <c r="E113" s="16"/>
      <c r="F113" s="15">
        <f>(F107+F109+F111)*1%</f>
        <v>227.4405</v>
      </c>
      <c r="G113" s="15" t="s">
        <v>28</v>
      </c>
      <c r="H113" s="5"/>
      <c r="I113" s="5"/>
    </row>
    <row r="114">
      <c r="A114" s="10" t="s">
        <v>29</v>
      </c>
      <c r="B114" s="3"/>
      <c r="C114" s="4"/>
      <c r="D114" s="18">
        <v>50.0</v>
      </c>
      <c r="E114" s="18" t="s">
        <v>11</v>
      </c>
      <c r="F114" s="18">
        <f>F107+F109+F111+F113</f>
        <v>22971.4905</v>
      </c>
      <c r="G114" s="9"/>
      <c r="H114" s="5"/>
      <c r="I114" s="5"/>
    </row>
    <row r="115">
      <c r="A115" s="10" t="s">
        <v>30</v>
      </c>
      <c r="B115" s="3"/>
      <c r="C115" s="4"/>
      <c r="D115" s="18">
        <v>1.0</v>
      </c>
      <c r="E115" s="18" t="s">
        <v>11</v>
      </c>
      <c r="F115" s="18">
        <f>F114/D114</f>
        <v>459.42981</v>
      </c>
      <c r="G115" s="9"/>
      <c r="H115" s="5"/>
      <c r="I115" s="5"/>
    </row>
    <row r="116">
      <c r="A116" s="10" t="s">
        <v>31</v>
      </c>
      <c r="B116" s="3"/>
      <c r="C116" s="3"/>
      <c r="D116" s="4"/>
      <c r="E116" s="18"/>
      <c r="F116" s="18">
        <f>F115*1%</f>
        <v>4.5942981</v>
      </c>
      <c r="G116" s="9"/>
      <c r="H116" s="5"/>
      <c r="I116" s="5"/>
    </row>
    <row r="117">
      <c r="A117" s="10" t="s">
        <v>29</v>
      </c>
      <c r="B117" s="3"/>
      <c r="C117" s="3"/>
      <c r="D117" s="4"/>
      <c r="E117" s="9"/>
      <c r="F117" s="18">
        <f>F115+F116</f>
        <v>464.0241081</v>
      </c>
      <c r="G117" s="9"/>
      <c r="H117" s="5"/>
      <c r="I117" s="5"/>
    </row>
    <row r="118">
      <c r="A118" s="10" t="s">
        <v>32</v>
      </c>
      <c r="B118" s="3"/>
      <c r="C118" s="3"/>
      <c r="D118" s="4"/>
      <c r="E118" s="18"/>
      <c r="F118" s="18">
        <f>F117*15%</f>
        <v>69.60361622</v>
      </c>
      <c r="G118" s="9"/>
      <c r="H118" s="5"/>
      <c r="I118" s="5"/>
    </row>
    <row r="119">
      <c r="A119" s="19" t="s">
        <v>29</v>
      </c>
      <c r="B119" s="3"/>
      <c r="C119" s="3"/>
      <c r="D119" s="4"/>
      <c r="E119" s="20"/>
      <c r="F119" s="21">
        <f>round(F117+F118,2)</f>
        <v>533.63</v>
      </c>
      <c r="G119" s="9"/>
      <c r="H119" s="5"/>
      <c r="I119" s="5"/>
    </row>
    <row r="120">
      <c r="A120" s="12">
        <v>1001.0</v>
      </c>
      <c r="B120" s="11"/>
      <c r="C120" s="13" t="s">
        <v>33</v>
      </c>
      <c r="D120" s="3"/>
      <c r="E120" s="4"/>
      <c r="F120" s="14"/>
      <c r="G120" s="4"/>
      <c r="H120" s="5"/>
      <c r="I120" s="5"/>
    </row>
    <row r="121">
      <c r="A121" s="6"/>
      <c r="B121" s="6"/>
      <c r="C121" s="15" t="s">
        <v>25</v>
      </c>
      <c r="D121" s="15">
        <v>1.0</v>
      </c>
      <c r="E121" s="15">
        <v>806.0</v>
      </c>
      <c r="F121" s="15">
        <f>E121*D121</f>
        <v>806</v>
      </c>
      <c r="G121" s="15" t="s">
        <v>34</v>
      </c>
      <c r="H121" s="5"/>
      <c r="I121" s="5"/>
    </row>
    <row r="122">
      <c r="A122" s="12" t="s">
        <v>19</v>
      </c>
      <c r="B122" s="11"/>
      <c r="C122" s="17" t="s">
        <v>35</v>
      </c>
      <c r="D122" s="3"/>
      <c r="E122" s="4"/>
      <c r="F122" s="14"/>
      <c r="G122" s="4"/>
      <c r="H122" s="5"/>
      <c r="I122" s="5"/>
    </row>
    <row r="123">
      <c r="A123" s="6"/>
      <c r="B123" s="6"/>
      <c r="C123" s="15" t="s">
        <v>21</v>
      </c>
      <c r="D123" s="16"/>
      <c r="E123" s="16"/>
      <c r="F123" s="15">
        <f>F121*1%</f>
        <v>8.06</v>
      </c>
      <c r="G123" s="15" t="s">
        <v>36</v>
      </c>
      <c r="H123" s="5"/>
      <c r="I123" s="5"/>
    </row>
    <row r="124">
      <c r="A124" s="15">
        <v>14.4</v>
      </c>
      <c r="B124" s="15"/>
      <c r="C124" s="13" t="s">
        <v>37</v>
      </c>
      <c r="D124" s="3"/>
      <c r="E124" s="4"/>
      <c r="F124" s="15"/>
      <c r="G124" s="22"/>
      <c r="H124" s="5"/>
      <c r="I124" s="5"/>
    </row>
    <row r="125">
      <c r="A125" s="15"/>
      <c r="B125" s="15"/>
      <c r="C125" s="15" t="s">
        <v>38</v>
      </c>
      <c r="D125" s="15">
        <v>13.13</v>
      </c>
      <c r="E125" s="15">
        <v>498.87</v>
      </c>
      <c r="F125" s="15">
        <f>D125*E125</f>
        <v>6550.1631</v>
      </c>
      <c r="G125" s="15" t="s">
        <v>39</v>
      </c>
      <c r="H125" s="5"/>
      <c r="I125" s="5"/>
    </row>
    <row r="126">
      <c r="A126" s="10" t="s">
        <v>29</v>
      </c>
      <c r="B126" s="3"/>
      <c r="C126" s="4"/>
      <c r="D126" s="18">
        <v>50.0</v>
      </c>
      <c r="E126" s="18" t="s">
        <v>11</v>
      </c>
      <c r="F126" s="18">
        <f>F121+F123+F125</f>
        <v>7364.2231</v>
      </c>
      <c r="G126" s="20"/>
      <c r="H126" s="5"/>
      <c r="I126" s="5"/>
    </row>
    <row r="127">
      <c r="A127" s="10" t="s">
        <v>30</v>
      </c>
      <c r="B127" s="3"/>
      <c r="C127" s="4"/>
      <c r="D127" s="18">
        <v>1.0</v>
      </c>
      <c r="E127" s="18" t="s">
        <v>11</v>
      </c>
      <c r="F127" s="18">
        <f>F126/D126</f>
        <v>147.284462</v>
      </c>
      <c r="G127" s="20"/>
      <c r="H127" s="5"/>
      <c r="I127" s="5"/>
    </row>
    <row r="128">
      <c r="A128" s="10" t="s">
        <v>31</v>
      </c>
      <c r="B128" s="3"/>
      <c r="C128" s="3"/>
      <c r="D128" s="4"/>
      <c r="E128" s="18"/>
      <c r="F128" s="18">
        <f>F127*1%</f>
        <v>1.47284462</v>
      </c>
      <c r="G128" s="20"/>
      <c r="H128" s="5"/>
      <c r="I128" s="5"/>
    </row>
    <row r="129">
      <c r="A129" s="10" t="s">
        <v>29</v>
      </c>
      <c r="B129" s="3"/>
      <c r="C129" s="3"/>
      <c r="D129" s="4"/>
      <c r="E129" s="9"/>
      <c r="F129" s="18">
        <f>F127+F128</f>
        <v>148.7573066</v>
      </c>
      <c r="G129" s="20"/>
      <c r="H129" s="5"/>
      <c r="I129" s="5"/>
    </row>
    <row r="130">
      <c r="A130" s="10" t="s">
        <v>32</v>
      </c>
      <c r="B130" s="3"/>
      <c r="C130" s="3"/>
      <c r="D130" s="4"/>
      <c r="E130" s="18"/>
      <c r="F130" s="18">
        <f>F129*15%</f>
        <v>22.31359599</v>
      </c>
      <c r="G130" s="20"/>
      <c r="H130" s="5"/>
      <c r="I130" s="5"/>
    </row>
    <row r="131">
      <c r="A131" s="19" t="s">
        <v>29</v>
      </c>
      <c r="B131" s="3"/>
      <c r="C131" s="3"/>
      <c r="D131" s="4"/>
      <c r="E131" s="20"/>
      <c r="F131" s="21">
        <f>round(F129+F130,2)</f>
        <v>171.07</v>
      </c>
      <c r="G131" s="9"/>
      <c r="H131" s="5"/>
      <c r="I131" s="5"/>
    </row>
    <row r="132">
      <c r="A132" s="23" t="str">
        <f>CONCATENATE("Say ₹ ",F119," + ",F131," x Cost Index")                                           </f>
        <v>Say ₹ 533.63 + 171.07 x Cost Index</v>
      </c>
      <c r="B132" s="3"/>
      <c r="C132" s="3"/>
      <c r="D132" s="3"/>
      <c r="E132" s="3"/>
      <c r="F132" s="4"/>
      <c r="G132" s="21" t="s">
        <v>40</v>
      </c>
      <c r="H132" s="5">
        <f>((F107*1.05)+F111)*1.01*1.01*1.15/50</f>
        <v>533.6277243</v>
      </c>
      <c r="I132" s="5">
        <f>((F121*1.01)+F123+F125)*1.01*1.15/50</f>
        <v>171.2581364</v>
      </c>
    </row>
    <row r="133">
      <c r="A133" s="1" t="s">
        <v>0</v>
      </c>
      <c r="B133" s="1" t="s">
        <v>1</v>
      </c>
      <c r="C133" s="2" t="s">
        <v>2</v>
      </c>
      <c r="D133" s="3"/>
      <c r="E133" s="4"/>
      <c r="F133" s="2" t="s">
        <v>3</v>
      </c>
      <c r="G133" s="4"/>
      <c r="H133" s="5"/>
      <c r="I133" s="5"/>
    </row>
    <row r="134">
      <c r="A134" s="6"/>
      <c r="B134" s="6"/>
      <c r="C134" s="7" t="s">
        <v>4</v>
      </c>
      <c r="D134" s="7" t="s">
        <v>5</v>
      </c>
      <c r="E134" s="7" t="s">
        <v>6</v>
      </c>
      <c r="F134" s="7" t="s">
        <v>7</v>
      </c>
      <c r="G134" s="7" t="s">
        <v>8</v>
      </c>
      <c r="H134" s="5"/>
      <c r="I134" s="5"/>
    </row>
    <row r="135">
      <c r="A135" s="8" t="s">
        <v>50</v>
      </c>
      <c r="B135" s="3"/>
      <c r="C135" s="3"/>
      <c r="D135" s="3"/>
      <c r="E135" s="3"/>
      <c r="F135" s="3"/>
      <c r="G135" s="4"/>
      <c r="H135" s="5"/>
      <c r="I135" s="5"/>
    </row>
    <row r="136">
      <c r="A136" s="9"/>
      <c r="B136" s="9" t="s">
        <v>10</v>
      </c>
      <c r="C136" s="9" t="s">
        <v>11</v>
      </c>
      <c r="D136" s="9" t="s">
        <v>12</v>
      </c>
      <c r="E136" s="9">
        <v>50.0</v>
      </c>
      <c r="F136" s="9"/>
      <c r="G136" s="9"/>
      <c r="H136" s="5"/>
      <c r="I136" s="5"/>
    </row>
    <row r="137">
      <c r="A137" s="9" t="s">
        <v>13</v>
      </c>
      <c r="B137" s="10" t="s">
        <v>14</v>
      </c>
      <c r="C137" s="3"/>
      <c r="D137" s="3"/>
      <c r="E137" s="3"/>
      <c r="F137" s="3"/>
      <c r="G137" s="4"/>
      <c r="H137" s="5"/>
      <c r="I137" s="5"/>
    </row>
    <row r="138">
      <c r="A138" s="10" t="s">
        <v>15</v>
      </c>
      <c r="B138" s="3"/>
      <c r="C138" s="3"/>
      <c r="D138" s="3"/>
      <c r="E138" s="3"/>
      <c r="F138" s="3"/>
      <c r="G138" s="4"/>
      <c r="H138" s="5"/>
      <c r="I138" s="5"/>
    </row>
    <row r="139">
      <c r="A139" s="11"/>
      <c r="B139" s="12" t="s">
        <v>51</v>
      </c>
      <c r="C139" s="13" t="s">
        <v>52</v>
      </c>
      <c r="D139" s="3"/>
      <c r="E139" s="4"/>
      <c r="F139" s="14"/>
      <c r="G139" s="4"/>
      <c r="H139" s="5"/>
      <c r="I139" s="5"/>
    </row>
    <row r="140">
      <c r="A140" s="6"/>
      <c r="B140" s="6"/>
      <c r="C140" s="15" t="s">
        <v>11</v>
      </c>
      <c r="D140" s="15">
        <v>50.0</v>
      </c>
      <c r="E140" s="15">
        <v>153.39</v>
      </c>
      <c r="F140" s="15">
        <f>D140*E140</f>
        <v>7669.5</v>
      </c>
      <c r="G140" s="15" t="s">
        <v>18</v>
      </c>
      <c r="H140" s="5"/>
      <c r="I140" s="5"/>
    </row>
    <row r="141">
      <c r="A141" s="12" t="s">
        <v>19</v>
      </c>
      <c r="B141" s="11"/>
      <c r="C141" s="13" t="s">
        <v>20</v>
      </c>
      <c r="D141" s="3"/>
      <c r="E141" s="4"/>
      <c r="F141" s="14"/>
      <c r="G141" s="4"/>
      <c r="H141" s="5"/>
      <c r="I141" s="5"/>
    </row>
    <row r="142">
      <c r="A142" s="6"/>
      <c r="B142" s="6"/>
      <c r="C142" s="15" t="s">
        <v>21</v>
      </c>
      <c r="D142" s="16"/>
      <c r="E142" s="16"/>
      <c r="F142" s="15">
        <f>F140*5%</f>
        <v>383.475</v>
      </c>
      <c r="G142" s="15" t="s">
        <v>22</v>
      </c>
      <c r="H142" s="5"/>
      <c r="I142" s="5"/>
    </row>
    <row r="143">
      <c r="A143" s="11"/>
      <c r="B143" s="12" t="s">
        <v>23</v>
      </c>
      <c r="C143" s="13" t="s">
        <v>24</v>
      </c>
      <c r="D143" s="3"/>
      <c r="E143" s="4"/>
      <c r="F143" s="14"/>
      <c r="G143" s="4"/>
      <c r="H143" s="5"/>
      <c r="I143" s="5"/>
    </row>
    <row r="144">
      <c r="A144" s="6"/>
      <c r="B144" s="6"/>
      <c r="C144" s="15" t="s">
        <v>25</v>
      </c>
      <c r="D144" s="15">
        <v>7.0</v>
      </c>
      <c r="E144" s="15">
        <v>675.0</v>
      </c>
      <c r="F144" s="15">
        <f>D144*E144</f>
        <v>4725</v>
      </c>
      <c r="G144" s="15" t="s">
        <v>26</v>
      </c>
      <c r="H144" s="5"/>
      <c r="I144" s="5"/>
    </row>
    <row r="145">
      <c r="A145" s="12" t="s">
        <v>19</v>
      </c>
      <c r="B145" s="11"/>
      <c r="C145" s="17" t="s">
        <v>27</v>
      </c>
      <c r="D145" s="3"/>
      <c r="E145" s="4"/>
      <c r="F145" s="14"/>
      <c r="G145" s="4"/>
      <c r="H145" s="5"/>
      <c r="I145" s="5"/>
    </row>
    <row r="146">
      <c r="A146" s="6"/>
      <c r="B146" s="6"/>
      <c r="C146" s="15" t="s">
        <v>21</v>
      </c>
      <c r="D146" s="16"/>
      <c r="E146" s="16"/>
      <c r="F146" s="15">
        <f>(F140+F142+F144)*1%</f>
        <v>127.77975</v>
      </c>
      <c r="G146" s="15" t="s">
        <v>28</v>
      </c>
      <c r="H146" s="5"/>
      <c r="I146" s="5"/>
    </row>
    <row r="147">
      <c r="A147" s="10" t="s">
        <v>29</v>
      </c>
      <c r="B147" s="3"/>
      <c r="C147" s="4"/>
      <c r="D147" s="18">
        <v>50.0</v>
      </c>
      <c r="E147" s="18" t="s">
        <v>11</v>
      </c>
      <c r="F147" s="18">
        <f>F140+F142+F144+F146</f>
        <v>12905.75475</v>
      </c>
      <c r="G147" s="9"/>
      <c r="H147" s="5"/>
      <c r="I147" s="5"/>
    </row>
    <row r="148">
      <c r="A148" s="10" t="s">
        <v>30</v>
      </c>
      <c r="B148" s="3"/>
      <c r="C148" s="4"/>
      <c r="D148" s="18">
        <v>1.0</v>
      </c>
      <c r="E148" s="18" t="s">
        <v>11</v>
      </c>
      <c r="F148" s="18">
        <f>F147/D147</f>
        <v>258.115095</v>
      </c>
      <c r="G148" s="9"/>
      <c r="H148" s="5"/>
      <c r="I148" s="5"/>
    </row>
    <row r="149">
      <c r="A149" s="10" t="s">
        <v>31</v>
      </c>
      <c r="B149" s="3"/>
      <c r="C149" s="3"/>
      <c r="D149" s="4"/>
      <c r="E149" s="18"/>
      <c r="F149" s="18">
        <f>F148*1%</f>
        <v>2.58115095</v>
      </c>
      <c r="G149" s="9"/>
      <c r="H149" s="5"/>
      <c r="I149" s="5"/>
    </row>
    <row r="150">
      <c r="A150" s="10" t="s">
        <v>29</v>
      </c>
      <c r="B150" s="3"/>
      <c r="C150" s="3"/>
      <c r="D150" s="4"/>
      <c r="E150" s="9"/>
      <c r="F150" s="18">
        <f>F148+F149</f>
        <v>260.696246</v>
      </c>
      <c r="G150" s="9"/>
      <c r="H150" s="5"/>
      <c r="I150" s="5"/>
    </row>
    <row r="151">
      <c r="A151" s="10" t="s">
        <v>32</v>
      </c>
      <c r="B151" s="3"/>
      <c r="C151" s="3"/>
      <c r="D151" s="4"/>
      <c r="E151" s="18"/>
      <c r="F151" s="18">
        <f>F150*15%</f>
        <v>39.10443689</v>
      </c>
      <c r="G151" s="9"/>
      <c r="H151" s="5"/>
      <c r="I151" s="5"/>
    </row>
    <row r="152">
      <c r="A152" s="19" t="s">
        <v>29</v>
      </c>
      <c r="B152" s="3"/>
      <c r="C152" s="3"/>
      <c r="D152" s="4"/>
      <c r="E152" s="20"/>
      <c r="F152" s="21">
        <f>round(F150+F151,2)</f>
        <v>299.8</v>
      </c>
      <c r="G152" s="9"/>
      <c r="H152" s="5"/>
      <c r="I152" s="5"/>
    </row>
    <row r="153">
      <c r="A153" s="12">
        <v>1001.0</v>
      </c>
      <c r="B153" s="11"/>
      <c r="C153" s="13" t="s">
        <v>33</v>
      </c>
      <c r="D153" s="3"/>
      <c r="E153" s="4"/>
      <c r="F153" s="14"/>
      <c r="G153" s="4"/>
      <c r="H153" s="5"/>
      <c r="I153" s="5"/>
    </row>
    <row r="154">
      <c r="A154" s="6"/>
      <c r="B154" s="6"/>
      <c r="C154" s="15" t="s">
        <v>25</v>
      </c>
      <c r="D154" s="15">
        <v>1.0</v>
      </c>
      <c r="E154" s="15">
        <v>806.0</v>
      </c>
      <c r="F154" s="15">
        <f>E154*D154</f>
        <v>806</v>
      </c>
      <c r="G154" s="15" t="s">
        <v>34</v>
      </c>
      <c r="H154" s="5"/>
      <c r="I154" s="5"/>
    </row>
    <row r="155">
      <c r="A155" s="12" t="s">
        <v>19</v>
      </c>
      <c r="B155" s="11"/>
      <c r="C155" s="17" t="s">
        <v>35</v>
      </c>
      <c r="D155" s="3"/>
      <c r="E155" s="4"/>
      <c r="F155" s="14"/>
      <c r="G155" s="4"/>
      <c r="H155" s="5"/>
      <c r="I155" s="5"/>
    </row>
    <row r="156">
      <c r="A156" s="6"/>
      <c r="B156" s="6"/>
      <c r="C156" s="15" t="s">
        <v>21</v>
      </c>
      <c r="D156" s="16"/>
      <c r="E156" s="16"/>
      <c r="F156" s="15">
        <f>F154*1%</f>
        <v>8.06</v>
      </c>
      <c r="G156" s="15" t="s">
        <v>36</v>
      </c>
      <c r="H156" s="5"/>
      <c r="I156" s="5"/>
    </row>
    <row r="157">
      <c r="A157" s="15">
        <v>14.4</v>
      </c>
      <c r="B157" s="15"/>
      <c r="C157" s="13" t="s">
        <v>37</v>
      </c>
      <c r="D157" s="3"/>
      <c r="E157" s="4"/>
      <c r="F157" s="15"/>
      <c r="G157" s="22"/>
      <c r="H157" s="5"/>
      <c r="I157" s="5"/>
    </row>
    <row r="158">
      <c r="A158" s="15"/>
      <c r="B158" s="15"/>
      <c r="C158" s="15" t="s">
        <v>38</v>
      </c>
      <c r="D158" s="15">
        <v>13.13</v>
      </c>
      <c r="E158" s="15">
        <v>498.87</v>
      </c>
      <c r="F158" s="15">
        <f>D158*E158</f>
        <v>6550.1631</v>
      </c>
      <c r="G158" s="15" t="s">
        <v>39</v>
      </c>
      <c r="H158" s="5"/>
      <c r="I158" s="5"/>
    </row>
    <row r="159">
      <c r="A159" s="10" t="s">
        <v>29</v>
      </c>
      <c r="B159" s="3"/>
      <c r="C159" s="4"/>
      <c r="D159" s="18">
        <v>50.0</v>
      </c>
      <c r="E159" s="18" t="s">
        <v>11</v>
      </c>
      <c r="F159" s="18">
        <f>F154+F156+F158</f>
        <v>7364.2231</v>
      </c>
      <c r="G159" s="20"/>
      <c r="H159" s="5"/>
      <c r="I159" s="5"/>
    </row>
    <row r="160">
      <c r="A160" s="10" t="s">
        <v>30</v>
      </c>
      <c r="B160" s="3"/>
      <c r="C160" s="4"/>
      <c r="D160" s="18">
        <v>1.0</v>
      </c>
      <c r="E160" s="18" t="s">
        <v>11</v>
      </c>
      <c r="F160" s="18">
        <f>F159/D159</f>
        <v>147.284462</v>
      </c>
      <c r="G160" s="20"/>
      <c r="H160" s="5"/>
      <c r="I160" s="5"/>
    </row>
    <row r="161">
      <c r="A161" s="10" t="s">
        <v>31</v>
      </c>
      <c r="B161" s="3"/>
      <c r="C161" s="3"/>
      <c r="D161" s="4"/>
      <c r="E161" s="18"/>
      <c r="F161" s="18">
        <f>F160*1%</f>
        <v>1.47284462</v>
      </c>
      <c r="G161" s="20"/>
      <c r="H161" s="5"/>
      <c r="I161" s="5"/>
    </row>
    <row r="162">
      <c r="A162" s="10" t="s">
        <v>29</v>
      </c>
      <c r="B162" s="3"/>
      <c r="C162" s="3"/>
      <c r="D162" s="4"/>
      <c r="E162" s="9"/>
      <c r="F162" s="18">
        <f>F160+F161</f>
        <v>148.7573066</v>
      </c>
      <c r="G162" s="20"/>
      <c r="H162" s="5"/>
      <c r="I162" s="5"/>
    </row>
    <row r="163">
      <c r="A163" s="10" t="s">
        <v>32</v>
      </c>
      <c r="B163" s="3"/>
      <c r="C163" s="3"/>
      <c r="D163" s="4"/>
      <c r="E163" s="18"/>
      <c r="F163" s="18">
        <f>F162*15%</f>
        <v>22.31359599</v>
      </c>
      <c r="G163" s="20"/>
      <c r="H163" s="5"/>
      <c r="I163" s="5"/>
    </row>
    <row r="164">
      <c r="A164" s="19" t="s">
        <v>29</v>
      </c>
      <c r="B164" s="3"/>
      <c r="C164" s="3"/>
      <c r="D164" s="4"/>
      <c r="E164" s="20"/>
      <c r="F164" s="21">
        <f>round(F162+F163,2)</f>
        <v>171.07</v>
      </c>
      <c r="G164" s="9"/>
      <c r="H164" s="5"/>
      <c r="I164" s="5"/>
    </row>
    <row r="165">
      <c r="A165" s="23" t="str">
        <f>CONCATENATE("Say ₹ ",F152," + ",F164," x Cost Index")                                           </f>
        <v>Say ₹ 299.8 + 171.07 x Cost Index</v>
      </c>
      <c r="B165" s="3"/>
      <c r="C165" s="3"/>
      <c r="D165" s="3"/>
      <c r="E165" s="3"/>
      <c r="F165" s="4"/>
      <c r="G165" s="21" t="s">
        <v>40</v>
      </c>
      <c r="H165" s="5">
        <f>((F140*1.05)+F144)*1.01*1.01*1.15/50</f>
        <v>299.8006828</v>
      </c>
      <c r="I165" s="5">
        <f>((F154*1.01)+F156+F158)*1.01*1.15/50</f>
        <v>171.2581364</v>
      </c>
    </row>
    <row r="166">
      <c r="A166" s="1" t="s">
        <v>0</v>
      </c>
      <c r="B166" s="1" t="s">
        <v>1</v>
      </c>
      <c r="C166" s="2" t="s">
        <v>2</v>
      </c>
      <c r="D166" s="3"/>
      <c r="E166" s="4"/>
      <c r="F166" s="2" t="s">
        <v>3</v>
      </c>
      <c r="G166" s="4"/>
      <c r="H166" s="5"/>
      <c r="I166" s="5"/>
    </row>
    <row r="167">
      <c r="A167" s="6"/>
      <c r="B167" s="6"/>
      <c r="C167" s="7" t="s">
        <v>4</v>
      </c>
      <c r="D167" s="7" t="s">
        <v>5</v>
      </c>
      <c r="E167" s="7" t="s">
        <v>6</v>
      </c>
      <c r="F167" s="7" t="s">
        <v>7</v>
      </c>
      <c r="G167" s="7" t="s">
        <v>8</v>
      </c>
      <c r="H167" s="5"/>
      <c r="I167" s="5"/>
    </row>
    <row r="168">
      <c r="A168" s="8" t="s">
        <v>53</v>
      </c>
      <c r="B168" s="3"/>
      <c r="C168" s="3"/>
      <c r="D168" s="3"/>
      <c r="E168" s="3"/>
      <c r="F168" s="3"/>
      <c r="G168" s="4"/>
      <c r="H168" s="5"/>
      <c r="I168" s="5"/>
    </row>
    <row r="169">
      <c r="A169" s="9"/>
      <c r="B169" s="9" t="s">
        <v>10</v>
      </c>
      <c r="C169" s="9" t="s">
        <v>11</v>
      </c>
      <c r="D169" s="9" t="s">
        <v>12</v>
      </c>
      <c r="E169" s="9">
        <v>50.0</v>
      </c>
      <c r="F169" s="9"/>
      <c r="G169" s="9"/>
      <c r="H169" s="5"/>
      <c r="I169" s="5"/>
    </row>
    <row r="170">
      <c r="A170" s="9" t="s">
        <v>13</v>
      </c>
      <c r="B170" s="10" t="s">
        <v>14</v>
      </c>
      <c r="C170" s="3"/>
      <c r="D170" s="3"/>
      <c r="E170" s="3"/>
      <c r="F170" s="3"/>
      <c r="G170" s="4"/>
      <c r="H170" s="5"/>
      <c r="I170" s="5"/>
    </row>
    <row r="171">
      <c r="A171" s="10" t="s">
        <v>15</v>
      </c>
      <c r="B171" s="3"/>
      <c r="C171" s="3"/>
      <c r="D171" s="3"/>
      <c r="E171" s="3"/>
      <c r="F171" s="3"/>
      <c r="G171" s="4"/>
      <c r="H171" s="5"/>
      <c r="I171" s="5"/>
    </row>
    <row r="172">
      <c r="A172" s="11"/>
      <c r="B172" s="12" t="s">
        <v>54</v>
      </c>
      <c r="C172" s="13" t="s">
        <v>55</v>
      </c>
      <c r="D172" s="3"/>
      <c r="E172" s="4"/>
      <c r="F172" s="14"/>
      <c r="G172" s="4"/>
      <c r="H172" s="5"/>
      <c r="I172" s="5"/>
    </row>
    <row r="173">
      <c r="A173" s="6"/>
      <c r="B173" s="6"/>
      <c r="C173" s="15" t="s">
        <v>11</v>
      </c>
      <c r="D173" s="15">
        <v>50.0</v>
      </c>
      <c r="E173" s="15">
        <v>211.86</v>
      </c>
      <c r="F173" s="15">
        <f>D173*E173</f>
        <v>10593</v>
      </c>
      <c r="G173" s="15" t="s">
        <v>18</v>
      </c>
      <c r="H173" s="5"/>
      <c r="I173" s="5"/>
    </row>
    <row r="174">
      <c r="A174" s="12" t="s">
        <v>19</v>
      </c>
      <c r="B174" s="11"/>
      <c r="C174" s="13" t="s">
        <v>20</v>
      </c>
      <c r="D174" s="3"/>
      <c r="E174" s="4"/>
      <c r="F174" s="14"/>
      <c r="G174" s="4"/>
      <c r="H174" s="5"/>
      <c r="I174" s="5"/>
    </row>
    <row r="175">
      <c r="A175" s="6"/>
      <c r="B175" s="6"/>
      <c r="C175" s="15" t="s">
        <v>21</v>
      </c>
      <c r="D175" s="16"/>
      <c r="E175" s="16"/>
      <c r="F175" s="15">
        <f>F173*5%</f>
        <v>529.65</v>
      </c>
      <c r="G175" s="15" t="s">
        <v>22</v>
      </c>
      <c r="H175" s="5"/>
      <c r="I175" s="5"/>
    </row>
    <row r="176">
      <c r="A176" s="11"/>
      <c r="B176" s="12" t="s">
        <v>23</v>
      </c>
      <c r="C176" s="13" t="s">
        <v>24</v>
      </c>
      <c r="D176" s="3"/>
      <c r="E176" s="4"/>
      <c r="F176" s="14"/>
      <c r="G176" s="4"/>
      <c r="H176" s="5"/>
      <c r="I176" s="5"/>
    </row>
    <row r="177">
      <c r="A177" s="6"/>
      <c r="B177" s="6"/>
      <c r="C177" s="15" t="s">
        <v>25</v>
      </c>
      <c r="D177" s="15">
        <v>7.0</v>
      </c>
      <c r="E177" s="15">
        <v>675.0</v>
      </c>
      <c r="F177" s="15">
        <f>D177*E177</f>
        <v>4725</v>
      </c>
      <c r="G177" s="15" t="s">
        <v>26</v>
      </c>
      <c r="H177" s="5"/>
      <c r="I177" s="5"/>
    </row>
    <row r="178">
      <c r="A178" s="12" t="s">
        <v>19</v>
      </c>
      <c r="B178" s="11"/>
      <c r="C178" s="17" t="s">
        <v>27</v>
      </c>
      <c r="D178" s="3"/>
      <c r="E178" s="4"/>
      <c r="F178" s="14"/>
      <c r="G178" s="4"/>
      <c r="H178" s="5"/>
      <c r="I178" s="5"/>
    </row>
    <row r="179">
      <c r="A179" s="6"/>
      <c r="B179" s="6"/>
      <c r="C179" s="15" t="s">
        <v>21</v>
      </c>
      <c r="D179" s="16"/>
      <c r="E179" s="16"/>
      <c r="F179" s="15">
        <f>(F173+F175+F177)*1%</f>
        <v>158.4765</v>
      </c>
      <c r="G179" s="15" t="s">
        <v>28</v>
      </c>
      <c r="H179" s="5"/>
      <c r="I179" s="5"/>
    </row>
    <row r="180">
      <c r="A180" s="10" t="s">
        <v>29</v>
      </c>
      <c r="B180" s="3"/>
      <c r="C180" s="4"/>
      <c r="D180" s="18">
        <v>50.0</v>
      </c>
      <c r="E180" s="18" t="s">
        <v>11</v>
      </c>
      <c r="F180" s="18">
        <f>F173+F175+F177+F179</f>
        <v>16006.1265</v>
      </c>
      <c r="G180" s="9"/>
      <c r="H180" s="5"/>
      <c r="I180" s="5"/>
    </row>
    <row r="181">
      <c r="A181" s="10" t="s">
        <v>30</v>
      </c>
      <c r="B181" s="3"/>
      <c r="C181" s="4"/>
      <c r="D181" s="18">
        <v>1.0</v>
      </c>
      <c r="E181" s="18" t="s">
        <v>11</v>
      </c>
      <c r="F181" s="18">
        <f>F180/D180</f>
        <v>320.12253</v>
      </c>
      <c r="G181" s="9"/>
      <c r="H181" s="5"/>
      <c r="I181" s="5"/>
    </row>
    <row r="182">
      <c r="A182" s="10" t="s">
        <v>31</v>
      </c>
      <c r="B182" s="3"/>
      <c r="C182" s="3"/>
      <c r="D182" s="4"/>
      <c r="E182" s="18"/>
      <c r="F182" s="18">
        <f>F181*1%</f>
        <v>3.2012253</v>
      </c>
      <c r="G182" s="9"/>
      <c r="H182" s="5"/>
      <c r="I182" s="5"/>
    </row>
    <row r="183">
      <c r="A183" s="10" t="s">
        <v>29</v>
      </c>
      <c r="B183" s="3"/>
      <c r="C183" s="3"/>
      <c r="D183" s="4"/>
      <c r="E183" s="9"/>
      <c r="F183" s="18">
        <f>F181+F182</f>
        <v>323.3237553</v>
      </c>
      <c r="G183" s="9"/>
      <c r="H183" s="5"/>
      <c r="I183" s="5"/>
    </row>
    <row r="184">
      <c r="A184" s="10" t="s">
        <v>32</v>
      </c>
      <c r="B184" s="3"/>
      <c r="C184" s="3"/>
      <c r="D184" s="4"/>
      <c r="E184" s="18"/>
      <c r="F184" s="18">
        <f>F183*15%</f>
        <v>48.4985633</v>
      </c>
      <c r="G184" s="9"/>
      <c r="H184" s="5"/>
      <c r="I184" s="5"/>
    </row>
    <row r="185">
      <c r="A185" s="19" t="s">
        <v>29</v>
      </c>
      <c r="B185" s="3"/>
      <c r="C185" s="3"/>
      <c r="D185" s="4"/>
      <c r="E185" s="20"/>
      <c r="F185" s="21">
        <f>round(F183+F184,2)</f>
        <v>371.82</v>
      </c>
      <c r="G185" s="9"/>
      <c r="H185" s="5"/>
      <c r="I185" s="5"/>
    </row>
    <row r="186">
      <c r="A186" s="12">
        <v>1001.0</v>
      </c>
      <c r="B186" s="11"/>
      <c r="C186" s="13" t="s">
        <v>33</v>
      </c>
      <c r="D186" s="3"/>
      <c r="E186" s="4"/>
      <c r="F186" s="14"/>
      <c r="G186" s="4"/>
      <c r="H186" s="5"/>
      <c r="I186" s="5"/>
    </row>
    <row r="187">
      <c r="A187" s="6"/>
      <c r="B187" s="6"/>
      <c r="C187" s="15" t="s">
        <v>25</v>
      </c>
      <c r="D187" s="15">
        <v>1.0</v>
      </c>
      <c r="E187" s="15">
        <v>806.0</v>
      </c>
      <c r="F187" s="15">
        <f>E187*D187</f>
        <v>806</v>
      </c>
      <c r="G187" s="15" t="s">
        <v>34</v>
      </c>
      <c r="H187" s="5"/>
      <c r="I187" s="5"/>
    </row>
    <row r="188">
      <c r="A188" s="12" t="s">
        <v>19</v>
      </c>
      <c r="B188" s="11"/>
      <c r="C188" s="17" t="s">
        <v>35</v>
      </c>
      <c r="D188" s="3"/>
      <c r="E188" s="4"/>
      <c r="F188" s="14"/>
      <c r="G188" s="4"/>
      <c r="H188" s="5"/>
      <c r="I188" s="5"/>
    </row>
    <row r="189">
      <c r="A189" s="6"/>
      <c r="B189" s="6"/>
      <c r="C189" s="15" t="s">
        <v>21</v>
      </c>
      <c r="D189" s="16"/>
      <c r="E189" s="16"/>
      <c r="F189" s="15">
        <f>F187*1%</f>
        <v>8.06</v>
      </c>
      <c r="G189" s="15" t="s">
        <v>36</v>
      </c>
      <c r="H189" s="5"/>
      <c r="I189" s="5"/>
    </row>
    <row r="190">
      <c r="A190" s="15">
        <v>14.4</v>
      </c>
      <c r="B190" s="15"/>
      <c r="C190" s="13" t="s">
        <v>37</v>
      </c>
      <c r="D190" s="3"/>
      <c r="E190" s="4"/>
      <c r="F190" s="15"/>
      <c r="G190" s="22"/>
      <c r="H190" s="5"/>
      <c r="I190" s="5"/>
    </row>
    <row r="191">
      <c r="A191" s="15"/>
      <c r="B191" s="15"/>
      <c r="C191" s="15" t="s">
        <v>38</v>
      </c>
      <c r="D191" s="15">
        <v>13.13</v>
      </c>
      <c r="E191" s="15">
        <v>498.87</v>
      </c>
      <c r="F191" s="15">
        <f>D191*E191</f>
        <v>6550.1631</v>
      </c>
      <c r="G191" s="15" t="s">
        <v>39</v>
      </c>
      <c r="H191" s="5"/>
      <c r="I191" s="5"/>
    </row>
    <row r="192">
      <c r="A192" s="10" t="s">
        <v>29</v>
      </c>
      <c r="B192" s="3"/>
      <c r="C192" s="4"/>
      <c r="D192" s="18">
        <v>50.0</v>
      </c>
      <c r="E192" s="18" t="s">
        <v>11</v>
      </c>
      <c r="F192" s="18">
        <f>F187+F189+F191</f>
        <v>7364.2231</v>
      </c>
      <c r="G192" s="20"/>
      <c r="H192" s="5"/>
      <c r="I192" s="5"/>
    </row>
    <row r="193">
      <c r="A193" s="10" t="s">
        <v>30</v>
      </c>
      <c r="B193" s="3"/>
      <c r="C193" s="4"/>
      <c r="D193" s="18">
        <v>1.0</v>
      </c>
      <c r="E193" s="18" t="s">
        <v>11</v>
      </c>
      <c r="F193" s="18">
        <f>F192/D192</f>
        <v>147.284462</v>
      </c>
      <c r="G193" s="20"/>
      <c r="H193" s="5"/>
      <c r="I193" s="5"/>
    </row>
    <row r="194">
      <c r="A194" s="10" t="s">
        <v>31</v>
      </c>
      <c r="B194" s="3"/>
      <c r="C194" s="3"/>
      <c r="D194" s="4"/>
      <c r="E194" s="18"/>
      <c r="F194" s="18">
        <f>F193*1%</f>
        <v>1.47284462</v>
      </c>
      <c r="G194" s="20"/>
      <c r="H194" s="5"/>
      <c r="I194" s="5"/>
    </row>
    <row r="195">
      <c r="A195" s="10" t="s">
        <v>29</v>
      </c>
      <c r="B195" s="3"/>
      <c r="C195" s="3"/>
      <c r="D195" s="4"/>
      <c r="E195" s="9"/>
      <c r="F195" s="18">
        <f>F193+F194</f>
        <v>148.7573066</v>
      </c>
      <c r="G195" s="20"/>
      <c r="H195" s="5"/>
      <c r="I195" s="5"/>
    </row>
    <row r="196">
      <c r="A196" s="10" t="s">
        <v>32</v>
      </c>
      <c r="B196" s="3"/>
      <c r="C196" s="3"/>
      <c r="D196" s="4"/>
      <c r="E196" s="18"/>
      <c r="F196" s="18">
        <f>F195*15%</f>
        <v>22.31359599</v>
      </c>
      <c r="G196" s="20"/>
      <c r="H196" s="5"/>
      <c r="I196" s="5"/>
    </row>
    <row r="197">
      <c r="A197" s="19" t="s">
        <v>29</v>
      </c>
      <c r="B197" s="3"/>
      <c r="C197" s="3"/>
      <c r="D197" s="4"/>
      <c r="E197" s="20"/>
      <c r="F197" s="21">
        <f>round(F195+F196,2)</f>
        <v>171.07</v>
      </c>
      <c r="G197" s="9"/>
      <c r="H197" s="5"/>
      <c r="I197" s="5"/>
    </row>
    <row r="198">
      <c r="A198" s="23" t="str">
        <f>CONCATENATE("Say ₹ ",F185," + ",F197," x Cost Index")                                           </f>
        <v>Say ₹ 371.82 + 171.07 x Cost Index</v>
      </c>
      <c r="B198" s="3"/>
      <c r="C198" s="3"/>
      <c r="D198" s="3"/>
      <c r="E198" s="3"/>
      <c r="F198" s="4"/>
      <c r="G198" s="21" t="s">
        <v>40</v>
      </c>
      <c r="H198" s="5">
        <f>((F173*1.05)+F177)*1.01*1.01*1.15/50</f>
        <v>371.8223186</v>
      </c>
      <c r="I198" s="5">
        <f>((F187*1.01)+F189+F191)*1.01*1.15/50</f>
        <v>171.2581364</v>
      </c>
    </row>
    <row r="199">
      <c r="A199" s="1" t="s">
        <v>0</v>
      </c>
      <c r="B199" s="1" t="s">
        <v>1</v>
      </c>
      <c r="C199" s="2" t="s">
        <v>2</v>
      </c>
      <c r="D199" s="3"/>
      <c r="E199" s="4"/>
      <c r="F199" s="2" t="s">
        <v>3</v>
      </c>
      <c r="G199" s="4"/>
      <c r="H199" s="5"/>
      <c r="I199" s="5"/>
    </row>
    <row r="200">
      <c r="A200" s="6"/>
      <c r="B200" s="6"/>
      <c r="C200" s="7" t="s">
        <v>4</v>
      </c>
      <c r="D200" s="7" t="s">
        <v>5</v>
      </c>
      <c r="E200" s="7" t="s">
        <v>6</v>
      </c>
      <c r="F200" s="7" t="s">
        <v>7</v>
      </c>
      <c r="G200" s="7" t="s">
        <v>8</v>
      </c>
      <c r="H200" s="5"/>
      <c r="I200" s="5"/>
    </row>
    <row r="201">
      <c r="A201" s="8" t="s">
        <v>56</v>
      </c>
      <c r="B201" s="3"/>
      <c r="C201" s="3"/>
      <c r="D201" s="3"/>
      <c r="E201" s="3"/>
      <c r="F201" s="3"/>
      <c r="G201" s="4"/>
      <c r="H201" s="5"/>
      <c r="I201" s="5"/>
    </row>
    <row r="202">
      <c r="A202" s="9"/>
      <c r="B202" s="9" t="s">
        <v>10</v>
      </c>
      <c r="C202" s="9" t="s">
        <v>11</v>
      </c>
      <c r="D202" s="9" t="s">
        <v>12</v>
      </c>
      <c r="E202" s="9">
        <v>50.0</v>
      </c>
      <c r="F202" s="9"/>
      <c r="G202" s="9"/>
      <c r="H202" s="5"/>
      <c r="I202" s="5"/>
    </row>
    <row r="203">
      <c r="A203" s="9" t="s">
        <v>13</v>
      </c>
      <c r="B203" s="10" t="s">
        <v>14</v>
      </c>
      <c r="C203" s="3"/>
      <c r="D203" s="3"/>
      <c r="E203" s="3"/>
      <c r="F203" s="3"/>
      <c r="G203" s="4"/>
      <c r="H203" s="5"/>
      <c r="I203" s="5"/>
    </row>
    <row r="204">
      <c r="A204" s="10" t="s">
        <v>15</v>
      </c>
      <c r="B204" s="3"/>
      <c r="C204" s="3"/>
      <c r="D204" s="3"/>
      <c r="E204" s="3"/>
      <c r="F204" s="3"/>
      <c r="G204" s="4"/>
      <c r="H204" s="5"/>
      <c r="I204" s="5"/>
    </row>
    <row r="205">
      <c r="A205" s="11"/>
      <c r="B205" s="12" t="s">
        <v>57</v>
      </c>
      <c r="C205" s="13" t="s">
        <v>58</v>
      </c>
      <c r="D205" s="3"/>
      <c r="E205" s="4"/>
      <c r="F205" s="14"/>
      <c r="G205" s="4"/>
      <c r="H205" s="5"/>
      <c r="I205" s="5"/>
    </row>
    <row r="206">
      <c r="A206" s="6"/>
      <c r="B206" s="6"/>
      <c r="C206" s="15" t="s">
        <v>11</v>
      </c>
      <c r="D206" s="15">
        <v>50.0</v>
      </c>
      <c r="E206" s="15">
        <v>329.66</v>
      </c>
      <c r="F206" s="15">
        <f>D206*E206</f>
        <v>16483</v>
      </c>
      <c r="G206" s="15" t="s">
        <v>18</v>
      </c>
      <c r="H206" s="5"/>
      <c r="I206" s="5"/>
    </row>
    <row r="207">
      <c r="A207" s="12" t="s">
        <v>19</v>
      </c>
      <c r="B207" s="11"/>
      <c r="C207" s="13" t="s">
        <v>20</v>
      </c>
      <c r="D207" s="3"/>
      <c r="E207" s="4"/>
      <c r="F207" s="14"/>
      <c r="G207" s="4"/>
      <c r="H207" s="5"/>
      <c r="I207" s="5"/>
    </row>
    <row r="208">
      <c r="A208" s="6"/>
      <c r="B208" s="6"/>
      <c r="C208" s="15" t="s">
        <v>21</v>
      </c>
      <c r="D208" s="16"/>
      <c r="E208" s="16"/>
      <c r="F208" s="15">
        <f>F206*5%</f>
        <v>824.15</v>
      </c>
      <c r="G208" s="15" t="s">
        <v>22</v>
      </c>
      <c r="H208" s="5"/>
      <c r="I208" s="5"/>
    </row>
    <row r="209">
      <c r="A209" s="11"/>
      <c r="B209" s="12" t="s">
        <v>23</v>
      </c>
      <c r="C209" s="13" t="s">
        <v>24</v>
      </c>
      <c r="D209" s="3"/>
      <c r="E209" s="4"/>
      <c r="F209" s="14"/>
      <c r="G209" s="4"/>
      <c r="H209" s="5"/>
      <c r="I209" s="5"/>
    </row>
    <row r="210">
      <c r="A210" s="6"/>
      <c r="B210" s="6"/>
      <c r="C210" s="15" t="s">
        <v>25</v>
      </c>
      <c r="D210" s="15">
        <v>7.0</v>
      </c>
      <c r="E210" s="15">
        <v>675.0</v>
      </c>
      <c r="F210" s="15">
        <f>D210*E210</f>
        <v>4725</v>
      </c>
      <c r="G210" s="15" t="s">
        <v>26</v>
      </c>
      <c r="H210" s="5"/>
      <c r="I210" s="5"/>
    </row>
    <row r="211">
      <c r="A211" s="12" t="s">
        <v>19</v>
      </c>
      <c r="B211" s="11"/>
      <c r="C211" s="17" t="s">
        <v>27</v>
      </c>
      <c r="D211" s="3"/>
      <c r="E211" s="4"/>
      <c r="F211" s="14"/>
      <c r="G211" s="4"/>
      <c r="H211" s="5"/>
      <c r="I211" s="5"/>
    </row>
    <row r="212">
      <c r="A212" s="6"/>
      <c r="B212" s="6"/>
      <c r="C212" s="15" t="s">
        <v>21</v>
      </c>
      <c r="D212" s="16"/>
      <c r="E212" s="16"/>
      <c r="F212" s="15">
        <f>(F206+F208+F210)*1%</f>
        <v>220.3215</v>
      </c>
      <c r="G212" s="15" t="s">
        <v>28</v>
      </c>
      <c r="H212" s="5"/>
      <c r="I212" s="5"/>
    </row>
    <row r="213">
      <c r="A213" s="10" t="s">
        <v>29</v>
      </c>
      <c r="B213" s="3"/>
      <c r="C213" s="4"/>
      <c r="D213" s="18">
        <v>50.0</v>
      </c>
      <c r="E213" s="18" t="s">
        <v>11</v>
      </c>
      <c r="F213" s="18">
        <f>F206+F208+F210+F212</f>
        <v>22252.4715</v>
      </c>
      <c r="G213" s="9"/>
      <c r="H213" s="5"/>
      <c r="I213" s="5"/>
    </row>
    <row r="214">
      <c r="A214" s="10" t="s">
        <v>30</v>
      </c>
      <c r="B214" s="3"/>
      <c r="C214" s="4"/>
      <c r="D214" s="18">
        <v>1.0</v>
      </c>
      <c r="E214" s="18" t="s">
        <v>11</v>
      </c>
      <c r="F214" s="18">
        <f>F213/D213</f>
        <v>445.04943</v>
      </c>
      <c r="G214" s="9"/>
      <c r="H214" s="5"/>
      <c r="I214" s="5"/>
    </row>
    <row r="215">
      <c r="A215" s="10" t="s">
        <v>31</v>
      </c>
      <c r="B215" s="3"/>
      <c r="C215" s="3"/>
      <c r="D215" s="4"/>
      <c r="E215" s="18"/>
      <c r="F215" s="18">
        <f>F214*1%</f>
        <v>4.4504943</v>
      </c>
      <c r="G215" s="9"/>
      <c r="H215" s="5"/>
      <c r="I215" s="5"/>
    </row>
    <row r="216">
      <c r="A216" s="10" t="s">
        <v>29</v>
      </c>
      <c r="B216" s="3"/>
      <c r="C216" s="3"/>
      <c r="D216" s="4"/>
      <c r="E216" s="9"/>
      <c r="F216" s="18">
        <f>F214+F215</f>
        <v>449.4999243</v>
      </c>
      <c r="G216" s="9"/>
      <c r="H216" s="5"/>
      <c r="I216" s="5"/>
    </row>
    <row r="217">
      <c r="A217" s="10" t="s">
        <v>32</v>
      </c>
      <c r="B217" s="3"/>
      <c r="C217" s="3"/>
      <c r="D217" s="4"/>
      <c r="E217" s="18"/>
      <c r="F217" s="18">
        <f>F216*15%</f>
        <v>67.42498865</v>
      </c>
      <c r="G217" s="9"/>
      <c r="H217" s="5"/>
      <c r="I217" s="5"/>
    </row>
    <row r="218">
      <c r="A218" s="19" t="s">
        <v>29</v>
      </c>
      <c r="B218" s="3"/>
      <c r="C218" s="3"/>
      <c r="D218" s="4"/>
      <c r="E218" s="20"/>
      <c r="F218" s="21">
        <f>round(F216+F217,2)</f>
        <v>516.92</v>
      </c>
      <c r="G218" s="9"/>
      <c r="H218" s="5"/>
      <c r="I218" s="5"/>
    </row>
    <row r="219">
      <c r="A219" s="12">
        <v>1001.0</v>
      </c>
      <c r="B219" s="11"/>
      <c r="C219" s="13" t="s">
        <v>33</v>
      </c>
      <c r="D219" s="3"/>
      <c r="E219" s="4"/>
      <c r="F219" s="14"/>
      <c r="G219" s="4"/>
      <c r="H219" s="5"/>
      <c r="I219" s="5"/>
    </row>
    <row r="220">
      <c r="A220" s="6"/>
      <c r="B220" s="6"/>
      <c r="C220" s="15" t="s">
        <v>25</v>
      </c>
      <c r="D220" s="15">
        <v>1.0</v>
      </c>
      <c r="E220" s="15">
        <v>806.0</v>
      </c>
      <c r="F220" s="15">
        <f>E220*D220</f>
        <v>806</v>
      </c>
      <c r="G220" s="15" t="s">
        <v>34</v>
      </c>
      <c r="H220" s="5"/>
      <c r="I220" s="5"/>
    </row>
    <row r="221">
      <c r="A221" s="12" t="s">
        <v>19</v>
      </c>
      <c r="B221" s="11"/>
      <c r="C221" s="17" t="s">
        <v>35</v>
      </c>
      <c r="D221" s="3"/>
      <c r="E221" s="4"/>
      <c r="F221" s="14"/>
      <c r="G221" s="4"/>
      <c r="H221" s="5"/>
      <c r="I221" s="5"/>
    </row>
    <row r="222">
      <c r="A222" s="6"/>
      <c r="B222" s="6"/>
      <c r="C222" s="15" t="s">
        <v>21</v>
      </c>
      <c r="D222" s="16"/>
      <c r="E222" s="16"/>
      <c r="F222" s="15">
        <f>F220*1%</f>
        <v>8.06</v>
      </c>
      <c r="G222" s="15" t="s">
        <v>36</v>
      </c>
      <c r="H222" s="5"/>
      <c r="I222" s="5"/>
    </row>
    <row r="223">
      <c r="A223" s="15">
        <v>14.4</v>
      </c>
      <c r="B223" s="15"/>
      <c r="C223" s="13" t="s">
        <v>37</v>
      </c>
      <c r="D223" s="3"/>
      <c r="E223" s="4"/>
      <c r="F223" s="15"/>
      <c r="G223" s="22"/>
      <c r="H223" s="5"/>
      <c r="I223" s="5"/>
    </row>
    <row r="224">
      <c r="A224" s="15"/>
      <c r="B224" s="15"/>
      <c r="C224" s="15" t="s">
        <v>38</v>
      </c>
      <c r="D224" s="15">
        <v>13.13</v>
      </c>
      <c r="E224" s="15">
        <v>498.87</v>
      </c>
      <c r="F224" s="15">
        <f>D224*E224</f>
        <v>6550.1631</v>
      </c>
      <c r="G224" s="15" t="s">
        <v>39</v>
      </c>
      <c r="H224" s="5"/>
      <c r="I224" s="5"/>
    </row>
    <row r="225">
      <c r="A225" s="10" t="s">
        <v>29</v>
      </c>
      <c r="B225" s="3"/>
      <c r="C225" s="4"/>
      <c r="D225" s="18">
        <v>50.0</v>
      </c>
      <c r="E225" s="18" t="s">
        <v>11</v>
      </c>
      <c r="F225" s="18">
        <f>F220+F222+F224</f>
        <v>7364.2231</v>
      </c>
      <c r="G225" s="20"/>
      <c r="H225" s="5"/>
      <c r="I225" s="5"/>
    </row>
    <row r="226">
      <c r="A226" s="10" t="s">
        <v>30</v>
      </c>
      <c r="B226" s="3"/>
      <c r="C226" s="4"/>
      <c r="D226" s="18">
        <v>1.0</v>
      </c>
      <c r="E226" s="18" t="s">
        <v>11</v>
      </c>
      <c r="F226" s="18">
        <f>F225/D225</f>
        <v>147.284462</v>
      </c>
      <c r="G226" s="20"/>
      <c r="H226" s="5"/>
      <c r="I226" s="5"/>
    </row>
    <row r="227">
      <c r="A227" s="10" t="s">
        <v>31</v>
      </c>
      <c r="B227" s="3"/>
      <c r="C227" s="3"/>
      <c r="D227" s="4"/>
      <c r="E227" s="18"/>
      <c r="F227" s="18">
        <f>F226*1%</f>
        <v>1.47284462</v>
      </c>
      <c r="G227" s="20"/>
      <c r="H227" s="5"/>
      <c r="I227" s="5"/>
    </row>
    <row r="228">
      <c r="A228" s="10" t="s">
        <v>29</v>
      </c>
      <c r="B228" s="3"/>
      <c r="C228" s="3"/>
      <c r="D228" s="4"/>
      <c r="E228" s="9"/>
      <c r="F228" s="18">
        <f>F226+F227</f>
        <v>148.7573066</v>
      </c>
      <c r="G228" s="20"/>
      <c r="H228" s="5"/>
      <c r="I228" s="5"/>
    </row>
    <row r="229">
      <c r="A229" s="10" t="s">
        <v>32</v>
      </c>
      <c r="B229" s="3"/>
      <c r="C229" s="3"/>
      <c r="D229" s="4"/>
      <c r="E229" s="18"/>
      <c r="F229" s="18">
        <f>F228*15%</f>
        <v>22.31359599</v>
      </c>
      <c r="G229" s="20"/>
      <c r="H229" s="5"/>
      <c r="I229" s="5"/>
    </row>
    <row r="230">
      <c r="A230" s="19" t="s">
        <v>29</v>
      </c>
      <c r="B230" s="3"/>
      <c r="C230" s="3"/>
      <c r="D230" s="4"/>
      <c r="E230" s="20"/>
      <c r="F230" s="21">
        <f>round(F228+F229,2)</f>
        <v>171.07</v>
      </c>
      <c r="G230" s="9"/>
      <c r="H230" s="5"/>
      <c r="I230" s="5"/>
    </row>
    <row r="231">
      <c r="A231" s="23" t="str">
        <f>CONCATENATE("Say ₹ ",F218," + ",F230," x Cost Index")                                           </f>
        <v>Say ₹ 516.92 + 171.07 x Cost Index</v>
      </c>
      <c r="B231" s="3"/>
      <c r="C231" s="3"/>
      <c r="D231" s="3"/>
      <c r="E231" s="3"/>
      <c r="F231" s="4"/>
      <c r="G231" s="21" t="s">
        <v>40</v>
      </c>
      <c r="H231" s="5">
        <f>((F206*1.05)+F210)*1.01*1.01*1.15/50</f>
        <v>516.9249129</v>
      </c>
      <c r="I231" s="5">
        <f>((F220*1.01)+F222+F224)*1.01*1.15/50</f>
        <v>171.2581364</v>
      </c>
    </row>
    <row r="232">
      <c r="A232" s="1" t="s">
        <v>0</v>
      </c>
      <c r="B232" s="1" t="s">
        <v>1</v>
      </c>
      <c r="C232" s="2" t="s">
        <v>2</v>
      </c>
      <c r="D232" s="3"/>
      <c r="E232" s="4"/>
      <c r="F232" s="2" t="s">
        <v>3</v>
      </c>
      <c r="G232" s="4"/>
      <c r="H232" s="5"/>
      <c r="I232" s="5"/>
    </row>
    <row r="233">
      <c r="A233" s="6"/>
      <c r="B233" s="6"/>
      <c r="C233" s="7" t="s">
        <v>4</v>
      </c>
      <c r="D233" s="7" t="s">
        <v>5</v>
      </c>
      <c r="E233" s="7" t="s">
        <v>6</v>
      </c>
      <c r="F233" s="7" t="s">
        <v>7</v>
      </c>
      <c r="G233" s="7" t="s">
        <v>8</v>
      </c>
      <c r="H233" s="5"/>
      <c r="I233" s="5"/>
    </row>
    <row r="234">
      <c r="A234" s="8" t="s">
        <v>59</v>
      </c>
      <c r="B234" s="3"/>
      <c r="C234" s="3"/>
      <c r="D234" s="3"/>
      <c r="E234" s="3"/>
      <c r="F234" s="3"/>
      <c r="G234" s="4"/>
      <c r="H234" s="5"/>
      <c r="I234" s="5"/>
    </row>
    <row r="235">
      <c r="A235" s="9"/>
      <c r="B235" s="9" t="s">
        <v>10</v>
      </c>
      <c r="C235" s="9" t="s">
        <v>11</v>
      </c>
      <c r="D235" s="9" t="s">
        <v>12</v>
      </c>
      <c r="E235" s="9">
        <v>50.0</v>
      </c>
      <c r="F235" s="9"/>
      <c r="G235" s="9"/>
      <c r="H235" s="5"/>
      <c r="I235" s="5"/>
    </row>
    <row r="236">
      <c r="A236" s="9" t="s">
        <v>13</v>
      </c>
      <c r="B236" s="10" t="s">
        <v>14</v>
      </c>
      <c r="C236" s="3"/>
      <c r="D236" s="3"/>
      <c r="E236" s="3"/>
      <c r="F236" s="3"/>
      <c r="G236" s="4"/>
      <c r="H236" s="5"/>
      <c r="I236" s="5"/>
    </row>
    <row r="237">
      <c r="A237" s="10" t="s">
        <v>15</v>
      </c>
      <c r="B237" s="3"/>
      <c r="C237" s="3"/>
      <c r="D237" s="3"/>
      <c r="E237" s="3"/>
      <c r="F237" s="3"/>
      <c r="G237" s="4"/>
      <c r="H237" s="5"/>
      <c r="I237" s="5"/>
    </row>
    <row r="238">
      <c r="A238" s="11"/>
      <c r="B238" s="12" t="s">
        <v>60</v>
      </c>
      <c r="C238" s="13" t="s">
        <v>61</v>
      </c>
      <c r="D238" s="3"/>
      <c r="E238" s="4"/>
      <c r="F238" s="14"/>
      <c r="G238" s="4"/>
      <c r="H238" s="5"/>
      <c r="I238" s="5"/>
    </row>
    <row r="239">
      <c r="A239" s="6"/>
      <c r="B239" s="6"/>
      <c r="C239" s="15" t="s">
        <v>11</v>
      </c>
      <c r="D239" s="15">
        <v>50.0</v>
      </c>
      <c r="E239" s="15">
        <v>466.95</v>
      </c>
      <c r="F239" s="15">
        <f>D239*E239</f>
        <v>23347.5</v>
      </c>
      <c r="G239" s="15" t="s">
        <v>18</v>
      </c>
      <c r="H239" s="5"/>
      <c r="I239" s="5"/>
    </row>
    <row r="240">
      <c r="A240" s="12" t="s">
        <v>19</v>
      </c>
      <c r="B240" s="11"/>
      <c r="C240" s="13" t="s">
        <v>20</v>
      </c>
      <c r="D240" s="3"/>
      <c r="E240" s="4"/>
      <c r="F240" s="14"/>
      <c r="G240" s="4"/>
      <c r="H240" s="5"/>
      <c r="I240" s="5"/>
    </row>
    <row r="241">
      <c r="A241" s="6"/>
      <c r="B241" s="6"/>
      <c r="C241" s="15" t="s">
        <v>21</v>
      </c>
      <c r="D241" s="16"/>
      <c r="E241" s="16"/>
      <c r="F241" s="15">
        <f>F239*5%</f>
        <v>1167.375</v>
      </c>
      <c r="G241" s="15" t="s">
        <v>22</v>
      </c>
      <c r="H241" s="5"/>
      <c r="I241" s="5"/>
    </row>
    <row r="242">
      <c r="A242" s="11"/>
      <c r="B242" s="12" t="s">
        <v>23</v>
      </c>
      <c r="C242" s="13" t="s">
        <v>24</v>
      </c>
      <c r="D242" s="3"/>
      <c r="E242" s="4"/>
      <c r="F242" s="14"/>
      <c r="G242" s="4"/>
      <c r="H242" s="5"/>
      <c r="I242" s="5"/>
    </row>
    <row r="243">
      <c r="A243" s="6"/>
      <c r="B243" s="6"/>
      <c r="C243" s="15" t="s">
        <v>25</v>
      </c>
      <c r="D243" s="15">
        <v>7.0</v>
      </c>
      <c r="E243" s="15">
        <v>675.0</v>
      </c>
      <c r="F243" s="15">
        <f>D243*E243</f>
        <v>4725</v>
      </c>
      <c r="G243" s="15" t="s">
        <v>26</v>
      </c>
      <c r="H243" s="5"/>
      <c r="I243" s="5"/>
    </row>
    <row r="244">
      <c r="A244" s="12" t="s">
        <v>19</v>
      </c>
      <c r="B244" s="11"/>
      <c r="C244" s="17" t="s">
        <v>27</v>
      </c>
      <c r="D244" s="3"/>
      <c r="E244" s="4"/>
      <c r="F244" s="14"/>
      <c r="G244" s="4"/>
      <c r="H244" s="5"/>
      <c r="I244" s="5"/>
    </row>
    <row r="245">
      <c r="A245" s="6"/>
      <c r="B245" s="6"/>
      <c r="C245" s="15" t="s">
        <v>21</v>
      </c>
      <c r="D245" s="16"/>
      <c r="E245" s="16"/>
      <c r="F245" s="15">
        <f>(F239+F241+F243)*1%</f>
        <v>292.39875</v>
      </c>
      <c r="G245" s="15" t="s">
        <v>28</v>
      </c>
      <c r="H245" s="5"/>
      <c r="I245" s="5"/>
    </row>
    <row r="246">
      <c r="A246" s="10" t="s">
        <v>29</v>
      </c>
      <c r="B246" s="3"/>
      <c r="C246" s="4"/>
      <c r="D246" s="18">
        <v>50.0</v>
      </c>
      <c r="E246" s="18" t="s">
        <v>11</v>
      </c>
      <c r="F246" s="18">
        <f>F239+F241+F243+F245</f>
        <v>29532.27375</v>
      </c>
      <c r="G246" s="9"/>
      <c r="H246" s="5"/>
      <c r="I246" s="5"/>
    </row>
    <row r="247">
      <c r="A247" s="10" t="s">
        <v>30</v>
      </c>
      <c r="B247" s="3"/>
      <c r="C247" s="4"/>
      <c r="D247" s="18">
        <v>1.0</v>
      </c>
      <c r="E247" s="18" t="s">
        <v>11</v>
      </c>
      <c r="F247" s="18">
        <f>F246/D246</f>
        <v>590.645475</v>
      </c>
      <c r="G247" s="9"/>
      <c r="H247" s="5"/>
      <c r="I247" s="5"/>
    </row>
    <row r="248">
      <c r="A248" s="10" t="s">
        <v>31</v>
      </c>
      <c r="B248" s="3"/>
      <c r="C248" s="3"/>
      <c r="D248" s="4"/>
      <c r="E248" s="18"/>
      <c r="F248" s="18">
        <f>F247*1%</f>
        <v>5.90645475</v>
      </c>
      <c r="G248" s="9"/>
      <c r="H248" s="5"/>
      <c r="I248" s="5"/>
    </row>
    <row r="249">
      <c r="A249" s="10" t="s">
        <v>29</v>
      </c>
      <c r="B249" s="3"/>
      <c r="C249" s="3"/>
      <c r="D249" s="4"/>
      <c r="E249" s="9"/>
      <c r="F249" s="18">
        <f>F247+F248</f>
        <v>596.5519298</v>
      </c>
      <c r="G249" s="9"/>
      <c r="H249" s="5"/>
      <c r="I249" s="5"/>
    </row>
    <row r="250">
      <c r="A250" s="10" t="s">
        <v>32</v>
      </c>
      <c r="B250" s="3"/>
      <c r="C250" s="3"/>
      <c r="D250" s="4"/>
      <c r="E250" s="18"/>
      <c r="F250" s="18">
        <f>F249*15%</f>
        <v>89.48278946</v>
      </c>
      <c r="G250" s="9"/>
      <c r="H250" s="5"/>
      <c r="I250" s="5"/>
    </row>
    <row r="251">
      <c r="A251" s="19" t="s">
        <v>29</v>
      </c>
      <c r="B251" s="3"/>
      <c r="C251" s="3"/>
      <c r="D251" s="4"/>
      <c r="E251" s="20"/>
      <c r="F251" s="21">
        <f>round(F249+F250,2)</f>
        <v>686.03</v>
      </c>
      <c r="G251" s="9"/>
      <c r="H251" s="5"/>
      <c r="I251" s="5"/>
    </row>
    <row r="252">
      <c r="A252" s="12">
        <v>1001.0</v>
      </c>
      <c r="B252" s="11"/>
      <c r="C252" s="13" t="s">
        <v>33</v>
      </c>
      <c r="D252" s="3"/>
      <c r="E252" s="4"/>
      <c r="F252" s="14"/>
      <c r="G252" s="4"/>
      <c r="H252" s="5"/>
      <c r="I252" s="5"/>
    </row>
    <row r="253">
      <c r="A253" s="6"/>
      <c r="B253" s="6"/>
      <c r="C253" s="15" t="s">
        <v>25</v>
      </c>
      <c r="D253" s="15">
        <v>1.0</v>
      </c>
      <c r="E253" s="15">
        <v>806.0</v>
      </c>
      <c r="F253" s="15">
        <f>E253*D253</f>
        <v>806</v>
      </c>
      <c r="G253" s="15" t="s">
        <v>34</v>
      </c>
      <c r="H253" s="5"/>
      <c r="I253" s="5"/>
    </row>
    <row r="254">
      <c r="A254" s="12" t="s">
        <v>19</v>
      </c>
      <c r="B254" s="11"/>
      <c r="C254" s="17" t="s">
        <v>35</v>
      </c>
      <c r="D254" s="3"/>
      <c r="E254" s="4"/>
      <c r="F254" s="14"/>
      <c r="G254" s="4"/>
      <c r="H254" s="5"/>
      <c r="I254" s="5"/>
    </row>
    <row r="255">
      <c r="A255" s="6"/>
      <c r="B255" s="6"/>
      <c r="C255" s="15" t="s">
        <v>21</v>
      </c>
      <c r="D255" s="16"/>
      <c r="E255" s="16"/>
      <c r="F255" s="15">
        <f>F253*1%</f>
        <v>8.06</v>
      </c>
      <c r="G255" s="15" t="s">
        <v>36</v>
      </c>
      <c r="H255" s="5"/>
      <c r="I255" s="5"/>
    </row>
    <row r="256">
      <c r="A256" s="15">
        <v>14.4</v>
      </c>
      <c r="B256" s="15"/>
      <c r="C256" s="13" t="s">
        <v>37</v>
      </c>
      <c r="D256" s="3"/>
      <c r="E256" s="4"/>
      <c r="F256" s="15"/>
      <c r="G256" s="22"/>
      <c r="H256" s="5"/>
      <c r="I256" s="5"/>
    </row>
    <row r="257">
      <c r="A257" s="15"/>
      <c r="B257" s="15"/>
      <c r="C257" s="15" t="s">
        <v>38</v>
      </c>
      <c r="D257" s="15">
        <v>13.13</v>
      </c>
      <c r="E257" s="15">
        <v>498.87</v>
      </c>
      <c r="F257" s="15">
        <f>D257*E257</f>
        <v>6550.1631</v>
      </c>
      <c r="G257" s="15" t="s">
        <v>39</v>
      </c>
      <c r="H257" s="5"/>
      <c r="I257" s="5"/>
    </row>
    <row r="258">
      <c r="A258" s="10" t="s">
        <v>29</v>
      </c>
      <c r="B258" s="3"/>
      <c r="C258" s="4"/>
      <c r="D258" s="18">
        <v>50.0</v>
      </c>
      <c r="E258" s="18" t="s">
        <v>11</v>
      </c>
      <c r="F258" s="18">
        <f>F253+F255+F257</f>
        <v>7364.2231</v>
      </c>
      <c r="G258" s="20"/>
      <c r="H258" s="5"/>
      <c r="I258" s="5"/>
    </row>
    <row r="259">
      <c r="A259" s="10" t="s">
        <v>30</v>
      </c>
      <c r="B259" s="3"/>
      <c r="C259" s="4"/>
      <c r="D259" s="18">
        <v>1.0</v>
      </c>
      <c r="E259" s="18" t="s">
        <v>11</v>
      </c>
      <c r="F259" s="18">
        <f>F258/D258</f>
        <v>147.284462</v>
      </c>
      <c r="G259" s="20"/>
      <c r="H259" s="5"/>
      <c r="I259" s="5"/>
    </row>
    <row r="260">
      <c r="A260" s="10" t="s">
        <v>31</v>
      </c>
      <c r="B260" s="3"/>
      <c r="C260" s="3"/>
      <c r="D260" s="4"/>
      <c r="E260" s="18"/>
      <c r="F260" s="18">
        <f>F259*1%</f>
        <v>1.47284462</v>
      </c>
      <c r="G260" s="20"/>
      <c r="H260" s="5"/>
      <c r="I260" s="5"/>
    </row>
    <row r="261">
      <c r="A261" s="10" t="s">
        <v>29</v>
      </c>
      <c r="B261" s="3"/>
      <c r="C261" s="3"/>
      <c r="D261" s="4"/>
      <c r="E261" s="9"/>
      <c r="F261" s="18">
        <f>F259+F260</f>
        <v>148.7573066</v>
      </c>
      <c r="G261" s="20"/>
      <c r="H261" s="5"/>
      <c r="I261" s="5"/>
    </row>
    <row r="262">
      <c r="A262" s="10" t="s">
        <v>32</v>
      </c>
      <c r="B262" s="3"/>
      <c r="C262" s="3"/>
      <c r="D262" s="4"/>
      <c r="E262" s="18"/>
      <c r="F262" s="18">
        <f>F261*15%</f>
        <v>22.31359599</v>
      </c>
      <c r="G262" s="20"/>
      <c r="H262" s="5"/>
      <c r="I262" s="5"/>
    </row>
    <row r="263">
      <c r="A263" s="19" t="s">
        <v>29</v>
      </c>
      <c r="B263" s="3"/>
      <c r="C263" s="3"/>
      <c r="D263" s="4"/>
      <c r="E263" s="20"/>
      <c r="F263" s="21">
        <f>round(F261+F262,2)</f>
        <v>171.07</v>
      </c>
      <c r="G263" s="9"/>
      <c r="H263" s="5"/>
      <c r="I263" s="5"/>
    </row>
    <row r="264">
      <c r="A264" s="23" t="str">
        <f>CONCATENATE("Say ₹ ",F251," + ",F263," x Cost Index")                                           </f>
        <v>Say ₹ 686.03 + 171.07 x Cost Index</v>
      </c>
      <c r="B264" s="3"/>
      <c r="C264" s="3"/>
      <c r="D264" s="3"/>
      <c r="E264" s="3"/>
      <c r="F264" s="4"/>
      <c r="G264" s="21" t="s">
        <v>40</v>
      </c>
      <c r="H264" s="5">
        <f>((F239*1.05)+F243)*1.01*1.01*1.15/50</f>
        <v>686.0347192</v>
      </c>
      <c r="I264" s="5">
        <f>((F253*1.01)+F255+F257)*1.01*1.15/50</f>
        <v>171.2581364</v>
      </c>
    </row>
  </sheetData>
  <mergeCells count="360">
    <mergeCell ref="A1:A2"/>
    <mergeCell ref="B1:B2"/>
    <mergeCell ref="C1:E1"/>
    <mergeCell ref="F1:G1"/>
    <mergeCell ref="A3:G3"/>
    <mergeCell ref="B5:G5"/>
    <mergeCell ref="A6:G6"/>
    <mergeCell ref="C11:E11"/>
    <mergeCell ref="F11:G11"/>
    <mergeCell ref="C13:E13"/>
    <mergeCell ref="F13:G13"/>
    <mergeCell ref="A7:A8"/>
    <mergeCell ref="B7:B8"/>
    <mergeCell ref="C7:E7"/>
    <mergeCell ref="F7:G7"/>
    <mergeCell ref="B9:B10"/>
    <mergeCell ref="C9:E9"/>
    <mergeCell ref="F9:G9"/>
    <mergeCell ref="A9:A10"/>
    <mergeCell ref="A11:A12"/>
    <mergeCell ref="B11:B12"/>
    <mergeCell ref="A13:A14"/>
    <mergeCell ref="B13:B14"/>
    <mergeCell ref="A15:C15"/>
    <mergeCell ref="A16:C16"/>
    <mergeCell ref="C23:E23"/>
    <mergeCell ref="F23:G23"/>
    <mergeCell ref="C25:E25"/>
    <mergeCell ref="A17:D17"/>
    <mergeCell ref="A18:D18"/>
    <mergeCell ref="A19:D19"/>
    <mergeCell ref="A20:D20"/>
    <mergeCell ref="B21:B22"/>
    <mergeCell ref="C21:E21"/>
    <mergeCell ref="F21:G21"/>
    <mergeCell ref="A21:A22"/>
    <mergeCell ref="A23:A24"/>
    <mergeCell ref="B23:B24"/>
    <mergeCell ref="A27:C27"/>
    <mergeCell ref="A28:C28"/>
    <mergeCell ref="A29:D29"/>
    <mergeCell ref="A30:D30"/>
    <mergeCell ref="A31:D31"/>
    <mergeCell ref="A32:D32"/>
    <mergeCell ref="A33:F33"/>
    <mergeCell ref="A34:A35"/>
    <mergeCell ref="B34:B35"/>
    <mergeCell ref="C34:E34"/>
    <mergeCell ref="F34:G34"/>
    <mergeCell ref="A36:G36"/>
    <mergeCell ref="B38:G38"/>
    <mergeCell ref="A39:G39"/>
    <mergeCell ref="A40:A41"/>
    <mergeCell ref="B40:B41"/>
    <mergeCell ref="C40:E40"/>
    <mergeCell ref="F40:G40"/>
    <mergeCell ref="C46:E46"/>
    <mergeCell ref="F46:G46"/>
    <mergeCell ref="A42:A43"/>
    <mergeCell ref="B42:B43"/>
    <mergeCell ref="C42:E42"/>
    <mergeCell ref="F42:G42"/>
    <mergeCell ref="B44:B45"/>
    <mergeCell ref="C44:E44"/>
    <mergeCell ref="F44:G44"/>
    <mergeCell ref="A44:A45"/>
    <mergeCell ref="A46:A47"/>
    <mergeCell ref="B46:B47"/>
    <mergeCell ref="A48:C48"/>
    <mergeCell ref="A49:C49"/>
    <mergeCell ref="A50:D50"/>
    <mergeCell ref="A51:D51"/>
    <mergeCell ref="A52:D52"/>
    <mergeCell ref="A53:D53"/>
    <mergeCell ref="A54:A55"/>
    <mergeCell ref="B54:B55"/>
    <mergeCell ref="C54:E54"/>
    <mergeCell ref="F54:G54"/>
    <mergeCell ref="A56:A57"/>
    <mergeCell ref="F56:G56"/>
    <mergeCell ref="B56:B57"/>
    <mergeCell ref="C56:E56"/>
    <mergeCell ref="C58:E58"/>
    <mergeCell ref="A60:C60"/>
    <mergeCell ref="A61:C61"/>
    <mergeCell ref="A62:D62"/>
    <mergeCell ref="A63:D63"/>
    <mergeCell ref="A64:D64"/>
    <mergeCell ref="A65:D65"/>
    <mergeCell ref="A66:F66"/>
    <mergeCell ref="A67:A68"/>
    <mergeCell ref="B67:B68"/>
    <mergeCell ref="C67:E67"/>
    <mergeCell ref="F67:G67"/>
    <mergeCell ref="A69:G69"/>
    <mergeCell ref="B71:G71"/>
    <mergeCell ref="A72:G72"/>
    <mergeCell ref="A73:A74"/>
    <mergeCell ref="B73:B74"/>
    <mergeCell ref="C73:E73"/>
    <mergeCell ref="F73:G73"/>
    <mergeCell ref="C79:E79"/>
    <mergeCell ref="F79:G79"/>
    <mergeCell ref="A75:A76"/>
    <mergeCell ref="B75:B76"/>
    <mergeCell ref="C75:E75"/>
    <mergeCell ref="F75:G75"/>
    <mergeCell ref="B77:B78"/>
    <mergeCell ref="C77:E77"/>
    <mergeCell ref="F77:G77"/>
    <mergeCell ref="A77:A78"/>
    <mergeCell ref="A79:A80"/>
    <mergeCell ref="B79:B80"/>
    <mergeCell ref="A81:C81"/>
    <mergeCell ref="A82:C82"/>
    <mergeCell ref="A83:D83"/>
    <mergeCell ref="A84:D84"/>
    <mergeCell ref="A85:D85"/>
    <mergeCell ref="A86:D86"/>
    <mergeCell ref="A87:A88"/>
    <mergeCell ref="B87:B88"/>
    <mergeCell ref="C87:E87"/>
    <mergeCell ref="F87:G87"/>
    <mergeCell ref="A89:A90"/>
    <mergeCell ref="F89:G89"/>
    <mergeCell ref="B89:B90"/>
    <mergeCell ref="C89:E89"/>
    <mergeCell ref="C91:E91"/>
    <mergeCell ref="A93:C93"/>
    <mergeCell ref="A94:C94"/>
    <mergeCell ref="A95:D95"/>
    <mergeCell ref="A96:D96"/>
    <mergeCell ref="A97:D97"/>
    <mergeCell ref="A98:D98"/>
    <mergeCell ref="A99:F99"/>
    <mergeCell ref="A100:A101"/>
    <mergeCell ref="B100:B101"/>
    <mergeCell ref="C100:E100"/>
    <mergeCell ref="F100:G100"/>
    <mergeCell ref="A102:G102"/>
    <mergeCell ref="B104:G104"/>
    <mergeCell ref="A105:G105"/>
    <mergeCell ref="A106:A107"/>
    <mergeCell ref="B106:B107"/>
    <mergeCell ref="C106:E106"/>
    <mergeCell ref="F106:G106"/>
    <mergeCell ref="C112:E112"/>
    <mergeCell ref="F112:G112"/>
    <mergeCell ref="A108:A109"/>
    <mergeCell ref="B108:B109"/>
    <mergeCell ref="C108:E108"/>
    <mergeCell ref="F108:G108"/>
    <mergeCell ref="B110:B111"/>
    <mergeCell ref="C110:E110"/>
    <mergeCell ref="F110:G110"/>
    <mergeCell ref="A110:A111"/>
    <mergeCell ref="A112:A113"/>
    <mergeCell ref="B112:B113"/>
    <mergeCell ref="A114:C114"/>
    <mergeCell ref="A115:C115"/>
    <mergeCell ref="A116:D116"/>
    <mergeCell ref="A117:D117"/>
    <mergeCell ref="A118:D118"/>
    <mergeCell ref="A119:D119"/>
    <mergeCell ref="A120:A121"/>
    <mergeCell ref="B120:B121"/>
    <mergeCell ref="C120:E120"/>
    <mergeCell ref="F120:G120"/>
    <mergeCell ref="A122:A123"/>
    <mergeCell ref="F122:G122"/>
    <mergeCell ref="B122:B123"/>
    <mergeCell ref="C122:E122"/>
    <mergeCell ref="C124:E124"/>
    <mergeCell ref="A126:C126"/>
    <mergeCell ref="A127:C127"/>
    <mergeCell ref="A128:D128"/>
    <mergeCell ref="A129:D129"/>
    <mergeCell ref="A130:D130"/>
    <mergeCell ref="A131:D131"/>
    <mergeCell ref="A132:F132"/>
    <mergeCell ref="A133:A134"/>
    <mergeCell ref="B133:B134"/>
    <mergeCell ref="C133:E133"/>
    <mergeCell ref="F133:G133"/>
    <mergeCell ref="A135:G135"/>
    <mergeCell ref="B137:G137"/>
    <mergeCell ref="A138:G138"/>
    <mergeCell ref="A139:A140"/>
    <mergeCell ref="B139:B140"/>
    <mergeCell ref="C139:E139"/>
    <mergeCell ref="F139:G139"/>
    <mergeCell ref="C145:E145"/>
    <mergeCell ref="F145:G145"/>
    <mergeCell ref="A141:A142"/>
    <mergeCell ref="B141:B142"/>
    <mergeCell ref="C141:E141"/>
    <mergeCell ref="F141:G141"/>
    <mergeCell ref="B143:B144"/>
    <mergeCell ref="C143:E143"/>
    <mergeCell ref="F143:G143"/>
    <mergeCell ref="A143:A144"/>
    <mergeCell ref="A145:A146"/>
    <mergeCell ref="B145:B146"/>
    <mergeCell ref="A147:C147"/>
    <mergeCell ref="A148:C148"/>
    <mergeCell ref="A149:D149"/>
    <mergeCell ref="A150:D150"/>
    <mergeCell ref="A151:D151"/>
    <mergeCell ref="A152:D152"/>
    <mergeCell ref="A153:A154"/>
    <mergeCell ref="B153:B154"/>
    <mergeCell ref="C153:E153"/>
    <mergeCell ref="F153:G153"/>
    <mergeCell ref="A155:A156"/>
    <mergeCell ref="F155:G155"/>
    <mergeCell ref="B155:B156"/>
    <mergeCell ref="C155:E155"/>
    <mergeCell ref="C157:E157"/>
    <mergeCell ref="A159:C159"/>
    <mergeCell ref="A160:C160"/>
    <mergeCell ref="A161:D161"/>
    <mergeCell ref="A162:D162"/>
    <mergeCell ref="A163:D163"/>
    <mergeCell ref="A164:D164"/>
    <mergeCell ref="A165:F165"/>
    <mergeCell ref="A166:A167"/>
    <mergeCell ref="B166:B167"/>
    <mergeCell ref="C166:E166"/>
    <mergeCell ref="F166:G166"/>
    <mergeCell ref="A168:G168"/>
    <mergeCell ref="B170:G170"/>
    <mergeCell ref="A171:G171"/>
    <mergeCell ref="A172:A173"/>
    <mergeCell ref="B172:B173"/>
    <mergeCell ref="C172:E172"/>
    <mergeCell ref="F172:G172"/>
    <mergeCell ref="C178:E178"/>
    <mergeCell ref="F178:G178"/>
    <mergeCell ref="A174:A175"/>
    <mergeCell ref="B174:B175"/>
    <mergeCell ref="C174:E174"/>
    <mergeCell ref="F174:G174"/>
    <mergeCell ref="B176:B177"/>
    <mergeCell ref="C176:E176"/>
    <mergeCell ref="F176:G176"/>
    <mergeCell ref="A176:A177"/>
    <mergeCell ref="A178:A179"/>
    <mergeCell ref="B178:B179"/>
    <mergeCell ref="A180:C180"/>
    <mergeCell ref="A181:C181"/>
    <mergeCell ref="A182:D182"/>
    <mergeCell ref="A183:D183"/>
    <mergeCell ref="A184:D184"/>
    <mergeCell ref="A185:D185"/>
    <mergeCell ref="A186:A187"/>
    <mergeCell ref="B186:B187"/>
    <mergeCell ref="C186:E186"/>
    <mergeCell ref="F186:G186"/>
    <mergeCell ref="A188:A189"/>
    <mergeCell ref="F188:G188"/>
    <mergeCell ref="B188:B189"/>
    <mergeCell ref="C188:E188"/>
    <mergeCell ref="C190:E190"/>
    <mergeCell ref="A192:C192"/>
    <mergeCell ref="A193:C193"/>
    <mergeCell ref="A194:D194"/>
    <mergeCell ref="A195:D195"/>
    <mergeCell ref="A229:D229"/>
    <mergeCell ref="A230:D230"/>
    <mergeCell ref="A231:F231"/>
    <mergeCell ref="A232:A233"/>
    <mergeCell ref="B232:B233"/>
    <mergeCell ref="C232:E232"/>
    <mergeCell ref="F232:G232"/>
    <mergeCell ref="A234:G234"/>
    <mergeCell ref="B236:G236"/>
    <mergeCell ref="A237:G237"/>
    <mergeCell ref="A238:A239"/>
    <mergeCell ref="B238:B239"/>
    <mergeCell ref="C238:E238"/>
    <mergeCell ref="F238:G238"/>
    <mergeCell ref="C244:E244"/>
    <mergeCell ref="F244:G244"/>
    <mergeCell ref="A240:A241"/>
    <mergeCell ref="B240:B241"/>
    <mergeCell ref="C240:E240"/>
    <mergeCell ref="F240:G240"/>
    <mergeCell ref="B242:B243"/>
    <mergeCell ref="C242:E242"/>
    <mergeCell ref="F242:G242"/>
    <mergeCell ref="A242:A243"/>
    <mergeCell ref="A244:A245"/>
    <mergeCell ref="B244:B245"/>
    <mergeCell ref="A246:C246"/>
    <mergeCell ref="A247:C247"/>
    <mergeCell ref="A248:D248"/>
    <mergeCell ref="A249:D249"/>
    <mergeCell ref="A250:D250"/>
    <mergeCell ref="A251:D251"/>
    <mergeCell ref="A252:A253"/>
    <mergeCell ref="B252:B253"/>
    <mergeCell ref="C252:E252"/>
    <mergeCell ref="F252:G252"/>
    <mergeCell ref="A254:A255"/>
    <mergeCell ref="F254:G254"/>
    <mergeCell ref="A262:D262"/>
    <mergeCell ref="A263:D263"/>
    <mergeCell ref="A264:F264"/>
    <mergeCell ref="B254:B255"/>
    <mergeCell ref="C254:E254"/>
    <mergeCell ref="C256:E256"/>
    <mergeCell ref="A258:C258"/>
    <mergeCell ref="A259:C259"/>
    <mergeCell ref="A260:D260"/>
    <mergeCell ref="A261:D261"/>
    <mergeCell ref="A196:D196"/>
    <mergeCell ref="A197:D197"/>
    <mergeCell ref="A198:F198"/>
    <mergeCell ref="A199:A200"/>
    <mergeCell ref="B199:B200"/>
    <mergeCell ref="C199:E199"/>
    <mergeCell ref="F199:G199"/>
    <mergeCell ref="A201:G201"/>
    <mergeCell ref="B203:G203"/>
    <mergeCell ref="A204:G204"/>
    <mergeCell ref="A205:A206"/>
    <mergeCell ref="B205:B206"/>
    <mergeCell ref="C205:E205"/>
    <mergeCell ref="F205:G205"/>
    <mergeCell ref="C211:E211"/>
    <mergeCell ref="F211:G211"/>
    <mergeCell ref="A207:A208"/>
    <mergeCell ref="B207:B208"/>
    <mergeCell ref="C207:E207"/>
    <mergeCell ref="F207:G207"/>
    <mergeCell ref="B209:B210"/>
    <mergeCell ref="C209:E209"/>
    <mergeCell ref="F209:G209"/>
    <mergeCell ref="A209:A210"/>
    <mergeCell ref="A211:A212"/>
    <mergeCell ref="B211:B212"/>
    <mergeCell ref="A213:C213"/>
    <mergeCell ref="A214:C214"/>
    <mergeCell ref="A215:D215"/>
    <mergeCell ref="A216:D216"/>
    <mergeCell ref="A217:D217"/>
    <mergeCell ref="A218:D218"/>
    <mergeCell ref="A219:A220"/>
    <mergeCell ref="B219:B220"/>
    <mergeCell ref="C219:E219"/>
    <mergeCell ref="F219:G219"/>
    <mergeCell ref="A221:A222"/>
    <mergeCell ref="F221:G221"/>
    <mergeCell ref="B221:B222"/>
    <mergeCell ref="C221:E221"/>
    <mergeCell ref="C223:E223"/>
    <mergeCell ref="A225:C225"/>
    <mergeCell ref="A226:C226"/>
    <mergeCell ref="A227:D227"/>
    <mergeCell ref="A228:D228"/>
  </mergeCells>
  <drawing r:id="rId1"/>
</worksheet>
</file>