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ll Protection" sheetId="1" r:id="rId4"/>
  </sheets>
  <definedNames/>
  <calcPr/>
</workbook>
</file>

<file path=xl/sharedStrings.xml><?xml version="1.0" encoding="utf-8"?>
<sst xmlns="http://schemas.openxmlformats.org/spreadsheetml/2006/main" count="49" uniqueCount="41">
  <si>
    <t>Well Protection Cover</t>
  </si>
  <si>
    <t>Sl. No.</t>
  </si>
  <si>
    <t>Item</t>
  </si>
  <si>
    <t>No.</t>
  </si>
  <si>
    <t>L</t>
  </si>
  <si>
    <t>B</t>
  </si>
  <si>
    <t>D</t>
  </si>
  <si>
    <t>Total</t>
  </si>
  <si>
    <t xml:space="preserve">Unit </t>
  </si>
  <si>
    <t>Rate</t>
  </si>
  <si>
    <t>Amount</t>
  </si>
  <si>
    <t>Earth work in excavation by mechanical means (Hydraulic excavator) / manual means in foundation trenches or drains (not exceeding 1.5 m in width or 10 sqm on plan), including dressing of sides and ramming of bottoms, lift up to 1.5 m, including getting out the excavated soil and disposal of surplus excavated soil as directed, within a lead of 50 m. All kinds of soil as per DSR item 2.8.1</t>
  </si>
  <si>
    <t>Foundation</t>
  </si>
  <si>
    <t>m3</t>
  </si>
  <si>
    <t>Providing and laying in position cement concrete All work up to plinth level: 1:4:8 (1 cement : 4 coarse sand : 8 graded stone aggregate 40 mm nominal size) as per DSR item 4.1.8</t>
  </si>
  <si>
    <t>Deduction for Borewell</t>
  </si>
  <si>
    <r>
      <rPr>
        <rFont val="Merriweather"/>
        <color theme="1"/>
        <sz val="12.0"/>
      </rPr>
      <t>m</t>
    </r>
    <r>
      <rPr>
        <rFont val="Merriweather"/>
        <color theme="1"/>
        <sz val="12.0"/>
        <vertAlign val="superscript"/>
      </rPr>
      <t>3</t>
    </r>
  </si>
  <si>
    <t>Brick work with common burnt clay F.P.S. (non modular) bricks of class designation 7.5 in Cement mortar 1:6 as per DSR item 6.4.2</t>
  </si>
  <si>
    <t xml:space="preserve"> Side Wall</t>
  </si>
  <si>
    <r>
      <rPr>
        <rFont val="Merriweather"/>
        <color theme="1"/>
        <sz val="12.0"/>
      </rPr>
      <t>m</t>
    </r>
    <r>
      <rPr>
        <rFont val="Merriweather"/>
        <color theme="1"/>
        <sz val="12.0"/>
        <vertAlign val="superscript"/>
      </rPr>
      <t>3</t>
    </r>
  </si>
  <si>
    <t>Providing and laying in position specified grade of reinforced cement concrete, excluding the cost of centering, shuttering, finishing and reinforcement - All work up to plinth level: 1:2:4 as per DSR item 5.1.3</t>
  </si>
  <si>
    <t>Slab</t>
  </si>
  <si>
    <r>
      <rPr>
        <rFont val="Merriweather"/>
        <color theme="1"/>
        <sz val="12.0"/>
      </rPr>
      <t>m</t>
    </r>
    <r>
      <rPr>
        <rFont val="Merriweather"/>
        <color theme="1"/>
        <sz val="12.0"/>
        <vertAlign val="superscript"/>
      </rPr>
      <t>3</t>
    </r>
  </si>
  <si>
    <t>Steel reinforcement for R.C.C. work including straightening, cutting, bending, placing in position and binding all complete above plinth level (Mild and Medium Tensile steel bars) as per DSR item 5.22.1</t>
  </si>
  <si>
    <t>Quantity as item 4</t>
  </si>
  <si>
    <r>
      <rPr>
        <rFont val="Merriweather"/>
        <color theme="1"/>
        <sz val="12.0"/>
      </rPr>
      <t>m</t>
    </r>
    <r>
      <rPr>
        <rFont val="Merriweather"/>
        <color theme="1"/>
        <sz val="12.0"/>
        <vertAlign val="superscript"/>
      </rPr>
      <t>3</t>
    </r>
  </si>
  <si>
    <t>at  80 kg/m3</t>
  </si>
  <si>
    <t>kg</t>
  </si>
  <si>
    <t>Centering and shuttering including strutting, propping etc. and removal of form for roofs etc. for mass concrete as per DSR item 5.9.3</t>
  </si>
  <si>
    <r>
      <rPr>
        <rFont val="Merriweather"/>
        <color theme="1"/>
        <sz val="12.0"/>
      </rPr>
      <t>m</t>
    </r>
    <r>
      <rPr>
        <rFont val="Merriweather"/>
        <color theme="1"/>
        <sz val="12.0"/>
        <vertAlign val="superscript"/>
      </rPr>
      <t>2</t>
    </r>
  </si>
  <si>
    <r>
      <rPr>
        <rFont val="Merriweather"/>
        <color theme="1"/>
        <sz val="12.0"/>
      </rPr>
      <t>m</t>
    </r>
    <r>
      <rPr>
        <rFont val="Merriweather"/>
        <color theme="1"/>
        <sz val="12.0"/>
        <vertAlign val="superscript"/>
      </rPr>
      <t>2</t>
    </r>
  </si>
  <si>
    <t>12 mm cement plaster of mix 1:4 as per DSR item  13.1.1</t>
  </si>
  <si>
    <t xml:space="preserve">Outside wall </t>
  </si>
  <si>
    <t xml:space="preserve">Inside wall </t>
  </si>
  <si>
    <t>Top of wall</t>
  </si>
  <si>
    <t>Slab top and bottom</t>
  </si>
  <si>
    <t>Side of slab</t>
  </si>
  <si>
    <r>
      <rPr>
        <rFont val="Merriweather"/>
        <color theme="1"/>
        <sz val="12.0"/>
      </rPr>
      <t>m</t>
    </r>
    <r>
      <rPr>
        <rFont val="Merriweather"/>
        <color theme="1"/>
        <sz val="12.0"/>
        <vertAlign val="superscript"/>
      </rPr>
      <t>2</t>
    </r>
  </si>
  <si>
    <t>Unforeseen if any</t>
  </si>
  <si>
    <t>TOTAL</t>
  </si>
  <si>
    <t>Say Rs. 3800 x Index</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</si>
</sst>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RED]0.00"/>
    <numFmt numFmtId="165" formatCode="0.0000;[RED]0.0000"/>
    <numFmt numFmtId="166" formatCode="0.0000;[RED]\-0.0000"/>
    <numFmt numFmtId="167" formatCode="0.000;[RED]0.000"/>
    <numFmt numFmtId="168" formatCode="0.000;[RED]\-0.000"/>
    <numFmt numFmtId="169" formatCode="0.000"/>
  </numFmts>
  <fonts count="5">
    <font>
      <sz val="10.0"/>
      <color rgb="FF000000"/>
      <name val="Arial"/>
      <scheme val="minor"/>
    </font>
    <font>
      <b/>
      <sz val="12.0"/>
      <color theme="1"/>
      <name val="Merriweather"/>
    </font>
    <font>
      <sz val="12.0"/>
      <color theme="1"/>
      <name val="Merriweather"/>
    </font>
    <font/>
    <font>
      <color theme="1"/>
      <name val="Arial"/>
      <scheme val="minor"/>
    </font>
  </fonts>
  <fills count="3">
    <fill>
      <patternFill patternType="none"/>
    </fill>
    <fill>
      <patternFill patternType="lightGray"/>
    </fill>
    <fill>
      <patternFill patternType="solid">
        <fgColor rgb="FFEAD1DC"/>
        <bgColor rgb="FFEAD1DC"/>
      </patternFill>
    </fill>
  </fills>
  <borders count="5">
    <border/>
    <border>
      <left style="thin">
        <color rgb="FF3D3D3D"/>
      </left>
      <right style="thin">
        <color rgb="FF3D3D3D"/>
      </right>
      <top style="thin">
        <color rgb="FF3D3D3D"/>
      </top>
      <bottom style="thin">
        <color rgb="FF3D3D3D"/>
      </bottom>
    </border>
    <border>
      <left style="thin">
        <color rgb="FF3D3D3D"/>
      </left>
      <top style="thin">
        <color rgb="FF3D3D3D"/>
      </top>
      <bottom style="thin">
        <color rgb="FF3D3D3D"/>
      </bottom>
    </border>
    <border>
      <top style="thin">
        <color rgb="FF3D3D3D"/>
      </top>
      <bottom style="thin">
        <color rgb="FF3D3D3D"/>
      </bottom>
    </border>
    <border>
      <right style="thin">
        <color rgb="FF3D3D3D"/>
      </right>
      <top style="thin">
        <color rgb="FF3D3D3D"/>
      </top>
      <bottom style="thin">
        <color rgb="FF3D3D3D"/>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1" fillId="2" fontId="2" numFmtId="0" xfId="0" applyAlignment="1" applyBorder="1" applyFont="1">
      <alignment horizontal="center" shrinkToFit="0" vertical="center" wrapText="1"/>
    </xf>
    <xf borderId="1" fillId="2" fontId="2" numFmtId="164" xfId="0" applyAlignment="1" applyBorder="1" applyFont="1" applyNumberFormat="1">
      <alignment horizontal="center" shrinkToFit="0" vertical="center" wrapText="1"/>
    </xf>
    <xf borderId="1" fillId="2" fontId="2" numFmtId="2" xfId="0" applyAlignment="1" applyBorder="1" applyFont="1" applyNumberFormat="1">
      <alignment horizontal="center" shrinkToFit="0" vertical="center" wrapText="1"/>
    </xf>
    <xf borderId="2" fillId="2" fontId="2" numFmtId="0" xfId="0" applyAlignment="1" applyBorder="1" applyFont="1">
      <alignment readingOrder="0" shrinkToFit="0" vertical="center" wrapText="1"/>
    </xf>
    <xf borderId="3" fillId="0" fontId="3" numFmtId="0" xfId="0" applyBorder="1" applyFont="1"/>
    <xf borderId="4" fillId="0" fontId="3" numFmtId="0" xfId="0" applyBorder="1" applyFont="1"/>
    <xf borderId="1" fillId="2" fontId="2" numFmtId="0" xfId="0" applyAlignment="1" applyBorder="1" applyFont="1">
      <alignment shrinkToFit="0" vertical="center" wrapText="1"/>
    </xf>
    <xf borderId="1" fillId="2" fontId="2" numFmtId="165" xfId="0" applyAlignment="1" applyBorder="1" applyFont="1" applyNumberFormat="1">
      <alignment horizontal="center" shrinkToFit="0" vertical="center" wrapText="1"/>
    </xf>
    <xf borderId="1" fillId="2" fontId="2" numFmtId="166" xfId="0" applyAlignment="1" applyBorder="1" applyFont="1" applyNumberFormat="1">
      <alignment horizontal="center" shrinkToFit="0" vertical="center" wrapText="1"/>
    </xf>
    <xf borderId="1" fillId="2" fontId="2" numFmtId="0" xfId="0" applyAlignment="1" applyBorder="1" applyFont="1">
      <alignment horizontal="center" readingOrder="0" shrinkToFit="0" vertical="center" wrapText="1"/>
    </xf>
    <xf borderId="2" fillId="2" fontId="2" numFmtId="0" xfId="0" applyAlignment="1" applyBorder="1" applyFont="1">
      <alignment horizontal="left" readingOrder="0" shrinkToFit="0" vertical="center" wrapText="1"/>
    </xf>
    <xf borderId="1" fillId="2" fontId="2" numFmtId="167" xfId="0" applyAlignment="1" applyBorder="1" applyFont="1" applyNumberFormat="1">
      <alignment horizontal="center" shrinkToFit="0" vertical="center" wrapText="1"/>
    </xf>
    <xf borderId="1" fillId="2" fontId="2" numFmtId="168" xfId="0" applyAlignment="1" applyBorder="1" applyFont="1" applyNumberFormat="1">
      <alignment horizontal="center" shrinkToFit="0" vertical="center" wrapText="1"/>
    </xf>
    <xf borderId="1" fillId="2" fontId="2" numFmtId="169" xfId="0" applyAlignment="1" applyBorder="1" applyFont="1" applyNumberFormat="1">
      <alignment horizontal="center" shrinkToFit="0" vertical="center" wrapText="1"/>
    </xf>
    <xf borderId="0" fillId="2" fontId="4" numFmtId="0" xfId="0" applyFont="1"/>
    <xf borderId="2" fillId="2" fontId="2" numFmtId="0" xfId="0" applyAlignment="1" applyBorder="1" applyFont="1">
      <alignment shrinkToFit="0" vertical="center" wrapText="1"/>
    </xf>
    <xf borderId="1" fillId="2" fontId="2" numFmtId="2" xfId="0" applyAlignment="1" applyBorder="1" applyFont="1" applyNumberFormat="1">
      <alignment horizontal="center" readingOrder="0" shrinkToFit="0" vertical="center" wrapText="1"/>
    </xf>
    <xf borderId="2" fillId="2" fontId="1" numFmtId="0" xfId="0" applyAlignment="1" applyBorder="1" applyFont="1">
      <alignment shrinkToFit="0" vertical="center" wrapText="1"/>
    </xf>
    <xf borderId="1" fillId="2" fontId="1" numFmtId="2" xfId="0" applyAlignment="1" applyBorder="1" applyFont="1" applyNumberFormat="1">
      <alignment horizontal="center" shrinkToFit="0" vertical="center" wrapText="1"/>
    </xf>
    <xf borderId="2" fillId="2" fontId="1"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pageSetUpPr/>
  </sheetPr>
  <sheetViews>
    <sheetView workbookViewId="0"/>
  </sheetViews>
  <sheetFormatPr customHeight="1" defaultColWidth="12.63" defaultRowHeight="15.75"/>
  <cols>
    <col customWidth="1" min="1" max="1" width="4.0"/>
    <col customWidth="1" min="2" max="2" width="18.5"/>
    <col customWidth="1" min="3" max="3" width="4.13"/>
    <col customWidth="1" min="4" max="5" width="5.0"/>
    <col customWidth="1" min="6" max="6" width="6.38"/>
    <col customWidth="1" min="7" max="7" width="10.38"/>
    <col customWidth="1" min="8" max="8" width="5.13"/>
    <col customWidth="1" min="9" max="9" width="8.38"/>
    <col customWidth="1" min="10" max="10" width="9.0"/>
  </cols>
  <sheetData>
    <row r="1">
      <c r="A1" s="1" t="s">
        <v>0</v>
      </c>
    </row>
    <row r="2">
      <c r="A2" s="2" t="s">
        <v>1</v>
      </c>
      <c r="B2" s="2" t="s">
        <v>2</v>
      </c>
      <c r="C2" s="2" t="s">
        <v>3</v>
      </c>
      <c r="D2" s="2" t="s">
        <v>4</v>
      </c>
      <c r="E2" s="2" t="s">
        <v>5</v>
      </c>
      <c r="F2" s="2" t="s">
        <v>6</v>
      </c>
      <c r="G2" s="3" t="s">
        <v>7</v>
      </c>
      <c r="H2" s="2" t="s">
        <v>8</v>
      </c>
      <c r="I2" s="2" t="s">
        <v>9</v>
      </c>
      <c r="J2" s="4" t="s">
        <v>10</v>
      </c>
    </row>
    <row r="3">
      <c r="A3" s="2">
        <v>1.0</v>
      </c>
      <c r="B3" s="5" t="s">
        <v>11</v>
      </c>
      <c r="C3" s="6"/>
      <c r="D3" s="6"/>
      <c r="E3" s="6"/>
      <c r="F3" s="6"/>
      <c r="G3" s="6"/>
      <c r="H3" s="6"/>
      <c r="I3" s="6"/>
      <c r="J3" s="7"/>
    </row>
    <row r="4">
      <c r="A4" s="2"/>
      <c r="B4" s="8" t="s">
        <v>12</v>
      </c>
      <c r="C4" s="2">
        <v>1.0</v>
      </c>
      <c r="D4" s="2">
        <v>0.75</v>
      </c>
      <c r="E4" s="2">
        <v>0.75</v>
      </c>
      <c r="F4" s="2">
        <v>0.2</v>
      </c>
      <c r="G4" s="9">
        <f>PRODUCT(C4:F4)</f>
        <v>0.1125</v>
      </c>
      <c r="H4" s="2"/>
      <c r="I4" s="2"/>
      <c r="J4" s="4"/>
    </row>
    <row r="5">
      <c r="A5" s="2"/>
      <c r="B5" s="8" t="s">
        <v>7</v>
      </c>
      <c r="C5" s="2"/>
      <c r="D5" s="2"/>
      <c r="E5" s="2"/>
      <c r="F5" s="2"/>
      <c r="G5" s="10">
        <f>SUM(G4)</f>
        <v>0.1125</v>
      </c>
      <c r="H5" s="11" t="s">
        <v>13</v>
      </c>
      <c r="I5" s="11">
        <v>249.03</v>
      </c>
      <c r="J5" s="4">
        <f>G5*I5</f>
        <v>28.015875</v>
      </c>
    </row>
    <row r="6">
      <c r="A6" s="2">
        <v>2.0</v>
      </c>
      <c r="B6" s="12" t="s">
        <v>14</v>
      </c>
      <c r="C6" s="6"/>
      <c r="D6" s="6"/>
      <c r="E6" s="6"/>
      <c r="F6" s="6"/>
      <c r="G6" s="6"/>
      <c r="H6" s="6"/>
      <c r="I6" s="6"/>
      <c r="J6" s="7"/>
    </row>
    <row r="7">
      <c r="A7" s="2"/>
      <c r="B7" s="8" t="s">
        <v>12</v>
      </c>
      <c r="C7" s="2">
        <v>1.0</v>
      </c>
      <c r="D7" s="2">
        <v>0.75</v>
      </c>
      <c r="E7" s="2">
        <v>0.75</v>
      </c>
      <c r="F7" s="2">
        <v>0.1</v>
      </c>
      <c r="G7" s="13">
        <f t="shared" ref="G7:G8" si="1">PRODUCT(C7:F7)</f>
        <v>0.05625</v>
      </c>
      <c r="H7" s="2"/>
      <c r="I7" s="2"/>
      <c r="J7" s="4"/>
    </row>
    <row r="8">
      <c r="A8" s="2"/>
      <c r="B8" s="8" t="s">
        <v>15</v>
      </c>
      <c r="C8" s="11">
        <v>3.14</v>
      </c>
      <c r="D8" s="11">
        <v>0.07</v>
      </c>
      <c r="E8" s="2">
        <v>0.07</v>
      </c>
      <c r="F8" s="11">
        <v>0.1</v>
      </c>
      <c r="G8" s="13">
        <f t="shared" si="1"/>
        <v>0.0015386</v>
      </c>
      <c r="H8" s="2"/>
      <c r="I8" s="2"/>
      <c r="J8" s="4"/>
    </row>
    <row r="9">
      <c r="A9" s="2"/>
      <c r="B9" s="8" t="s">
        <v>7</v>
      </c>
      <c r="C9" s="2"/>
      <c r="D9" s="2"/>
      <c r="E9" s="2"/>
      <c r="F9" s="2"/>
      <c r="G9" s="13">
        <f>G7-G8</f>
        <v>0.0547114</v>
      </c>
      <c r="H9" s="2" t="s">
        <v>16</v>
      </c>
      <c r="I9" s="11">
        <v>5491.79</v>
      </c>
      <c r="J9" s="4">
        <f>G9*I9</f>
        <v>300.4635194</v>
      </c>
    </row>
    <row r="10">
      <c r="A10" s="2">
        <v>3.0</v>
      </c>
      <c r="B10" s="12" t="s">
        <v>17</v>
      </c>
      <c r="C10" s="6"/>
      <c r="D10" s="6"/>
      <c r="E10" s="6"/>
      <c r="F10" s="6"/>
      <c r="G10" s="6"/>
      <c r="H10" s="6"/>
      <c r="I10" s="6"/>
      <c r="J10" s="7"/>
    </row>
    <row r="11">
      <c r="A11" s="2"/>
      <c r="B11" s="8" t="s">
        <v>18</v>
      </c>
      <c r="C11" s="2">
        <v>4.0</v>
      </c>
      <c r="D11" s="2">
        <v>0.65</v>
      </c>
      <c r="E11" s="2">
        <v>0.1</v>
      </c>
      <c r="F11" s="2">
        <v>0.6</v>
      </c>
      <c r="G11" s="13">
        <f>PRODUCT(C11:F11)</f>
        <v>0.156</v>
      </c>
      <c r="H11" s="2"/>
      <c r="I11" s="2"/>
      <c r="J11" s="4"/>
    </row>
    <row r="12">
      <c r="A12" s="2"/>
      <c r="B12" s="8" t="s">
        <v>7</v>
      </c>
      <c r="C12" s="2"/>
      <c r="D12" s="2"/>
      <c r="E12" s="2"/>
      <c r="F12" s="2"/>
      <c r="G12" s="14">
        <f>SUM(G11)</f>
        <v>0.156</v>
      </c>
      <c r="H12" s="2" t="s">
        <v>19</v>
      </c>
      <c r="I12" s="11">
        <v>7195.35</v>
      </c>
      <c r="J12" s="4">
        <f>G12*I12</f>
        <v>1122.4746</v>
      </c>
    </row>
    <row r="13">
      <c r="A13" s="2">
        <v>4.0</v>
      </c>
      <c r="B13" s="12" t="s">
        <v>20</v>
      </c>
      <c r="C13" s="6"/>
      <c r="D13" s="6"/>
      <c r="E13" s="6"/>
      <c r="F13" s="6"/>
      <c r="G13" s="6"/>
      <c r="H13" s="6"/>
      <c r="I13" s="6"/>
      <c r="J13" s="7"/>
    </row>
    <row r="14">
      <c r="A14" s="2"/>
      <c r="B14" s="8" t="s">
        <v>21</v>
      </c>
      <c r="C14" s="2">
        <v>1.0</v>
      </c>
      <c r="D14" s="2">
        <v>0.8</v>
      </c>
      <c r="E14" s="2">
        <v>0.8</v>
      </c>
      <c r="F14" s="2">
        <v>0.1</v>
      </c>
      <c r="G14" s="13">
        <f>PRODUCT(C14:F14)</f>
        <v>0.064</v>
      </c>
      <c r="H14" s="2"/>
      <c r="I14" s="2"/>
      <c r="J14" s="4"/>
    </row>
    <row r="15">
      <c r="A15" s="2"/>
      <c r="B15" s="8" t="s">
        <v>7</v>
      </c>
      <c r="C15" s="2"/>
      <c r="D15" s="2"/>
      <c r="E15" s="2"/>
      <c r="F15" s="2"/>
      <c r="G15" s="14">
        <f>SUM(G14)</f>
        <v>0.064</v>
      </c>
      <c r="H15" s="2" t="s">
        <v>22</v>
      </c>
      <c r="I15" s="11">
        <v>6897.84</v>
      </c>
      <c r="J15" s="4">
        <f>G15*I15</f>
        <v>441.46176</v>
      </c>
    </row>
    <row r="16">
      <c r="A16" s="2">
        <v>5.0</v>
      </c>
      <c r="B16" s="12" t="s">
        <v>23</v>
      </c>
      <c r="C16" s="6"/>
      <c r="D16" s="6"/>
      <c r="E16" s="6"/>
      <c r="F16" s="6"/>
      <c r="G16" s="6"/>
      <c r="H16" s="6"/>
      <c r="I16" s="6"/>
      <c r="J16" s="7"/>
    </row>
    <row r="17">
      <c r="A17" s="2"/>
      <c r="B17" s="8" t="s">
        <v>24</v>
      </c>
      <c r="C17" s="2"/>
      <c r="D17" s="2"/>
      <c r="E17" s="2"/>
      <c r="F17" s="2"/>
      <c r="G17" s="13">
        <f>G15</f>
        <v>0.064</v>
      </c>
      <c r="H17" s="2" t="s">
        <v>25</v>
      </c>
      <c r="I17" s="2"/>
      <c r="J17" s="4"/>
    </row>
    <row r="18">
      <c r="A18" s="2"/>
      <c r="B18" s="8" t="s">
        <v>26</v>
      </c>
      <c r="C18" s="2"/>
      <c r="D18" s="2"/>
      <c r="E18" s="2">
        <v>80.0</v>
      </c>
      <c r="F18" s="15">
        <f>G17</f>
        <v>0.064</v>
      </c>
      <c r="G18" s="13">
        <f>PRODUCT(C18:F18)</f>
        <v>5.12</v>
      </c>
      <c r="H18" s="2" t="s">
        <v>27</v>
      </c>
      <c r="I18" s="11">
        <v>77.22</v>
      </c>
      <c r="J18" s="4">
        <f>G18*I18</f>
        <v>395.3664</v>
      </c>
    </row>
    <row r="19">
      <c r="A19" s="2">
        <v>6.0</v>
      </c>
      <c r="B19" s="12" t="s">
        <v>28</v>
      </c>
      <c r="C19" s="6"/>
      <c r="D19" s="6"/>
      <c r="E19" s="6"/>
      <c r="F19" s="6"/>
      <c r="G19" s="6"/>
      <c r="H19" s="6"/>
      <c r="I19" s="6"/>
      <c r="J19" s="7"/>
    </row>
    <row r="20">
      <c r="A20" s="2"/>
      <c r="B20" s="8" t="s">
        <v>21</v>
      </c>
      <c r="C20" s="11">
        <v>4.0</v>
      </c>
      <c r="D20" s="2">
        <f>D14</f>
        <v>0.8</v>
      </c>
      <c r="E20" s="2"/>
      <c r="F20" s="2">
        <f>F14</f>
        <v>0.1</v>
      </c>
      <c r="G20" s="13">
        <f>PRODUCT(C20:F20)</f>
        <v>0.32</v>
      </c>
      <c r="H20" s="2" t="s">
        <v>29</v>
      </c>
      <c r="I20" s="2"/>
      <c r="J20" s="4"/>
    </row>
    <row r="21">
      <c r="A21" s="2"/>
      <c r="B21" s="8" t="s">
        <v>7</v>
      </c>
      <c r="C21" s="2"/>
      <c r="D21" s="2"/>
      <c r="E21" s="2"/>
      <c r="F21" s="2"/>
      <c r="G21" s="13">
        <f>SUM(G20)</f>
        <v>0.32</v>
      </c>
      <c r="H21" s="2" t="s">
        <v>30</v>
      </c>
      <c r="I21" s="11">
        <v>665.45</v>
      </c>
      <c r="J21" s="4">
        <f>G21*I21</f>
        <v>212.944</v>
      </c>
    </row>
    <row r="22">
      <c r="A22" s="2">
        <v>7.0</v>
      </c>
      <c r="B22" s="12" t="s">
        <v>31</v>
      </c>
      <c r="C22" s="6"/>
      <c r="D22" s="6"/>
      <c r="E22" s="6"/>
      <c r="F22" s="6"/>
      <c r="G22" s="6"/>
      <c r="H22" s="6"/>
      <c r="I22" s="6"/>
      <c r="J22" s="7"/>
    </row>
    <row r="23">
      <c r="A23" s="2"/>
      <c r="B23" s="8" t="s">
        <v>32</v>
      </c>
      <c r="C23" s="2">
        <v>4.0</v>
      </c>
      <c r="D23" s="11">
        <v>0.75</v>
      </c>
      <c r="E23" s="2"/>
      <c r="F23" s="2">
        <v>0.5</v>
      </c>
      <c r="G23" s="13">
        <f t="shared" ref="G23:G24" si="2">PRODUCT(C23:F23)</f>
        <v>1.5</v>
      </c>
      <c r="H23" s="2"/>
      <c r="I23" s="2"/>
      <c r="J23" s="4"/>
    </row>
    <row r="24">
      <c r="A24" s="2"/>
      <c r="B24" s="8" t="s">
        <v>33</v>
      </c>
      <c r="C24" s="2">
        <v>4.0</v>
      </c>
      <c r="D24" s="2">
        <f>D23-2*E11</f>
        <v>0.55</v>
      </c>
      <c r="E24" s="2"/>
      <c r="F24" s="2">
        <v>0.6</v>
      </c>
      <c r="G24" s="13">
        <f t="shared" si="2"/>
        <v>1.32</v>
      </c>
      <c r="H24" s="2"/>
      <c r="I24" s="2"/>
      <c r="J24" s="4"/>
    </row>
    <row r="25">
      <c r="A25" s="2"/>
      <c r="B25" s="8" t="s">
        <v>34</v>
      </c>
      <c r="C25" s="11">
        <v>4.0</v>
      </c>
      <c r="D25" s="11">
        <v>0.65</v>
      </c>
      <c r="E25" s="2">
        <f>E11</f>
        <v>0.1</v>
      </c>
      <c r="F25" s="16"/>
      <c r="G25" s="13">
        <f>PRODUCT(C25:E25)</f>
        <v>0.26</v>
      </c>
      <c r="H25" s="2"/>
      <c r="I25" s="2"/>
      <c r="J25" s="4"/>
    </row>
    <row r="26">
      <c r="A26" s="2"/>
      <c r="B26" s="8" t="s">
        <v>35</v>
      </c>
      <c r="C26" s="2">
        <v>2.0</v>
      </c>
      <c r="D26" s="2">
        <f t="shared" ref="D26:E26" si="3">D14</f>
        <v>0.8</v>
      </c>
      <c r="E26" s="2">
        <f t="shared" si="3"/>
        <v>0.8</v>
      </c>
      <c r="F26" s="2"/>
      <c r="G26" s="13">
        <f t="shared" ref="G26:G27" si="4">PRODUCT(C26:F26)</f>
        <v>1.28</v>
      </c>
      <c r="H26" s="2"/>
      <c r="I26" s="2"/>
      <c r="J26" s="4"/>
    </row>
    <row r="27">
      <c r="A27" s="2"/>
      <c r="B27" s="8" t="s">
        <v>36</v>
      </c>
      <c r="C27" s="2">
        <v>4.0</v>
      </c>
      <c r="D27" s="2">
        <f>D26</f>
        <v>0.8</v>
      </c>
      <c r="E27" s="2"/>
      <c r="F27" s="2">
        <f>F14</f>
        <v>0.1</v>
      </c>
      <c r="G27" s="13">
        <f t="shared" si="4"/>
        <v>0.32</v>
      </c>
      <c r="H27" s="2"/>
      <c r="I27" s="2"/>
      <c r="J27" s="4"/>
    </row>
    <row r="28">
      <c r="A28" s="2"/>
      <c r="B28" s="8" t="s">
        <v>7</v>
      </c>
      <c r="C28" s="2"/>
      <c r="D28" s="2"/>
      <c r="E28" s="2"/>
      <c r="F28" s="2"/>
      <c r="G28" s="13">
        <f>SUM(G23:G27)</f>
        <v>4.68</v>
      </c>
      <c r="H28" s="2" t="s">
        <v>37</v>
      </c>
      <c r="I28" s="11">
        <v>255.98</v>
      </c>
      <c r="J28" s="4">
        <f>G28*I28</f>
        <v>1197.9864</v>
      </c>
    </row>
    <row r="29">
      <c r="A29" s="2">
        <v>8.0</v>
      </c>
      <c r="B29" s="17" t="s">
        <v>38</v>
      </c>
      <c r="C29" s="6"/>
      <c r="D29" s="6"/>
      <c r="E29" s="6"/>
      <c r="F29" s="6"/>
      <c r="G29" s="6"/>
      <c r="H29" s="6"/>
      <c r="I29" s="7"/>
      <c r="J29" s="18">
        <v>101.29</v>
      </c>
    </row>
    <row r="30">
      <c r="A30" s="2"/>
      <c r="B30" s="19" t="s">
        <v>39</v>
      </c>
      <c r="C30" s="6"/>
      <c r="D30" s="6"/>
      <c r="E30" s="6"/>
      <c r="F30" s="6"/>
      <c r="G30" s="6"/>
      <c r="H30" s="6"/>
      <c r="I30" s="7"/>
      <c r="J30" s="20">
        <f>J5+J9+J12+J15+J18+J21+J28+J29</f>
        <v>3800.002554</v>
      </c>
    </row>
    <row r="31">
      <c r="A31" s="11"/>
      <c r="B31" s="21" t="s">
        <v>40</v>
      </c>
      <c r="C31" s="6"/>
      <c r="D31" s="6"/>
      <c r="E31" s="6"/>
      <c r="F31" s="6"/>
      <c r="G31" s="6"/>
      <c r="H31" s="6"/>
      <c r="I31" s="6"/>
      <c r="J31" s="7"/>
    </row>
  </sheetData>
  <mergeCells count="11">
    <mergeCell ref="B22:J22"/>
    <mergeCell ref="B29:I29"/>
    <mergeCell ref="B30:I30"/>
    <mergeCell ref="B31:J31"/>
    <mergeCell ref="A1:J1"/>
    <mergeCell ref="B3:J3"/>
    <mergeCell ref="B6:J6"/>
    <mergeCell ref="B10:J10"/>
    <mergeCell ref="B13:J13"/>
    <mergeCell ref="B16:J16"/>
    <mergeCell ref="B19:J19"/>
  </mergeCells>
  <printOptions/>
  <pageMargins bottom="0.75" footer="0.0" header="0.0" left="0.7" right="0.7" top="0.75"/>
  <pageSetup orientation="landscape"/>
  <headerFooter>
    <oddFooter>&amp;RDirector            </oddFooter>
  </headerFooter>
  <drawing r:id="rId1"/>
</worksheet>
</file>