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ants with Tap" sheetId="1" r:id="rId4"/>
  </sheets>
  <definedNames/>
  <calcPr/>
</workbook>
</file>

<file path=xl/sharedStrings.xml><?xml version="1.0" encoding="utf-8"?>
<sst xmlns="http://schemas.openxmlformats.org/spreadsheetml/2006/main" count="104" uniqueCount="48">
  <si>
    <t>GROUND WATER DEPARTMENT REVISED RATES 2021</t>
  </si>
  <si>
    <t>I.   HYDRANTS WITH TAP  (for common use of size 0.8 x 0.5 m platform)</t>
  </si>
  <si>
    <r>
      <rPr>
        <rFont val="Merriweather"/>
        <color rgb="FF000000"/>
        <sz val="12.0"/>
      </rPr>
      <t>110 mm 4kg/cm</t>
    </r>
    <r>
      <rPr>
        <rFont val="Merriweather"/>
        <color rgb="FF000000"/>
        <sz val="12.0"/>
        <vertAlign val="superscript"/>
      </rPr>
      <t>2</t>
    </r>
    <r>
      <rPr>
        <rFont val="Merriweather"/>
        <color rgb="FF000000"/>
        <sz val="12.0"/>
      </rPr>
      <t xml:space="preserve"> PVC Pipe (MR55)</t>
    </r>
  </si>
  <si>
    <t>cm</t>
  </si>
  <si>
    <t>/m</t>
  </si>
  <si>
    <r>
      <rPr>
        <rFont val="Merriweather"/>
        <color rgb="FF000000"/>
        <sz val="12.0"/>
      </rPr>
      <t>32mm 10kg/cm</t>
    </r>
    <r>
      <rPr>
        <rFont val="Merriweather"/>
        <color rgb="FF000000"/>
        <sz val="12.0"/>
        <vertAlign val="superscript"/>
      </rPr>
      <t>2</t>
    </r>
    <r>
      <rPr>
        <rFont val="Merriweather"/>
        <color rgb="FF000000"/>
        <sz val="12.0"/>
      </rPr>
      <t xml:space="preserve"> PVC Pipe (MR44)</t>
    </r>
  </si>
  <si>
    <t xml:space="preserve"> PVC tap (MR10048)</t>
  </si>
  <si>
    <t>No</t>
  </si>
  <si>
    <t>/E</t>
  </si>
  <si>
    <t>25mm GI Nipple</t>
  </si>
  <si>
    <t>25mm GI elbow</t>
  </si>
  <si>
    <t>¾" X ½" GI Reducer</t>
  </si>
  <si>
    <t>1" X ¾" GI Reducer</t>
  </si>
  <si>
    <t xml:space="preserve"> Sub Total</t>
  </si>
  <si>
    <t>Water charges 1%</t>
  </si>
  <si>
    <t>Total</t>
  </si>
  <si>
    <t>CPOH 15%</t>
  </si>
  <si>
    <t xml:space="preserve">Total    </t>
  </si>
  <si>
    <t>Earth work excavation  as per DSR item 2.8.1</t>
  </si>
  <si>
    <r>
      <rPr>
        <rFont val="Merriweather"/>
        <color rgb="FF000000"/>
        <sz val="12.0"/>
      </rPr>
      <t>m</t>
    </r>
    <r>
      <rPr>
        <rFont val="Merriweather"/>
        <color rgb="FF000000"/>
        <sz val="12.0"/>
        <vertAlign val="superscript"/>
      </rPr>
      <t>3</t>
    </r>
  </si>
  <si>
    <t>/m3</t>
  </si>
  <si>
    <t>Cement concrete 1:2:4, 20mm with nominal size graded stone, for filling the PVC Pipe and  platform construction as per DSR item 4.1.3</t>
  </si>
  <si>
    <r>
      <rPr>
        <rFont val="Merriweather"/>
        <color rgb="FF000000"/>
        <sz val="12.0"/>
      </rPr>
      <t>m</t>
    </r>
    <r>
      <rPr>
        <rFont val="Merriweather"/>
        <color rgb="FF000000"/>
        <sz val="12.0"/>
        <vertAlign val="superscript"/>
      </rPr>
      <t>3</t>
    </r>
  </si>
  <si>
    <t>Form work  as per DSR item 5.9.1</t>
  </si>
  <si>
    <r>
      <rPr>
        <rFont val="Merriweather"/>
        <color rgb="FF000000"/>
        <sz val="12.0"/>
      </rPr>
      <t>m</t>
    </r>
    <r>
      <rPr>
        <rFont val="Merriweather"/>
        <color rgb="FF000000"/>
        <sz val="12.0"/>
        <vertAlign val="superscript"/>
      </rPr>
      <t>2</t>
    </r>
  </si>
  <si>
    <r>
      <rPr>
        <rFont val="Merriweather"/>
        <color rgb="FF000000"/>
        <sz val="12.0"/>
      </rPr>
      <t>/m</t>
    </r>
    <r>
      <rPr>
        <rFont val="Merriweather"/>
        <color rgb="FF000000"/>
        <sz val="12.0"/>
        <vertAlign val="superscript"/>
      </rPr>
      <t>2</t>
    </r>
  </si>
  <si>
    <t>Plastering with CM 1:4 12cm thick with for platform base as per DSR item 13.1.1</t>
  </si>
  <si>
    <r>
      <rPr>
        <rFont val="Merriweather"/>
        <color rgb="FF000000"/>
        <sz val="12.0"/>
      </rPr>
      <t>m</t>
    </r>
    <r>
      <rPr>
        <rFont val="Merriweather"/>
        <color rgb="FF000000"/>
        <sz val="12.0"/>
        <vertAlign val="superscript"/>
      </rPr>
      <t>2</t>
    </r>
  </si>
  <si>
    <r>
      <rPr>
        <rFont val="Merriweather"/>
        <color rgb="FF000000"/>
        <sz val="12.0"/>
      </rPr>
      <t>/m</t>
    </r>
    <r>
      <rPr>
        <rFont val="Merriweather"/>
        <color rgb="FF000000"/>
        <sz val="12.0"/>
        <vertAlign val="superscript"/>
      </rPr>
      <t>2</t>
    </r>
  </si>
  <si>
    <t xml:space="preserve">Labour charge for Hydrants for all fittings
Fitter (0116)
</t>
  </si>
  <si>
    <t>Nos</t>
  </si>
  <si>
    <t>Beldar (0114)</t>
  </si>
  <si>
    <t>Sub Total</t>
  </si>
  <si>
    <t xml:space="preserve">Total  for labour </t>
  </si>
  <si>
    <t xml:space="preserve">Total   </t>
  </si>
  <si>
    <t xml:space="preserve">    Say      Rs.671.93 + (1562.02x Index)</t>
  </si>
  <si>
    <t>II.   HYDRANTS WITH TAP  ( for individual families of size 0.6 x 0.3 m platform)</t>
  </si>
  <si>
    <r>
      <rPr>
        <rFont val="Merriweather"/>
        <color rgb="FF000000"/>
        <sz val="12.0"/>
      </rPr>
      <t>110 mm 4kg/cm</t>
    </r>
    <r>
      <rPr>
        <rFont val="Merriweather"/>
        <color rgb="FF000000"/>
        <sz val="12.0"/>
        <vertAlign val="superscript"/>
      </rPr>
      <t>2</t>
    </r>
    <r>
      <rPr>
        <rFont val="Merriweather"/>
        <color rgb="FF000000"/>
        <sz val="12.0"/>
      </rPr>
      <t xml:space="preserve"> PVC Pipe (MR55)</t>
    </r>
  </si>
  <si>
    <r>
      <rPr>
        <rFont val="Merriweather"/>
        <color rgb="FF000000"/>
        <sz val="12.0"/>
      </rPr>
      <t>32mm 10kg/cm</t>
    </r>
    <r>
      <rPr>
        <rFont val="Merriweather"/>
        <color rgb="FF000000"/>
        <sz val="12.0"/>
        <vertAlign val="superscript"/>
      </rPr>
      <t>2</t>
    </r>
    <r>
      <rPr>
        <rFont val="Merriweather"/>
        <color rgb="FF000000"/>
        <sz val="12.0"/>
      </rPr>
      <t xml:space="preserve"> PVC Pipe (MR44)</t>
    </r>
  </si>
  <si>
    <r>
      <rPr>
        <rFont val="Merriweather"/>
        <color theme="1"/>
        <sz val="12.0"/>
      </rPr>
      <t xml:space="preserve">¾" </t>
    </r>
    <r>
      <rPr>
        <rFont val="Merriweather"/>
        <color rgb="FF000000"/>
        <sz val="12.0"/>
      </rPr>
      <t xml:space="preserve">X </t>
    </r>
    <r>
      <rPr>
        <rFont val="Merriweather"/>
        <color theme="1"/>
        <sz val="12.0"/>
      </rPr>
      <t>½" GI Reducer</t>
    </r>
  </si>
  <si>
    <r>
      <rPr>
        <rFont val="Merriweather"/>
        <color rgb="FF000000"/>
        <sz val="12.0"/>
      </rPr>
      <t>m</t>
    </r>
    <r>
      <rPr>
        <rFont val="Merriweather"/>
        <color rgb="FF000000"/>
        <sz val="12.0"/>
        <vertAlign val="superscript"/>
      </rPr>
      <t>3</t>
    </r>
  </si>
  <si>
    <r>
      <rPr>
        <rFont val="Merriweather"/>
        <color rgb="FF000000"/>
        <sz val="12.0"/>
      </rPr>
      <t>m</t>
    </r>
    <r>
      <rPr>
        <rFont val="Merriweather"/>
        <color rgb="FF000000"/>
        <sz val="12.0"/>
        <vertAlign val="superscript"/>
      </rPr>
      <t>3</t>
    </r>
  </si>
  <si>
    <r>
      <rPr>
        <rFont val="Merriweather"/>
        <color rgb="FF000000"/>
        <sz val="12.0"/>
      </rPr>
      <t>m</t>
    </r>
    <r>
      <rPr>
        <rFont val="Merriweather"/>
        <color rgb="FF000000"/>
        <sz val="12.0"/>
        <vertAlign val="superscript"/>
      </rPr>
      <t>2</t>
    </r>
  </si>
  <si>
    <r>
      <rPr>
        <rFont val="Merriweather"/>
        <color rgb="FF000000"/>
        <sz val="12.0"/>
      </rPr>
      <t>/m</t>
    </r>
    <r>
      <rPr>
        <rFont val="Merriweather"/>
        <color rgb="FF000000"/>
        <sz val="12.0"/>
        <vertAlign val="superscript"/>
      </rPr>
      <t>2</t>
    </r>
  </si>
  <si>
    <r>
      <rPr>
        <rFont val="Merriweather"/>
        <color rgb="FF000000"/>
        <sz val="12.0"/>
      </rPr>
      <t>m</t>
    </r>
    <r>
      <rPr>
        <rFont val="Merriweather"/>
        <color rgb="FF000000"/>
        <sz val="12.0"/>
        <vertAlign val="superscript"/>
      </rPr>
      <t>2</t>
    </r>
  </si>
  <si>
    <r>
      <rPr>
        <rFont val="Merriweather"/>
        <color rgb="FF000000"/>
        <sz val="12.0"/>
      </rPr>
      <t>/m</t>
    </r>
    <r>
      <rPr>
        <rFont val="Merriweather"/>
        <color rgb="FF000000"/>
        <sz val="12.0"/>
        <vertAlign val="superscript"/>
      </rPr>
      <t>2</t>
    </r>
  </si>
  <si>
    <t xml:space="preserve">Total   for labour </t>
  </si>
  <si>
    <t xml:space="preserve">    Say      Rs.671.93 + (1030.38x Index)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</si>
</sst>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;[RED]0.00"/>
    <numFmt numFmtId="165" formatCode="0.0;[RED]\-0.0"/>
  </numFmts>
  <fonts count="9">
    <font>
      <sz val="10.0"/>
      <color rgb="FF000000"/>
      <name val="Arial"/>
      <scheme val="minor"/>
    </font>
    <font>
      <b/>
      <sz val="12.0"/>
      <color rgb="FF000000"/>
      <name val="Merriweather"/>
    </font>
    <font/>
    <font>
      <b/>
      <sz val="12.0"/>
      <color theme="1"/>
      <name val="Merriweather"/>
    </font>
    <font>
      <sz val="12.0"/>
      <color rgb="FF000000"/>
      <name val="Merriweather"/>
    </font>
    <font>
      <sz val="12.0"/>
      <color rgb="FFFF0000"/>
      <name val="Merriweather"/>
    </font>
    <font>
      <sz val="12.0"/>
      <color rgb="FF00FF00"/>
      <name val="Merriweather"/>
    </font>
    <font>
      <sz val="12.0"/>
      <color theme="1"/>
      <name val="Merriweather"/>
    </font>
    <font>
      <b/>
      <sz val="12.0"/>
      <color rgb="FFFF0000"/>
      <name val="Merriweathe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ill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" fillId="2" fontId="4" numFmtId="164" xfId="0" applyAlignment="1" applyBorder="1" applyFont="1" applyNumberFormat="1">
      <alignment horizontal="center" shrinkToFit="0" vertical="center" wrapText="1"/>
    </xf>
    <xf borderId="4" fillId="2" fontId="4" numFmtId="0" xfId="0" applyAlignment="1" applyBorder="1" applyFont="1">
      <alignment readingOrder="0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readingOrder="0" shrinkToFit="0" vertical="center" wrapText="1"/>
    </xf>
    <xf borderId="4" fillId="2" fontId="7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5" numFmtId="2" xfId="0" applyAlignment="1" applyBorder="1" applyFont="1" applyNumberFormat="1">
      <alignment horizontal="center" readingOrder="0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3" fontId="4" numFmtId="164" xfId="0" applyAlignment="1" applyBorder="1" applyFont="1" applyNumberFormat="1">
      <alignment horizontal="center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shrinkToFit="0" vertical="center" wrapText="1"/>
    </xf>
    <xf borderId="4" fillId="3" fontId="7" numFmtId="164" xfId="0" applyAlignment="1" applyBorder="1" applyFont="1" applyNumberFormat="1">
      <alignment horizontal="center" shrinkToFit="0" vertical="center" wrapText="1"/>
    </xf>
    <xf borderId="4" fillId="3" fontId="1" numFmtId="164" xfId="0" applyAlignment="1" applyBorder="1" applyFont="1" applyNumberFormat="1">
      <alignment horizontal="center" shrinkToFit="0" vertical="center" wrapText="1"/>
    </xf>
    <xf borderId="4" fillId="3" fontId="5" numFmtId="2" xfId="0" applyAlignment="1" applyBorder="1" applyFont="1" applyNumberFormat="1">
      <alignment horizontal="center" readingOrder="0" shrinkToFit="0" vertical="center" wrapText="1"/>
    </xf>
    <xf borderId="4" fillId="3" fontId="4" numFmtId="165" xfId="0" applyAlignment="1" applyBorder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3.63"/>
    <col customWidth="1" min="3" max="3" width="6.25"/>
    <col customWidth="1" min="4" max="4" width="4.0"/>
    <col customWidth="1" min="5" max="5" width="8.38"/>
    <col customWidth="1" min="6" max="6" width="9.0"/>
    <col customWidth="1" min="7" max="7" width="17.2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2"/>
      <c r="C2" s="2"/>
      <c r="D2" s="2"/>
      <c r="E2" s="2"/>
      <c r="F2" s="2"/>
      <c r="G2" s="3"/>
    </row>
    <row r="3">
      <c r="A3" s="5">
        <v>1.0</v>
      </c>
      <c r="B3" s="6" t="s">
        <v>2</v>
      </c>
      <c r="C3" s="5">
        <v>110.0</v>
      </c>
      <c r="D3" s="5" t="s">
        <v>3</v>
      </c>
      <c r="E3" s="7">
        <v>170.0</v>
      </c>
      <c r="F3" s="5" t="s">
        <v>4</v>
      </c>
      <c r="G3" s="8">
        <f t="shared" ref="G3:G4" si="1">C3*E3/100</f>
        <v>187</v>
      </c>
    </row>
    <row r="4">
      <c r="A4" s="5">
        <v>2.0</v>
      </c>
      <c r="B4" s="6" t="s">
        <v>5</v>
      </c>
      <c r="C4" s="5">
        <v>150.0</v>
      </c>
      <c r="D4" s="5" t="s">
        <v>3</v>
      </c>
      <c r="E4" s="7">
        <v>65.0</v>
      </c>
      <c r="F4" s="5" t="s">
        <v>4</v>
      </c>
      <c r="G4" s="8">
        <f t="shared" si="1"/>
        <v>97.5</v>
      </c>
    </row>
    <row r="5">
      <c r="A5" s="5">
        <v>3.0</v>
      </c>
      <c r="B5" s="9" t="s">
        <v>6</v>
      </c>
      <c r="C5" s="5">
        <v>1.0</v>
      </c>
      <c r="D5" s="5" t="s">
        <v>7</v>
      </c>
      <c r="E5" s="10">
        <v>64.0</v>
      </c>
      <c r="F5" s="5" t="s">
        <v>8</v>
      </c>
      <c r="G5" s="8">
        <f t="shared" ref="G5:G9" si="2">C5*E5</f>
        <v>64</v>
      </c>
    </row>
    <row r="6">
      <c r="A6" s="5">
        <v>4.0</v>
      </c>
      <c r="B6" s="6" t="s">
        <v>9</v>
      </c>
      <c r="C6" s="5">
        <v>1.0</v>
      </c>
      <c r="D6" s="5" t="s">
        <v>7</v>
      </c>
      <c r="E6" s="11">
        <v>40.0</v>
      </c>
      <c r="F6" s="5" t="s">
        <v>8</v>
      </c>
      <c r="G6" s="8">
        <f t="shared" si="2"/>
        <v>40</v>
      </c>
    </row>
    <row r="7">
      <c r="A7" s="5">
        <v>5.0</v>
      </c>
      <c r="B7" s="6" t="s">
        <v>10</v>
      </c>
      <c r="C7" s="5">
        <v>2.0</v>
      </c>
      <c r="D7" s="12" t="s">
        <v>7</v>
      </c>
      <c r="E7" s="11">
        <v>45.0</v>
      </c>
      <c r="F7" s="5" t="s">
        <v>8</v>
      </c>
      <c r="G7" s="8">
        <f t="shared" si="2"/>
        <v>90</v>
      </c>
    </row>
    <row r="8">
      <c r="A8" s="5">
        <v>6.0</v>
      </c>
      <c r="B8" s="13" t="s">
        <v>11</v>
      </c>
      <c r="C8" s="5">
        <v>1.0</v>
      </c>
      <c r="D8" s="5" t="s">
        <v>7</v>
      </c>
      <c r="E8" s="11">
        <v>45.0</v>
      </c>
      <c r="F8" s="5" t="s">
        <v>8</v>
      </c>
      <c r="G8" s="8">
        <f t="shared" si="2"/>
        <v>45</v>
      </c>
    </row>
    <row r="9">
      <c r="A9" s="5">
        <v>7.0</v>
      </c>
      <c r="B9" s="6" t="s">
        <v>12</v>
      </c>
      <c r="C9" s="5">
        <v>1.0</v>
      </c>
      <c r="D9" s="5" t="s">
        <v>7</v>
      </c>
      <c r="E9" s="11">
        <v>55.0</v>
      </c>
      <c r="F9" s="5" t="s">
        <v>8</v>
      </c>
      <c r="G9" s="8">
        <f t="shared" si="2"/>
        <v>55</v>
      </c>
    </row>
    <row r="10">
      <c r="A10" s="5"/>
      <c r="B10" s="6" t="s">
        <v>13</v>
      </c>
      <c r="C10" s="5"/>
      <c r="D10" s="5"/>
      <c r="E10" s="5"/>
      <c r="F10" s="5"/>
      <c r="G10" s="8">
        <f>SUM(G3:G9)</f>
        <v>578.5</v>
      </c>
    </row>
    <row r="11">
      <c r="A11" s="5"/>
      <c r="B11" s="6" t="s">
        <v>14</v>
      </c>
      <c r="C11" s="5"/>
      <c r="D11" s="5"/>
      <c r="E11" s="5"/>
      <c r="F11" s="5"/>
      <c r="G11" s="14">
        <f>G10*0.01</f>
        <v>5.785</v>
      </c>
    </row>
    <row r="12">
      <c r="A12" s="5"/>
      <c r="B12" s="6" t="s">
        <v>15</v>
      </c>
      <c r="C12" s="5"/>
      <c r="D12" s="5"/>
      <c r="E12" s="5"/>
      <c r="F12" s="5"/>
      <c r="G12" s="14">
        <f>SUM(G10:G11)</f>
        <v>584.285</v>
      </c>
    </row>
    <row r="13">
      <c r="A13" s="5"/>
      <c r="B13" s="6" t="s">
        <v>16</v>
      </c>
      <c r="C13" s="5"/>
      <c r="D13" s="5"/>
      <c r="E13" s="5"/>
      <c r="F13" s="5"/>
      <c r="G13" s="14">
        <f>G12*15%</f>
        <v>87.64275</v>
      </c>
    </row>
    <row r="14">
      <c r="A14" s="5"/>
      <c r="B14" s="6" t="s">
        <v>17</v>
      </c>
      <c r="C14" s="5"/>
      <c r="D14" s="5"/>
      <c r="E14" s="5"/>
      <c r="F14" s="5"/>
      <c r="G14" s="15">
        <f>SUM(G12:G13)</f>
        <v>671.92775</v>
      </c>
    </row>
    <row r="15">
      <c r="A15" s="5">
        <v>8.0</v>
      </c>
      <c r="B15" s="6" t="s">
        <v>18</v>
      </c>
      <c r="C15" s="5">
        <v>0.1</v>
      </c>
      <c r="D15" s="5" t="s">
        <v>19</v>
      </c>
      <c r="E15" s="10">
        <v>249.03</v>
      </c>
      <c r="F15" s="5" t="s">
        <v>20</v>
      </c>
      <c r="G15" s="8">
        <f t="shared" ref="G15:G20" si="3">C15*E15</f>
        <v>24.903</v>
      </c>
    </row>
    <row r="16">
      <c r="A16" s="5">
        <v>9.0</v>
      </c>
      <c r="B16" s="6" t="s">
        <v>21</v>
      </c>
      <c r="C16" s="5">
        <v>0.146</v>
      </c>
      <c r="D16" s="5" t="s">
        <v>22</v>
      </c>
      <c r="E16" s="16">
        <v>6393.89</v>
      </c>
      <c r="F16" s="5" t="s">
        <v>20</v>
      </c>
      <c r="G16" s="8">
        <f t="shared" si="3"/>
        <v>933.50794</v>
      </c>
    </row>
    <row r="17">
      <c r="A17" s="5">
        <v>10.0</v>
      </c>
      <c r="B17" s="6" t="s">
        <v>23</v>
      </c>
      <c r="C17" s="5">
        <v>0.26</v>
      </c>
      <c r="D17" s="5" t="s">
        <v>24</v>
      </c>
      <c r="E17" s="10">
        <v>267.33</v>
      </c>
      <c r="F17" s="5" t="s">
        <v>25</v>
      </c>
      <c r="G17" s="8">
        <f t="shared" si="3"/>
        <v>69.5058</v>
      </c>
    </row>
    <row r="18">
      <c r="A18" s="5">
        <v>11.0</v>
      </c>
      <c r="B18" s="6" t="s">
        <v>26</v>
      </c>
      <c r="C18" s="5">
        <v>0.66</v>
      </c>
      <c r="D18" s="5" t="s">
        <v>27</v>
      </c>
      <c r="E18" s="10">
        <v>255.98</v>
      </c>
      <c r="F18" s="5" t="s">
        <v>28</v>
      </c>
      <c r="G18" s="8">
        <f t="shared" si="3"/>
        <v>168.9468</v>
      </c>
    </row>
    <row r="19">
      <c r="A19" s="17">
        <v>12.0</v>
      </c>
      <c r="B19" s="9" t="s">
        <v>29</v>
      </c>
      <c r="C19" s="5">
        <v>0.22</v>
      </c>
      <c r="D19" s="5" t="s">
        <v>30</v>
      </c>
      <c r="E19" s="10">
        <v>784.0</v>
      </c>
      <c r="F19" s="5" t="s">
        <v>8</v>
      </c>
      <c r="G19" s="8">
        <f t="shared" si="3"/>
        <v>172.48</v>
      </c>
    </row>
    <row r="20">
      <c r="A20" s="18"/>
      <c r="B20" s="9" t="s">
        <v>31</v>
      </c>
      <c r="C20" s="5">
        <v>0.22</v>
      </c>
      <c r="D20" s="5" t="s">
        <v>30</v>
      </c>
      <c r="E20" s="10">
        <v>645.0</v>
      </c>
      <c r="F20" s="5" t="s">
        <v>8</v>
      </c>
      <c r="G20" s="8">
        <f t="shared" si="3"/>
        <v>141.9</v>
      </c>
    </row>
    <row r="21">
      <c r="A21" s="5"/>
      <c r="B21" s="6" t="s">
        <v>32</v>
      </c>
      <c r="C21" s="5"/>
      <c r="D21" s="5"/>
      <c r="E21" s="5"/>
      <c r="F21" s="5"/>
      <c r="G21" s="14">
        <f>SUM(G19:G20)</f>
        <v>314.38</v>
      </c>
    </row>
    <row r="22">
      <c r="A22" s="5"/>
      <c r="B22" s="6" t="s">
        <v>14</v>
      </c>
      <c r="C22" s="5"/>
      <c r="D22" s="5"/>
      <c r="E22" s="5"/>
      <c r="F22" s="5"/>
      <c r="G22" s="14">
        <f>G21*0.01</f>
        <v>3.1438</v>
      </c>
    </row>
    <row r="23">
      <c r="A23" s="5"/>
      <c r="B23" s="6" t="s">
        <v>15</v>
      </c>
      <c r="C23" s="5"/>
      <c r="D23" s="5"/>
      <c r="E23" s="5"/>
      <c r="F23" s="5"/>
      <c r="G23" s="14">
        <f>SUM(G21:G22)</f>
        <v>317.5238</v>
      </c>
    </row>
    <row r="24">
      <c r="A24" s="5"/>
      <c r="B24" s="6" t="s">
        <v>16</v>
      </c>
      <c r="C24" s="5"/>
      <c r="D24" s="5"/>
      <c r="E24" s="5"/>
      <c r="F24" s="5"/>
      <c r="G24" s="14">
        <f>G23*15%</f>
        <v>47.62857</v>
      </c>
    </row>
    <row r="25">
      <c r="A25" s="5"/>
      <c r="B25" s="5" t="s">
        <v>33</v>
      </c>
      <c r="C25" s="5"/>
      <c r="D25" s="5"/>
      <c r="E25" s="5"/>
      <c r="F25" s="5"/>
      <c r="G25" s="15">
        <f>SUM(G23:G24)</f>
        <v>365.15237</v>
      </c>
    </row>
    <row r="26">
      <c r="A26" s="5"/>
      <c r="B26" s="19" t="s">
        <v>34</v>
      </c>
      <c r="C26" s="5"/>
      <c r="D26" s="5"/>
      <c r="E26" s="5"/>
      <c r="F26" s="5"/>
      <c r="G26" s="15">
        <f>G15+G16+G17+G18+G25</f>
        <v>1562.01591</v>
      </c>
    </row>
    <row r="27">
      <c r="A27" s="20" t="s">
        <v>35</v>
      </c>
      <c r="B27" s="2"/>
      <c r="C27" s="2"/>
      <c r="D27" s="2"/>
      <c r="E27" s="2"/>
      <c r="F27" s="2"/>
      <c r="G27" s="3"/>
    </row>
    <row r="28">
      <c r="A28" s="21" t="s">
        <v>36</v>
      </c>
      <c r="B28" s="2"/>
      <c r="C28" s="2"/>
      <c r="D28" s="2"/>
      <c r="E28" s="2"/>
      <c r="F28" s="2"/>
      <c r="G28" s="3"/>
    </row>
    <row r="29">
      <c r="A29" s="22">
        <v>1.0</v>
      </c>
      <c r="B29" s="23" t="s">
        <v>37</v>
      </c>
      <c r="C29" s="22">
        <v>110.0</v>
      </c>
      <c r="D29" s="22" t="s">
        <v>3</v>
      </c>
      <c r="E29" s="24">
        <v>170.0</v>
      </c>
      <c r="F29" s="22" t="s">
        <v>4</v>
      </c>
      <c r="G29" s="25">
        <f t="shared" ref="G29:G30" si="4">C29*E29/100</f>
        <v>187</v>
      </c>
    </row>
    <row r="30">
      <c r="A30" s="22">
        <v>2.0</v>
      </c>
      <c r="B30" s="23" t="s">
        <v>38</v>
      </c>
      <c r="C30" s="22">
        <v>150.0</v>
      </c>
      <c r="D30" s="22" t="s">
        <v>3</v>
      </c>
      <c r="E30" s="24">
        <v>65.0</v>
      </c>
      <c r="F30" s="22" t="s">
        <v>4</v>
      </c>
      <c r="G30" s="25">
        <f t="shared" si="4"/>
        <v>97.5</v>
      </c>
    </row>
    <row r="31">
      <c r="A31" s="22">
        <v>3.0</v>
      </c>
      <c r="B31" s="26" t="s">
        <v>6</v>
      </c>
      <c r="C31" s="22">
        <v>1.0</v>
      </c>
      <c r="D31" s="22" t="s">
        <v>7</v>
      </c>
      <c r="E31" s="27">
        <v>64.0</v>
      </c>
      <c r="F31" s="22" t="s">
        <v>8</v>
      </c>
      <c r="G31" s="25">
        <f t="shared" ref="G31:G35" si="5">C31*E31</f>
        <v>64</v>
      </c>
    </row>
    <row r="32">
      <c r="A32" s="22">
        <v>4.0</v>
      </c>
      <c r="B32" s="23" t="s">
        <v>9</v>
      </c>
      <c r="C32" s="22">
        <v>1.0</v>
      </c>
      <c r="D32" s="22" t="s">
        <v>7</v>
      </c>
      <c r="E32" s="28">
        <v>40.0</v>
      </c>
      <c r="F32" s="22" t="s">
        <v>8</v>
      </c>
      <c r="G32" s="25">
        <f t="shared" si="5"/>
        <v>40</v>
      </c>
    </row>
    <row r="33">
      <c r="A33" s="22">
        <v>5.0</v>
      </c>
      <c r="B33" s="23" t="s">
        <v>10</v>
      </c>
      <c r="C33" s="22">
        <v>2.0</v>
      </c>
      <c r="D33" s="22" t="s">
        <v>30</v>
      </c>
      <c r="E33" s="28">
        <v>45.0</v>
      </c>
      <c r="F33" s="22" t="s">
        <v>8</v>
      </c>
      <c r="G33" s="25">
        <f t="shared" si="5"/>
        <v>90</v>
      </c>
    </row>
    <row r="34">
      <c r="A34" s="22">
        <v>6.0</v>
      </c>
      <c r="B34" s="29" t="s">
        <v>39</v>
      </c>
      <c r="C34" s="22">
        <v>1.0</v>
      </c>
      <c r="D34" s="22" t="s">
        <v>7</v>
      </c>
      <c r="E34" s="28">
        <v>45.0</v>
      </c>
      <c r="F34" s="22" t="s">
        <v>8</v>
      </c>
      <c r="G34" s="25">
        <f t="shared" si="5"/>
        <v>45</v>
      </c>
    </row>
    <row r="35">
      <c r="A35" s="22">
        <v>7.0</v>
      </c>
      <c r="B35" s="23" t="s">
        <v>12</v>
      </c>
      <c r="C35" s="22">
        <v>1.0</v>
      </c>
      <c r="D35" s="22"/>
      <c r="E35" s="28">
        <v>55.0</v>
      </c>
      <c r="F35" s="22" t="s">
        <v>8</v>
      </c>
      <c r="G35" s="25">
        <f t="shared" si="5"/>
        <v>55</v>
      </c>
    </row>
    <row r="36">
      <c r="A36" s="22"/>
      <c r="B36" s="23" t="s">
        <v>13</v>
      </c>
      <c r="C36" s="22"/>
      <c r="D36" s="22"/>
      <c r="E36" s="22"/>
      <c r="F36" s="22"/>
      <c r="G36" s="25">
        <f>SUM(G29:G35)</f>
        <v>578.5</v>
      </c>
    </row>
    <row r="37">
      <c r="A37" s="22"/>
      <c r="B37" s="23" t="s">
        <v>14</v>
      </c>
      <c r="C37" s="22"/>
      <c r="D37" s="22"/>
      <c r="E37" s="22"/>
      <c r="F37" s="22"/>
      <c r="G37" s="30">
        <f>G36*0.01</f>
        <v>5.785</v>
      </c>
    </row>
    <row r="38">
      <c r="A38" s="22"/>
      <c r="B38" s="23" t="s">
        <v>15</v>
      </c>
      <c r="C38" s="22"/>
      <c r="D38" s="22"/>
      <c r="E38" s="22"/>
      <c r="F38" s="22"/>
      <c r="G38" s="30">
        <f>SUM(G36:G37)</f>
        <v>584.285</v>
      </c>
    </row>
    <row r="39">
      <c r="A39" s="22"/>
      <c r="B39" s="23" t="s">
        <v>16</v>
      </c>
      <c r="C39" s="22"/>
      <c r="D39" s="22"/>
      <c r="E39" s="22"/>
      <c r="F39" s="22"/>
      <c r="G39" s="30">
        <f>G38*15%</f>
        <v>87.64275</v>
      </c>
    </row>
    <row r="40">
      <c r="A40" s="22"/>
      <c r="B40" s="23" t="s">
        <v>17</v>
      </c>
      <c r="C40" s="22"/>
      <c r="D40" s="22"/>
      <c r="E40" s="22"/>
      <c r="F40" s="22"/>
      <c r="G40" s="31">
        <f>SUM(G38:G39)</f>
        <v>671.92775</v>
      </c>
    </row>
    <row r="41">
      <c r="A41" s="22">
        <v>8.0</v>
      </c>
      <c r="B41" s="23" t="s">
        <v>18</v>
      </c>
      <c r="C41" s="22">
        <v>0.054</v>
      </c>
      <c r="D41" s="22" t="s">
        <v>40</v>
      </c>
      <c r="E41" s="27">
        <v>249.03</v>
      </c>
      <c r="F41" s="22" t="s">
        <v>20</v>
      </c>
      <c r="G41" s="25">
        <f t="shared" ref="G41:G46" si="6">C41*E41</f>
        <v>13.44762</v>
      </c>
    </row>
    <row r="42">
      <c r="A42" s="22">
        <v>9.0</v>
      </c>
      <c r="B42" s="23" t="s">
        <v>21</v>
      </c>
      <c r="C42" s="22">
        <v>0.08</v>
      </c>
      <c r="D42" s="22" t="s">
        <v>41</v>
      </c>
      <c r="E42" s="32">
        <v>6393.89</v>
      </c>
      <c r="F42" s="22" t="s">
        <v>20</v>
      </c>
      <c r="G42" s="25">
        <f t="shared" si="6"/>
        <v>511.5112</v>
      </c>
    </row>
    <row r="43">
      <c r="A43" s="22">
        <v>10.0</v>
      </c>
      <c r="B43" s="23" t="s">
        <v>23</v>
      </c>
      <c r="C43" s="22">
        <v>0.18</v>
      </c>
      <c r="D43" s="22" t="s">
        <v>42</v>
      </c>
      <c r="E43" s="27">
        <v>267.33</v>
      </c>
      <c r="F43" s="22" t="s">
        <v>43</v>
      </c>
      <c r="G43" s="25">
        <f t="shared" si="6"/>
        <v>48.1194</v>
      </c>
    </row>
    <row r="44">
      <c r="A44" s="22">
        <v>11.0</v>
      </c>
      <c r="B44" s="23" t="s">
        <v>26</v>
      </c>
      <c r="C44" s="22">
        <v>0.36</v>
      </c>
      <c r="D44" s="22" t="s">
        <v>44</v>
      </c>
      <c r="E44" s="27">
        <v>255.98</v>
      </c>
      <c r="F44" s="22" t="s">
        <v>45</v>
      </c>
      <c r="G44" s="33">
        <f t="shared" si="6"/>
        <v>92.1528</v>
      </c>
    </row>
    <row r="45">
      <c r="A45" s="34">
        <v>12.0</v>
      </c>
      <c r="B45" s="26" t="s">
        <v>29</v>
      </c>
      <c r="C45" s="22">
        <v>0.22</v>
      </c>
      <c r="D45" s="22" t="s">
        <v>30</v>
      </c>
      <c r="E45" s="27">
        <v>784.0</v>
      </c>
      <c r="F45" s="22" t="s">
        <v>8</v>
      </c>
      <c r="G45" s="25">
        <f t="shared" si="6"/>
        <v>172.48</v>
      </c>
    </row>
    <row r="46">
      <c r="A46" s="18"/>
      <c r="B46" s="26" t="s">
        <v>31</v>
      </c>
      <c r="C46" s="22">
        <v>0.22</v>
      </c>
      <c r="D46" s="22" t="s">
        <v>30</v>
      </c>
      <c r="E46" s="27">
        <v>645.0</v>
      </c>
      <c r="F46" s="22" t="s">
        <v>8</v>
      </c>
      <c r="G46" s="25">
        <f t="shared" si="6"/>
        <v>141.9</v>
      </c>
    </row>
    <row r="47">
      <c r="A47" s="22"/>
      <c r="B47" s="23" t="s">
        <v>32</v>
      </c>
      <c r="C47" s="22"/>
      <c r="D47" s="22"/>
      <c r="E47" s="22"/>
      <c r="F47" s="22"/>
      <c r="G47" s="30">
        <f>SUM(G45:G46)</f>
        <v>314.38</v>
      </c>
    </row>
    <row r="48">
      <c r="A48" s="22"/>
      <c r="B48" s="23" t="s">
        <v>14</v>
      </c>
      <c r="C48" s="22"/>
      <c r="D48" s="22"/>
      <c r="E48" s="22"/>
      <c r="F48" s="22"/>
      <c r="G48" s="30">
        <f>G47*0.01</f>
        <v>3.1438</v>
      </c>
    </row>
    <row r="49">
      <c r="A49" s="22"/>
      <c r="B49" s="23" t="s">
        <v>15</v>
      </c>
      <c r="C49" s="22"/>
      <c r="D49" s="22"/>
      <c r="E49" s="22"/>
      <c r="F49" s="22"/>
      <c r="G49" s="30">
        <f>SUM(G47:G48)</f>
        <v>317.5238</v>
      </c>
    </row>
    <row r="50">
      <c r="A50" s="22"/>
      <c r="B50" s="23" t="s">
        <v>16</v>
      </c>
      <c r="C50" s="22"/>
      <c r="D50" s="22"/>
      <c r="E50" s="22"/>
      <c r="F50" s="22"/>
      <c r="G50" s="30">
        <f>G49*15%</f>
        <v>47.62857</v>
      </c>
    </row>
    <row r="51">
      <c r="A51" s="22"/>
      <c r="B51" s="22" t="s">
        <v>46</v>
      </c>
      <c r="C51" s="22"/>
      <c r="D51" s="22"/>
      <c r="E51" s="22"/>
      <c r="F51" s="22"/>
      <c r="G51" s="31">
        <f>SUM(G49:G50)</f>
        <v>365.15237</v>
      </c>
    </row>
    <row r="52">
      <c r="A52" s="22"/>
      <c r="B52" s="35" t="s">
        <v>34</v>
      </c>
      <c r="C52" s="22"/>
      <c r="D52" s="22"/>
      <c r="E52" s="22"/>
      <c r="F52" s="22"/>
      <c r="G52" s="31">
        <f>G41+G42+G43+G44+G51</f>
        <v>1030.38339</v>
      </c>
    </row>
    <row r="53">
      <c r="A53" s="36" t="s">
        <v>47</v>
      </c>
      <c r="B53" s="2"/>
      <c r="C53" s="2"/>
      <c r="D53" s="2"/>
      <c r="E53" s="2"/>
      <c r="F53" s="2"/>
      <c r="G53" s="3"/>
    </row>
  </sheetData>
  <mergeCells count="7">
    <mergeCell ref="A1:G1"/>
    <mergeCell ref="A2:G2"/>
    <mergeCell ref="A19:A20"/>
    <mergeCell ref="A27:G27"/>
    <mergeCell ref="A28:G28"/>
    <mergeCell ref="A45:A46"/>
    <mergeCell ref="A53:G53"/>
  </mergeCells>
  <printOptions/>
  <pageMargins bottom="0.75" footer="0.0" header="0.0" left="0.7" right="0.7" top="0.75"/>
  <pageSetup orientation="landscape"/>
  <drawing r:id="rId1"/>
</worksheet>
</file>