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llic Pump House" sheetId="1" r:id="rId4"/>
  </sheets>
  <definedNames/>
  <calcPr/>
</workbook>
</file>

<file path=xl/sharedStrings.xml><?xml version="1.0" encoding="utf-8"?>
<sst xmlns="http://schemas.openxmlformats.org/spreadsheetml/2006/main" count="117" uniqueCount="87">
  <si>
    <t>Detailed Estimate for Metallic Pump House of size 1.2 x 0.9 x 2 m</t>
  </si>
  <si>
    <t>Sl. No.</t>
  </si>
  <si>
    <t>Item</t>
  </si>
  <si>
    <t>No.</t>
  </si>
  <si>
    <t>L</t>
  </si>
  <si>
    <t>B</t>
  </si>
  <si>
    <t>D</t>
  </si>
  <si>
    <t>Total</t>
  </si>
  <si>
    <t xml:space="preserve">Unit </t>
  </si>
  <si>
    <t>Rate</t>
  </si>
  <si>
    <t>Amount</t>
  </si>
  <si>
    <t>Surface dressing of the ground including removing vegetation and in-equalities not exceeding 15 cm deep and disposal of rubbish, lead up to 50 m and lift up to 1.5 m.
All kinds of soil as per DSR item 2.28.1</t>
  </si>
  <si>
    <t>Area</t>
  </si>
  <si>
    <r>
      <rPr>
        <rFont val="Merriweather"/>
        <color rgb="FF000000"/>
        <sz val="12.0"/>
      </rPr>
      <t>m</t>
    </r>
    <r>
      <rPr>
        <rFont val="Merriweather"/>
        <color rgb="FF000000"/>
        <sz val="12.0"/>
        <vertAlign val="superscript"/>
      </rPr>
      <t>2</t>
    </r>
  </si>
  <si>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as per DSR item 2.8.1</t>
  </si>
  <si>
    <t>Foundation</t>
  </si>
  <si>
    <t>Step</t>
  </si>
  <si>
    <r>
      <rPr>
        <rFont val="Merriweather"/>
        <color rgb="FF000000"/>
        <sz val="12.0"/>
      </rPr>
      <t>m</t>
    </r>
    <r>
      <rPr>
        <rFont val="Merriweather"/>
        <color rgb="FF000000"/>
        <sz val="12.0"/>
        <vertAlign val="superscript"/>
      </rPr>
      <t>3</t>
    </r>
  </si>
  <si>
    <t>Providing and laying in position cement concrete of specified grade excluding the cost of centering and shuttering - All work up to plinth level: 1:4:8 as per DSR item 4.1.8</t>
  </si>
  <si>
    <r>
      <rPr>
        <rFont val="Merriweather"/>
        <color rgb="FF000000"/>
        <sz val="12.0"/>
      </rPr>
      <t>m</t>
    </r>
    <r>
      <rPr>
        <rFont val="Merriweather"/>
        <color rgb="FF000000"/>
        <sz val="12.0"/>
        <vertAlign val="superscript"/>
      </rPr>
      <t>3</t>
    </r>
  </si>
  <si>
    <t>Coursed rubble masonry (first sort) with hard stone in foundation and plinth with Cement mortar 1:6 as per DSR item 7.6.1</t>
  </si>
  <si>
    <t>Foundation &amp; Basement</t>
  </si>
  <si>
    <r>
      <rPr>
        <rFont val="Merriweather"/>
        <color rgb="FF000000"/>
        <sz val="12.0"/>
      </rPr>
      <t>m</t>
    </r>
    <r>
      <rPr>
        <rFont val="Merriweather"/>
        <color rgb="FF000000"/>
        <sz val="12.0"/>
        <vertAlign val="superscript"/>
      </rPr>
      <t>3</t>
    </r>
  </si>
  <si>
    <t>12 mm cement plaster of mix 1:4 as per DSR item 13.1.1</t>
  </si>
  <si>
    <t xml:space="preserve">Outside </t>
  </si>
  <si>
    <t xml:space="preserve">Top </t>
  </si>
  <si>
    <t>Step sides</t>
  </si>
  <si>
    <t>Step top</t>
  </si>
  <si>
    <r>
      <rPr>
        <rFont val="Merriweather"/>
        <color rgb="FF000000"/>
        <sz val="12.0"/>
      </rPr>
      <t>m</t>
    </r>
    <r>
      <rPr>
        <rFont val="Merriweather"/>
        <color rgb="FF000000"/>
        <sz val="12.0"/>
        <vertAlign val="superscript"/>
      </rPr>
      <t>2</t>
    </r>
  </si>
  <si>
    <t>Filling available excavated earth (excluding rock) in trenches, plinth, sides of foundations etc. in layers not exceeding 20 cm in depth, consolidating each deposited layer by ramming and watering, lead up to 50 m and lift up to 1.5 m as per DSR item  2.25</t>
  </si>
  <si>
    <t>Inside Area</t>
  </si>
  <si>
    <r>
      <rPr>
        <rFont val="Merriweather"/>
        <color rgb="FF000000"/>
        <sz val="12.0"/>
      </rPr>
      <t>m</t>
    </r>
    <r>
      <rPr>
        <rFont val="Merriweather"/>
        <color rgb="FF000000"/>
        <sz val="12.0"/>
        <vertAlign val="superscript"/>
      </rPr>
      <t>3</t>
    </r>
  </si>
  <si>
    <t>Cement concrete flooring 1:2:4 (1 cement : 2 coarse sand : 4 graded stone aggregate) finished with a floating coat of neat cement, including cement slurry complete (40 mm thick with 20 mm nominal size stone aggregate) as per DSR item  11.3.1</t>
  </si>
  <si>
    <r>
      <rPr>
        <rFont val="Merriweather"/>
        <color rgb="FF000000"/>
        <sz val="12.0"/>
      </rPr>
      <t>m</t>
    </r>
    <r>
      <rPr>
        <rFont val="Merriweather"/>
        <color rgb="FF000000"/>
        <sz val="12.0"/>
        <vertAlign val="superscript"/>
      </rPr>
      <t>2</t>
    </r>
  </si>
  <si>
    <t>Structural steel work  including wastage, cutting, hoisting, fixing in position and applying a priming coat of approved steel primer all complete as per DSR 10.1</t>
  </si>
  <si>
    <t>MS angle 35 x 35 x 5mm</t>
  </si>
  <si>
    <t>Total
L</t>
  </si>
  <si>
    <t>Weight</t>
  </si>
  <si>
    <t>Unit</t>
  </si>
  <si>
    <t>Total Weight</t>
  </si>
  <si>
    <t>Front side corner</t>
  </si>
  <si>
    <t>Back side corner</t>
  </si>
  <si>
    <t>Top edge front &amp; back</t>
  </si>
  <si>
    <t>Top edge sides</t>
  </si>
  <si>
    <t>Door vertical</t>
  </si>
  <si>
    <t>Door Horizontal</t>
  </si>
  <si>
    <t>Total Length</t>
  </si>
  <si>
    <t>Kg/m</t>
  </si>
  <si>
    <t>MS Flat 35 x 6mm</t>
  </si>
  <si>
    <t>Back side  vertical</t>
  </si>
  <si>
    <t>Back side Horizontal</t>
  </si>
  <si>
    <t>Front side  vertical</t>
  </si>
  <si>
    <t>Front side Horizontal</t>
  </si>
  <si>
    <t>side  vertical</t>
  </si>
  <si>
    <t>side Horizontal</t>
  </si>
  <si>
    <t>Roof</t>
  </si>
  <si>
    <t xml:space="preserve"> GI Sheet work  including wastage, cutting, hoisting, fixing in position, welding and applying a priming coat of approved steel primer all complete</t>
  </si>
  <si>
    <t>GI sheet 0.8 mm thick 8019</t>
  </si>
  <si>
    <t>Front side</t>
  </si>
  <si>
    <t>Back side</t>
  </si>
  <si>
    <t>Sides</t>
  </si>
  <si>
    <t>roof</t>
  </si>
  <si>
    <t>Total Area</t>
  </si>
  <si>
    <r>
      <rPr>
        <rFont val="Merriweather"/>
        <color rgb="FF000000"/>
        <sz val="12.0"/>
      </rPr>
      <t>Kg/m</t>
    </r>
    <r>
      <rPr>
        <rFont val="Merriweather"/>
        <color rgb="FF000000"/>
        <sz val="12.0"/>
        <vertAlign val="superscript"/>
      </rPr>
      <t>2</t>
    </r>
  </si>
  <si>
    <t>kg</t>
  </si>
  <si>
    <t>quintal</t>
  </si>
  <si>
    <t>Carriage of steel 2205</t>
  </si>
  <si>
    <t>tonne</t>
  </si>
  <si>
    <t>Fitter (grade 1) 0116</t>
  </si>
  <si>
    <t>day</t>
  </si>
  <si>
    <t>Blacksmith 1st class 0102</t>
  </si>
  <si>
    <t>Blacksmith 2nd class 0103</t>
  </si>
  <si>
    <t>Welding by electric/gas plant 1214/1215</t>
  </si>
  <si>
    <t>m</t>
  </si>
  <si>
    <t>Sub Total</t>
  </si>
  <si>
    <t>Water charges 1%</t>
  </si>
  <si>
    <t>CPOH 15%</t>
  </si>
  <si>
    <t>Priming coat Rate as per Item Number 13.50.3</t>
  </si>
  <si>
    <t>m2</t>
  </si>
  <si>
    <t>100 kg</t>
  </si>
  <si>
    <t>Cost for 1 kg</t>
  </si>
  <si>
    <t>Locking arrangements  and handles 14.41</t>
  </si>
  <si>
    <t>Nos</t>
  </si>
  <si>
    <t>Supplying and fixing Hinges for doors 14.40.2</t>
  </si>
  <si>
    <t>Unforeseen if any</t>
  </si>
  <si>
    <t>TOTAL</t>
  </si>
  <si>
    <t>Say Rs.25000 x Index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</si>
</sst>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RED]0.00"/>
    <numFmt numFmtId="165" formatCode="0.000;[RED]0.000"/>
    <numFmt numFmtId="166" formatCode="0.00;[RED]\-0.00"/>
  </numFmts>
  <fonts count="8">
    <font>
      <sz val="10.0"/>
      <color rgb="FF000000"/>
      <name val="Arial"/>
      <scheme val="minor"/>
    </font>
    <font>
      <b/>
      <sz val="13.0"/>
      <color rgb="FF000000"/>
      <name val="Merriweather"/>
    </font>
    <font>
      <sz val="12.0"/>
      <color rgb="FF000000"/>
      <name val="Merriweather"/>
    </font>
    <font/>
    <font>
      <sz val="12.0"/>
      <color rgb="FFFF0000"/>
      <name val="Merriweather"/>
    </font>
    <font>
      <sz val="12.0"/>
      <color theme="1"/>
      <name val="Arial"/>
      <scheme val="minor"/>
    </font>
    <font>
      <sz val="12.0"/>
      <color theme="1"/>
      <name val="Merriweather"/>
    </font>
    <font>
      <b/>
      <sz val="12.0"/>
      <color rgb="FF000000"/>
      <name val="Merriweather"/>
    </font>
  </fonts>
  <fills count="2">
    <fill>
      <patternFill patternType="none"/>
    </fill>
    <fill>
      <patternFill patternType="lightGray"/>
    </fill>
  </fills>
  <borders count="8">
    <border/>
    <border>
      <left style="thin">
        <color rgb="FF3D3D3D"/>
      </left>
      <right style="thin">
        <color rgb="FF3D3D3D"/>
      </right>
      <top style="thin">
        <color rgb="FF3D3D3D"/>
      </top>
      <bottom style="thin">
        <color rgb="FF3D3D3D"/>
      </bottom>
    </border>
    <border>
      <left style="thin">
        <color rgb="FF3D3D3D"/>
      </left>
      <right style="thin">
        <color rgb="FF3D3D3D"/>
      </right>
      <top style="thin">
        <color rgb="FF3D3D3D"/>
      </top>
    </border>
    <border>
      <left style="thin">
        <color rgb="FF3D3D3D"/>
      </left>
      <top style="thin">
        <color rgb="FF3D3D3D"/>
      </top>
      <bottom style="thin">
        <color rgb="FF3D3D3D"/>
      </bottom>
    </border>
    <border>
      <top style="thin">
        <color rgb="FF3D3D3D"/>
      </top>
      <bottom style="thin">
        <color rgb="FF3D3D3D"/>
      </bottom>
    </border>
    <border>
      <left style="thin">
        <color rgb="FF3D3D3D"/>
      </left>
      <right style="thin">
        <color rgb="FF3D3D3D"/>
      </right>
    </border>
    <border>
      <left style="thin">
        <color rgb="FF3D3D3D"/>
      </left>
      <right style="thin">
        <color rgb="FF3D3D3D"/>
      </right>
      <bottom style="thin">
        <color rgb="FF3D3D3D"/>
      </bottom>
    </border>
    <border>
      <right style="thin">
        <color rgb="FF3D3D3D"/>
      </right>
      <top style="thin">
        <color rgb="FF3D3D3D"/>
      </top>
      <bottom style="thin">
        <color rgb="FF3D3D3D"/>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1" fillId="0" fontId="2" numFmtId="2"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3" fillId="0" fontId="2" numFmtId="0" xfId="0" applyAlignment="1" applyBorder="1" applyFont="1">
      <alignment horizontal="left" readingOrder="0" shrinkToFit="0" vertical="center" wrapText="1"/>
    </xf>
    <xf borderId="4" fillId="0" fontId="3" numFmtId="0" xfId="0" applyBorder="1" applyFont="1"/>
    <xf borderId="5" fillId="0" fontId="3" numFmtId="0" xfId="0" applyBorder="1" applyFont="1"/>
    <xf borderId="1" fillId="0" fontId="2" numFmtId="0" xfId="0" applyAlignment="1" applyBorder="1" applyFont="1">
      <alignment horizontal="left" shrinkToFit="0" vertical="center" wrapText="1"/>
    </xf>
    <xf borderId="1" fillId="0" fontId="2" numFmtId="0" xfId="0" applyAlignment="1" applyBorder="1" applyFont="1">
      <alignment horizontal="center" readingOrder="0" shrinkToFit="0" vertical="center" wrapText="1"/>
    </xf>
    <xf borderId="1" fillId="0" fontId="2" numFmtId="165" xfId="0" applyAlignment="1" applyBorder="1" applyFont="1" applyNumberFormat="1">
      <alignment horizontal="center" shrinkToFit="0" vertical="center" wrapText="1"/>
    </xf>
    <xf borderId="6" fillId="0" fontId="3" numFmtId="0" xfId="0" applyBorder="1" applyFont="1"/>
    <xf borderId="1" fillId="0" fontId="2" numFmtId="0" xfId="0" applyAlignment="1" applyBorder="1" applyFont="1">
      <alignment shrinkToFit="0" vertical="center" wrapText="1"/>
    </xf>
    <xf borderId="3" fillId="0" fontId="2" numFmtId="0" xfId="0" applyAlignment="1" applyBorder="1" applyFont="1">
      <alignment shrinkToFit="0" vertical="center" wrapText="1"/>
    </xf>
    <xf borderId="7" fillId="0" fontId="3" numFmtId="0" xfId="0" applyBorder="1" applyFont="1"/>
    <xf borderId="1" fillId="0" fontId="2" numFmtId="0" xfId="0" applyAlignment="1" applyBorder="1" applyFont="1">
      <alignment readingOrder="0" shrinkToFit="0" vertical="center" wrapText="1"/>
    </xf>
    <xf borderId="3" fillId="0" fontId="2" numFmtId="0" xfId="0" applyAlignment="1" applyBorder="1" applyFont="1">
      <alignment horizontal="left" shrinkToFit="0" vertical="center" wrapText="1"/>
    </xf>
    <xf borderId="1" fillId="0" fontId="4"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0" fillId="0" fontId="5" numFmtId="0" xfId="0" applyAlignment="1" applyFont="1">
      <alignment horizontal="center" vertical="center"/>
    </xf>
    <xf borderId="1" fillId="0" fontId="4"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7" fillId="0" fontId="2" numFmtId="0" xfId="0" applyAlignment="1" applyBorder="1" applyFont="1">
      <alignment horizontal="center" shrinkToFit="0" vertical="center" wrapText="1"/>
    </xf>
    <xf borderId="6" fillId="0" fontId="2" numFmtId="164" xfId="0" applyAlignment="1" applyBorder="1" applyFont="1" applyNumberFormat="1">
      <alignment horizontal="center" shrinkToFit="0" vertical="center" wrapText="1"/>
    </xf>
    <xf borderId="1" fillId="0" fontId="2" numFmtId="166" xfId="0" applyAlignment="1" applyBorder="1" applyFont="1" applyNumberFormat="1">
      <alignment horizontal="center" shrinkToFit="0" vertical="center" wrapText="1"/>
    </xf>
    <xf borderId="3" fillId="0" fontId="2" numFmtId="0" xfId="0" applyAlignment="1" applyBorder="1" applyFont="1">
      <alignment readingOrder="0" shrinkToFit="0" vertical="center" wrapText="1"/>
    </xf>
    <xf borderId="3" fillId="0" fontId="7" numFmtId="0" xfId="0" applyAlignment="1" applyBorder="1" applyFont="1">
      <alignment shrinkToFit="0" vertical="center" wrapText="1"/>
    </xf>
    <xf borderId="1" fillId="0" fontId="7" numFmtId="2" xfId="0" applyAlignment="1" applyBorder="1" applyFont="1" applyNumberFormat="1">
      <alignment horizontal="center" shrinkToFit="0" vertical="center" wrapText="1"/>
    </xf>
    <xf borderId="3" fillId="0"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75"/>
  <cols>
    <col customWidth="1" min="1" max="1" width="4.0"/>
    <col customWidth="1" min="2" max="2" width="39.88"/>
    <col customWidth="1" min="3" max="3" width="4.13"/>
    <col customWidth="1" min="4" max="4" width="7.88"/>
    <col customWidth="1" min="5" max="5" width="6.0"/>
    <col customWidth="1" min="6" max="6" width="7.88"/>
    <col customWidth="1" min="7" max="7" width="9.38"/>
    <col customWidth="1" min="8" max="8" width="7.88"/>
    <col customWidth="1" min="9" max="9" width="8.25"/>
    <col customWidth="1" min="10" max="10" width="10.38"/>
  </cols>
  <sheetData>
    <row r="1" ht="35.25" customHeight="1">
      <c r="A1" s="1" t="s">
        <v>0</v>
      </c>
    </row>
    <row r="2">
      <c r="A2" s="2" t="s">
        <v>1</v>
      </c>
      <c r="B2" s="2" t="s">
        <v>2</v>
      </c>
      <c r="C2" s="2" t="s">
        <v>3</v>
      </c>
      <c r="D2" s="2" t="s">
        <v>4</v>
      </c>
      <c r="E2" s="2" t="s">
        <v>5</v>
      </c>
      <c r="F2" s="2" t="s">
        <v>6</v>
      </c>
      <c r="G2" s="3" t="s">
        <v>7</v>
      </c>
      <c r="H2" s="2" t="s">
        <v>8</v>
      </c>
      <c r="I2" s="2" t="s">
        <v>9</v>
      </c>
      <c r="J2" s="4" t="s">
        <v>10</v>
      </c>
    </row>
    <row r="3">
      <c r="A3" s="5">
        <v>1.0</v>
      </c>
      <c r="B3" s="6" t="s">
        <v>11</v>
      </c>
      <c r="C3" s="7"/>
      <c r="D3" s="7"/>
      <c r="E3" s="7"/>
      <c r="F3" s="7"/>
      <c r="G3" s="7"/>
      <c r="H3" s="7"/>
      <c r="I3" s="7"/>
      <c r="J3" s="2"/>
    </row>
    <row r="4">
      <c r="A4" s="8"/>
      <c r="B4" s="9" t="s">
        <v>12</v>
      </c>
      <c r="C4" s="2">
        <v>1.0</v>
      </c>
      <c r="D4" s="10">
        <v>2.0</v>
      </c>
      <c r="E4" s="10">
        <v>1.5</v>
      </c>
      <c r="F4" s="2"/>
      <c r="G4" s="11">
        <f>PRODUCT(C4:F4)</f>
        <v>3</v>
      </c>
      <c r="H4" s="2"/>
      <c r="I4" s="2"/>
      <c r="J4" s="2"/>
    </row>
    <row r="5">
      <c r="A5" s="12"/>
      <c r="B5" s="13" t="s">
        <v>7</v>
      </c>
      <c r="C5" s="2"/>
      <c r="D5" s="2"/>
      <c r="E5" s="2"/>
      <c r="F5" s="2"/>
      <c r="G5" s="11">
        <f>SUM(G4)</f>
        <v>3</v>
      </c>
      <c r="H5" s="2" t="s">
        <v>13</v>
      </c>
      <c r="I5" s="10">
        <v>24.43</v>
      </c>
      <c r="J5" s="4">
        <f>G5*I5</f>
        <v>73.29</v>
      </c>
    </row>
    <row r="6">
      <c r="A6" s="5">
        <v>2.0</v>
      </c>
      <c r="B6" s="14" t="s">
        <v>14</v>
      </c>
      <c r="C6" s="7"/>
      <c r="D6" s="7"/>
      <c r="E6" s="7"/>
      <c r="F6" s="7"/>
      <c r="G6" s="7"/>
      <c r="H6" s="7"/>
      <c r="I6" s="15"/>
      <c r="J6" s="2"/>
    </row>
    <row r="7">
      <c r="A7" s="8"/>
      <c r="B7" s="13" t="s">
        <v>15</v>
      </c>
      <c r="C7" s="2">
        <v>1.0</v>
      </c>
      <c r="D7" s="2">
        <f>2*(1.2+0.9)</f>
        <v>4.2</v>
      </c>
      <c r="E7" s="2">
        <v>0.3</v>
      </c>
      <c r="F7" s="2">
        <v>0.3</v>
      </c>
      <c r="G7" s="11">
        <f t="shared" ref="G7:G8" si="1">PRODUCT(C7:F7)</f>
        <v>0.378</v>
      </c>
      <c r="H7" s="2"/>
      <c r="I7" s="2"/>
      <c r="J7" s="2"/>
    </row>
    <row r="8">
      <c r="A8" s="8"/>
      <c r="B8" s="13" t="s">
        <v>16</v>
      </c>
      <c r="C8" s="2">
        <v>1.0</v>
      </c>
      <c r="D8" s="2">
        <v>0.5</v>
      </c>
      <c r="E8" s="2">
        <v>0.3</v>
      </c>
      <c r="F8" s="2">
        <v>0.2</v>
      </c>
      <c r="G8" s="11">
        <f t="shared" si="1"/>
        <v>0.03</v>
      </c>
      <c r="H8" s="2"/>
      <c r="I8" s="2"/>
      <c r="J8" s="2"/>
    </row>
    <row r="9">
      <c r="A9" s="12"/>
      <c r="B9" s="13" t="s">
        <v>7</v>
      </c>
      <c r="C9" s="2"/>
      <c r="D9" s="2"/>
      <c r="E9" s="2"/>
      <c r="F9" s="2"/>
      <c r="G9" s="11">
        <f>SUM(G7:G8)</f>
        <v>0.408</v>
      </c>
      <c r="H9" s="2" t="s">
        <v>17</v>
      </c>
      <c r="I9" s="10">
        <v>249.03</v>
      </c>
      <c r="J9" s="4">
        <f>G9*I9</f>
        <v>101.60424</v>
      </c>
    </row>
    <row r="10">
      <c r="A10" s="5">
        <v>3.0</v>
      </c>
      <c r="B10" s="6" t="s">
        <v>18</v>
      </c>
      <c r="C10" s="7"/>
      <c r="D10" s="7"/>
      <c r="E10" s="7"/>
      <c r="F10" s="7"/>
      <c r="G10" s="7"/>
      <c r="H10" s="7"/>
      <c r="I10" s="15"/>
      <c r="J10" s="2"/>
    </row>
    <row r="11">
      <c r="A11" s="8"/>
      <c r="B11" s="13" t="s">
        <v>15</v>
      </c>
      <c r="C11" s="2">
        <v>1.0</v>
      </c>
      <c r="D11" s="2">
        <f t="shared" ref="D11:E11" si="2">D7</f>
        <v>4.2</v>
      </c>
      <c r="E11" s="2">
        <f t="shared" si="2"/>
        <v>0.3</v>
      </c>
      <c r="F11" s="2">
        <v>0.1</v>
      </c>
      <c r="G11" s="11">
        <f t="shared" ref="G11:G12" si="4">PRODUCT(C11:F11)</f>
        <v>0.126</v>
      </c>
      <c r="H11" s="2"/>
      <c r="I11" s="2"/>
      <c r="J11" s="2"/>
    </row>
    <row r="12">
      <c r="A12" s="8"/>
      <c r="B12" s="13" t="s">
        <v>16</v>
      </c>
      <c r="C12" s="2">
        <v>1.0</v>
      </c>
      <c r="D12" s="2">
        <f t="shared" ref="D12:E12" si="3">D8</f>
        <v>0.5</v>
      </c>
      <c r="E12" s="2">
        <f t="shared" si="3"/>
        <v>0.3</v>
      </c>
      <c r="F12" s="2">
        <v>0.1</v>
      </c>
      <c r="G12" s="11">
        <f t="shared" si="4"/>
        <v>0.015</v>
      </c>
      <c r="H12" s="2"/>
      <c r="I12" s="2"/>
      <c r="J12" s="2"/>
    </row>
    <row r="13">
      <c r="A13" s="12"/>
      <c r="B13" s="13" t="s">
        <v>7</v>
      </c>
      <c r="C13" s="2"/>
      <c r="D13" s="2"/>
      <c r="E13" s="2"/>
      <c r="F13" s="2"/>
      <c r="G13" s="11">
        <f>SUM(G11:G12)</f>
        <v>0.141</v>
      </c>
      <c r="H13" s="2" t="s">
        <v>19</v>
      </c>
      <c r="I13" s="10">
        <v>5491.79</v>
      </c>
      <c r="J13" s="4">
        <f>G13*I13</f>
        <v>774.34239</v>
      </c>
    </row>
    <row r="14">
      <c r="A14" s="5">
        <v>4.0</v>
      </c>
      <c r="B14" s="6" t="s">
        <v>20</v>
      </c>
      <c r="C14" s="7"/>
      <c r="D14" s="7"/>
      <c r="E14" s="7"/>
      <c r="F14" s="7"/>
      <c r="G14" s="7"/>
      <c r="H14" s="7"/>
      <c r="I14" s="7"/>
      <c r="J14" s="2"/>
    </row>
    <row r="15">
      <c r="A15" s="8"/>
      <c r="B15" s="16" t="s">
        <v>21</v>
      </c>
      <c r="C15" s="2">
        <v>1.0</v>
      </c>
      <c r="D15" s="2">
        <f t="shared" ref="D15:E15" si="5">D11</f>
        <v>4.2</v>
      </c>
      <c r="E15" s="2">
        <f t="shared" si="5"/>
        <v>0.3</v>
      </c>
      <c r="F15" s="2">
        <f>0.2+0.3</f>
        <v>0.5</v>
      </c>
      <c r="G15" s="11">
        <f t="shared" ref="G15:G16" si="7">PRODUCT(C15:F15)</f>
        <v>0.63</v>
      </c>
      <c r="H15" s="2"/>
      <c r="I15" s="2"/>
      <c r="J15" s="2"/>
    </row>
    <row r="16">
      <c r="A16" s="8"/>
      <c r="B16" s="13" t="s">
        <v>16</v>
      </c>
      <c r="C16" s="2">
        <v>1.0</v>
      </c>
      <c r="D16" s="2">
        <f t="shared" ref="D16:E16" si="6">D12</f>
        <v>0.5</v>
      </c>
      <c r="E16" s="2">
        <f t="shared" si="6"/>
        <v>0.3</v>
      </c>
      <c r="F16" s="2">
        <f>0.1+0.15</f>
        <v>0.25</v>
      </c>
      <c r="G16" s="11">
        <f t="shared" si="7"/>
        <v>0.0375</v>
      </c>
      <c r="H16" s="2"/>
      <c r="I16" s="2"/>
      <c r="J16" s="2"/>
    </row>
    <row r="17">
      <c r="A17" s="12"/>
      <c r="B17" s="13" t="s">
        <v>7</v>
      </c>
      <c r="C17" s="2"/>
      <c r="D17" s="2"/>
      <c r="E17" s="2"/>
      <c r="F17" s="2"/>
      <c r="G17" s="11">
        <f>SUM(G15:G16)</f>
        <v>0.6675</v>
      </c>
      <c r="H17" s="2" t="s">
        <v>22</v>
      </c>
      <c r="I17" s="10">
        <v>6870.79</v>
      </c>
      <c r="J17" s="4">
        <f>G17*I17</f>
        <v>4586.252325</v>
      </c>
    </row>
    <row r="18">
      <c r="A18" s="5">
        <v>5.0</v>
      </c>
      <c r="B18" s="6" t="s">
        <v>23</v>
      </c>
      <c r="C18" s="7"/>
      <c r="D18" s="7"/>
      <c r="E18" s="7"/>
      <c r="F18" s="7"/>
      <c r="G18" s="7"/>
      <c r="H18" s="7"/>
      <c r="I18" s="7"/>
      <c r="J18" s="2"/>
    </row>
    <row r="19">
      <c r="A19" s="8"/>
      <c r="B19" s="13" t="s">
        <v>24</v>
      </c>
      <c r="C19" s="2">
        <v>1.0</v>
      </c>
      <c r="D19" s="2">
        <f>2*(1.2+0.3+0.9+0.3)</f>
        <v>5.4</v>
      </c>
      <c r="F19" s="2"/>
      <c r="G19" s="11">
        <f t="shared" ref="G19:G22" si="9">PRODUCT(C19:F19)</f>
        <v>5.4</v>
      </c>
      <c r="H19" s="2"/>
      <c r="I19" s="2"/>
      <c r="J19" s="2"/>
    </row>
    <row r="20">
      <c r="A20" s="8"/>
      <c r="B20" s="13" t="s">
        <v>25</v>
      </c>
      <c r="C20" s="2">
        <v>1.0</v>
      </c>
      <c r="D20" s="2">
        <f t="shared" ref="D20:E20" si="8">D15</f>
        <v>4.2</v>
      </c>
      <c r="E20" s="2">
        <f t="shared" si="8"/>
        <v>0.3</v>
      </c>
      <c r="F20" s="2"/>
      <c r="G20" s="11">
        <f t="shared" si="9"/>
        <v>1.26</v>
      </c>
      <c r="H20" s="2"/>
      <c r="I20" s="2"/>
      <c r="J20" s="2"/>
    </row>
    <row r="21">
      <c r="A21" s="8"/>
      <c r="B21" s="13" t="s">
        <v>26</v>
      </c>
      <c r="C21" s="2">
        <v>2.0</v>
      </c>
      <c r="D21" s="2"/>
      <c r="E21" s="2">
        <f>E12</f>
        <v>0.3</v>
      </c>
      <c r="F21" s="2">
        <v>0.15</v>
      </c>
      <c r="G21" s="11">
        <f t="shared" si="9"/>
        <v>0.09</v>
      </c>
      <c r="H21" s="2"/>
      <c r="I21" s="2"/>
      <c r="J21" s="2"/>
    </row>
    <row r="22">
      <c r="A22" s="8"/>
      <c r="B22" s="13" t="s">
        <v>27</v>
      </c>
      <c r="C22" s="2">
        <v>1.0</v>
      </c>
      <c r="D22" s="2">
        <f t="shared" ref="D22:E22" si="10">D16</f>
        <v>0.5</v>
      </c>
      <c r="E22" s="2">
        <f t="shared" si="10"/>
        <v>0.3</v>
      </c>
      <c r="F22" s="2"/>
      <c r="G22" s="11">
        <f t="shared" si="9"/>
        <v>0.15</v>
      </c>
      <c r="H22" s="2"/>
      <c r="I22" s="2"/>
      <c r="J22" s="2"/>
    </row>
    <row r="23">
      <c r="A23" s="12"/>
      <c r="B23" s="13" t="s">
        <v>7</v>
      </c>
      <c r="C23" s="2"/>
      <c r="D23" s="2"/>
      <c r="E23" s="2"/>
      <c r="F23" s="2"/>
      <c r="G23" s="11">
        <f>SUM(G19:G22)</f>
        <v>6.9</v>
      </c>
      <c r="H23" s="2" t="s">
        <v>28</v>
      </c>
      <c r="I23" s="10">
        <v>255.98</v>
      </c>
      <c r="J23" s="4">
        <f>G23*I23</f>
        <v>1766.262</v>
      </c>
    </row>
    <row r="24">
      <c r="A24" s="5">
        <v>6.0</v>
      </c>
      <c r="B24" s="17" t="s">
        <v>29</v>
      </c>
      <c r="C24" s="7"/>
      <c r="D24" s="7"/>
      <c r="E24" s="7"/>
      <c r="F24" s="7"/>
      <c r="G24" s="7"/>
      <c r="H24" s="7"/>
      <c r="I24" s="7"/>
      <c r="J24" s="2"/>
    </row>
    <row r="25">
      <c r="A25" s="8"/>
      <c r="B25" s="9" t="s">
        <v>30</v>
      </c>
      <c r="C25" s="2">
        <v>1.0</v>
      </c>
      <c r="D25" s="2">
        <v>0.9</v>
      </c>
      <c r="E25" s="2">
        <v>0.6</v>
      </c>
      <c r="F25" s="2">
        <v>0.27</v>
      </c>
      <c r="G25" s="11">
        <f>PRODUCT(C25:F25)</f>
        <v>0.1458</v>
      </c>
      <c r="H25" s="2"/>
      <c r="I25" s="2"/>
      <c r="J25" s="2"/>
    </row>
    <row r="26">
      <c r="A26" s="12"/>
      <c r="B26" s="13" t="s">
        <v>7</v>
      </c>
      <c r="C26" s="2"/>
      <c r="D26" s="2"/>
      <c r="E26" s="2"/>
      <c r="F26" s="2"/>
      <c r="G26" s="11">
        <f>SUM(G24:G25)</f>
        <v>0.1458</v>
      </c>
      <c r="H26" s="2" t="s">
        <v>31</v>
      </c>
      <c r="I26" s="18">
        <v>220.47</v>
      </c>
      <c r="J26" s="4">
        <f>G26*I26</f>
        <v>32.144526</v>
      </c>
    </row>
    <row r="27">
      <c r="A27" s="5">
        <v>7.0</v>
      </c>
      <c r="B27" s="17" t="s">
        <v>32</v>
      </c>
      <c r="C27" s="7"/>
      <c r="D27" s="7"/>
      <c r="E27" s="7"/>
      <c r="F27" s="7"/>
      <c r="G27" s="7"/>
      <c r="H27" s="7"/>
      <c r="I27" s="7"/>
      <c r="J27" s="2"/>
    </row>
    <row r="28">
      <c r="A28" s="8"/>
      <c r="B28" s="9" t="s">
        <v>30</v>
      </c>
      <c r="C28" s="2">
        <v>1.0</v>
      </c>
      <c r="D28" s="2">
        <v>1.0</v>
      </c>
      <c r="E28" s="2">
        <v>0.9</v>
      </c>
      <c r="F28" s="2">
        <v>0.6</v>
      </c>
      <c r="G28" s="11">
        <f>PRODUCT(C28:F28)</f>
        <v>0.54</v>
      </c>
      <c r="H28" s="2"/>
      <c r="I28" s="2"/>
      <c r="J28" s="2"/>
    </row>
    <row r="29">
      <c r="A29" s="12"/>
      <c r="B29" s="13" t="s">
        <v>7</v>
      </c>
      <c r="C29" s="2"/>
      <c r="D29" s="2"/>
      <c r="E29" s="2"/>
      <c r="F29" s="2"/>
      <c r="G29" s="11">
        <f>SUM(G27:G28)</f>
        <v>0.54</v>
      </c>
      <c r="H29" s="2" t="s">
        <v>33</v>
      </c>
      <c r="I29" s="18">
        <v>473.11</v>
      </c>
      <c r="J29" s="4">
        <f>G29*I29</f>
        <v>255.4794</v>
      </c>
    </row>
    <row r="30">
      <c r="A30" s="5">
        <v>8.0</v>
      </c>
      <c r="B30" s="17" t="s">
        <v>34</v>
      </c>
      <c r="C30" s="7"/>
      <c r="D30" s="7"/>
      <c r="E30" s="7"/>
      <c r="F30" s="7"/>
      <c r="G30" s="7"/>
      <c r="H30" s="7"/>
      <c r="I30" s="7"/>
      <c r="J30" s="2"/>
    </row>
    <row r="31">
      <c r="A31" s="8"/>
      <c r="B31" s="13" t="s">
        <v>35</v>
      </c>
      <c r="C31" s="2" t="s">
        <v>3</v>
      </c>
      <c r="D31" s="2" t="s">
        <v>4</v>
      </c>
      <c r="E31" s="2" t="s">
        <v>36</v>
      </c>
      <c r="F31" s="2" t="s">
        <v>37</v>
      </c>
      <c r="G31" s="2" t="s">
        <v>38</v>
      </c>
      <c r="H31" s="2" t="s">
        <v>39</v>
      </c>
      <c r="I31" s="2" t="s">
        <v>9</v>
      </c>
      <c r="J31" s="2"/>
    </row>
    <row r="32">
      <c r="A32" s="8"/>
      <c r="B32" s="13" t="s">
        <v>40</v>
      </c>
      <c r="C32" s="2">
        <v>2.0</v>
      </c>
      <c r="D32" s="2">
        <v>2.1</v>
      </c>
      <c r="E32" s="2">
        <f t="shared" ref="E32:E37" si="11">C32*D32</f>
        <v>4.2</v>
      </c>
      <c r="F32" s="2"/>
      <c r="G32" s="3"/>
      <c r="H32" s="2"/>
      <c r="I32" s="2"/>
      <c r="J32" s="2"/>
    </row>
    <row r="33">
      <c r="A33" s="8"/>
      <c r="B33" s="13" t="s">
        <v>41</v>
      </c>
      <c r="C33" s="2">
        <v>2.0</v>
      </c>
      <c r="D33" s="2">
        <v>2.3</v>
      </c>
      <c r="E33" s="2">
        <f t="shared" si="11"/>
        <v>4.6</v>
      </c>
      <c r="F33" s="2"/>
      <c r="G33" s="3"/>
      <c r="H33" s="2"/>
      <c r="I33" s="2"/>
      <c r="J33" s="2"/>
    </row>
    <row r="34">
      <c r="A34" s="8"/>
      <c r="B34" s="13" t="s">
        <v>42</v>
      </c>
      <c r="C34" s="2">
        <v>2.0</v>
      </c>
      <c r="D34" s="2">
        <v>1.2</v>
      </c>
      <c r="E34" s="2">
        <f t="shared" si="11"/>
        <v>2.4</v>
      </c>
      <c r="F34" s="2"/>
      <c r="G34" s="3"/>
      <c r="H34" s="2"/>
      <c r="I34" s="2"/>
      <c r="J34" s="2"/>
    </row>
    <row r="35">
      <c r="A35" s="8"/>
      <c r="B35" s="13" t="s">
        <v>43</v>
      </c>
      <c r="C35" s="2">
        <v>2.0</v>
      </c>
      <c r="D35" s="2">
        <v>0.9</v>
      </c>
      <c r="E35" s="2">
        <f t="shared" si="11"/>
        <v>1.8</v>
      </c>
      <c r="F35" s="2"/>
      <c r="G35" s="3"/>
      <c r="H35" s="2"/>
      <c r="I35" s="2"/>
      <c r="J35" s="2"/>
    </row>
    <row r="36">
      <c r="A36" s="8"/>
      <c r="B36" s="13" t="s">
        <v>44</v>
      </c>
      <c r="C36" s="2">
        <v>2.0</v>
      </c>
      <c r="D36" s="2">
        <v>1.8</v>
      </c>
      <c r="E36" s="2">
        <f t="shared" si="11"/>
        <v>3.6</v>
      </c>
      <c r="F36" s="2"/>
      <c r="G36" s="3"/>
      <c r="H36" s="2"/>
      <c r="I36" s="2"/>
      <c r="J36" s="2"/>
    </row>
    <row r="37">
      <c r="A37" s="8"/>
      <c r="B37" s="13" t="s">
        <v>45</v>
      </c>
      <c r="C37" s="2">
        <v>2.0</v>
      </c>
      <c r="D37" s="2">
        <v>0.6</v>
      </c>
      <c r="E37" s="2">
        <f t="shared" si="11"/>
        <v>1.2</v>
      </c>
      <c r="F37" s="2"/>
      <c r="G37" s="3"/>
      <c r="H37" s="2"/>
      <c r="I37" s="2"/>
      <c r="J37" s="2"/>
    </row>
    <row r="38">
      <c r="A38" s="8"/>
      <c r="B38" s="13" t="s">
        <v>46</v>
      </c>
      <c r="C38" s="2"/>
      <c r="D38" s="2"/>
      <c r="E38" s="2">
        <f>SUM(E32:E37)</f>
        <v>17.8</v>
      </c>
      <c r="F38" s="2">
        <v>2.6</v>
      </c>
      <c r="G38" s="2" t="s">
        <v>47</v>
      </c>
      <c r="H38" s="2">
        <f>E38*F38</f>
        <v>46.28</v>
      </c>
      <c r="I38" s="19">
        <v>80.78</v>
      </c>
      <c r="J38" s="4">
        <f>H38*I38</f>
        <v>3738.4984</v>
      </c>
    </row>
    <row r="39">
      <c r="A39" s="8"/>
      <c r="B39" s="13" t="s">
        <v>48</v>
      </c>
      <c r="C39" s="2"/>
      <c r="D39" s="2"/>
      <c r="E39" s="2"/>
      <c r="F39" s="2"/>
      <c r="G39" s="3"/>
      <c r="H39" s="2"/>
      <c r="I39" s="2"/>
      <c r="J39" s="2"/>
    </row>
    <row r="40">
      <c r="A40" s="8"/>
      <c r="B40" s="13" t="s">
        <v>49</v>
      </c>
      <c r="C40" s="2">
        <v>2.0</v>
      </c>
      <c r="D40" s="2">
        <v>2.3</v>
      </c>
      <c r="E40" s="2">
        <f t="shared" ref="E40:E49" si="12">C40*D40</f>
        <v>4.6</v>
      </c>
      <c r="F40" s="2"/>
      <c r="G40" s="3"/>
      <c r="H40" s="2"/>
      <c r="I40" s="2"/>
      <c r="J40" s="2"/>
    </row>
    <row r="41">
      <c r="A41" s="8"/>
      <c r="B41" s="13" t="s">
        <v>50</v>
      </c>
      <c r="C41" s="2">
        <v>2.0</v>
      </c>
      <c r="D41" s="2">
        <v>1.2</v>
      </c>
      <c r="E41" s="2">
        <f t="shared" si="12"/>
        <v>2.4</v>
      </c>
      <c r="F41" s="2"/>
      <c r="G41" s="3"/>
      <c r="H41" s="2"/>
      <c r="I41" s="2"/>
      <c r="J41" s="2"/>
    </row>
    <row r="42">
      <c r="A42" s="8"/>
      <c r="B42" s="13" t="s">
        <v>51</v>
      </c>
      <c r="C42" s="2">
        <v>1.0</v>
      </c>
      <c r="D42" s="2">
        <v>2.1</v>
      </c>
      <c r="E42" s="2">
        <f t="shared" si="12"/>
        <v>2.1</v>
      </c>
      <c r="F42" s="2"/>
      <c r="G42" s="3"/>
      <c r="H42" s="2"/>
      <c r="I42" s="2"/>
      <c r="J42" s="2"/>
    </row>
    <row r="43">
      <c r="A43" s="8"/>
      <c r="B43" s="13" t="s">
        <v>52</v>
      </c>
      <c r="C43" s="2">
        <v>2.0</v>
      </c>
      <c r="D43" s="2">
        <v>0.6</v>
      </c>
      <c r="E43" s="2">
        <f t="shared" si="12"/>
        <v>1.2</v>
      </c>
      <c r="F43" s="2"/>
      <c r="G43" s="3"/>
      <c r="H43" s="2"/>
      <c r="I43" s="2"/>
      <c r="J43" s="2"/>
    </row>
    <row r="44">
      <c r="A44" s="8"/>
      <c r="B44" s="13" t="s">
        <v>53</v>
      </c>
      <c r="C44" s="2">
        <v>2.0</v>
      </c>
      <c r="D44" s="2">
        <v>2.2</v>
      </c>
      <c r="E44" s="2">
        <f t="shared" si="12"/>
        <v>4.4</v>
      </c>
      <c r="F44" s="2"/>
      <c r="G44" s="3"/>
      <c r="H44" s="2"/>
      <c r="I44" s="2"/>
      <c r="J44" s="2"/>
    </row>
    <row r="45">
      <c r="A45" s="8"/>
      <c r="B45" s="13" t="s">
        <v>54</v>
      </c>
      <c r="C45" s="2">
        <v>4.0</v>
      </c>
      <c r="D45" s="2">
        <v>0.9</v>
      </c>
      <c r="E45" s="2">
        <f t="shared" si="12"/>
        <v>3.6</v>
      </c>
      <c r="F45" s="2"/>
      <c r="G45" s="3"/>
      <c r="H45" s="2"/>
      <c r="I45" s="2"/>
      <c r="J45" s="2"/>
    </row>
    <row r="46">
      <c r="A46" s="8"/>
      <c r="B46" s="13" t="s">
        <v>44</v>
      </c>
      <c r="C46" s="2">
        <v>1.0</v>
      </c>
      <c r="D46" s="2">
        <v>1.8</v>
      </c>
      <c r="E46" s="2">
        <f t="shared" si="12"/>
        <v>1.8</v>
      </c>
      <c r="F46" s="2"/>
      <c r="G46" s="3"/>
      <c r="H46" s="2"/>
      <c r="I46" s="2"/>
      <c r="J46" s="2"/>
    </row>
    <row r="47">
      <c r="A47" s="8"/>
      <c r="B47" s="13" t="s">
        <v>45</v>
      </c>
      <c r="C47" s="2">
        <v>2.0</v>
      </c>
      <c r="D47" s="2">
        <v>0.6</v>
      </c>
      <c r="E47" s="2">
        <f t="shared" si="12"/>
        <v>1.2</v>
      </c>
      <c r="F47" s="2"/>
      <c r="G47" s="3"/>
      <c r="H47" s="2"/>
      <c r="I47" s="2"/>
      <c r="J47" s="2"/>
    </row>
    <row r="48">
      <c r="A48" s="8"/>
      <c r="B48" s="13" t="s">
        <v>55</v>
      </c>
      <c r="C48" s="2">
        <v>2.0</v>
      </c>
      <c r="D48" s="2">
        <v>1.2</v>
      </c>
      <c r="E48" s="2">
        <f t="shared" si="12"/>
        <v>2.4</v>
      </c>
      <c r="F48" s="2"/>
      <c r="G48" s="3"/>
      <c r="H48" s="2"/>
      <c r="I48" s="2"/>
      <c r="J48" s="2"/>
    </row>
    <row r="49">
      <c r="A49" s="8"/>
      <c r="B49" s="13"/>
      <c r="C49" s="2">
        <v>1.0</v>
      </c>
      <c r="D49" s="2">
        <v>0.9</v>
      </c>
      <c r="E49" s="2">
        <f t="shared" si="12"/>
        <v>0.9</v>
      </c>
      <c r="F49" s="2"/>
      <c r="G49" s="3"/>
      <c r="H49" s="2"/>
      <c r="I49" s="2"/>
      <c r="J49" s="2"/>
    </row>
    <row r="50">
      <c r="A50" s="12"/>
      <c r="B50" s="13" t="s">
        <v>46</v>
      </c>
      <c r="C50" s="2"/>
      <c r="D50" s="2"/>
      <c r="E50" s="2">
        <f>SUM(E40:E49)</f>
        <v>24.6</v>
      </c>
      <c r="F50" s="2">
        <v>1.68</v>
      </c>
      <c r="G50" s="2" t="s">
        <v>47</v>
      </c>
      <c r="H50" s="4">
        <f>E50*F50</f>
        <v>41.328</v>
      </c>
      <c r="I50" s="19">
        <v>80.78</v>
      </c>
      <c r="J50" s="4">
        <f>H50*I50</f>
        <v>3338.47584</v>
      </c>
    </row>
    <row r="51">
      <c r="A51" s="5">
        <v>9.0</v>
      </c>
      <c r="B51" s="17" t="s">
        <v>56</v>
      </c>
      <c r="C51" s="7"/>
      <c r="D51" s="7"/>
      <c r="E51" s="7"/>
      <c r="F51" s="7"/>
      <c r="G51" s="7"/>
      <c r="H51" s="7"/>
      <c r="I51" s="7"/>
      <c r="J51" s="2"/>
    </row>
    <row r="52">
      <c r="A52" s="8"/>
      <c r="B52" s="16" t="s">
        <v>57</v>
      </c>
      <c r="C52" s="2" t="s">
        <v>4</v>
      </c>
      <c r="D52" s="2" t="s">
        <v>5</v>
      </c>
      <c r="E52" s="2"/>
      <c r="F52" s="2"/>
      <c r="G52" s="2"/>
      <c r="H52" s="2"/>
      <c r="I52" s="3"/>
      <c r="J52" s="2"/>
    </row>
    <row r="53">
      <c r="A53" s="8"/>
      <c r="B53" s="13" t="s">
        <v>58</v>
      </c>
      <c r="C53" s="2">
        <v>1.2</v>
      </c>
      <c r="D53" s="2">
        <v>2.0</v>
      </c>
      <c r="E53" s="2">
        <f t="shared" ref="E53:E56" si="13">C53*D53</f>
        <v>2.4</v>
      </c>
      <c r="F53" s="2"/>
      <c r="G53" s="2"/>
      <c r="H53" s="2"/>
      <c r="I53" s="3"/>
      <c r="J53" s="2"/>
    </row>
    <row r="54">
      <c r="A54" s="8"/>
      <c r="B54" s="13" t="s">
        <v>59</v>
      </c>
      <c r="C54" s="2">
        <v>1.2</v>
      </c>
      <c r="D54" s="2">
        <v>1.8</v>
      </c>
      <c r="E54" s="2">
        <f t="shared" si="13"/>
        <v>2.16</v>
      </c>
      <c r="F54" s="2"/>
      <c r="G54" s="3"/>
      <c r="H54" s="2"/>
      <c r="I54" s="2"/>
      <c r="J54" s="2"/>
    </row>
    <row r="55">
      <c r="A55" s="8"/>
      <c r="B55" s="13" t="s">
        <v>60</v>
      </c>
      <c r="C55" s="2">
        <v>1.8</v>
      </c>
      <c r="D55" s="2">
        <v>1.9</v>
      </c>
      <c r="E55" s="2">
        <f t="shared" si="13"/>
        <v>3.42</v>
      </c>
      <c r="F55" s="2"/>
      <c r="G55" s="3"/>
      <c r="H55" s="2"/>
      <c r="I55" s="2"/>
      <c r="J55" s="2"/>
    </row>
    <row r="56">
      <c r="A56" s="8"/>
      <c r="B56" s="13" t="s">
        <v>61</v>
      </c>
      <c r="C56" s="2">
        <v>1.6</v>
      </c>
      <c r="D56" s="2">
        <v>1.3</v>
      </c>
      <c r="E56" s="2">
        <f t="shared" si="13"/>
        <v>2.08</v>
      </c>
      <c r="F56" s="2"/>
      <c r="G56" s="3"/>
      <c r="H56" s="2"/>
      <c r="I56" s="2"/>
      <c r="J56" s="2"/>
    </row>
    <row r="57">
      <c r="A57" s="8"/>
      <c r="B57" s="13" t="s">
        <v>62</v>
      </c>
      <c r="C57" s="2"/>
      <c r="D57" s="2"/>
      <c r="E57" s="2">
        <f>SUM(E53:E56)</f>
        <v>10.06</v>
      </c>
      <c r="F57" s="2">
        <v>6.3</v>
      </c>
      <c r="G57" s="2" t="s">
        <v>63</v>
      </c>
      <c r="H57" s="4">
        <f>E57*F57</f>
        <v>63.378</v>
      </c>
      <c r="I57" s="2" t="s">
        <v>64</v>
      </c>
      <c r="J57" s="2"/>
    </row>
    <row r="58">
      <c r="A58" s="8"/>
      <c r="B58" s="16" t="s">
        <v>57</v>
      </c>
      <c r="C58" s="2"/>
      <c r="D58" s="10" t="s">
        <v>65</v>
      </c>
      <c r="E58" s="2">
        <v>1.05</v>
      </c>
      <c r="F58" s="18">
        <v>9000.0</v>
      </c>
      <c r="G58" s="3">
        <f t="shared" ref="G58:G63" si="14">E58*F58</f>
        <v>9450</v>
      </c>
      <c r="H58" s="2"/>
      <c r="I58" s="2"/>
      <c r="J58" s="2"/>
    </row>
    <row r="59">
      <c r="A59" s="8"/>
      <c r="B59" s="16" t="s">
        <v>66</v>
      </c>
      <c r="C59" s="2"/>
      <c r="D59" s="2" t="s">
        <v>67</v>
      </c>
      <c r="E59" s="2">
        <v>0.105</v>
      </c>
      <c r="F59" s="18">
        <v>145.0</v>
      </c>
      <c r="G59" s="3">
        <f t="shared" si="14"/>
        <v>15.225</v>
      </c>
      <c r="H59" s="2"/>
      <c r="I59" s="2"/>
      <c r="J59" s="2"/>
    </row>
    <row r="60">
      <c r="A60" s="8"/>
      <c r="B60" s="16" t="s">
        <v>68</v>
      </c>
      <c r="C60" s="2"/>
      <c r="D60" s="2" t="s">
        <v>69</v>
      </c>
      <c r="E60" s="2">
        <v>0.5</v>
      </c>
      <c r="F60" s="18">
        <v>784.0</v>
      </c>
      <c r="G60" s="3">
        <f t="shared" si="14"/>
        <v>392</v>
      </c>
      <c r="H60" s="2"/>
      <c r="I60" s="2"/>
      <c r="J60" s="2"/>
    </row>
    <row r="61">
      <c r="A61" s="8"/>
      <c r="B61" s="16" t="s">
        <v>70</v>
      </c>
      <c r="C61" s="2"/>
      <c r="D61" s="2" t="s">
        <v>69</v>
      </c>
      <c r="E61" s="2">
        <v>0.75</v>
      </c>
      <c r="F61" s="18">
        <v>784.0</v>
      </c>
      <c r="G61" s="3">
        <f t="shared" si="14"/>
        <v>588</v>
      </c>
      <c r="H61" s="2"/>
      <c r="I61" s="2"/>
      <c r="J61" s="2"/>
    </row>
    <row r="62">
      <c r="A62" s="8"/>
      <c r="B62" s="16" t="s">
        <v>71</v>
      </c>
      <c r="C62" s="2"/>
      <c r="D62" s="2" t="s">
        <v>69</v>
      </c>
      <c r="E62" s="2">
        <v>1.0</v>
      </c>
      <c r="F62" s="18">
        <v>714.0</v>
      </c>
      <c r="G62" s="3">
        <f t="shared" si="14"/>
        <v>714</v>
      </c>
      <c r="H62" s="2"/>
      <c r="I62" s="2"/>
      <c r="J62" s="2"/>
    </row>
    <row r="63">
      <c r="A63" s="8"/>
      <c r="B63" s="16" t="s">
        <v>72</v>
      </c>
      <c r="C63" s="20"/>
      <c r="D63" s="2" t="s">
        <v>73</v>
      </c>
      <c r="E63" s="2">
        <v>8.5</v>
      </c>
      <c r="F63" s="21">
        <v>200.0</v>
      </c>
      <c r="G63" s="3">
        <f t="shared" si="14"/>
        <v>1700</v>
      </c>
      <c r="H63" s="2"/>
      <c r="I63" s="2"/>
      <c r="J63" s="2"/>
    </row>
    <row r="64">
      <c r="A64" s="8"/>
      <c r="B64" s="13" t="s">
        <v>74</v>
      </c>
      <c r="C64" s="2"/>
      <c r="D64" s="2"/>
      <c r="E64" s="2"/>
      <c r="F64" s="2"/>
      <c r="G64" s="3">
        <f>SUM(G58:G63)</f>
        <v>12859.225</v>
      </c>
      <c r="H64" s="2"/>
      <c r="I64" s="2"/>
      <c r="J64" s="2"/>
    </row>
    <row r="65">
      <c r="A65" s="8"/>
      <c r="B65" s="13" t="s">
        <v>75</v>
      </c>
      <c r="C65" s="2"/>
      <c r="D65" s="2"/>
      <c r="E65" s="2"/>
      <c r="F65" s="22"/>
      <c r="G65" s="23">
        <f>G64*0.01</f>
        <v>128.59225</v>
      </c>
      <c r="H65" s="24"/>
      <c r="I65" s="2"/>
      <c r="J65" s="2"/>
    </row>
    <row r="66">
      <c r="A66" s="8"/>
      <c r="B66" s="13" t="s">
        <v>7</v>
      </c>
      <c r="C66" s="2"/>
      <c r="D66" s="2"/>
      <c r="E66" s="2"/>
      <c r="F66" s="22"/>
      <c r="G66" s="23">
        <f>SUM(G64:G65)</f>
        <v>12987.81725</v>
      </c>
      <c r="H66" s="24"/>
      <c r="I66" s="2"/>
      <c r="J66" s="2"/>
    </row>
    <row r="67">
      <c r="A67" s="8"/>
      <c r="B67" s="13" t="s">
        <v>76</v>
      </c>
      <c r="C67" s="2"/>
      <c r="D67" s="2"/>
      <c r="E67" s="2"/>
      <c r="F67" s="22"/>
      <c r="G67" s="23">
        <f>G66*15%</f>
        <v>1948.172588</v>
      </c>
      <c r="H67" s="24"/>
      <c r="I67" s="2"/>
      <c r="J67" s="2"/>
    </row>
    <row r="68">
      <c r="A68" s="8"/>
      <c r="B68" s="13" t="s">
        <v>74</v>
      </c>
      <c r="C68" s="2"/>
      <c r="D68" s="2"/>
      <c r="E68" s="2"/>
      <c r="F68" s="22"/>
      <c r="G68" s="3">
        <f>SUM(G66:G67)</f>
        <v>14935.98984</v>
      </c>
      <c r="H68" s="24"/>
      <c r="I68" s="2"/>
      <c r="J68" s="2"/>
    </row>
    <row r="69">
      <c r="A69" s="8"/>
      <c r="B69" s="13" t="s">
        <v>77</v>
      </c>
      <c r="C69" s="2"/>
      <c r="D69" s="10" t="s">
        <v>78</v>
      </c>
      <c r="E69" s="2">
        <v>3.0</v>
      </c>
      <c r="F69" s="18">
        <v>48.19</v>
      </c>
      <c r="G69" s="25">
        <f>E69*F69</f>
        <v>144.57</v>
      </c>
      <c r="H69" s="2"/>
      <c r="I69" s="2"/>
      <c r="J69" s="2"/>
    </row>
    <row r="70">
      <c r="A70" s="8"/>
      <c r="B70" s="13" t="s">
        <v>7</v>
      </c>
      <c r="C70" s="2"/>
      <c r="D70" s="2" t="s">
        <v>79</v>
      </c>
      <c r="E70" s="2"/>
      <c r="F70" s="2"/>
      <c r="G70" s="3">
        <f>SUM(G68:G69)</f>
        <v>15080.55984</v>
      </c>
      <c r="H70" s="2"/>
      <c r="I70" s="2"/>
      <c r="J70" s="2"/>
    </row>
    <row r="71">
      <c r="A71" s="8"/>
      <c r="B71" s="13" t="s">
        <v>80</v>
      </c>
      <c r="C71" s="2"/>
      <c r="D71" s="2" t="s">
        <v>64</v>
      </c>
      <c r="E71" s="2"/>
      <c r="F71" s="2"/>
      <c r="G71" s="26">
        <f>G70/100</f>
        <v>150.8055984</v>
      </c>
      <c r="H71" s="2"/>
      <c r="I71" s="2"/>
      <c r="J71" s="2"/>
    </row>
    <row r="72">
      <c r="A72" s="12"/>
      <c r="B72" s="13" t="s">
        <v>7</v>
      </c>
      <c r="C72" s="2"/>
      <c r="D72" s="2"/>
      <c r="E72" s="2"/>
      <c r="F72" s="2"/>
      <c r="G72" s="3">
        <v>63.38</v>
      </c>
      <c r="H72" s="2" t="s">
        <v>64</v>
      </c>
      <c r="I72" s="19">
        <f>G71</f>
        <v>150.8055984</v>
      </c>
      <c r="J72" s="4">
        <f t="shared" ref="J72:J74" si="15">G72*I72</f>
        <v>9558.058825</v>
      </c>
    </row>
    <row r="73">
      <c r="A73" s="2">
        <v>10.0</v>
      </c>
      <c r="B73" s="27" t="s">
        <v>81</v>
      </c>
      <c r="C73" s="2"/>
      <c r="D73" s="2"/>
      <c r="E73" s="2"/>
      <c r="F73" s="2"/>
      <c r="G73" s="10">
        <v>1.0</v>
      </c>
      <c r="H73" s="10" t="s">
        <v>82</v>
      </c>
      <c r="I73" s="18">
        <v>222.08</v>
      </c>
      <c r="J73" s="2">
        <f t="shared" si="15"/>
        <v>222.08</v>
      </c>
    </row>
    <row r="74">
      <c r="A74" s="2">
        <v>11.0</v>
      </c>
      <c r="B74" s="16" t="s">
        <v>83</v>
      </c>
      <c r="C74" s="2"/>
      <c r="D74" s="2"/>
      <c r="E74" s="2"/>
      <c r="F74" s="2"/>
      <c r="G74" s="2">
        <v>3.0</v>
      </c>
      <c r="H74" s="2" t="s">
        <v>82</v>
      </c>
      <c r="I74" s="18">
        <v>128.23</v>
      </c>
      <c r="J74" s="4">
        <f t="shared" si="15"/>
        <v>384.69</v>
      </c>
    </row>
    <row r="75">
      <c r="A75" s="10">
        <v>12.0</v>
      </c>
      <c r="B75" s="14" t="s">
        <v>84</v>
      </c>
      <c r="C75" s="7"/>
      <c r="D75" s="7"/>
      <c r="E75" s="7"/>
      <c r="F75" s="7"/>
      <c r="G75" s="7"/>
      <c r="H75" s="7"/>
      <c r="I75" s="15"/>
      <c r="J75" s="10">
        <v>1136.43</v>
      </c>
    </row>
    <row r="76">
      <c r="A76" s="10">
        <v>13.0</v>
      </c>
      <c r="B76" s="28" t="s">
        <v>85</v>
      </c>
      <c r="C76" s="7"/>
      <c r="D76" s="7"/>
      <c r="E76" s="7"/>
      <c r="F76" s="7"/>
      <c r="G76" s="7"/>
      <c r="H76" s="7"/>
      <c r="I76" s="15"/>
      <c r="J76" s="29">
        <f>SUM(J5:J75)</f>
        <v>25967.60795</v>
      </c>
    </row>
    <row r="77">
      <c r="A77" s="10">
        <v>14.0</v>
      </c>
      <c r="B77" s="30" t="s">
        <v>86</v>
      </c>
      <c r="C77" s="7"/>
      <c r="D77" s="7"/>
      <c r="E77" s="7"/>
      <c r="F77" s="7"/>
      <c r="G77" s="7"/>
      <c r="H77" s="7"/>
      <c r="I77" s="7"/>
      <c r="J77" s="15"/>
    </row>
  </sheetData>
  <mergeCells count="22">
    <mergeCell ref="A1:J1"/>
    <mergeCell ref="A3:A5"/>
    <mergeCell ref="B3:I3"/>
    <mergeCell ref="A6:A9"/>
    <mergeCell ref="B6:I6"/>
    <mergeCell ref="A10:A13"/>
    <mergeCell ref="B10:I10"/>
    <mergeCell ref="A27:A29"/>
    <mergeCell ref="A30:A50"/>
    <mergeCell ref="A51:A72"/>
    <mergeCell ref="B30:I30"/>
    <mergeCell ref="B51:I51"/>
    <mergeCell ref="B75:I75"/>
    <mergeCell ref="B76:I76"/>
    <mergeCell ref="B77:J77"/>
    <mergeCell ref="A14:A17"/>
    <mergeCell ref="B14:I14"/>
    <mergeCell ref="A18:A23"/>
    <mergeCell ref="B18:I18"/>
    <mergeCell ref="A24:A26"/>
    <mergeCell ref="B24:I24"/>
    <mergeCell ref="B27:I27"/>
  </mergeCells>
  <printOptions/>
  <pageMargins bottom="0.75" footer="0.0" header="0.0" left="0.7" right="0.7" top="0.75"/>
  <pageSetup orientation="landscape"/>
  <drawing r:id="rId1"/>
</worksheet>
</file>