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Core Cable PRICE" sheetId="1" r:id="rId4"/>
  </sheets>
  <definedNames/>
  <calcPr/>
</workbook>
</file>

<file path=xl/sharedStrings.xml><?xml version="1.0" encoding="utf-8"?>
<sst xmlns="http://schemas.openxmlformats.org/spreadsheetml/2006/main" count="432" uniqueCount="59">
  <si>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</si>
  <si>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</si>
  <si>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</si>
  <si>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</si>
  <si>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</si>
  <si>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</si>
  <si>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</si>
  <si>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</si>
  <si>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</si>
  <si>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Supply and drawing FRLS PVC insulated &amp; sheathed 650/1100 V grade 3 core copper conductor flat cable for submersible pump motor conforming to IS 694 part I 1990 as required including giving necessary connections of the following sizes. 1.50 sq mm (90.6.6.1)</t>
  </si>
  <si>
    <t>Header Unit</t>
  </si>
  <si>
    <t>metre</t>
  </si>
  <si>
    <t>Header Quantity</t>
  </si>
  <si>
    <t>Header Details</t>
  </si>
  <si>
    <t>COST FOR 100 METERS RUN</t>
  </si>
  <si>
    <t>Material (M), Labour (L), Additional Charges (A)</t>
  </si>
  <si>
    <t>MR750</t>
  </si>
  <si>
    <t>22/0.30 sqmm three core ISI Marked FR LS PVC sheathed flat copper conductor cable</t>
  </si>
  <si>
    <t>M1</t>
  </si>
  <si>
    <t>tcode</t>
  </si>
  <si>
    <t>Wastage @ 5% of :(M1)</t>
  </si>
  <si>
    <t>L.S</t>
  </si>
  <si>
    <t>A1</t>
  </si>
  <si>
    <t>MR719</t>
  </si>
  <si>
    <t>Wireman Helper</t>
  </si>
  <si>
    <t>Day</t>
  </si>
  <si>
    <t>L2</t>
  </si>
  <si>
    <t>Hire charges for T &amp; P @ 2% of :(M1+L2+A1)</t>
  </si>
  <si>
    <t>A2</t>
  </si>
  <si>
    <t>TOTAL</t>
  </si>
  <si>
    <t>UNIT TOTAL</t>
  </si>
  <si>
    <t>Cartage@ 1.00 % (for material)</t>
  </si>
  <si>
    <t>Contractors Profit &amp; Overhead@ 15.00 %</t>
  </si>
  <si>
    <t>Wireman</t>
  </si>
  <si>
    <t>L1</t>
  </si>
  <si>
    <t>Hire charges for T &amp; P @ 2% of :(L1)</t>
  </si>
  <si>
    <t>A3</t>
  </si>
  <si>
    <t>/m</t>
  </si>
  <si>
    <t>Supply and drawing FRLS PVC insulated &amp; sheathed 650/1100 V grade 3 core copper conductor flat cable for submersible pump motor conforming to IS 694 part I 1990 as required including giving necessary connections of the following sizes. 2.50 sq mm (90.6.6.2)</t>
  </si>
  <si>
    <t>MR751</t>
  </si>
  <si>
    <t>36/0.30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</si>
  <si>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4 sq mm (90.6.6.3)</t>
  </si>
  <si>
    <t>MR752</t>
  </si>
  <si>
    <t>56/0.30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</si>
  <si>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6 sq mm (90.6.6.4)</t>
  </si>
  <si>
    <t>MR753</t>
  </si>
  <si>
    <t>85/0.30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</si>
  <si>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10 sq mm (90.6.6.5)</t>
  </si>
  <si>
    <t>MR754</t>
  </si>
  <si>
    <t>140/0.30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</si>
  <si>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16 sq mm (90.6.6.6)</t>
  </si>
  <si>
    <t>MR755</t>
  </si>
  <si>
    <t>225/0.30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</si>
  <si>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25 sq mm (90.6.6.7)</t>
  </si>
  <si>
    <t>MR756</t>
  </si>
  <si>
    <t>354/.300 sqmm three core ISI Marked FR LS PVC sheathed flat copper conductor cable</t>
  </si>
  <si>
    <t>Supply and drawing FRLS PVC insulated &amp; sheathed 650/1100 V grade 3 core copper conductor flat cable for submersible pump motor conforming to IS 694 part I 1990 as required including giving necessary connections of the following sizes. 35 sq mm (90.6.6.8)</t>
  </si>
  <si>
    <t>MR757</t>
  </si>
  <si>
    <t>495/0.30 sqmm three core ISI Marked FR LS PVC sheathed flat copper conductor cable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</si>
</sst>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EE2E6"/>
        <bgColor rgb="FFDEE2E6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3" fontId="3" numFmtId="2" xfId="0" applyAlignment="1" applyFill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2" fillId="4" fontId="5" numFmtId="0" xfId="0" applyAlignment="1" applyBorder="1" applyFont="1">
      <alignment readingOrder="0" shrinkToFit="0" vertical="center" wrapText="1"/>
    </xf>
    <xf borderId="2" fillId="4" fontId="5" numFmtId="0" xfId="0" applyAlignment="1" applyBorder="1" applyFont="1">
      <alignment shrinkToFit="0" vertical="center" wrapText="1"/>
    </xf>
    <xf borderId="6" fillId="4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ont="1">
      <alignment shrinkToFit="0" vertical="center" wrapText="1"/>
    </xf>
    <xf borderId="2" fillId="4" fontId="6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164" xfId="0" applyAlignment="1" applyBorder="1" applyFont="1" applyNumberForma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100.0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100.0</v>
      </c>
      <c r="E8" s="15">
        <v>40.68</v>
      </c>
      <c r="F8" s="15">
        <f>D8*E8</f>
        <v>4068</v>
      </c>
      <c r="G8" s="15" t="s">
        <v>18</v>
      </c>
      <c r="H8" s="5"/>
      <c r="I8" s="5"/>
    </row>
    <row r="9">
      <c r="A9" s="12" t="s">
        <v>19</v>
      </c>
      <c r="B9" s="11"/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6"/>
      <c r="E10" s="16"/>
      <c r="F10" s="15">
        <f>F8*5%</f>
        <v>203.4</v>
      </c>
      <c r="G10" s="15" t="s">
        <v>22</v>
      </c>
      <c r="H10" s="5"/>
      <c r="I10" s="5"/>
    </row>
    <row r="11">
      <c r="A11" s="11"/>
      <c r="B11" s="12" t="s">
        <v>23</v>
      </c>
      <c r="C11" s="13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5">
        <v>1.0</v>
      </c>
      <c r="E12" s="15">
        <v>600.0</v>
      </c>
      <c r="F12" s="15">
        <f>D12*E12</f>
        <v>600</v>
      </c>
      <c r="G12" s="15" t="s">
        <v>26</v>
      </c>
      <c r="H12" s="5"/>
      <c r="I12" s="5"/>
    </row>
    <row r="13">
      <c r="A13" s="12" t="s">
        <v>19</v>
      </c>
      <c r="B13" s="11"/>
      <c r="C13" s="17" t="s">
        <v>27</v>
      </c>
      <c r="D13" s="3"/>
      <c r="E13" s="4"/>
      <c r="F13" s="14"/>
      <c r="G13" s="4"/>
      <c r="H13" s="5"/>
      <c r="I13" s="5"/>
    </row>
    <row r="14">
      <c r="A14" s="6"/>
      <c r="B14" s="6"/>
      <c r="C14" s="15" t="s">
        <v>21</v>
      </c>
      <c r="D14" s="16"/>
      <c r="E14" s="16"/>
      <c r="F14" s="15">
        <f>(F8+F10+F12)*2%</f>
        <v>97.428</v>
      </c>
      <c r="G14" s="15" t="s">
        <v>28</v>
      </c>
      <c r="H14" s="5"/>
      <c r="I14" s="5"/>
    </row>
    <row r="15">
      <c r="A15" s="10" t="s">
        <v>29</v>
      </c>
      <c r="B15" s="3"/>
      <c r="C15" s="4"/>
      <c r="D15" s="18">
        <v>100.0</v>
      </c>
      <c r="E15" s="18" t="s">
        <v>11</v>
      </c>
      <c r="F15" s="18">
        <f>F8+F10+F12+F14</f>
        <v>4968.828</v>
      </c>
      <c r="G15" s="9"/>
      <c r="H15" s="5"/>
      <c r="I15" s="5"/>
    </row>
    <row r="16">
      <c r="A16" s="10" t="s">
        <v>30</v>
      </c>
      <c r="B16" s="3"/>
      <c r="C16" s="4"/>
      <c r="D16" s="18">
        <v>1.0</v>
      </c>
      <c r="E16" s="18" t="s">
        <v>11</v>
      </c>
      <c r="F16" s="18">
        <f>F15/D15</f>
        <v>49.68828</v>
      </c>
      <c r="G16" s="9"/>
      <c r="H16" s="5"/>
      <c r="I16" s="5"/>
    </row>
    <row r="17">
      <c r="A17" s="10" t="s">
        <v>31</v>
      </c>
      <c r="B17" s="3"/>
      <c r="C17" s="3"/>
      <c r="D17" s="4"/>
      <c r="E17" s="19">
        <f>F8*1.05*1.02/100</f>
        <v>43.56828</v>
      </c>
      <c r="F17" s="18">
        <f>E17*1%</f>
        <v>0.4356828</v>
      </c>
      <c r="G17" s="9"/>
      <c r="H17" s="5"/>
      <c r="I17" s="5"/>
    </row>
    <row r="18">
      <c r="A18" s="10" t="s">
        <v>29</v>
      </c>
      <c r="B18" s="3"/>
      <c r="C18" s="3"/>
      <c r="D18" s="4"/>
      <c r="E18" s="9"/>
      <c r="F18" s="18">
        <f>F16+F17</f>
        <v>50.1239628</v>
      </c>
      <c r="G18" s="9"/>
      <c r="H18" s="5"/>
      <c r="I18" s="5"/>
    </row>
    <row r="19">
      <c r="A19" s="10" t="s">
        <v>32</v>
      </c>
      <c r="B19" s="3"/>
      <c r="C19" s="3"/>
      <c r="D19" s="4"/>
      <c r="E19" s="18">
        <f>F18</f>
        <v>50.1239628</v>
      </c>
      <c r="F19" s="18">
        <f>E19*15%</f>
        <v>7.51859442</v>
      </c>
      <c r="G19" s="9"/>
      <c r="H19" s="5"/>
      <c r="I19" s="5"/>
    </row>
    <row r="20">
      <c r="A20" s="20" t="s">
        <v>29</v>
      </c>
      <c r="B20" s="3"/>
      <c r="C20" s="3"/>
      <c r="D20" s="4"/>
      <c r="E20" s="21"/>
      <c r="F20" s="22">
        <f>round(F18+F19,2)</f>
        <v>57.64</v>
      </c>
      <c r="G20" s="9"/>
      <c r="H20" s="5"/>
      <c r="I20" s="5"/>
    </row>
    <row r="21">
      <c r="A21" s="12">
        <v>1001.0</v>
      </c>
      <c r="B21" s="11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25</v>
      </c>
      <c r="D22" s="15">
        <v>1.0</v>
      </c>
      <c r="E22" s="15">
        <v>806.0</v>
      </c>
      <c r="F22" s="15">
        <f>E22*D22</f>
        <v>806</v>
      </c>
      <c r="G22" s="15" t="s">
        <v>34</v>
      </c>
      <c r="H22" s="5"/>
      <c r="I22" s="5"/>
    </row>
    <row r="23">
      <c r="A23" s="12" t="s">
        <v>19</v>
      </c>
      <c r="B23" s="11"/>
      <c r="C23" s="17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21</v>
      </c>
      <c r="D24" s="16"/>
      <c r="E24" s="16"/>
      <c r="F24" s="15">
        <f>F22*2%</f>
        <v>16.12</v>
      </c>
      <c r="G24" s="15" t="s">
        <v>36</v>
      </c>
      <c r="H24" s="5"/>
      <c r="I24" s="5"/>
    </row>
    <row r="25">
      <c r="A25" s="10" t="s">
        <v>29</v>
      </c>
      <c r="B25" s="3"/>
      <c r="C25" s="4"/>
      <c r="D25" s="18">
        <v>100.0</v>
      </c>
      <c r="E25" s="18" t="s">
        <v>11</v>
      </c>
      <c r="F25" s="18">
        <f>F22+F24</f>
        <v>822.12</v>
      </c>
      <c r="G25" s="21"/>
      <c r="H25" s="5"/>
      <c r="I25" s="5"/>
    </row>
    <row r="26">
      <c r="A26" s="10" t="s">
        <v>30</v>
      </c>
      <c r="B26" s="3"/>
      <c r="C26" s="4"/>
      <c r="D26" s="18">
        <v>1.0</v>
      </c>
      <c r="E26" s="18" t="s">
        <v>11</v>
      </c>
      <c r="F26" s="18">
        <f>F25/D25</f>
        <v>8.2212</v>
      </c>
      <c r="G26" s="21"/>
      <c r="H26" s="5"/>
      <c r="I26" s="5"/>
    </row>
    <row r="27">
      <c r="A27" s="10" t="s">
        <v>32</v>
      </c>
      <c r="B27" s="3"/>
      <c r="C27" s="3"/>
      <c r="D27" s="4"/>
      <c r="E27" s="18">
        <f>F26</f>
        <v>8.2212</v>
      </c>
      <c r="F27" s="18">
        <f>E27*15%</f>
        <v>1.23318</v>
      </c>
      <c r="G27" s="21"/>
      <c r="H27" s="5"/>
      <c r="I27" s="5"/>
    </row>
    <row r="28">
      <c r="A28" s="20" t="s">
        <v>29</v>
      </c>
      <c r="B28" s="3"/>
      <c r="C28" s="3"/>
      <c r="D28" s="4"/>
      <c r="E28" s="21"/>
      <c r="F28" s="22">
        <f>round(F26+F27,2)</f>
        <v>9.45</v>
      </c>
      <c r="G28" s="9"/>
      <c r="H28" s="5"/>
      <c r="I28" s="5">
        <f>F28+F20</f>
        <v>67.09</v>
      </c>
    </row>
    <row r="29">
      <c r="A29" s="23" t="str">
        <f>CONCATENATE("Say ₹ ",F20," + ",F28," x Cost Index")                                           </f>
        <v>Say ₹ 57.64 + 9.45 x Cost Index</v>
      </c>
      <c r="B29" s="3"/>
      <c r="C29" s="3"/>
      <c r="D29" s="3"/>
      <c r="E29" s="3"/>
      <c r="F29" s="4"/>
      <c r="G29" s="22" t="s">
        <v>37</v>
      </c>
      <c r="H29" s="5">
        <f>(((F8*1.05*1.01)+F12)*1.02*1.15)/100</f>
        <v>57.64255722</v>
      </c>
      <c r="I29" s="5">
        <f>(F22*1.02*1.15)/100</f>
        <v>9.45438</v>
      </c>
    </row>
    <row r="30">
      <c r="A30" s="1" t="s">
        <v>0</v>
      </c>
      <c r="B30" s="1" t="s">
        <v>1</v>
      </c>
      <c r="C30" s="2" t="s">
        <v>2</v>
      </c>
      <c r="D30" s="3"/>
      <c r="E30" s="4"/>
      <c r="F30" s="2" t="s">
        <v>3</v>
      </c>
      <c r="G30" s="4"/>
      <c r="H30" s="5"/>
      <c r="I30" s="5"/>
    </row>
    <row r="31">
      <c r="A31" s="6"/>
      <c r="B31" s="6"/>
      <c r="C31" s="7" t="s">
        <v>4</v>
      </c>
      <c r="D31" s="7" t="s">
        <v>5</v>
      </c>
      <c r="E31" s="7" t="s">
        <v>6</v>
      </c>
      <c r="F31" s="7" t="s">
        <v>7</v>
      </c>
      <c r="G31" s="7" t="s">
        <v>8</v>
      </c>
      <c r="H31" s="5"/>
      <c r="I31" s="5"/>
    </row>
    <row r="32">
      <c r="A32" s="8" t="s">
        <v>38</v>
      </c>
      <c r="B32" s="3"/>
      <c r="C32" s="3"/>
      <c r="D32" s="3"/>
      <c r="E32" s="3"/>
      <c r="F32" s="3"/>
      <c r="G32" s="4"/>
      <c r="H32" s="5"/>
      <c r="I32" s="5"/>
    </row>
    <row r="33">
      <c r="A33" s="9"/>
      <c r="B33" s="9" t="s">
        <v>10</v>
      </c>
      <c r="C33" s="9" t="s">
        <v>11</v>
      </c>
      <c r="D33" s="9" t="s">
        <v>12</v>
      </c>
      <c r="E33" s="9">
        <v>100.0</v>
      </c>
      <c r="F33" s="9"/>
      <c r="G33" s="9"/>
      <c r="H33" s="5"/>
      <c r="I33" s="5"/>
    </row>
    <row r="34">
      <c r="A34" s="9" t="s">
        <v>13</v>
      </c>
      <c r="B34" s="10" t="s">
        <v>14</v>
      </c>
      <c r="C34" s="3"/>
      <c r="D34" s="3"/>
      <c r="E34" s="3"/>
      <c r="F34" s="3"/>
      <c r="G34" s="4"/>
      <c r="H34" s="5"/>
      <c r="I34" s="5"/>
    </row>
    <row r="35">
      <c r="A35" s="10" t="s">
        <v>15</v>
      </c>
      <c r="B35" s="3"/>
      <c r="C35" s="3"/>
      <c r="D35" s="3"/>
      <c r="E35" s="3"/>
      <c r="F35" s="3"/>
      <c r="G35" s="4"/>
      <c r="H35" s="5"/>
      <c r="I35" s="5"/>
    </row>
    <row r="36">
      <c r="A36" s="11"/>
      <c r="B36" s="12" t="s">
        <v>39</v>
      </c>
      <c r="C36" s="13" t="s">
        <v>40</v>
      </c>
      <c r="D36" s="3"/>
      <c r="E36" s="4"/>
      <c r="F36" s="14"/>
      <c r="G36" s="4"/>
      <c r="H36" s="5"/>
      <c r="I36" s="5"/>
    </row>
    <row r="37">
      <c r="A37" s="6"/>
      <c r="B37" s="6"/>
      <c r="C37" s="15" t="s">
        <v>11</v>
      </c>
      <c r="D37" s="15">
        <v>100.0</v>
      </c>
      <c r="E37" s="15">
        <v>63.56</v>
      </c>
      <c r="F37" s="15">
        <f>D37*E37</f>
        <v>6356</v>
      </c>
      <c r="G37" s="15" t="s">
        <v>18</v>
      </c>
      <c r="H37" s="5"/>
      <c r="I37" s="5"/>
    </row>
    <row r="38">
      <c r="A38" s="12" t="s">
        <v>19</v>
      </c>
      <c r="B38" s="11"/>
      <c r="C38" s="13" t="s">
        <v>20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21</v>
      </c>
      <c r="D39" s="16"/>
      <c r="E39" s="16"/>
      <c r="F39" s="15">
        <f>F37*5%</f>
        <v>317.8</v>
      </c>
      <c r="G39" s="15" t="s">
        <v>22</v>
      </c>
      <c r="H39" s="5"/>
      <c r="I39" s="5"/>
    </row>
    <row r="40">
      <c r="A40" s="11"/>
      <c r="B40" s="12" t="s">
        <v>23</v>
      </c>
      <c r="C40" s="13" t="s">
        <v>24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25</v>
      </c>
      <c r="D41" s="15">
        <v>1.0</v>
      </c>
      <c r="E41" s="15">
        <v>600.0</v>
      </c>
      <c r="F41" s="15">
        <f>D41*E41</f>
        <v>600</v>
      </c>
      <c r="G41" s="15" t="s">
        <v>26</v>
      </c>
      <c r="H41" s="5"/>
      <c r="I41" s="5"/>
    </row>
    <row r="42">
      <c r="A42" s="12" t="s">
        <v>19</v>
      </c>
      <c r="B42" s="11"/>
      <c r="C42" s="17" t="s">
        <v>27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21</v>
      </c>
      <c r="D43" s="16"/>
      <c r="E43" s="16"/>
      <c r="F43" s="15">
        <f>(F37+F39+F41)*2%</f>
        <v>145.476</v>
      </c>
      <c r="G43" s="15" t="s">
        <v>28</v>
      </c>
      <c r="H43" s="5"/>
      <c r="I43" s="5"/>
    </row>
    <row r="44">
      <c r="A44" s="10" t="s">
        <v>29</v>
      </c>
      <c r="B44" s="3"/>
      <c r="C44" s="4"/>
      <c r="D44" s="18">
        <v>100.0</v>
      </c>
      <c r="E44" s="18" t="s">
        <v>11</v>
      </c>
      <c r="F44" s="18">
        <f>F37+F39+F41+F43</f>
        <v>7419.276</v>
      </c>
      <c r="G44" s="9"/>
      <c r="H44" s="5"/>
      <c r="I44" s="5"/>
    </row>
    <row r="45">
      <c r="A45" s="10" t="s">
        <v>30</v>
      </c>
      <c r="B45" s="3"/>
      <c r="C45" s="4"/>
      <c r="D45" s="18">
        <v>1.0</v>
      </c>
      <c r="E45" s="18" t="s">
        <v>11</v>
      </c>
      <c r="F45" s="18">
        <f>F44/D44</f>
        <v>74.19276</v>
      </c>
      <c r="G45" s="9"/>
      <c r="H45" s="5"/>
      <c r="I45" s="5"/>
    </row>
    <row r="46">
      <c r="A46" s="10" t="s">
        <v>31</v>
      </c>
      <c r="B46" s="3"/>
      <c r="C46" s="3"/>
      <c r="D46" s="4"/>
      <c r="E46" s="19">
        <f>F37*1.05*1.02/100</f>
        <v>68.07276</v>
      </c>
      <c r="F46" s="18">
        <f>E46*1%</f>
        <v>0.6807276</v>
      </c>
      <c r="G46" s="9"/>
      <c r="H46" s="5"/>
      <c r="I46" s="5"/>
    </row>
    <row r="47">
      <c r="A47" s="10" t="s">
        <v>29</v>
      </c>
      <c r="B47" s="3"/>
      <c r="C47" s="3"/>
      <c r="D47" s="4"/>
      <c r="E47" s="9"/>
      <c r="F47" s="18">
        <f>F45+F46</f>
        <v>74.8734876</v>
      </c>
      <c r="G47" s="9"/>
      <c r="H47" s="5"/>
      <c r="I47" s="5"/>
    </row>
    <row r="48">
      <c r="A48" s="10" t="s">
        <v>32</v>
      </c>
      <c r="B48" s="3"/>
      <c r="C48" s="3"/>
      <c r="D48" s="4"/>
      <c r="E48" s="18">
        <f>F47</f>
        <v>74.8734876</v>
      </c>
      <c r="F48" s="18">
        <f>E48*15%</f>
        <v>11.23102314</v>
      </c>
      <c r="G48" s="9"/>
      <c r="H48" s="5"/>
      <c r="I48" s="5"/>
    </row>
    <row r="49">
      <c r="A49" s="20" t="s">
        <v>29</v>
      </c>
      <c r="B49" s="3"/>
      <c r="C49" s="3"/>
      <c r="D49" s="4"/>
      <c r="E49" s="21"/>
      <c r="F49" s="22">
        <f>round(F47+F48,2)</f>
        <v>86.1</v>
      </c>
      <c r="G49" s="9"/>
      <c r="H49" s="5"/>
      <c r="I49" s="5"/>
    </row>
    <row r="50">
      <c r="A50" s="12">
        <v>1001.0</v>
      </c>
      <c r="B50" s="11"/>
      <c r="C50" s="13" t="s">
        <v>33</v>
      </c>
      <c r="D50" s="3"/>
      <c r="E50" s="4"/>
      <c r="F50" s="14"/>
      <c r="G50" s="4"/>
      <c r="H50" s="5"/>
      <c r="I50" s="5"/>
    </row>
    <row r="51">
      <c r="A51" s="6"/>
      <c r="B51" s="6"/>
      <c r="C51" s="15" t="s">
        <v>25</v>
      </c>
      <c r="D51" s="15">
        <v>1.0</v>
      </c>
      <c r="E51" s="15">
        <v>806.0</v>
      </c>
      <c r="F51" s="15">
        <f>E51*D51</f>
        <v>806</v>
      </c>
      <c r="G51" s="15" t="s">
        <v>34</v>
      </c>
      <c r="H51" s="5"/>
      <c r="I51" s="5"/>
    </row>
    <row r="52">
      <c r="A52" s="12" t="s">
        <v>19</v>
      </c>
      <c r="B52" s="11"/>
      <c r="C52" s="17" t="s">
        <v>35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21</v>
      </c>
      <c r="D53" s="16"/>
      <c r="E53" s="16"/>
      <c r="F53" s="15">
        <f>F51*2%</f>
        <v>16.12</v>
      </c>
      <c r="G53" s="15" t="s">
        <v>36</v>
      </c>
      <c r="H53" s="5"/>
      <c r="I53" s="5"/>
    </row>
    <row r="54">
      <c r="A54" s="10" t="s">
        <v>29</v>
      </c>
      <c r="B54" s="3"/>
      <c r="C54" s="4"/>
      <c r="D54" s="18">
        <v>100.0</v>
      </c>
      <c r="E54" s="18" t="s">
        <v>11</v>
      </c>
      <c r="F54" s="18">
        <f>F51+F53</f>
        <v>822.12</v>
      </c>
      <c r="G54" s="21"/>
      <c r="H54" s="5"/>
      <c r="I54" s="5"/>
    </row>
    <row r="55">
      <c r="A55" s="10" t="s">
        <v>30</v>
      </c>
      <c r="B55" s="3"/>
      <c r="C55" s="4"/>
      <c r="D55" s="18">
        <v>1.0</v>
      </c>
      <c r="E55" s="18" t="s">
        <v>11</v>
      </c>
      <c r="F55" s="18">
        <f>F54/D54</f>
        <v>8.2212</v>
      </c>
      <c r="G55" s="21"/>
      <c r="H55" s="5"/>
      <c r="I55" s="5"/>
    </row>
    <row r="56">
      <c r="A56" s="10" t="s">
        <v>32</v>
      </c>
      <c r="B56" s="3"/>
      <c r="C56" s="3"/>
      <c r="D56" s="4"/>
      <c r="E56" s="18">
        <f>F55</f>
        <v>8.2212</v>
      </c>
      <c r="F56" s="18">
        <f>E56*15%</f>
        <v>1.23318</v>
      </c>
      <c r="G56" s="21"/>
      <c r="H56" s="5"/>
      <c r="I56" s="5"/>
    </row>
    <row r="57">
      <c r="A57" s="20" t="s">
        <v>29</v>
      </c>
      <c r="B57" s="3"/>
      <c r="C57" s="3"/>
      <c r="D57" s="4"/>
      <c r="E57" s="21"/>
      <c r="F57" s="22">
        <f>round(F55+F56,2)</f>
        <v>9.45</v>
      </c>
      <c r="G57" s="9"/>
      <c r="H57" s="5"/>
      <c r="I57" s="5">
        <f>F57+F49</f>
        <v>95.55</v>
      </c>
    </row>
    <row r="58">
      <c r="A58" s="23" t="str">
        <f>CONCATENATE("Say ₹ ",F49," + ",F57," x Cost Index")                                           </f>
        <v>Say ₹ 86.1 + 9.45 x Cost Index</v>
      </c>
      <c r="B58" s="3"/>
      <c r="C58" s="3"/>
      <c r="D58" s="3"/>
      <c r="E58" s="3"/>
      <c r="F58" s="4"/>
      <c r="G58" s="22" t="s">
        <v>37</v>
      </c>
      <c r="H58" s="5">
        <f>(((F37*1.05*1.01)+F41)*1.02*1.15)/100</f>
        <v>86.10451074</v>
      </c>
      <c r="I58" s="5">
        <f>(F51*1.02*1.15)/100</f>
        <v>9.45438</v>
      </c>
    </row>
    <row r="59">
      <c r="A59" s="1" t="s">
        <v>0</v>
      </c>
      <c r="B59" s="1" t="s">
        <v>1</v>
      </c>
      <c r="C59" s="2" t="s">
        <v>2</v>
      </c>
      <c r="D59" s="3"/>
      <c r="E59" s="4"/>
      <c r="F59" s="2" t="s">
        <v>3</v>
      </c>
      <c r="G59" s="4"/>
      <c r="H59" s="5"/>
      <c r="I59" s="5"/>
    </row>
    <row r="60">
      <c r="A60" s="6"/>
      <c r="B60" s="6"/>
      <c r="C60" s="7" t="s">
        <v>4</v>
      </c>
      <c r="D60" s="7" t="s">
        <v>5</v>
      </c>
      <c r="E60" s="7" t="s">
        <v>6</v>
      </c>
      <c r="F60" s="7" t="s">
        <v>7</v>
      </c>
      <c r="G60" s="7" t="s">
        <v>8</v>
      </c>
      <c r="H60" s="5"/>
      <c r="I60" s="5"/>
    </row>
    <row r="61">
      <c r="A61" s="8" t="s">
        <v>41</v>
      </c>
      <c r="B61" s="3"/>
      <c r="C61" s="3"/>
      <c r="D61" s="3"/>
      <c r="E61" s="3"/>
      <c r="F61" s="3"/>
      <c r="G61" s="4"/>
      <c r="H61" s="5"/>
      <c r="I61" s="5"/>
    </row>
    <row r="62">
      <c r="A62" s="9"/>
      <c r="B62" s="9" t="s">
        <v>10</v>
      </c>
      <c r="C62" s="9" t="s">
        <v>11</v>
      </c>
      <c r="D62" s="9" t="s">
        <v>12</v>
      </c>
      <c r="E62" s="9">
        <v>100.0</v>
      </c>
      <c r="F62" s="9"/>
      <c r="G62" s="9"/>
      <c r="H62" s="5"/>
      <c r="I62" s="5"/>
    </row>
    <row r="63">
      <c r="A63" s="9" t="s">
        <v>13</v>
      </c>
      <c r="B63" s="10" t="s">
        <v>14</v>
      </c>
      <c r="C63" s="3"/>
      <c r="D63" s="3"/>
      <c r="E63" s="3"/>
      <c r="F63" s="3"/>
      <c r="G63" s="4"/>
      <c r="H63" s="5"/>
      <c r="I63" s="5"/>
    </row>
    <row r="64">
      <c r="A64" s="10" t="s">
        <v>15</v>
      </c>
      <c r="B64" s="3"/>
      <c r="C64" s="3"/>
      <c r="D64" s="3"/>
      <c r="E64" s="3"/>
      <c r="F64" s="3"/>
      <c r="G64" s="4"/>
      <c r="H64" s="5"/>
      <c r="I64" s="5"/>
    </row>
    <row r="65">
      <c r="A65" s="11"/>
      <c r="B65" s="12" t="s">
        <v>42</v>
      </c>
      <c r="C65" s="13" t="s">
        <v>43</v>
      </c>
      <c r="D65" s="3"/>
      <c r="E65" s="4"/>
      <c r="F65" s="14"/>
      <c r="G65" s="4"/>
      <c r="H65" s="5"/>
      <c r="I65" s="5"/>
    </row>
    <row r="66">
      <c r="A66" s="6"/>
      <c r="B66" s="6"/>
      <c r="C66" s="15" t="s">
        <v>11</v>
      </c>
      <c r="D66" s="15">
        <v>100.0</v>
      </c>
      <c r="E66" s="15">
        <v>93.22</v>
      </c>
      <c r="F66" s="15">
        <f>D66*E66</f>
        <v>9322</v>
      </c>
      <c r="G66" s="15" t="s">
        <v>18</v>
      </c>
      <c r="H66" s="5"/>
      <c r="I66" s="5"/>
    </row>
    <row r="67">
      <c r="A67" s="12" t="s">
        <v>19</v>
      </c>
      <c r="B67" s="11"/>
      <c r="C67" s="13" t="s">
        <v>20</v>
      </c>
      <c r="D67" s="3"/>
      <c r="E67" s="4"/>
      <c r="F67" s="14"/>
      <c r="G67" s="4"/>
      <c r="H67" s="5"/>
      <c r="I67" s="5"/>
    </row>
    <row r="68">
      <c r="A68" s="6"/>
      <c r="B68" s="6"/>
      <c r="C68" s="15" t="s">
        <v>21</v>
      </c>
      <c r="D68" s="16"/>
      <c r="E68" s="16"/>
      <c r="F68" s="15">
        <f>F66*5%</f>
        <v>466.1</v>
      </c>
      <c r="G68" s="15" t="s">
        <v>22</v>
      </c>
      <c r="H68" s="5"/>
      <c r="I68" s="5"/>
    </row>
    <row r="69">
      <c r="A69" s="11"/>
      <c r="B69" s="12" t="s">
        <v>23</v>
      </c>
      <c r="C69" s="13" t="s">
        <v>24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25</v>
      </c>
      <c r="D70" s="15">
        <v>1.0</v>
      </c>
      <c r="E70" s="15">
        <v>600.0</v>
      </c>
      <c r="F70" s="15">
        <f>D70*E70</f>
        <v>600</v>
      </c>
      <c r="G70" s="15" t="s">
        <v>26</v>
      </c>
      <c r="H70" s="5"/>
      <c r="I70" s="5"/>
    </row>
    <row r="71">
      <c r="A71" s="12" t="s">
        <v>19</v>
      </c>
      <c r="B71" s="11"/>
      <c r="C71" s="17" t="s">
        <v>27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6"/>
      <c r="E72" s="16"/>
      <c r="F72" s="15">
        <f>(F66+F68+F70)*2%</f>
        <v>207.762</v>
      </c>
      <c r="G72" s="15" t="s">
        <v>28</v>
      </c>
      <c r="H72" s="5"/>
      <c r="I72" s="5"/>
    </row>
    <row r="73">
      <c r="A73" s="10" t="s">
        <v>29</v>
      </c>
      <c r="B73" s="3"/>
      <c r="C73" s="4"/>
      <c r="D73" s="18">
        <v>100.0</v>
      </c>
      <c r="E73" s="18" t="s">
        <v>11</v>
      </c>
      <c r="F73" s="18">
        <f>F66+F68+F70+F72</f>
        <v>10595.862</v>
      </c>
      <c r="G73" s="9"/>
      <c r="H73" s="5"/>
      <c r="I73" s="5"/>
    </row>
    <row r="74">
      <c r="A74" s="10" t="s">
        <v>30</v>
      </c>
      <c r="B74" s="3"/>
      <c r="C74" s="4"/>
      <c r="D74" s="18">
        <v>1.0</v>
      </c>
      <c r="E74" s="18" t="s">
        <v>11</v>
      </c>
      <c r="F74" s="18">
        <f>F73/D73</f>
        <v>105.95862</v>
      </c>
      <c r="G74" s="9"/>
      <c r="H74" s="5"/>
      <c r="I74" s="5"/>
    </row>
    <row r="75">
      <c r="A75" s="10" t="s">
        <v>31</v>
      </c>
      <c r="B75" s="3"/>
      <c r="C75" s="3"/>
      <c r="D75" s="4"/>
      <c r="E75" s="19">
        <f>F66*1.05*1.02/100</f>
        <v>99.83862</v>
      </c>
      <c r="F75" s="18">
        <f>E75*1%</f>
        <v>0.9983862</v>
      </c>
      <c r="G75" s="9"/>
      <c r="H75" s="5"/>
      <c r="I75" s="5"/>
    </row>
    <row r="76">
      <c r="A76" s="10" t="s">
        <v>29</v>
      </c>
      <c r="B76" s="3"/>
      <c r="C76" s="3"/>
      <c r="D76" s="4"/>
      <c r="E76" s="9"/>
      <c r="F76" s="18">
        <f>F74+F75</f>
        <v>106.9570062</v>
      </c>
      <c r="G76" s="9"/>
      <c r="H76" s="5"/>
      <c r="I76" s="5"/>
    </row>
    <row r="77">
      <c r="A77" s="10" t="s">
        <v>32</v>
      </c>
      <c r="B77" s="3"/>
      <c r="C77" s="3"/>
      <c r="D77" s="4"/>
      <c r="E77" s="18">
        <f>F76</f>
        <v>106.9570062</v>
      </c>
      <c r="F77" s="18">
        <f>E77*15%</f>
        <v>16.04355093</v>
      </c>
      <c r="G77" s="9"/>
      <c r="H77" s="5"/>
      <c r="I77" s="5"/>
    </row>
    <row r="78">
      <c r="A78" s="20" t="s">
        <v>29</v>
      </c>
      <c r="B78" s="3"/>
      <c r="C78" s="3"/>
      <c r="D78" s="4"/>
      <c r="E78" s="21"/>
      <c r="F78" s="22">
        <f>round(F76+F77,2)</f>
        <v>123</v>
      </c>
      <c r="G78" s="9"/>
      <c r="H78" s="5"/>
      <c r="I78" s="5"/>
    </row>
    <row r="79">
      <c r="A79" s="12">
        <v>1001.0</v>
      </c>
      <c r="B79" s="11"/>
      <c r="C79" s="13" t="s">
        <v>33</v>
      </c>
      <c r="D79" s="3"/>
      <c r="E79" s="4"/>
      <c r="F79" s="14"/>
      <c r="G79" s="4"/>
      <c r="H79" s="5"/>
      <c r="I79" s="5"/>
    </row>
    <row r="80">
      <c r="A80" s="6"/>
      <c r="B80" s="6"/>
      <c r="C80" s="15" t="s">
        <v>25</v>
      </c>
      <c r="D80" s="15">
        <v>1.0</v>
      </c>
      <c r="E80" s="15">
        <v>806.0</v>
      </c>
      <c r="F80" s="15">
        <f>E80*D80</f>
        <v>806</v>
      </c>
      <c r="G80" s="15" t="s">
        <v>34</v>
      </c>
      <c r="H80" s="5"/>
      <c r="I80" s="5"/>
    </row>
    <row r="81">
      <c r="A81" s="12" t="s">
        <v>19</v>
      </c>
      <c r="B81" s="11"/>
      <c r="C81" s="17" t="s">
        <v>35</v>
      </c>
      <c r="D81" s="3"/>
      <c r="E81" s="4"/>
      <c r="F81" s="14"/>
      <c r="G81" s="4"/>
      <c r="H81" s="5"/>
      <c r="I81" s="5"/>
    </row>
    <row r="82">
      <c r="A82" s="6"/>
      <c r="B82" s="6"/>
      <c r="C82" s="15" t="s">
        <v>21</v>
      </c>
      <c r="D82" s="16"/>
      <c r="E82" s="16"/>
      <c r="F82" s="15">
        <f>F80*2%</f>
        <v>16.12</v>
      </c>
      <c r="G82" s="15" t="s">
        <v>36</v>
      </c>
      <c r="H82" s="5">
        <f>F82+F72</f>
        <v>223.882</v>
      </c>
      <c r="I82" s="5"/>
    </row>
    <row r="83">
      <c r="A83" s="10" t="s">
        <v>29</v>
      </c>
      <c r="B83" s="3"/>
      <c r="C83" s="4"/>
      <c r="D83" s="18">
        <v>100.0</v>
      </c>
      <c r="E83" s="18" t="s">
        <v>11</v>
      </c>
      <c r="F83" s="18">
        <f>F80+F82</f>
        <v>822.12</v>
      </c>
      <c r="G83" s="21"/>
      <c r="H83" s="5"/>
      <c r="I83" s="5"/>
    </row>
    <row r="84">
      <c r="A84" s="10" t="s">
        <v>30</v>
      </c>
      <c r="B84" s="3"/>
      <c r="C84" s="4"/>
      <c r="D84" s="18">
        <v>1.0</v>
      </c>
      <c r="E84" s="18" t="s">
        <v>11</v>
      </c>
      <c r="F84" s="18">
        <f>F83/D83</f>
        <v>8.2212</v>
      </c>
      <c r="G84" s="21"/>
      <c r="H84" s="5"/>
      <c r="I84" s="5"/>
    </row>
    <row r="85">
      <c r="A85" s="10" t="s">
        <v>32</v>
      </c>
      <c r="B85" s="3"/>
      <c r="C85" s="3"/>
      <c r="D85" s="4"/>
      <c r="E85" s="18">
        <f>F84</f>
        <v>8.2212</v>
      </c>
      <c r="F85" s="18">
        <f>E85*15%</f>
        <v>1.23318</v>
      </c>
      <c r="G85" s="21"/>
      <c r="H85" s="5"/>
      <c r="I85" s="5"/>
    </row>
    <row r="86">
      <c r="A86" s="20" t="s">
        <v>29</v>
      </c>
      <c r="B86" s="3"/>
      <c r="C86" s="3"/>
      <c r="D86" s="4"/>
      <c r="E86" s="21"/>
      <c r="F86" s="22">
        <f>round(F84+F85,2)</f>
        <v>9.45</v>
      </c>
      <c r="G86" s="9"/>
      <c r="H86" s="5"/>
      <c r="I86" s="5">
        <f>F86+F78</f>
        <v>132.45</v>
      </c>
    </row>
    <row r="87">
      <c r="A87" s="23" t="str">
        <f>CONCATENATE("Say ₹ ",F78," + ",F86," x Cost Index")                                           </f>
        <v>Say ₹ 123 + 9.45 x Cost Index</v>
      </c>
      <c r="B87" s="3"/>
      <c r="C87" s="3"/>
      <c r="D87" s="3"/>
      <c r="E87" s="3"/>
      <c r="F87" s="4"/>
      <c r="G87" s="22" t="s">
        <v>37</v>
      </c>
      <c r="H87" s="5">
        <f>(((F66*1.05*1.01)+F70)*1.02*1.15)/100</f>
        <v>123.0005571</v>
      </c>
      <c r="I87" s="5">
        <f>(F80*1.02*1.15)/100</f>
        <v>9.45438</v>
      </c>
    </row>
    <row r="88">
      <c r="A88" s="1" t="s">
        <v>0</v>
      </c>
      <c r="B88" s="1" t="s">
        <v>1</v>
      </c>
      <c r="C88" s="2" t="s">
        <v>2</v>
      </c>
      <c r="D88" s="3"/>
      <c r="E88" s="4"/>
      <c r="F88" s="2" t="s">
        <v>3</v>
      </c>
      <c r="G88" s="4"/>
      <c r="H88" s="5"/>
      <c r="I88" s="5"/>
    </row>
    <row r="89">
      <c r="A89" s="6"/>
      <c r="B89" s="6"/>
      <c r="C89" s="7" t="s">
        <v>4</v>
      </c>
      <c r="D89" s="7" t="s">
        <v>5</v>
      </c>
      <c r="E89" s="7" t="s">
        <v>6</v>
      </c>
      <c r="F89" s="7" t="s">
        <v>7</v>
      </c>
      <c r="G89" s="7" t="s">
        <v>8</v>
      </c>
      <c r="H89" s="5"/>
      <c r="I89" s="5"/>
    </row>
    <row r="90">
      <c r="A90" s="8" t="s">
        <v>44</v>
      </c>
      <c r="B90" s="3"/>
      <c r="C90" s="3"/>
      <c r="D90" s="3"/>
      <c r="E90" s="3"/>
      <c r="F90" s="3"/>
      <c r="G90" s="4"/>
      <c r="H90" s="5"/>
      <c r="I90" s="5"/>
    </row>
    <row r="91">
      <c r="A91" s="9"/>
      <c r="B91" s="9" t="s">
        <v>10</v>
      </c>
      <c r="C91" s="9" t="s">
        <v>11</v>
      </c>
      <c r="D91" s="9" t="s">
        <v>12</v>
      </c>
      <c r="E91" s="9">
        <v>100.0</v>
      </c>
      <c r="F91" s="9"/>
      <c r="G91" s="9"/>
      <c r="H91" s="5"/>
      <c r="I91" s="5"/>
    </row>
    <row r="92">
      <c r="A92" s="9" t="s">
        <v>13</v>
      </c>
      <c r="B92" s="10" t="s">
        <v>14</v>
      </c>
      <c r="C92" s="3"/>
      <c r="D92" s="3"/>
      <c r="E92" s="3"/>
      <c r="F92" s="3"/>
      <c r="G92" s="4"/>
      <c r="H92" s="5"/>
      <c r="I92" s="5"/>
    </row>
    <row r="93">
      <c r="A93" s="10" t="s">
        <v>15</v>
      </c>
      <c r="B93" s="3"/>
      <c r="C93" s="3"/>
      <c r="D93" s="3"/>
      <c r="E93" s="3"/>
      <c r="F93" s="3"/>
      <c r="G93" s="4"/>
      <c r="H93" s="5"/>
      <c r="I93" s="5"/>
    </row>
    <row r="94">
      <c r="A94" s="11"/>
      <c r="B94" s="12" t="s">
        <v>45</v>
      </c>
      <c r="C94" s="13" t="s">
        <v>46</v>
      </c>
      <c r="D94" s="3"/>
      <c r="E94" s="4"/>
      <c r="F94" s="14"/>
      <c r="G94" s="4"/>
      <c r="H94" s="5"/>
      <c r="I94" s="5"/>
    </row>
    <row r="95">
      <c r="A95" s="6"/>
      <c r="B95" s="6"/>
      <c r="C95" s="15" t="s">
        <v>11</v>
      </c>
      <c r="D95" s="15">
        <v>100.0</v>
      </c>
      <c r="E95" s="15">
        <v>137.29</v>
      </c>
      <c r="F95" s="15">
        <f>D95*E95</f>
        <v>13729</v>
      </c>
      <c r="G95" s="15" t="s">
        <v>18</v>
      </c>
      <c r="H95" s="5"/>
      <c r="I95" s="5"/>
    </row>
    <row r="96">
      <c r="A96" s="12" t="s">
        <v>19</v>
      </c>
      <c r="B96" s="11"/>
      <c r="C96" s="13" t="s">
        <v>20</v>
      </c>
      <c r="D96" s="3"/>
      <c r="E96" s="4"/>
      <c r="F96" s="14"/>
      <c r="G96" s="4"/>
      <c r="H96" s="5"/>
      <c r="I96" s="5"/>
    </row>
    <row r="97">
      <c r="A97" s="6"/>
      <c r="B97" s="6"/>
      <c r="C97" s="15" t="s">
        <v>21</v>
      </c>
      <c r="D97" s="16"/>
      <c r="E97" s="16"/>
      <c r="F97" s="15">
        <f>F95*5%</f>
        <v>686.45</v>
      </c>
      <c r="G97" s="15" t="s">
        <v>22</v>
      </c>
      <c r="H97" s="5"/>
      <c r="I97" s="5"/>
    </row>
    <row r="98">
      <c r="A98" s="11"/>
      <c r="B98" s="12" t="s">
        <v>23</v>
      </c>
      <c r="C98" s="13" t="s">
        <v>24</v>
      </c>
      <c r="D98" s="3"/>
      <c r="E98" s="4"/>
      <c r="F98" s="14"/>
      <c r="G98" s="4"/>
      <c r="H98" s="5"/>
      <c r="I98" s="5"/>
    </row>
    <row r="99">
      <c r="A99" s="6"/>
      <c r="B99" s="6"/>
      <c r="C99" s="15" t="s">
        <v>25</v>
      </c>
      <c r="D99" s="15">
        <v>1.0</v>
      </c>
      <c r="E99" s="15">
        <v>600.0</v>
      </c>
      <c r="F99" s="15">
        <f>D99*E99</f>
        <v>600</v>
      </c>
      <c r="G99" s="15" t="s">
        <v>26</v>
      </c>
      <c r="H99" s="5"/>
      <c r="I99" s="5"/>
    </row>
    <row r="100">
      <c r="A100" s="12" t="s">
        <v>19</v>
      </c>
      <c r="B100" s="11"/>
      <c r="C100" s="17" t="s">
        <v>27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21</v>
      </c>
      <c r="D101" s="16"/>
      <c r="E101" s="16"/>
      <c r="F101" s="15">
        <f>(F95+F97+F99)*2%</f>
        <v>300.309</v>
      </c>
      <c r="G101" s="15" t="s">
        <v>28</v>
      </c>
      <c r="H101" s="5"/>
      <c r="I101" s="5"/>
    </row>
    <row r="102">
      <c r="A102" s="10" t="s">
        <v>29</v>
      </c>
      <c r="B102" s="3"/>
      <c r="C102" s="4"/>
      <c r="D102" s="18">
        <v>100.0</v>
      </c>
      <c r="E102" s="18" t="s">
        <v>11</v>
      </c>
      <c r="F102" s="18">
        <f>F95+F97+F99+F101</f>
        <v>15315.759</v>
      </c>
      <c r="G102" s="9"/>
      <c r="H102" s="5"/>
      <c r="I102" s="5"/>
    </row>
    <row r="103">
      <c r="A103" s="10" t="s">
        <v>30</v>
      </c>
      <c r="B103" s="3"/>
      <c r="C103" s="4"/>
      <c r="D103" s="18">
        <v>1.0</v>
      </c>
      <c r="E103" s="18" t="s">
        <v>11</v>
      </c>
      <c r="F103" s="18">
        <f>F102/D102</f>
        <v>153.15759</v>
      </c>
      <c r="G103" s="9"/>
      <c r="H103" s="5"/>
      <c r="I103" s="5"/>
    </row>
    <row r="104">
      <c r="A104" s="10" t="s">
        <v>31</v>
      </c>
      <c r="B104" s="3"/>
      <c r="C104" s="3"/>
      <c r="D104" s="4"/>
      <c r="E104" s="19">
        <f>F95*1.05*1.02/100</f>
        <v>147.03759</v>
      </c>
      <c r="F104" s="18">
        <f>E104*1%</f>
        <v>1.4703759</v>
      </c>
      <c r="G104" s="9"/>
      <c r="H104" s="5"/>
      <c r="I104" s="5"/>
    </row>
    <row r="105">
      <c r="A105" s="10" t="s">
        <v>29</v>
      </c>
      <c r="B105" s="3"/>
      <c r="C105" s="3"/>
      <c r="D105" s="4"/>
      <c r="E105" s="9"/>
      <c r="F105" s="18">
        <f>F103+F104</f>
        <v>154.6279659</v>
      </c>
      <c r="G105" s="9"/>
      <c r="H105" s="5"/>
      <c r="I105" s="5"/>
    </row>
    <row r="106">
      <c r="A106" s="10" t="s">
        <v>32</v>
      </c>
      <c r="B106" s="3"/>
      <c r="C106" s="3"/>
      <c r="D106" s="4"/>
      <c r="E106" s="18">
        <f>F105</f>
        <v>154.6279659</v>
      </c>
      <c r="F106" s="18">
        <f>E106*15%</f>
        <v>23.19419489</v>
      </c>
      <c r="G106" s="9"/>
      <c r="H106" s="5"/>
      <c r="I106" s="5"/>
    </row>
    <row r="107">
      <c r="A107" s="20" t="s">
        <v>29</v>
      </c>
      <c r="B107" s="3"/>
      <c r="C107" s="3"/>
      <c r="D107" s="4"/>
      <c r="E107" s="21"/>
      <c r="F107" s="22">
        <f>round(F105+F106,2)</f>
        <v>177.82</v>
      </c>
      <c r="G107" s="9"/>
      <c r="H107" s="5"/>
      <c r="I107" s="5"/>
    </row>
    <row r="108">
      <c r="A108" s="12">
        <v>1001.0</v>
      </c>
      <c r="B108" s="11"/>
      <c r="C108" s="13" t="s">
        <v>33</v>
      </c>
      <c r="D108" s="3"/>
      <c r="E108" s="4"/>
      <c r="F108" s="14"/>
      <c r="G108" s="4"/>
      <c r="H108" s="5"/>
      <c r="I108" s="5"/>
    </row>
    <row r="109">
      <c r="A109" s="6"/>
      <c r="B109" s="6"/>
      <c r="C109" s="15" t="s">
        <v>25</v>
      </c>
      <c r="D109" s="15">
        <v>1.0</v>
      </c>
      <c r="E109" s="15">
        <v>806.0</v>
      </c>
      <c r="F109" s="15">
        <f>E109*D109</f>
        <v>806</v>
      </c>
      <c r="G109" s="15" t="s">
        <v>34</v>
      </c>
      <c r="H109" s="5"/>
      <c r="I109" s="5"/>
    </row>
    <row r="110">
      <c r="A110" s="12" t="s">
        <v>19</v>
      </c>
      <c r="B110" s="11"/>
      <c r="C110" s="17" t="s">
        <v>35</v>
      </c>
      <c r="D110" s="3"/>
      <c r="E110" s="4"/>
      <c r="F110" s="14"/>
      <c r="G110" s="4"/>
      <c r="H110" s="5"/>
      <c r="I110" s="5"/>
    </row>
    <row r="111">
      <c r="A111" s="6"/>
      <c r="B111" s="6"/>
      <c r="C111" s="15" t="s">
        <v>21</v>
      </c>
      <c r="D111" s="16"/>
      <c r="E111" s="16"/>
      <c r="F111" s="15">
        <f>F109*2%</f>
        <v>16.12</v>
      </c>
      <c r="G111" s="15" t="s">
        <v>36</v>
      </c>
      <c r="H111" s="5">
        <f>F111+F101</f>
        <v>316.429</v>
      </c>
      <c r="I111" s="5"/>
    </row>
    <row r="112">
      <c r="A112" s="10" t="s">
        <v>29</v>
      </c>
      <c r="B112" s="3"/>
      <c r="C112" s="4"/>
      <c r="D112" s="18">
        <v>100.0</v>
      </c>
      <c r="E112" s="18" t="s">
        <v>11</v>
      </c>
      <c r="F112" s="18">
        <f>F109+F111</f>
        <v>822.12</v>
      </c>
      <c r="G112" s="21"/>
      <c r="H112" s="5"/>
      <c r="I112" s="5"/>
    </row>
    <row r="113">
      <c r="A113" s="10" t="s">
        <v>30</v>
      </c>
      <c r="B113" s="3"/>
      <c r="C113" s="4"/>
      <c r="D113" s="18">
        <v>1.0</v>
      </c>
      <c r="E113" s="18" t="s">
        <v>11</v>
      </c>
      <c r="F113" s="18">
        <f>F112/D112</f>
        <v>8.2212</v>
      </c>
      <c r="G113" s="21"/>
      <c r="H113" s="5"/>
      <c r="I113" s="5"/>
    </row>
    <row r="114">
      <c r="A114" s="10" t="s">
        <v>32</v>
      </c>
      <c r="B114" s="3"/>
      <c r="C114" s="3"/>
      <c r="D114" s="4"/>
      <c r="E114" s="18">
        <f>F113</f>
        <v>8.2212</v>
      </c>
      <c r="F114" s="18">
        <f>E114*15%</f>
        <v>1.23318</v>
      </c>
      <c r="G114" s="21"/>
      <c r="H114" s="5"/>
      <c r="I114" s="5"/>
    </row>
    <row r="115">
      <c r="A115" s="20" t="s">
        <v>29</v>
      </c>
      <c r="B115" s="3"/>
      <c r="C115" s="3"/>
      <c r="D115" s="4"/>
      <c r="E115" s="21"/>
      <c r="F115" s="22">
        <f>round(F113+F114,2)</f>
        <v>9.45</v>
      </c>
      <c r="G115" s="9"/>
      <c r="H115" s="5"/>
      <c r="I115" s="5">
        <f>F115+F107</f>
        <v>187.27</v>
      </c>
    </row>
    <row r="116">
      <c r="A116" s="23" t="str">
        <f>CONCATENATE("Say ₹ ",F107," + ",F115," x Cost Index")                                           </f>
        <v>Say ₹ 177.82 + 9.45 x Cost Index</v>
      </c>
      <c r="B116" s="3"/>
      <c r="C116" s="3"/>
      <c r="D116" s="3"/>
      <c r="E116" s="3"/>
      <c r="F116" s="4"/>
      <c r="G116" s="22" t="s">
        <v>37</v>
      </c>
      <c r="H116" s="5">
        <f>(((F95*1.05*1.01)+F99)*1.02*1.15)/100</f>
        <v>177.8221608</v>
      </c>
      <c r="I116" s="5">
        <f>(F109*1.02*1.15)/100</f>
        <v>9.45438</v>
      </c>
    </row>
    <row r="117">
      <c r="A117" s="1" t="s">
        <v>0</v>
      </c>
      <c r="B117" s="1" t="s">
        <v>1</v>
      </c>
      <c r="C117" s="2" t="s">
        <v>2</v>
      </c>
      <c r="D117" s="3"/>
      <c r="E117" s="4"/>
      <c r="F117" s="2" t="s">
        <v>3</v>
      </c>
      <c r="G117" s="4"/>
      <c r="H117" s="5"/>
      <c r="I117" s="5"/>
    </row>
    <row r="118">
      <c r="A118" s="6"/>
      <c r="B118" s="6"/>
      <c r="C118" s="7" t="s">
        <v>4</v>
      </c>
      <c r="D118" s="7" t="s">
        <v>5</v>
      </c>
      <c r="E118" s="7" t="s">
        <v>6</v>
      </c>
      <c r="F118" s="7" t="s">
        <v>7</v>
      </c>
      <c r="G118" s="7" t="s">
        <v>8</v>
      </c>
      <c r="H118" s="5"/>
      <c r="I118" s="5"/>
    </row>
    <row r="119">
      <c r="A119" s="8" t="s">
        <v>47</v>
      </c>
      <c r="B119" s="3"/>
      <c r="C119" s="3"/>
      <c r="D119" s="3"/>
      <c r="E119" s="3"/>
      <c r="F119" s="3"/>
      <c r="G119" s="4"/>
      <c r="H119" s="5"/>
      <c r="I119" s="5"/>
    </row>
    <row r="120">
      <c r="A120" s="9"/>
      <c r="B120" s="9" t="s">
        <v>10</v>
      </c>
      <c r="C120" s="9" t="s">
        <v>11</v>
      </c>
      <c r="D120" s="9" t="s">
        <v>12</v>
      </c>
      <c r="E120" s="9">
        <v>100.0</v>
      </c>
      <c r="F120" s="9"/>
      <c r="G120" s="9"/>
      <c r="H120" s="5"/>
      <c r="I120" s="5"/>
    </row>
    <row r="121">
      <c r="A121" s="9" t="s">
        <v>13</v>
      </c>
      <c r="B121" s="10" t="s">
        <v>14</v>
      </c>
      <c r="C121" s="3"/>
      <c r="D121" s="3"/>
      <c r="E121" s="3"/>
      <c r="F121" s="3"/>
      <c r="G121" s="4"/>
      <c r="H121" s="5"/>
      <c r="I121" s="5"/>
    </row>
    <row r="122">
      <c r="A122" s="10" t="s">
        <v>15</v>
      </c>
      <c r="B122" s="3"/>
      <c r="C122" s="3"/>
      <c r="D122" s="3"/>
      <c r="E122" s="3"/>
      <c r="F122" s="3"/>
      <c r="G122" s="4"/>
      <c r="H122" s="5"/>
      <c r="I122" s="5"/>
    </row>
    <row r="123">
      <c r="A123" s="11"/>
      <c r="B123" s="12" t="s">
        <v>48</v>
      </c>
      <c r="C123" s="13" t="s">
        <v>49</v>
      </c>
      <c r="D123" s="3"/>
      <c r="E123" s="4"/>
      <c r="F123" s="14"/>
      <c r="G123" s="4"/>
      <c r="H123" s="5"/>
      <c r="I123" s="5"/>
    </row>
    <row r="124">
      <c r="A124" s="6"/>
      <c r="B124" s="6"/>
      <c r="C124" s="15" t="s">
        <v>11</v>
      </c>
      <c r="D124" s="15">
        <v>100.0</v>
      </c>
      <c r="E124" s="15">
        <v>227.97</v>
      </c>
      <c r="F124" s="15">
        <f>D124*E124</f>
        <v>22797</v>
      </c>
      <c r="G124" s="15" t="s">
        <v>18</v>
      </c>
      <c r="H124" s="5"/>
      <c r="I124" s="5"/>
    </row>
    <row r="125">
      <c r="A125" s="12" t="s">
        <v>19</v>
      </c>
      <c r="B125" s="11"/>
      <c r="C125" s="13" t="s">
        <v>20</v>
      </c>
      <c r="D125" s="3"/>
      <c r="E125" s="4"/>
      <c r="F125" s="14"/>
      <c r="G125" s="4"/>
      <c r="H125" s="5"/>
      <c r="I125" s="5"/>
    </row>
    <row r="126">
      <c r="A126" s="6"/>
      <c r="B126" s="6"/>
      <c r="C126" s="15" t="s">
        <v>21</v>
      </c>
      <c r="D126" s="16"/>
      <c r="E126" s="16"/>
      <c r="F126" s="15">
        <f>F124*5%</f>
        <v>1139.85</v>
      </c>
      <c r="G126" s="15" t="s">
        <v>22</v>
      </c>
      <c r="H126" s="5"/>
      <c r="I126" s="5"/>
    </row>
    <row r="127">
      <c r="A127" s="11"/>
      <c r="B127" s="12" t="s">
        <v>23</v>
      </c>
      <c r="C127" s="13" t="s">
        <v>24</v>
      </c>
      <c r="D127" s="3"/>
      <c r="E127" s="4"/>
      <c r="F127" s="14"/>
      <c r="G127" s="4"/>
      <c r="H127" s="5"/>
      <c r="I127" s="5"/>
    </row>
    <row r="128">
      <c r="A128" s="6"/>
      <c r="B128" s="6"/>
      <c r="C128" s="15" t="s">
        <v>25</v>
      </c>
      <c r="D128" s="15">
        <v>1.0</v>
      </c>
      <c r="E128" s="15">
        <v>600.0</v>
      </c>
      <c r="F128" s="15">
        <f>D128*E128</f>
        <v>600</v>
      </c>
      <c r="G128" s="15" t="s">
        <v>26</v>
      </c>
      <c r="H128" s="5"/>
      <c r="I128" s="5"/>
    </row>
    <row r="129">
      <c r="A129" s="12" t="s">
        <v>19</v>
      </c>
      <c r="B129" s="11"/>
      <c r="C129" s="17" t="s">
        <v>27</v>
      </c>
      <c r="D129" s="3"/>
      <c r="E129" s="4"/>
      <c r="F129" s="14"/>
      <c r="G129" s="4"/>
      <c r="H129" s="5"/>
      <c r="I129" s="5"/>
    </row>
    <row r="130">
      <c r="A130" s="6"/>
      <c r="B130" s="6"/>
      <c r="C130" s="15" t="s">
        <v>21</v>
      </c>
      <c r="D130" s="16"/>
      <c r="E130" s="16"/>
      <c r="F130" s="15">
        <f>(F124+F126+F128)*2%</f>
        <v>490.737</v>
      </c>
      <c r="G130" s="15" t="s">
        <v>28</v>
      </c>
      <c r="H130" s="5"/>
      <c r="I130" s="5"/>
    </row>
    <row r="131">
      <c r="A131" s="10" t="s">
        <v>29</v>
      </c>
      <c r="B131" s="3"/>
      <c r="C131" s="4"/>
      <c r="D131" s="18">
        <v>100.0</v>
      </c>
      <c r="E131" s="18" t="s">
        <v>11</v>
      </c>
      <c r="F131" s="18">
        <f>F124+F126+F128+F130</f>
        <v>25027.587</v>
      </c>
      <c r="G131" s="9"/>
      <c r="H131" s="5"/>
      <c r="I131" s="5"/>
    </row>
    <row r="132">
      <c r="A132" s="10" t="s">
        <v>30</v>
      </c>
      <c r="B132" s="3"/>
      <c r="C132" s="4"/>
      <c r="D132" s="18">
        <v>1.0</v>
      </c>
      <c r="E132" s="18" t="s">
        <v>11</v>
      </c>
      <c r="F132" s="18">
        <f>F131/D131</f>
        <v>250.27587</v>
      </c>
      <c r="G132" s="9"/>
      <c r="H132" s="5"/>
      <c r="I132" s="5"/>
    </row>
    <row r="133">
      <c r="A133" s="10" t="s">
        <v>31</v>
      </c>
      <c r="B133" s="3"/>
      <c r="C133" s="3"/>
      <c r="D133" s="4"/>
      <c r="E133" s="19">
        <f>F124*1.05*1.02/100</f>
        <v>244.15587</v>
      </c>
      <c r="F133" s="18">
        <f>E133*1%</f>
        <v>2.4415587</v>
      </c>
      <c r="G133" s="9"/>
      <c r="H133" s="5"/>
      <c r="I133" s="5"/>
    </row>
    <row r="134">
      <c r="A134" s="10" t="s">
        <v>29</v>
      </c>
      <c r="B134" s="3"/>
      <c r="C134" s="3"/>
      <c r="D134" s="4"/>
      <c r="E134" s="9"/>
      <c r="F134" s="18">
        <f>F132+F133</f>
        <v>252.7174287</v>
      </c>
      <c r="G134" s="9"/>
      <c r="H134" s="5"/>
      <c r="I134" s="5"/>
    </row>
    <row r="135">
      <c r="A135" s="10" t="s">
        <v>32</v>
      </c>
      <c r="B135" s="3"/>
      <c r="C135" s="3"/>
      <c r="D135" s="4"/>
      <c r="E135" s="18">
        <f>F134</f>
        <v>252.7174287</v>
      </c>
      <c r="F135" s="18">
        <f>E135*15%</f>
        <v>37.90761431</v>
      </c>
      <c r="G135" s="9"/>
      <c r="H135" s="5"/>
      <c r="I135" s="5"/>
    </row>
    <row r="136">
      <c r="A136" s="20" t="s">
        <v>29</v>
      </c>
      <c r="B136" s="3"/>
      <c r="C136" s="3"/>
      <c r="D136" s="4"/>
      <c r="E136" s="21"/>
      <c r="F136" s="22">
        <f>round(F134+F135,2)</f>
        <v>290.63</v>
      </c>
      <c r="G136" s="9"/>
      <c r="H136" s="5"/>
      <c r="I136" s="5"/>
    </row>
    <row r="137">
      <c r="A137" s="12">
        <v>1001.0</v>
      </c>
      <c r="B137" s="11"/>
      <c r="C137" s="13" t="s">
        <v>33</v>
      </c>
      <c r="D137" s="3"/>
      <c r="E137" s="4"/>
      <c r="F137" s="14"/>
      <c r="G137" s="4"/>
      <c r="H137" s="5"/>
      <c r="I137" s="5"/>
    </row>
    <row r="138">
      <c r="A138" s="6"/>
      <c r="B138" s="6"/>
      <c r="C138" s="15" t="s">
        <v>25</v>
      </c>
      <c r="D138" s="15">
        <v>1.0</v>
      </c>
      <c r="E138" s="15">
        <v>806.0</v>
      </c>
      <c r="F138" s="15">
        <f>E138*D138</f>
        <v>806</v>
      </c>
      <c r="G138" s="15" t="s">
        <v>34</v>
      </c>
      <c r="H138" s="5"/>
      <c r="I138" s="5"/>
    </row>
    <row r="139">
      <c r="A139" s="12" t="s">
        <v>19</v>
      </c>
      <c r="B139" s="11"/>
      <c r="C139" s="17" t="s">
        <v>35</v>
      </c>
      <c r="D139" s="3"/>
      <c r="E139" s="4"/>
      <c r="F139" s="14"/>
      <c r="G139" s="4"/>
      <c r="H139" s="5"/>
      <c r="I139" s="5"/>
    </row>
    <row r="140">
      <c r="A140" s="6"/>
      <c r="B140" s="6"/>
      <c r="C140" s="15" t="s">
        <v>21</v>
      </c>
      <c r="D140" s="16"/>
      <c r="E140" s="16"/>
      <c r="F140" s="15">
        <f>F138*2%</f>
        <v>16.12</v>
      </c>
      <c r="G140" s="15" t="s">
        <v>36</v>
      </c>
      <c r="H140" s="5">
        <f>F140+F130</f>
        <v>506.857</v>
      </c>
      <c r="I140" s="5"/>
    </row>
    <row r="141">
      <c r="A141" s="10" t="s">
        <v>29</v>
      </c>
      <c r="B141" s="3"/>
      <c r="C141" s="4"/>
      <c r="D141" s="18">
        <v>100.0</v>
      </c>
      <c r="E141" s="18" t="s">
        <v>11</v>
      </c>
      <c r="F141" s="18">
        <f>F138+F140</f>
        <v>822.12</v>
      </c>
      <c r="G141" s="21"/>
      <c r="H141" s="5"/>
      <c r="I141" s="5"/>
    </row>
    <row r="142">
      <c r="A142" s="10" t="s">
        <v>30</v>
      </c>
      <c r="B142" s="3"/>
      <c r="C142" s="4"/>
      <c r="D142" s="18">
        <v>1.0</v>
      </c>
      <c r="E142" s="18" t="s">
        <v>11</v>
      </c>
      <c r="F142" s="18">
        <f>F141/D141</f>
        <v>8.2212</v>
      </c>
      <c r="G142" s="21"/>
      <c r="H142" s="5"/>
      <c r="I142" s="5"/>
    </row>
    <row r="143">
      <c r="A143" s="10" t="s">
        <v>32</v>
      </c>
      <c r="B143" s="3"/>
      <c r="C143" s="3"/>
      <c r="D143" s="4"/>
      <c r="E143" s="18">
        <f>F142</f>
        <v>8.2212</v>
      </c>
      <c r="F143" s="18">
        <f>E143*15%</f>
        <v>1.23318</v>
      </c>
      <c r="G143" s="21"/>
      <c r="H143" s="5"/>
      <c r="I143" s="5"/>
    </row>
    <row r="144">
      <c r="A144" s="20" t="s">
        <v>29</v>
      </c>
      <c r="B144" s="3"/>
      <c r="C144" s="3"/>
      <c r="D144" s="4"/>
      <c r="E144" s="21"/>
      <c r="F144" s="22">
        <f>round(F142+F143,2)</f>
        <v>9.45</v>
      </c>
      <c r="G144" s="9"/>
      <c r="H144" s="5"/>
      <c r="I144" s="5">
        <f>F144+F136</f>
        <v>300.08</v>
      </c>
    </row>
    <row r="145">
      <c r="A145" s="23" t="str">
        <f>CONCATENATE("Say ₹ ",F136," + ",F144," x Cost Index")                                           </f>
        <v>Say ₹ 290.63 + 9.45 x Cost Index</v>
      </c>
      <c r="B145" s="3"/>
      <c r="C145" s="3"/>
      <c r="D145" s="3"/>
      <c r="E145" s="3"/>
      <c r="F145" s="4"/>
      <c r="G145" s="22" t="s">
        <v>37</v>
      </c>
      <c r="H145" s="5">
        <f>(((F124*1.05*1.01)+F128)*1.02*1.15)/100</f>
        <v>290.625043</v>
      </c>
      <c r="I145" s="5">
        <f>(F138*1.02*1.15)/100</f>
        <v>9.45438</v>
      </c>
    </row>
    <row r="146">
      <c r="A146" s="1" t="s">
        <v>0</v>
      </c>
      <c r="B146" s="1" t="s">
        <v>1</v>
      </c>
      <c r="C146" s="2" t="s">
        <v>2</v>
      </c>
      <c r="D146" s="3"/>
      <c r="E146" s="4"/>
      <c r="F146" s="2" t="s">
        <v>3</v>
      </c>
      <c r="G146" s="4"/>
      <c r="H146" s="5"/>
      <c r="I146" s="5"/>
    </row>
    <row r="147">
      <c r="A147" s="6"/>
      <c r="B147" s="6"/>
      <c r="C147" s="7" t="s">
        <v>4</v>
      </c>
      <c r="D147" s="7" t="s">
        <v>5</v>
      </c>
      <c r="E147" s="7" t="s">
        <v>6</v>
      </c>
      <c r="F147" s="7" t="s">
        <v>7</v>
      </c>
      <c r="G147" s="7" t="s">
        <v>8</v>
      </c>
      <c r="H147" s="5"/>
      <c r="I147" s="5"/>
    </row>
    <row r="148">
      <c r="A148" s="8" t="s">
        <v>50</v>
      </c>
      <c r="B148" s="3"/>
      <c r="C148" s="3"/>
      <c r="D148" s="3"/>
      <c r="E148" s="3"/>
      <c r="F148" s="3"/>
      <c r="G148" s="4"/>
      <c r="H148" s="5"/>
      <c r="I148" s="5"/>
    </row>
    <row r="149">
      <c r="A149" s="9"/>
      <c r="B149" s="9" t="s">
        <v>10</v>
      </c>
      <c r="C149" s="9" t="s">
        <v>11</v>
      </c>
      <c r="D149" s="9" t="s">
        <v>12</v>
      </c>
      <c r="E149" s="9">
        <v>100.0</v>
      </c>
      <c r="F149" s="9"/>
      <c r="G149" s="9"/>
      <c r="H149" s="5"/>
      <c r="I149" s="5"/>
    </row>
    <row r="150">
      <c r="A150" s="9" t="s">
        <v>13</v>
      </c>
      <c r="B150" s="10" t="s">
        <v>14</v>
      </c>
      <c r="C150" s="3"/>
      <c r="D150" s="3"/>
      <c r="E150" s="3"/>
      <c r="F150" s="3"/>
      <c r="G150" s="4"/>
      <c r="H150" s="5"/>
      <c r="I150" s="5"/>
    </row>
    <row r="151">
      <c r="A151" s="10" t="s">
        <v>15</v>
      </c>
      <c r="B151" s="3"/>
      <c r="C151" s="3"/>
      <c r="D151" s="3"/>
      <c r="E151" s="3"/>
      <c r="F151" s="3"/>
      <c r="G151" s="4"/>
      <c r="H151" s="5"/>
      <c r="I151" s="5"/>
    </row>
    <row r="152">
      <c r="A152" s="11"/>
      <c r="B152" s="12" t="s">
        <v>51</v>
      </c>
      <c r="C152" s="13" t="s">
        <v>52</v>
      </c>
      <c r="D152" s="3"/>
      <c r="E152" s="4"/>
      <c r="F152" s="14"/>
      <c r="G152" s="4"/>
      <c r="H152" s="5"/>
      <c r="I152" s="5"/>
    </row>
    <row r="153">
      <c r="A153" s="6"/>
      <c r="B153" s="6"/>
      <c r="C153" s="15" t="s">
        <v>11</v>
      </c>
      <c r="D153" s="15">
        <v>100.0</v>
      </c>
      <c r="E153" s="15">
        <v>366.1</v>
      </c>
      <c r="F153" s="15">
        <f>D153*E153</f>
        <v>36610</v>
      </c>
      <c r="G153" s="15" t="s">
        <v>18</v>
      </c>
      <c r="H153" s="5"/>
      <c r="I153" s="5"/>
    </row>
    <row r="154">
      <c r="A154" s="12" t="s">
        <v>19</v>
      </c>
      <c r="B154" s="11"/>
      <c r="C154" s="13" t="s">
        <v>20</v>
      </c>
      <c r="D154" s="3"/>
      <c r="E154" s="4"/>
      <c r="F154" s="14"/>
      <c r="G154" s="4"/>
      <c r="H154" s="5"/>
      <c r="I154" s="5"/>
    </row>
    <row r="155">
      <c r="A155" s="6"/>
      <c r="B155" s="6"/>
      <c r="C155" s="15" t="s">
        <v>21</v>
      </c>
      <c r="D155" s="16"/>
      <c r="E155" s="16"/>
      <c r="F155" s="15">
        <f>F153*5%</f>
        <v>1830.5</v>
      </c>
      <c r="G155" s="15" t="s">
        <v>22</v>
      </c>
      <c r="H155" s="5"/>
      <c r="I155" s="5"/>
    </row>
    <row r="156">
      <c r="A156" s="11"/>
      <c r="B156" s="12" t="s">
        <v>23</v>
      </c>
      <c r="C156" s="13" t="s">
        <v>24</v>
      </c>
      <c r="D156" s="3"/>
      <c r="E156" s="4"/>
      <c r="F156" s="14"/>
      <c r="G156" s="4"/>
      <c r="H156" s="5"/>
      <c r="I156" s="5"/>
    </row>
    <row r="157">
      <c r="A157" s="6"/>
      <c r="B157" s="6"/>
      <c r="C157" s="15" t="s">
        <v>25</v>
      </c>
      <c r="D157" s="15">
        <v>1.5</v>
      </c>
      <c r="E157" s="15">
        <v>600.0</v>
      </c>
      <c r="F157" s="15">
        <f>D157*E157</f>
        <v>900</v>
      </c>
      <c r="G157" s="15" t="s">
        <v>26</v>
      </c>
      <c r="H157" s="5"/>
      <c r="I157" s="5"/>
    </row>
    <row r="158">
      <c r="A158" s="12" t="s">
        <v>19</v>
      </c>
      <c r="B158" s="11"/>
      <c r="C158" s="17" t="s">
        <v>27</v>
      </c>
      <c r="D158" s="3"/>
      <c r="E158" s="4"/>
      <c r="F158" s="14"/>
      <c r="G158" s="4"/>
      <c r="H158" s="5"/>
      <c r="I158" s="5"/>
    </row>
    <row r="159">
      <c r="A159" s="6"/>
      <c r="B159" s="6"/>
      <c r="C159" s="15" t="s">
        <v>21</v>
      </c>
      <c r="D159" s="16"/>
      <c r="E159" s="16"/>
      <c r="F159" s="15">
        <f>(F153+F155+F157)*2%</f>
        <v>786.81</v>
      </c>
      <c r="G159" s="15" t="s">
        <v>28</v>
      </c>
      <c r="H159" s="5"/>
      <c r="I159" s="5"/>
    </row>
    <row r="160">
      <c r="A160" s="10" t="s">
        <v>29</v>
      </c>
      <c r="B160" s="3"/>
      <c r="C160" s="4"/>
      <c r="D160" s="18">
        <v>100.0</v>
      </c>
      <c r="E160" s="18" t="s">
        <v>11</v>
      </c>
      <c r="F160" s="18">
        <f>F153+F155+F157+F159</f>
        <v>40127.31</v>
      </c>
      <c r="G160" s="9"/>
      <c r="H160" s="5"/>
      <c r="I160" s="5"/>
    </row>
    <row r="161">
      <c r="A161" s="10" t="s">
        <v>30</v>
      </c>
      <c r="B161" s="3"/>
      <c r="C161" s="4"/>
      <c r="D161" s="18">
        <v>1.0</v>
      </c>
      <c r="E161" s="18" t="s">
        <v>11</v>
      </c>
      <c r="F161" s="18">
        <f>F160/D160</f>
        <v>401.2731</v>
      </c>
      <c r="G161" s="9"/>
      <c r="H161" s="5"/>
      <c r="I161" s="5"/>
    </row>
    <row r="162">
      <c r="A162" s="10" t="s">
        <v>31</v>
      </c>
      <c r="B162" s="3"/>
      <c r="C162" s="3"/>
      <c r="D162" s="4"/>
      <c r="E162" s="19">
        <f>F153*1.05*1.02/100</f>
        <v>392.0931</v>
      </c>
      <c r="F162" s="18">
        <f>E162*1%</f>
        <v>3.920931</v>
      </c>
      <c r="G162" s="9"/>
      <c r="H162" s="5"/>
      <c r="I162" s="5"/>
    </row>
    <row r="163">
      <c r="A163" s="10" t="s">
        <v>29</v>
      </c>
      <c r="B163" s="3"/>
      <c r="C163" s="3"/>
      <c r="D163" s="4"/>
      <c r="E163" s="9"/>
      <c r="F163" s="18">
        <f>F161+F162</f>
        <v>405.194031</v>
      </c>
      <c r="G163" s="9"/>
      <c r="H163" s="5"/>
      <c r="I163" s="5"/>
    </row>
    <row r="164">
      <c r="A164" s="10" t="s">
        <v>32</v>
      </c>
      <c r="B164" s="3"/>
      <c r="C164" s="3"/>
      <c r="D164" s="4"/>
      <c r="E164" s="18">
        <f>F163</f>
        <v>405.194031</v>
      </c>
      <c r="F164" s="18">
        <f>E164*15%</f>
        <v>60.77910465</v>
      </c>
      <c r="G164" s="9"/>
      <c r="H164" s="5"/>
      <c r="I164" s="5"/>
    </row>
    <row r="165">
      <c r="A165" s="20" t="s">
        <v>29</v>
      </c>
      <c r="B165" s="3"/>
      <c r="C165" s="3"/>
      <c r="D165" s="4"/>
      <c r="E165" s="21"/>
      <c r="F165" s="22">
        <f>round(F163+F164,2)</f>
        <v>465.97</v>
      </c>
      <c r="G165" s="9"/>
      <c r="H165" s="5"/>
      <c r="I165" s="5"/>
    </row>
    <row r="166">
      <c r="A166" s="12">
        <v>1001.0</v>
      </c>
      <c r="B166" s="11"/>
      <c r="C166" s="13" t="s">
        <v>33</v>
      </c>
      <c r="D166" s="3"/>
      <c r="E166" s="4"/>
      <c r="F166" s="14"/>
      <c r="G166" s="4"/>
      <c r="H166" s="5"/>
      <c r="I166" s="5"/>
    </row>
    <row r="167">
      <c r="A167" s="6"/>
      <c r="B167" s="6"/>
      <c r="C167" s="15" t="s">
        <v>25</v>
      </c>
      <c r="D167" s="15">
        <v>1.5</v>
      </c>
      <c r="E167" s="15">
        <v>806.0</v>
      </c>
      <c r="F167" s="15">
        <f>E167*D167</f>
        <v>1209</v>
      </c>
      <c r="G167" s="15" t="s">
        <v>34</v>
      </c>
      <c r="H167" s="5"/>
      <c r="I167" s="5"/>
    </row>
    <row r="168">
      <c r="A168" s="12" t="s">
        <v>19</v>
      </c>
      <c r="B168" s="11"/>
      <c r="C168" s="17" t="s">
        <v>35</v>
      </c>
      <c r="D168" s="3"/>
      <c r="E168" s="4"/>
      <c r="F168" s="14"/>
      <c r="G168" s="4"/>
      <c r="H168" s="5"/>
      <c r="I168" s="5"/>
    </row>
    <row r="169">
      <c r="A169" s="6"/>
      <c r="B169" s="6"/>
      <c r="C169" s="15" t="s">
        <v>21</v>
      </c>
      <c r="D169" s="16"/>
      <c r="E169" s="16"/>
      <c r="F169" s="15">
        <f>F167*2%</f>
        <v>24.18</v>
      </c>
      <c r="G169" s="15" t="s">
        <v>36</v>
      </c>
      <c r="H169" s="5">
        <f>F169+F159</f>
        <v>810.99</v>
      </c>
      <c r="I169" s="5"/>
    </row>
    <row r="170">
      <c r="A170" s="10" t="s">
        <v>29</v>
      </c>
      <c r="B170" s="3"/>
      <c r="C170" s="4"/>
      <c r="D170" s="18">
        <v>100.0</v>
      </c>
      <c r="E170" s="18" t="s">
        <v>11</v>
      </c>
      <c r="F170" s="18">
        <f>F167+F169</f>
        <v>1233.18</v>
      </c>
      <c r="G170" s="21"/>
      <c r="H170" s="5"/>
      <c r="I170" s="5"/>
    </row>
    <row r="171">
      <c r="A171" s="10" t="s">
        <v>30</v>
      </c>
      <c r="B171" s="3"/>
      <c r="C171" s="4"/>
      <c r="D171" s="18">
        <v>1.0</v>
      </c>
      <c r="E171" s="18" t="s">
        <v>11</v>
      </c>
      <c r="F171" s="18">
        <f>F170/D170</f>
        <v>12.3318</v>
      </c>
      <c r="G171" s="21"/>
      <c r="H171" s="5"/>
      <c r="I171" s="5"/>
    </row>
    <row r="172">
      <c r="A172" s="10" t="s">
        <v>32</v>
      </c>
      <c r="B172" s="3"/>
      <c r="C172" s="3"/>
      <c r="D172" s="4"/>
      <c r="E172" s="18">
        <f>F171</f>
        <v>12.3318</v>
      </c>
      <c r="F172" s="18">
        <f>E172*15%</f>
        <v>1.84977</v>
      </c>
      <c r="G172" s="21"/>
      <c r="H172" s="5"/>
      <c r="I172" s="5"/>
    </row>
    <row r="173">
      <c r="A173" s="20" t="s">
        <v>29</v>
      </c>
      <c r="B173" s="3"/>
      <c r="C173" s="3"/>
      <c r="D173" s="4"/>
      <c r="E173" s="21"/>
      <c r="F173" s="22">
        <f>round(F171+F172,2)</f>
        <v>14.18</v>
      </c>
      <c r="G173" s="9"/>
      <c r="H173" s="5"/>
      <c r="I173" s="5">
        <f>F173+F165</f>
        <v>480.15</v>
      </c>
    </row>
    <row r="174">
      <c r="A174" s="23" t="str">
        <f>CONCATENATE("Say ₹ ",F165," + ",F173," x Cost Index")                                           </f>
        <v>Say ₹ 465.97 + 14.18 x Cost Index</v>
      </c>
      <c r="B174" s="3"/>
      <c r="C174" s="3"/>
      <c r="D174" s="3"/>
      <c r="E174" s="3"/>
      <c r="F174" s="4"/>
      <c r="G174" s="22" t="s">
        <v>37</v>
      </c>
      <c r="H174" s="5">
        <f>(((F153*1.05*1.01)+F157)*1.02*1.15)/100</f>
        <v>465.9731357</v>
      </c>
      <c r="I174" s="5">
        <f>(F167*1.02*1.15)/100</f>
        <v>14.18157</v>
      </c>
    </row>
    <row r="175">
      <c r="A175" s="1" t="s">
        <v>0</v>
      </c>
      <c r="B175" s="1" t="s">
        <v>1</v>
      </c>
      <c r="C175" s="2" t="s">
        <v>2</v>
      </c>
      <c r="D175" s="3"/>
      <c r="E175" s="4"/>
      <c r="F175" s="2" t="s">
        <v>3</v>
      </c>
      <c r="G175" s="4"/>
      <c r="H175" s="5"/>
      <c r="I175" s="5"/>
    </row>
    <row r="176">
      <c r="A176" s="6"/>
      <c r="B176" s="6"/>
      <c r="C176" s="7" t="s">
        <v>4</v>
      </c>
      <c r="D176" s="7" t="s">
        <v>5</v>
      </c>
      <c r="E176" s="7" t="s">
        <v>6</v>
      </c>
      <c r="F176" s="7" t="s">
        <v>7</v>
      </c>
      <c r="G176" s="7" t="s">
        <v>8</v>
      </c>
      <c r="H176" s="5"/>
      <c r="I176" s="5"/>
    </row>
    <row r="177">
      <c r="A177" s="8" t="s">
        <v>53</v>
      </c>
      <c r="B177" s="3"/>
      <c r="C177" s="3"/>
      <c r="D177" s="3"/>
      <c r="E177" s="3"/>
      <c r="F177" s="3"/>
      <c r="G177" s="4"/>
      <c r="H177" s="5"/>
      <c r="I177" s="5"/>
    </row>
    <row r="178">
      <c r="A178" s="9"/>
      <c r="B178" s="9" t="s">
        <v>10</v>
      </c>
      <c r="C178" s="9" t="s">
        <v>11</v>
      </c>
      <c r="D178" s="9" t="s">
        <v>12</v>
      </c>
      <c r="E178" s="9">
        <v>100.0</v>
      </c>
      <c r="F178" s="9"/>
      <c r="G178" s="9"/>
      <c r="H178" s="5"/>
      <c r="I178" s="5"/>
    </row>
    <row r="179">
      <c r="A179" s="9" t="s">
        <v>13</v>
      </c>
      <c r="B179" s="10" t="s">
        <v>14</v>
      </c>
      <c r="C179" s="3"/>
      <c r="D179" s="3"/>
      <c r="E179" s="3"/>
      <c r="F179" s="3"/>
      <c r="G179" s="4"/>
      <c r="H179" s="5"/>
      <c r="I179" s="5"/>
    </row>
    <row r="180">
      <c r="A180" s="10" t="s">
        <v>15</v>
      </c>
      <c r="B180" s="3"/>
      <c r="C180" s="3"/>
      <c r="D180" s="3"/>
      <c r="E180" s="3"/>
      <c r="F180" s="3"/>
      <c r="G180" s="4"/>
      <c r="H180" s="5"/>
      <c r="I180" s="5"/>
    </row>
    <row r="181">
      <c r="A181" s="11"/>
      <c r="B181" s="12" t="s">
        <v>54</v>
      </c>
      <c r="C181" s="13" t="s">
        <v>55</v>
      </c>
      <c r="D181" s="3"/>
      <c r="E181" s="4"/>
      <c r="F181" s="14"/>
      <c r="G181" s="4"/>
      <c r="H181" s="5"/>
      <c r="I181" s="5"/>
    </row>
    <row r="182">
      <c r="A182" s="6"/>
      <c r="B182" s="6"/>
      <c r="C182" s="15" t="s">
        <v>11</v>
      </c>
      <c r="D182" s="15">
        <v>100.0</v>
      </c>
      <c r="E182" s="15">
        <v>628.81</v>
      </c>
      <c r="F182" s="15">
        <f>D182*E182</f>
        <v>62881</v>
      </c>
      <c r="G182" s="15" t="s">
        <v>18</v>
      </c>
      <c r="H182" s="5"/>
      <c r="I182" s="5"/>
    </row>
    <row r="183">
      <c r="A183" s="12" t="s">
        <v>19</v>
      </c>
      <c r="B183" s="11"/>
      <c r="C183" s="13" t="s">
        <v>20</v>
      </c>
      <c r="D183" s="3"/>
      <c r="E183" s="4"/>
      <c r="F183" s="14"/>
      <c r="G183" s="4"/>
      <c r="H183" s="5"/>
      <c r="I183" s="5"/>
    </row>
    <row r="184">
      <c r="A184" s="6"/>
      <c r="B184" s="6"/>
      <c r="C184" s="15" t="s">
        <v>21</v>
      </c>
      <c r="D184" s="16"/>
      <c r="E184" s="16"/>
      <c r="F184" s="15">
        <f>F182*5%</f>
        <v>3144.05</v>
      </c>
      <c r="G184" s="15" t="s">
        <v>22</v>
      </c>
      <c r="H184" s="5"/>
      <c r="I184" s="5"/>
    </row>
    <row r="185">
      <c r="A185" s="11"/>
      <c r="B185" s="12" t="s">
        <v>23</v>
      </c>
      <c r="C185" s="13" t="s">
        <v>24</v>
      </c>
      <c r="D185" s="3"/>
      <c r="E185" s="4"/>
      <c r="F185" s="14"/>
      <c r="G185" s="4"/>
      <c r="H185" s="5"/>
      <c r="I185" s="5"/>
    </row>
    <row r="186">
      <c r="A186" s="6"/>
      <c r="B186" s="6"/>
      <c r="C186" s="15" t="s">
        <v>25</v>
      </c>
      <c r="D186" s="15">
        <v>1.5</v>
      </c>
      <c r="E186" s="15">
        <v>600.0</v>
      </c>
      <c r="F186" s="15">
        <f>D186*E186</f>
        <v>900</v>
      </c>
      <c r="G186" s="15" t="s">
        <v>26</v>
      </c>
      <c r="H186" s="5"/>
      <c r="I186" s="5"/>
    </row>
    <row r="187">
      <c r="A187" s="12" t="s">
        <v>19</v>
      </c>
      <c r="B187" s="11"/>
      <c r="C187" s="17" t="s">
        <v>27</v>
      </c>
      <c r="D187" s="3"/>
      <c r="E187" s="4"/>
      <c r="F187" s="14"/>
      <c r="G187" s="4"/>
      <c r="H187" s="5"/>
      <c r="I187" s="5"/>
    </row>
    <row r="188">
      <c r="A188" s="6"/>
      <c r="B188" s="6"/>
      <c r="C188" s="15" t="s">
        <v>21</v>
      </c>
      <c r="D188" s="16"/>
      <c r="E188" s="16"/>
      <c r="F188" s="15">
        <f>(F182+F184+F186)*2%</f>
        <v>1338.501</v>
      </c>
      <c r="G188" s="15" t="s">
        <v>28</v>
      </c>
      <c r="H188" s="5"/>
      <c r="I188" s="5"/>
    </row>
    <row r="189">
      <c r="A189" s="10" t="s">
        <v>29</v>
      </c>
      <c r="B189" s="3"/>
      <c r="C189" s="4"/>
      <c r="D189" s="18">
        <v>100.0</v>
      </c>
      <c r="E189" s="18" t="s">
        <v>11</v>
      </c>
      <c r="F189" s="18">
        <f>F182+F184+F186+F188</f>
        <v>68263.551</v>
      </c>
      <c r="G189" s="9"/>
      <c r="H189" s="5"/>
      <c r="I189" s="5"/>
    </row>
    <row r="190">
      <c r="A190" s="10" t="s">
        <v>30</v>
      </c>
      <c r="B190" s="3"/>
      <c r="C190" s="4"/>
      <c r="D190" s="18">
        <v>1.0</v>
      </c>
      <c r="E190" s="18" t="s">
        <v>11</v>
      </c>
      <c r="F190" s="18">
        <f>F189/D189</f>
        <v>682.63551</v>
      </c>
      <c r="G190" s="9"/>
      <c r="H190" s="5"/>
      <c r="I190" s="5"/>
    </row>
    <row r="191">
      <c r="A191" s="10" t="s">
        <v>31</v>
      </c>
      <c r="B191" s="3"/>
      <c r="C191" s="3"/>
      <c r="D191" s="4"/>
      <c r="E191" s="19">
        <f>F182*1.05*1.02/100</f>
        <v>673.45551</v>
      </c>
      <c r="F191" s="18">
        <f>E191*1%</f>
        <v>6.7345551</v>
      </c>
      <c r="G191" s="9"/>
      <c r="H191" s="5"/>
      <c r="I191" s="5"/>
    </row>
    <row r="192">
      <c r="A192" s="10" t="s">
        <v>29</v>
      </c>
      <c r="B192" s="3"/>
      <c r="C192" s="3"/>
      <c r="D192" s="4"/>
      <c r="E192" s="9"/>
      <c r="F192" s="18">
        <f>F190+F191</f>
        <v>689.3700651</v>
      </c>
      <c r="G192" s="9"/>
      <c r="H192" s="5"/>
      <c r="I192" s="5"/>
    </row>
    <row r="193">
      <c r="A193" s="10" t="s">
        <v>32</v>
      </c>
      <c r="B193" s="3"/>
      <c r="C193" s="3"/>
      <c r="D193" s="4"/>
      <c r="E193" s="18">
        <f>F192</f>
        <v>689.3700651</v>
      </c>
      <c r="F193" s="18">
        <f>E193*15%</f>
        <v>103.4055098</v>
      </c>
      <c r="G193" s="9"/>
      <c r="H193" s="5"/>
      <c r="I193" s="5"/>
    </row>
    <row r="194">
      <c r="A194" s="20" t="s">
        <v>29</v>
      </c>
      <c r="B194" s="3"/>
      <c r="C194" s="3"/>
      <c r="D194" s="4"/>
      <c r="E194" s="21"/>
      <c r="F194" s="22">
        <f>round(F192+F193,2)</f>
        <v>792.78</v>
      </c>
      <c r="G194" s="9"/>
      <c r="H194" s="5"/>
      <c r="I194" s="5"/>
    </row>
    <row r="195">
      <c r="A195" s="12">
        <v>1001.0</v>
      </c>
      <c r="B195" s="11"/>
      <c r="C195" s="13" t="s">
        <v>33</v>
      </c>
      <c r="D195" s="3"/>
      <c r="E195" s="4"/>
      <c r="F195" s="14"/>
      <c r="G195" s="4"/>
      <c r="H195" s="5"/>
      <c r="I195" s="5"/>
    </row>
    <row r="196">
      <c r="A196" s="6"/>
      <c r="B196" s="6"/>
      <c r="C196" s="15" t="s">
        <v>25</v>
      </c>
      <c r="D196" s="15">
        <v>1.5</v>
      </c>
      <c r="E196" s="15">
        <v>806.0</v>
      </c>
      <c r="F196" s="15">
        <f>E196*D196</f>
        <v>1209</v>
      </c>
      <c r="G196" s="15" t="s">
        <v>34</v>
      </c>
      <c r="H196" s="5"/>
      <c r="I196" s="5"/>
    </row>
    <row r="197">
      <c r="A197" s="12" t="s">
        <v>19</v>
      </c>
      <c r="B197" s="11"/>
      <c r="C197" s="17" t="s">
        <v>35</v>
      </c>
      <c r="D197" s="3"/>
      <c r="E197" s="4"/>
      <c r="F197" s="14"/>
      <c r="G197" s="4"/>
      <c r="H197" s="5"/>
      <c r="I197" s="5"/>
    </row>
    <row r="198">
      <c r="A198" s="6"/>
      <c r="B198" s="6"/>
      <c r="C198" s="15" t="s">
        <v>21</v>
      </c>
      <c r="D198" s="16"/>
      <c r="E198" s="16"/>
      <c r="F198" s="15">
        <f>F196*2%</f>
        <v>24.18</v>
      </c>
      <c r="G198" s="15" t="s">
        <v>36</v>
      </c>
      <c r="H198" s="5">
        <f>F198+F188</f>
        <v>1362.681</v>
      </c>
      <c r="I198" s="5"/>
    </row>
    <row r="199">
      <c r="A199" s="10" t="s">
        <v>29</v>
      </c>
      <c r="B199" s="3"/>
      <c r="C199" s="4"/>
      <c r="D199" s="18">
        <v>100.0</v>
      </c>
      <c r="E199" s="18" t="s">
        <v>11</v>
      </c>
      <c r="F199" s="18">
        <f>F196+F198</f>
        <v>1233.18</v>
      </c>
      <c r="G199" s="21"/>
      <c r="H199" s="5"/>
      <c r="I199" s="5"/>
    </row>
    <row r="200">
      <c r="A200" s="10" t="s">
        <v>30</v>
      </c>
      <c r="B200" s="3"/>
      <c r="C200" s="4"/>
      <c r="D200" s="18">
        <v>1.0</v>
      </c>
      <c r="E200" s="18" t="s">
        <v>11</v>
      </c>
      <c r="F200" s="18">
        <f>F199/D199</f>
        <v>12.3318</v>
      </c>
      <c r="G200" s="21"/>
      <c r="H200" s="5"/>
      <c r="I200" s="5"/>
    </row>
    <row r="201">
      <c r="A201" s="10" t="s">
        <v>32</v>
      </c>
      <c r="B201" s="3"/>
      <c r="C201" s="3"/>
      <c r="D201" s="4"/>
      <c r="E201" s="18">
        <f>F200</f>
        <v>12.3318</v>
      </c>
      <c r="F201" s="18">
        <f>E201*15%</f>
        <v>1.84977</v>
      </c>
      <c r="G201" s="21"/>
      <c r="H201" s="5"/>
      <c r="I201" s="5"/>
    </row>
    <row r="202">
      <c r="A202" s="20" t="s">
        <v>29</v>
      </c>
      <c r="B202" s="3"/>
      <c r="C202" s="3"/>
      <c r="D202" s="4"/>
      <c r="E202" s="21"/>
      <c r="F202" s="22">
        <f>round(F200+F201,2)</f>
        <v>14.18</v>
      </c>
      <c r="G202" s="9"/>
      <c r="H202" s="5"/>
      <c r="I202" s="5">
        <f>F202+F194</f>
        <v>806.96</v>
      </c>
    </row>
    <row r="203">
      <c r="A203" s="23" t="str">
        <f>CONCATENATE("Say ₹ ",F194," + ",F202," x Cost Index")                                           </f>
        <v>Say ₹ 792.78 + 14.18 x Cost Index</v>
      </c>
      <c r="B203" s="3"/>
      <c r="C203" s="3"/>
      <c r="D203" s="3"/>
      <c r="E203" s="3"/>
      <c r="F203" s="4"/>
      <c r="G203" s="22" t="s">
        <v>37</v>
      </c>
      <c r="H203" s="5">
        <f>(((F182*1.05*1.01)+F186)*1.02*1.15)/100</f>
        <v>792.7755749</v>
      </c>
      <c r="I203" s="5">
        <f>(F196*1.02*1.15)/100</f>
        <v>14.18157</v>
      </c>
    </row>
    <row r="204">
      <c r="A204" s="1" t="s">
        <v>0</v>
      </c>
      <c r="B204" s="1" t="s">
        <v>1</v>
      </c>
      <c r="C204" s="2" t="s">
        <v>2</v>
      </c>
      <c r="D204" s="3"/>
      <c r="E204" s="4"/>
      <c r="F204" s="2" t="s">
        <v>3</v>
      </c>
      <c r="G204" s="4"/>
      <c r="H204" s="5"/>
      <c r="I204" s="5"/>
    </row>
    <row r="205">
      <c r="A205" s="6"/>
      <c r="B205" s="6"/>
      <c r="C205" s="7" t="s">
        <v>4</v>
      </c>
      <c r="D205" s="7" t="s">
        <v>5</v>
      </c>
      <c r="E205" s="7" t="s">
        <v>6</v>
      </c>
      <c r="F205" s="7" t="s">
        <v>7</v>
      </c>
      <c r="G205" s="7" t="s">
        <v>8</v>
      </c>
      <c r="H205" s="5"/>
      <c r="I205" s="5"/>
    </row>
    <row r="206">
      <c r="A206" s="8" t="s">
        <v>56</v>
      </c>
      <c r="B206" s="3"/>
      <c r="C206" s="3"/>
      <c r="D206" s="3"/>
      <c r="E206" s="3"/>
      <c r="F206" s="3"/>
      <c r="G206" s="4"/>
      <c r="H206" s="5"/>
      <c r="I206" s="5"/>
    </row>
    <row r="207">
      <c r="A207" s="9"/>
      <c r="B207" s="9" t="s">
        <v>10</v>
      </c>
      <c r="C207" s="9" t="s">
        <v>11</v>
      </c>
      <c r="D207" s="9" t="s">
        <v>12</v>
      </c>
      <c r="E207" s="9">
        <v>100.0</v>
      </c>
      <c r="F207" s="9"/>
      <c r="G207" s="9"/>
      <c r="H207" s="5"/>
      <c r="I207" s="5"/>
    </row>
    <row r="208">
      <c r="A208" s="9" t="s">
        <v>13</v>
      </c>
      <c r="B208" s="10" t="s">
        <v>14</v>
      </c>
      <c r="C208" s="3"/>
      <c r="D208" s="3"/>
      <c r="E208" s="3"/>
      <c r="F208" s="3"/>
      <c r="G208" s="4"/>
      <c r="H208" s="5"/>
      <c r="I208" s="5"/>
    </row>
    <row r="209">
      <c r="A209" s="10" t="s">
        <v>15</v>
      </c>
      <c r="B209" s="3"/>
      <c r="C209" s="3"/>
      <c r="D209" s="3"/>
      <c r="E209" s="3"/>
      <c r="F209" s="3"/>
      <c r="G209" s="4"/>
      <c r="H209" s="5"/>
      <c r="I209" s="5"/>
    </row>
    <row r="210">
      <c r="A210" s="11"/>
      <c r="B210" s="12" t="s">
        <v>57</v>
      </c>
      <c r="C210" s="13" t="s">
        <v>58</v>
      </c>
      <c r="D210" s="3"/>
      <c r="E210" s="4"/>
      <c r="F210" s="14"/>
      <c r="G210" s="4"/>
      <c r="H210" s="5"/>
      <c r="I210" s="5"/>
    </row>
    <row r="211">
      <c r="A211" s="6"/>
      <c r="B211" s="6"/>
      <c r="C211" s="15" t="s">
        <v>11</v>
      </c>
      <c r="D211" s="15">
        <v>100.0</v>
      </c>
      <c r="E211" s="15">
        <v>907.63</v>
      </c>
      <c r="F211" s="15">
        <f>D211*E211</f>
        <v>90763</v>
      </c>
      <c r="G211" s="15" t="s">
        <v>18</v>
      </c>
      <c r="H211" s="5"/>
      <c r="I211" s="5"/>
    </row>
    <row r="212">
      <c r="A212" s="12" t="s">
        <v>19</v>
      </c>
      <c r="B212" s="11"/>
      <c r="C212" s="13" t="s">
        <v>20</v>
      </c>
      <c r="D212" s="3"/>
      <c r="E212" s="4"/>
      <c r="F212" s="14"/>
      <c r="G212" s="4"/>
      <c r="H212" s="5"/>
      <c r="I212" s="5"/>
    </row>
    <row r="213">
      <c r="A213" s="6"/>
      <c r="B213" s="6"/>
      <c r="C213" s="15" t="s">
        <v>21</v>
      </c>
      <c r="D213" s="16"/>
      <c r="E213" s="16"/>
      <c r="F213" s="15">
        <f>F211*5%</f>
        <v>4538.15</v>
      </c>
      <c r="G213" s="15" t="s">
        <v>22</v>
      </c>
      <c r="H213" s="5"/>
      <c r="I213" s="5"/>
    </row>
    <row r="214">
      <c r="A214" s="11"/>
      <c r="B214" s="12" t="s">
        <v>23</v>
      </c>
      <c r="C214" s="13" t="s">
        <v>24</v>
      </c>
      <c r="D214" s="3"/>
      <c r="E214" s="4"/>
      <c r="F214" s="14"/>
      <c r="G214" s="4"/>
      <c r="H214" s="5"/>
      <c r="I214" s="5"/>
    </row>
    <row r="215">
      <c r="A215" s="6"/>
      <c r="B215" s="6"/>
      <c r="C215" s="15" t="s">
        <v>25</v>
      </c>
      <c r="D215" s="15">
        <v>2.0</v>
      </c>
      <c r="E215" s="15">
        <v>600.0</v>
      </c>
      <c r="F215" s="15">
        <f>D215*E215</f>
        <v>1200</v>
      </c>
      <c r="G215" s="15" t="s">
        <v>26</v>
      </c>
      <c r="H215" s="5"/>
      <c r="I215" s="5"/>
    </row>
    <row r="216">
      <c r="A216" s="12" t="s">
        <v>19</v>
      </c>
      <c r="B216" s="11"/>
      <c r="C216" s="17" t="s">
        <v>27</v>
      </c>
      <c r="D216" s="3"/>
      <c r="E216" s="4"/>
      <c r="F216" s="14"/>
      <c r="G216" s="4"/>
      <c r="H216" s="5"/>
      <c r="I216" s="5"/>
    </row>
    <row r="217">
      <c r="A217" s="6"/>
      <c r="B217" s="6"/>
      <c r="C217" s="15" t="s">
        <v>21</v>
      </c>
      <c r="D217" s="16"/>
      <c r="E217" s="16"/>
      <c r="F217" s="15">
        <f>(F211+F213+F215)*2%</f>
        <v>1930.023</v>
      </c>
      <c r="G217" s="15" t="s">
        <v>28</v>
      </c>
      <c r="H217" s="5"/>
      <c r="I217" s="5"/>
    </row>
    <row r="218">
      <c r="A218" s="10" t="s">
        <v>29</v>
      </c>
      <c r="B218" s="3"/>
      <c r="C218" s="4"/>
      <c r="D218" s="18">
        <v>100.0</v>
      </c>
      <c r="E218" s="18" t="s">
        <v>11</v>
      </c>
      <c r="F218" s="18">
        <f>F211+F213+F215+F217</f>
        <v>98431.173</v>
      </c>
      <c r="G218" s="9"/>
      <c r="H218" s="5"/>
      <c r="I218" s="5"/>
    </row>
    <row r="219">
      <c r="A219" s="10" t="s">
        <v>30</v>
      </c>
      <c r="B219" s="3"/>
      <c r="C219" s="4"/>
      <c r="D219" s="18">
        <v>1.0</v>
      </c>
      <c r="E219" s="18" t="s">
        <v>11</v>
      </c>
      <c r="F219" s="18">
        <f>F218/D218</f>
        <v>984.31173</v>
      </c>
      <c r="G219" s="9"/>
      <c r="H219" s="5"/>
      <c r="I219" s="5"/>
    </row>
    <row r="220">
      <c r="A220" s="10" t="s">
        <v>31</v>
      </c>
      <c r="B220" s="3"/>
      <c r="C220" s="3"/>
      <c r="D220" s="4"/>
      <c r="E220" s="19">
        <f>F211*1.05*1.02/100</f>
        <v>972.07173</v>
      </c>
      <c r="F220" s="18">
        <f>E220*1%</f>
        <v>9.7207173</v>
      </c>
      <c r="G220" s="9"/>
      <c r="H220" s="5"/>
      <c r="I220" s="5"/>
    </row>
    <row r="221">
      <c r="A221" s="10" t="s">
        <v>29</v>
      </c>
      <c r="B221" s="3"/>
      <c r="C221" s="3"/>
      <c r="D221" s="4"/>
      <c r="E221" s="9"/>
      <c r="F221" s="18">
        <f>F219+F220</f>
        <v>994.0324473</v>
      </c>
      <c r="G221" s="9"/>
      <c r="H221" s="5"/>
      <c r="I221" s="5"/>
    </row>
    <row r="222">
      <c r="A222" s="10" t="s">
        <v>32</v>
      </c>
      <c r="B222" s="3"/>
      <c r="C222" s="3"/>
      <c r="D222" s="4"/>
      <c r="E222" s="18">
        <f>F221</f>
        <v>994.0324473</v>
      </c>
      <c r="F222" s="18">
        <f>E222*15%</f>
        <v>149.1048671</v>
      </c>
      <c r="G222" s="9"/>
      <c r="H222" s="5"/>
      <c r="I222" s="5"/>
    </row>
    <row r="223">
      <c r="A223" s="20" t="s">
        <v>29</v>
      </c>
      <c r="B223" s="3"/>
      <c r="C223" s="3"/>
      <c r="D223" s="4"/>
      <c r="E223" s="21"/>
      <c r="F223" s="22">
        <f>round(F221+F222,2)</f>
        <v>1143.14</v>
      </c>
      <c r="G223" s="9"/>
      <c r="H223" s="5"/>
      <c r="I223" s="5"/>
    </row>
    <row r="224">
      <c r="A224" s="12">
        <v>1001.0</v>
      </c>
      <c r="B224" s="11"/>
      <c r="C224" s="13" t="s">
        <v>33</v>
      </c>
      <c r="D224" s="3"/>
      <c r="E224" s="4"/>
      <c r="F224" s="14"/>
      <c r="G224" s="4"/>
      <c r="H224" s="5"/>
      <c r="I224" s="5"/>
    </row>
    <row r="225">
      <c r="A225" s="6"/>
      <c r="B225" s="6"/>
      <c r="C225" s="15" t="s">
        <v>25</v>
      </c>
      <c r="D225" s="15">
        <v>2.0</v>
      </c>
      <c r="E225" s="15">
        <v>806.0</v>
      </c>
      <c r="F225" s="15">
        <f>E225*D225</f>
        <v>1612</v>
      </c>
      <c r="G225" s="15" t="s">
        <v>34</v>
      </c>
      <c r="H225" s="5"/>
      <c r="I225" s="5"/>
    </row>
    <row r="226">
      <c r="A226" s="12" t="s">
        <v>19</v>
      </c>
      <c r="B226" s="11"/>
      <c r="C226" s="17" t="s">
        <v>35</v>
      </c>
      <c r="D226" s="3"/>
      <c r="E226" s="4"/>
      <c r="F226" s="14"/>
      <c r="G226" s="4"/>
      <c r="H226" s="5"/>
      <c r="I226" s="5"/>
    </row>
    <row r="227">
      <c r="A227" s="6"/>
      <c r="B227" s="6"/>
      <c r="C227" s="15" t="s">
        <v>21</v>
      </c>
      <c r="D227" s="16"/>
      <c r="E227" s="16"/>
      <c r="F227" s="15">
        <f>F225*2%</f>
        <v>32.24</v>
      </c>
      <c r="G227" s="15" t="s">
        <v>36</v>
      </c>
      <c r="H227" s="5">
        <f>F227+F217</f>
        <v>1962.263</v>
      </c>
      <c r="I227" s="5"/>
    </row>
    <row r="228">
      <c r="A228" s="10" t="s">
        <v>29</v>
      </c>
      <c r="B228" s="3"/>
      <c r="C228" s="4"/>
      <c r="D228" s="18">
        <v>100.0</v>
      </c>
      <c r="E228" s="18" t="s">
        <v>11</v>
      </c>
      <c r="F228" s="18">
        <f>F225+F227</f>
        <v>1644.24</v>
      </c>
      <c r="G228" s="21"/>
      <c r="H228" s="5"/>
      <c r="I228" s="5"/>
    </row>
    <row r="229">
      <c r="A229" s="10" t="s">
        <v>30</v>
      </c>
      <c r="B229" s="3"/>
      <c r="C229" s="4"/>
      <c r="D229" s="18">
        <v>1.0</v>
      </c>
      <c r="E229" s="18" t="s">
        <v>11</v>
      </c>
      <c r="F229" s="18">
        <f>F228/D228</f>
        <v>16.4424</v>
      </c>
      <c r="G229" s="21"/>
      <c r="H229" s="5"/>
      <c r="I229" s="5"/>
    </row>
    <row r="230">
      <c r="A230" s="10" t="s">
        <v>32</v>
      </c>
      <c r="B230" s="3"/>
      <c r="C230" s="3"/>
      <c r="D230" s="4"/>
      <c r="E230" s="18">
        <f>F229</f>
        <v>16.4424</v>
      </c>
      <c r="F230" s="18">
        <f>E230*15%</f>
        <v>2.46636</v>
      </c>
      <c r="G230" s="21"/>
      <c r="H230" s="5"/>
      <c r="I230" s="5"/>
    </row>
    <row r="231">
      <c r="A231" s="20" t="s">
        <v>29</v>
      </c>
      <c r="B231" s="3"/>
      <c r="C231" s="3"/>
      <c r="D231" s="4"/>
      <c r="E231" s="21"/>
      <c r="F231" s="22">
        <f>round(F229+F230,2)</f>
        <v>18.91</v>
      </c>
      <c r="G231" s="9"/>
      <c r="H231" s="5"/>
      <c r="I231" s="5">
        <f>F231+F223</f>
        <v>1162.05</v>
      </c>
    </row>
    <row r="232">
      <c r="A232" s="23" t="str">
        <f>CONCATENATE("Say ₹ ",F223," + ",F231," x Cost Index")                                           </f>
        <v>Say ₹ 1143.14 + 18.91 x Cost Index</v>
      </c>
      <c r="B232" s="3"/>
      <c r="C232" s="3"/>
      <c r="D232" s="3"/>
      <c r="E232" s="3"/>
      <c r="F232" s="4"/>
      <c r="G232" s="22" t="s">
        <v>37</v>
      </c>
      <c r="H232" s="5">
        <f>(((F211*1.05*1.01)+F215)*1.02*1.15)/100</f>
        <v>1143.137314</v>
      </c>
      <c r="I232" s="5">
        <f>(F225*1.02*1.15)/100</f>
        <v>18.90876</v>
      </c>
    </row>
  </sheetData>
  <mergeCells count="336">
    <mergeCell ref="B139:B140"/>
    <mergeCell ref="C139:E139"/>
    <mergeCell ref="A135:D135"/>
    <mergeCell ref="A136:D136"/>
    <mergeCell ref="A137:A138"/>
    <mergeCell ref="B137:B138"/>
    <mergeCell ref="C137:E137"/>
    <mergeCell ref="F137:G137"/>
    <mergeCell ref="F139:G139"/>
    <mergeCell ref="A139:A140"/>
    <mergeCell ref="A141:C141"/>
    <mergeCell ref="A142:C142"/>
    <mergeCell ref="A143:D143"/>
    <mergeCell ref="A144:D144"/>
    <mergeCell ref="A145:F145"/>
    <mergeCell ref="A146:A147"/>
    <mergeCell ref="F152:G152"/>
    <mergeCell ref="F154:G154"/>
    <mergeCell ref="F156:G156"/>
    <mergeCell ref="F158:G158"/>
    <mergeCell ref="B146:B147"/>
    <mergeCell ref="C146:E146"/>
    <mergeCell ref="F146:G146"/>
    <mergeCell ref="A148:G148"/>
    <mergeCell ref="B150:G150"/>
    <mergeCell ref="A151:G151"/>
    <mergeCell ref="A152:A153"/>
    <mergeCell ref="B152:B153"/>
    <mergeCell ref="C152:E152"/>
    <mergeCell ref="A154:A155"/>
    <mergeCell ref="B154:B155"/>
    <mergeCell ref="C154:E154"/>
    <mergeCell ref="B156:B157"/>
    <mergeCell ref="C156:E156"/>
    <mergeCell ref="C158:E158"/>
    <mergeCell ref="A156:A157"/>
    <mergeCell ref="A158:A159"/>
    <mergeCell ref="B158:B159"/>
    <mergeCell ref="A160:C160"/>
    <mergeCell ref="A161:C161"/>
    <mergeCell ref="A162:D162"/>
    <mergeCell ref="A163:D163"/>
    <mergeCell ref="B168:B169"/>
    <mergeCell ref="C168:E168"/>
    <mergeCell ref="A164:D164"/>
    <mergeCell ref="A165:D165"/>
    <mergeCell ref="A166:A167"/>
    <mergeCell ref="B166:B167"/>
    <mergeCell ref="C166:E166"/>
    <mergeCell ref="F166:G166"/>
    <mergeCell ref="F168:G168"/>
    <mergeCell ref="A168:A169"/>
    <mergeCell ref="A170:C170"/>
    <mergeCell ref="A171:C171"/>
    <mergeCell ref="A172:D172"/>
    <mergeCell ref="A173:D173"/>
    <mergeCell ref="A174:F174"/>
    <mergeCell ref="A175:A176"/>
    <mergeCell ref="F181:G181"/>
    <mergeCell ref="F183:G183"/>
    <mergeCell ref="F185:G185"/>
    <mergeCell ref="F187:G187"/>
    <mergeCell ref="B175:B176"/>
    <mergeCell ref="C175:E175"/>
    <mergeCell ref="F175:G175"/>
    <mergeCell ref="A177:G177"/>
    <mergeCell ref="B179:G179"/>
    <mergeCell ref="A180:G180"/>
    <mergeCell ref="A181:A182"/>
    <mergeCell ref="B181:B182"/>
    <mergeCell ref="C181:E181"/>
    <mergeCell ref="A183:A184"/>
    <mergeCell ref="B183:B184"/>
    <mergeCell ref="C183:E183"/>
    <mergeCell ref="B185:B186"/>
    <mergeCell ref="C185:E185"/>
    <mergeCell ref="C187:E187"/>
    <mergeCell ref="A185:A186"/>
    <mergeCell ref="A187:A188"/>
    <mergeCell ref="B187:B188"/>
    <mergeCell ref="A189:C189"/>
    <mergeCell ref="A190:C190"/>
    <mergeCell ref="A191:D191"/>
    <mergeCell ref="A192:D192"/>
    <mergeCell ref="B226:B227"/>
    <mergeCell ref="C226:E226"/>
    <mergeCell ref="A226:A227"/>
    <mergeCell ref="A228:C228"/>
    <mergeCell ref="A229:C229"/>
    <mergeCell ref="A230:D230"/>
    <mergeCell ref="A231:D231"/>
    <mergeCell ref="A232:F232"/>
    <mergeCell ref="A222:D222"/>
    <mergeCell ref="A223:D223"/>
    <mergeCell ref="A224:A225"/>
    <mergeCell ref="B224:B225"/>
    <mergeCell ref="C224:E224"/>
    <mergeCell ref="F224:G224"/>
    <mergeCell ref="F226:G226"/>
    <mergeCell ref="B197:B198"/>
    <mergeCell ref="C197:E197"/>
    <mergeCell ref="A193:D193"/>
    <mergeCell ref="A194:D194"/>
    <mergeCell ref="A195:A196"/>
    <mergeCell ref="B195:B196"/>
    <mergeCell ref="C195:E195"/>
    <mergeCell ref="F195:G195"/>
    <mergeCell ref="F197:G197"/>
    <mergeCell ref="A197:A198"/>
    <mergeCell ref="A199:C199"/>
    <mergeCell ref="A200:C200"/>
    <mergeCell ref="A201:D201"/>
    <mergeCell ref="A202:D202"/>
    <mergeCell ref="A203:F203"/>
    <mergeCell ref="A204:A205"/>
    <mergeCell ref="F210:G210"/>
    <mergeCell ref="F212:G212"/>
    <mergeCell ref="F214:G214"/>
    <mergeCell ref="F216:G216"/>
    <mergeCell ref="B204:B205"/>
    <mergeCell ref="C204:E204"/>
    <mergeCell ref="F204:G204"/>
    <mergeCell ref="A206:G206"/>
    <mergeCell ref="B208:G208"/>
    <mergeCell ref="A209:G209"/>
    <mergeCell ref="A210:A211"/>
    <mergeCell ref="B210:B211"/>
    <mergeCell ref="C210:E210"/>
    <mergeCell ref="A212:A213"/>
    <mergeCell ref="B212:B213"/>
    <mergeCell ref="C212:E212"/>
    <mergeCell ref="B214:B215"/>
    <mergeCell ref="C214:E214"/>
    <mergeCell ref="C216:E216"/>
    <mergeCell ref="A214:A215"/>
    <mergeCell ref="A216:A217"/>
    <mergeCell ref="B216:B217"/>
    <mergeCell ref="A218:C218"/>
    <mergeCell ref="A219:C219"/>
    <mergeCell ref="A220:D220"/>
    <mergeCell ref="A221:D221"/>
    <mergeCell ref="A23:A24"/>
    <mergeCell ref="A30:A31"/>
    <mergeCell ref="B30:B31"/>
    <mergeCell ref="A21:A22"/>
    <mergeCell ref="B23:B24"/>
    <mergeCell ref="A25:C25"/>
    <mergeCell ref="A26:C26"/>
    <mergeCell ref="A27:D27"/>
    <mergeCell ref="A28:D28"/>
    <mergeCell ref="A29:F29"/>
    <mergeCell ref="C36:E36"/>
    <mergeCell ref="F36:G36"/>
    <mergeCell ref="C30:E30"/>
    <mergeCell ref="F30:G30"/>
    <mergeCell ref="A32:G32"/>
    <mergeCell ref="B34:G34"/>
    <mergeCell ref="A35:G35"/>
    <mergeCell ref="A36:A37"/>
    <mergeCell ref="B36:B37"/>
    <mergeCell ref="C42:E42"/>
    <mergeCell ref="F42:G42"/>
    <mergeCell ref="A38:A39"/>
    <mergeCell ref="B38:B39"/>
    <mergeCell ref="C38:E38"/>
    <mergeCell ref="F38:G38"/>
    <mergeCell ref="B40:B41"/>
    <mergeCell ref="C40:E40"/>
    <mergeCell ref="F40:G40"/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C13:E13"/>
    <mergeCell ref="F13:G13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A14"/>
    <mergeCell ref="B13:B14"/>
    <mergeCell ref="A15:C15"/>
    <mergeCell ref="A16:C16"/>
    <mergeCell ref="C23:E23"/>
    <mergeCell ref="F23:G23"/>
    <mergeCell ref="A17:D17"/>
    <mergeCell ref="A18:D18"/>
    <mergeCell ref="A19:D19"/>
    <mergeCell ref="A20:D20"/>
    <mergeCell ref="B21:B22"/>
    <mergeCell ref="C21:E21"/>
    <mergeCell ref="F21:G21"/>
    <mergeCell ref="A40:A41"/>
    <mergeCell ref="A42:A43"/>
    <mergeCell ref="B42:B43"/>
    <mergeCell ref="A44:C44"/>
    <mergeCell ref="A45:C45"/>
    <mergeCell ref="A46:D46"/>
    <mergeCell ref="A47:D47"/>
    <mergeCell ref="B52:B53"/>
    <mergeCell ref="C52:E52"/>
    <mergeCell ref="A48:D48"/>
    <mergeCell ref="A49:D49"/>
    <mergeCell ref="A50:A51"/>
    <mergeCell ref="B50:B51"/>
    <mergeCell ref="C50:E50"/>
    <mergeCell ref="F50:G50"/>
    <mergeCell ref="F52:G52"/>
    <mergeCell ref="A52:A53"/>
    <mergeCell ref="A54:C54"/>
    <mergeCell ref="A55:C55"/>
    <mergeCell ref="A56:D56"/>
    <mergeCell ref="A57:D57"/>
    <mergeCell ref="A58:F58"/>
    <mergeCell ref="A59:A60"/>
    <mergeCell ref="F65:G65"/>
    <mergeCell ref="F67:G67"/>
    <mergeCell ref="F69:G69"/>
    <mergeCell ref="F71:G71"/>
    <mergeCell ref="B59:B60"/>
    <mergeCell ref="C59:E59"/>
    <mergeCell ref="F59:G59"/>
    <mergeCell ref="A61:G61"/>
    <mergeCell ref="B63:G63"/>
    <mergeCell ref="A64:G64"/>
    <mergeCell ref="A65:A66"/>
    <mergeCell ref="B65:B66"/>
    <mergeCell ref="C65:E65"/>
    <mergeCell ref="A67:A68"/>
    <mergeCell ref="B67:B68"/>
    <mergeCell ref="C67:E67"/>
    <mergeCell ref="B69:B70"/>
    <mergeCell ref="C69:E69"/>
    <mergeCell ref="C71:E71"/>
    <mergeCell ref="A69:A70"/>
    <mergeCell ref="A71:A72"/>
    <mergeCell ref="B71:B72"/>
    <mergeCell ref="A73:C73"/>
    <mergeCell ref="A74:C74"/>
    <mergeCell ref="A75:D75"/>
    <mergeCell ref="A76:D76"/>
    <mergeCell ref="B81:B82"/>
    <mergeCell ref="C81:E81"/>
    <mergeCell ref="A77:D77"/>
    <mergeCell ref="A78:D78"/>
    <mergeCell ref="A79:A80"/>
    <mergeCell ref="B79:B80"/>
    <mergeCell ref="C79:E79"/>
    <mergeCell ref="F79:G79"/>
    <mergeCell ref="F81:G81"/>
    <mergeCell ref="A81:A82"/>
    <mergeCell ref="A83:C83"/>
    <mergeCell ref="A84:C84"/>
    <mergeCell ref="A85:D85"/>
    <mergeCell ref="A86:D86"/>
    <mergeCell ref="A87:F87"/>
    <mergeCell ref="A88:A89"/>
    <mergeCell ref="F94:G94"/>
    <mergeCell ref="F96:G96"/>
    <mergeCell ref="F98:G98"/>
    <mergeCell ref="F100:G100"/>
    <mergeCell ref="B88:B89"/>
    <mergeCell ref="C88:E88"/>
    <mergeCell ref="F88:G88"/>
    <mergeCell ref="A90:G90"/>
    <mergeCell ref="B92:G92"/>
    <mergeCell ref="A93:G93"/>
    <mergeCell ref="A94:A95"/>
    <mergeCell ref="B94:B95"/>
    <mergeCell ref="C94:E94"/>
    <mergeCell ref="A96:A97"/>
    <mergeCell ref="B96:B97"/>
    <mergeCell ref="C96:E96"/>
    <mergeCell ref="B98:B99"/>
    <mergeCell ref="C98:E98"/>
    <mergeCell ref="C100:E100"/>
    <mergeCell ref="A98:A99"/>
    <mergeCell ref="A100:A101"/>
    <mergeCell ref="B100:B101"/>
    <mergeCell ref="A102:C102"/>
    <mergeCell ref="A103:C103"/>
    <mergeCell ref="A104:D104"/>
    <mergeCell ref="A105:D105"/>
    <mergeCell ref="B110:B111"/>
    <mergeCell ref="C110:E110"/>
    <mergeCell ref="A106:D106"/>
    <mergeCell ref="A107:D107"/>
    <mergeCell ref="A108:A109"/>
    <mergeCell ref="B108:B109"/>
    <mergeCell ref="C108:E108"/>
    <mergeCell ref="F108:G108"/>
    <mergeCell ref="F110:G110"/>
    <mergeCell ref="A110:A111"/>
    <mergeCell ref="A112:C112"/>
    <mergeCell ref="A113:C113"/>
    <mergeCell ref="A114:D114"/>
    <mergeCell ref="A115:D115"/>
    <mergeCell ref="A116:F116"/>
    <mergeCell ref="A117:A118"/>
    <mergeCell ref="F123:G123"/>
    <mergeCell ref="F125:G125"/>
    <mergeCell ref="F127:G127"/>
    <mergeCell ref="F129:G129"/>
    <mergeCell ref="B117:B118"/>
    <mergeCell ref="C117:E117"/>
    <mergeCell ref="F117:G117"/>
    <mergeCell ref="A119:G119"/>
    <mergeCell ref="B121:G121"/>
    <mergeCell ref="A122:G122"/>
    <mergeCell ref="A123:A124"/>
    <mergeCell ref="B123:B124"/>
    <mergeCell ref="C123:E123"/>
    <mergeCell ref="A125:A126"/>
    <mergeCell ref="B125:B126"/>
    <mergeCell ref="C125:E125"/>
    <mergeCell ref="B127:B128"/>
    <mergeCell ref="C127:E127"/>
    <mergeCell ref="C129:E129"/>
    <mergeCell ref="A127:A128"/>
    <mergeCell ref="A129:A130"/>
    <mergeCell ref="B129:B130"/>
    <mergeCell ref="A131:C131"/>
    <mergeCell ref="A132:C132"/>
    <mergeCell ref="A133:D133"/>
    <mergeCell ref="A134:D134"/>
  </mergeCells>
  <drawing r:id="rId1"/>
</worksheet>
</file>