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documentation\mou\"/>
    </mc:Choice>
  </mc:AlternateContent>
  <bookViews>
    <workbookView xWindow="0" yWindow="0" windowWidth="25200" windowHeight="11985" activeTab="1"/>
  </bookViews>
  <sheets>
    <sheet name="2016" sheetId="1" r:id="rId1"/>
    <sheet name="2018" sheetId="2" r:id="rId2"/>
    <sheet name="2018 - Freelance" sheetId="3" r:id="rId3"/>
    <sheet name="Feuil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" i="4"/>
  <c r="B350" i="4"/>
  <c r="C71" i="3"/>
  <c r="C70" i="3"/>
  <c r="B40" i="3"/>
  <c r="C40" i="3" s="1"/>
  <c r="C44" i="3"/>
  <c r="B45" i="3"/>
  <c r="B23" i="3"/>
  <c r="B17" i="3"/>
  <c r="C8" i="3"/>
  <c r="C9" i="3" s="1"/>
  <c r="B8" i="3"/>
  <c r="C6" i="3"/>
  <c r="C3" i="3"/>
  <c r="B3" i="3"/>
  <c r="B6" i="3" s="1"/>
  <c r="B44" i="3" s="1"/>
  <c r="C45" i="3"/>
  <c r="B19" i="3"/>
  <c r="D17" i="3"/>
  <c r="C17" i="3"/>
  <c r="C23" i="3" s="1"/>
  <c r="B47" i="3" l="1"/>
  <c r="B50" i="3" s="1"/>
  <c r="B46" i="3"/>
  <c r="B49" i="3" s="1"/>
  <c r="C11" i="3"/>
  <c r="C16" i="3" s="1"/>
  <c r="C47" i="3" s="1"/>
  <c r="C50" i="3" s="1"/>
  <c r="B9" i="3"/>
  <c r="B11" i="3" s="1"/>
  <c r="B16" i="3" s="1"/>
  <c r="C22" i="3"/>
  <c r="C31" i="2"/>
  <c r="C34" i="2" s="1"/>
  <c r="C37" i="2" s="1"/>
  <c r="C27" i="2"/>
  <c r="B27" i="2"/>
  <c r="C9" i="2"/>
  <c r="C32" i="2"/>
  <c r="B6" i="2"/>
  <c r="D4" i="2"/>
  <c r="C4" i="2"/>
  <c r="C10" i="2" s="1"/>
  <c r="C58" i="1"/>
  <c r="C54" i="1"/>
  <c r="C57" i="1" s="1"/>
  <c r="C53" i="1"/>
  <c r="C50" i="1"/>
  <c r="C37" i="1"/>
  <c r="C42" i="1"/>
  <c r="C40" i="1"/>
  <c r="C39" i="1"/>
  <c r="C35" i="1"/>
  <c r="C4" i="1"/>
  <c r="D4" i="1"/>
  <c r="C21" i="1"/>
  <c r="C33" i="2" l="1"/>
  <c r="C36" i="2" s="1"/>
  <c r="B22" i="3"/>
  <c r="B24" i="3" s="1"/>
  <c r="B28" i="3" s="1"/>
  <c r="B52" i="3" s="1"/>
  <c r="B60" i="3" s="1"/>
  <c r="B64" i="3" s="1"/>
  <c r="C46" i="3"/>
  <c r="C49" i="3" s="1"/>
  <c r="C63" i="3"/>
  <c r="C24" i="3"/>
  <c r="C28" i="3" s="1"/>
  <c r="C50" i="2"/>
  <c r="C11" i="2"/>
  <c r="C15" i="2" s="1"/>
  <c r="B30" i="1"/>
  <c r="C30" i="1" s="1"/>
  <c r="C10" i="1"/>
  <c r="C9" i="1"/>
  <c r="B6" i="1"/>
  <c r="B67" i="3" l="1"/>
  <c r="B63" i="3"/>
  <c r="C52" i="3"/>
  <c r="C60" i="3" s="1"/>
  <c r="C64" i="3" s="1"/>
  <c r="C67" i="3" s="1"/>
  <c r="C68" i="3" s="1"/>
  <c r="C39" i="2"/>
  <c r="C47" i="2" s="1"/>
  <c r="C51" i="2" s="1"/>
  <c r="C54" i="2" s="1"/>
  <c r="C55" i="2" s="1"/>
  <c r="C36" i="1"/>
  <c r="C11" i="1"/>
  <c r="C15" i="1" s="1"/>
  <c r="B68" i="3" l="1"/>
  <c r="B70" i="3"/>
  <c r="B71" i="3" s="1"/>
</calcChain>
</file>

<file path=xl/sharedStrings.xml><?xml version="1.0" encoding="utf-8"?>
<sst xmlns="http://schemas.openxmlformats.org/spreadsheetml/2006/main" count="138" uniqueCount="56">
  <si>
    <t>Revenus</t>
  </si>
  <si>
    <t>Dépenses spéciales</t>
  </si>
  <si>
    <t>Intérêts crédit conso</t>
  </si>
  <si>
    <t>Mutuelle Caro</t>
  </si>
  <si>
    <t>Mutuelle Manu</t>
  </si>
  <si>
    <t>ASRD Caro</t>
  </si>
  <si>
    <t>Epargne pension</t>
  </si>
  <si>
    <t>Max</t>
  </si>
  <si>
    <t>Actuel</t>
  </si>
  <si>
    <t>Revenus bruts salariés</t>
  </si>
  <si>
    <t>Charges extraordinaires</t>
  </si>
  <si>
    <t>Total charges extraordinaires</t>
  </si>
  <si>
    <t>Impot selon barême</t>
  </si>
  <si>
    <t>Taux global</t>
  </si>
  <si>
    <t>Revenus nets salariés (Brut salarié - FD - FO)</t>
  </si>
  <si>
    <t>Revenus nets exonérés (Brut exonéré - FO)</t>
  </si>
  <si>
    <t>Frais de domesticité</t>
  </si>
  <si>
    <t>Frais de déplacement</t>
  </si>
  <si>
    <t>Frais d'obtention</t>
  </si>
  <si>
    <t>Revenus bruts exonérés (Belgique)</t>
  </si>
  <si>
    <t>Impots déjà payés</t>
  </si>
  <si>
    <t>Impôts à payer</t>
  </si>
  <si>
    <t>Revenu imposable</t>
  </si>
  <si>
    <t>Assurances / intérèts</t>
  </si>
  <si>
    <t>Total Assurances / Intérêts</t>
  </si>
  <si>
    <t>Autres dépenses spéciales</t>
  </si>
  <si>
    <t>Axa assurance santé</t>
  </si>
  <si>
    <t>Assurance familiale</t>
  </si>
  <si>
    <t>Assurance auto</t>
  </si>
  <si>
    <t>Intérêts débiteurs</t>
  </si>
  <si>
    <t>Total intérêts crédit conso</t>
  </si>
  <si>
    <t>Cotisations sociales BE</t>
  </si>
  <si>
    <t>Cotisations sociales obligatoires LU</t>
  </si>
  <si>
    <t>Abattement extraprofessionnel (Taux glo seulement)</t>
  </si>
  <si>
    <r>
      <t>Intérêt crédit hypothecaire</t>
    </r>
    <r>
      <rPr>
        <b/>
        <sz val="11"/>
        <color theme="1"/>
        <rFont val="Calibri"/>
        <family val="2"/>
        <scheme val="minor"/>
      </rPr>
      <t xml:space="preserve"> (Taux glo seulement)</t>
    </r>
  </si>
  <si>
    <t>Total revenus (Taux global uniquement)</t>
  </si>
  <si>
    <t>Total autres dépenses spéciales - Taux glo</t>
  </si>
  <si>
    <t>Total autres dépenses spéciales - Déduction</t>
  </si>
  <si>
    <t>Total dépenses spéciales - Taux glo</t>
  </si>
  <si>
    <t>Revenus intermédiaires 2 - Taux glo</t>
  </si>
  <si>
    <t>Total dépenses spéciales - Déduction réelle</t>
  </si>
  <si>
    <t>Revenus intermediaire (Total revenus - Hypo)</t>
  </si>
  <si>
    <t>Revenus global imposable soumis au barême</t>
  </si>
  <si>
    <t>Différentiel</t>
  </si>
  <si>
    <t>Nombre de jours prestés</t>
  </si>
  <si>
    <t>TJM</t>
  </si>
  <si>
    <t>CA</t>
  </si>
  <si>
    <t>Charges</t>
  </si>
  <si>
    <t>CA - Charges</t>
  </si>
  <si>
    <t>% Charges sociales indépendant</t>
  </si>
  <si>
    <t>Charges sociales</t>
  </si>
  <si>
    <t>CA - Charges - Charges sociales</t>
  </si>
  <si>
    <t>Revenus bruts independant</t>
  </si>
  <si>
    <t>Revenus nets independant (Brut salarié - FD - FO)</t>
  </si>
  <si>
    <t>Salaire net annuel</t>
  </si>
  <si>
    <t>Salaire net mensuel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</si>
</sst>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0" xfId="0" applyNumberFormat="1"/>
    <xf numFmtId="0" fontId="1" fillId="0" borderId="1" xfId="0" applyFont="1" applyFill="1" applyBorder="1"/>
    <xf numFmtId="164" fontId="0" fillId="0" borderId="1" xfId="0" applyNumberFormat="1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10" fontId="0" fillId="0" borderId="0" xfId="0" applyNumberFormat="1"/>
    <xf numFmtId="10" fontId="0" fillId="0" borderId="1" xfId="0" applyNumberFormat="1" applyBorder="1"/>
    <xf numFmtId="2" fontId="0" fillId="0" borderId="1" xfId="0" applyNumberFormat="1" applyBorder="1"/>
    <xf numFmtId="164" fontId="1" fillId="0" borderId="1" xfId="0" applyNumberFormat="1" applyFont="1" applyBorder="1"/>
    <xf numFmtId="165" fontId="0" fillId="0" borderId="0" xfId="0" applyNumberForma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9" workbookViewId="0">
      <selection activeCell="G11" sqref="G11"/>
    </sheetView>
  </sheetViews>
  <sheetFormatPr baseColWidth="10" defaultRowHeight="15" x14ac:dyDescent="0.25"/>
  <cols>
    <col min="1" max="1" width="49.140625" bestFit="1" customWidth="1"/>
    <col min="2" max="2" width="9.5703125" style="7" bestFit="1" customWidth="1"/>
    <col min="3" max="3" width="10.5703125" style="7" bestFit="1" customWidth="1"/>
  </cols>
  <sheetData>
    <row r="1" spans="1:4" x14ac:dyDescent="0.25">
      <c r="A1" s="1"/>
      <c r="B1" s="5" t="s">
        <v>7</v>
      </c>
      <c r="C1" s="5" t="s">
        <v>8</v>
      </c>
    </row>
    <row r="2" spans="1:4" x14ac:dyDescent="0.25">
      <c r="A2" s="2" t="s">
        <v>0</v>
      </c>
      <c r="B2" s="5"/>
      <c r="C2" s="5"/>
    </row>
    <row r="3" spans="1:4" x14ac:dyDescent="0.25">
      <c r="A3" s="3" t="s">
        <v>9</v>
      </c>
      <c r="B3" s="5"/>
      <c r="C3" s="5">
        <v>55458.45</v>
      </c>
    </row>
    <row r="4" spans="1:4" x14ac:dyDescent="0.25">
      <c r="A4" s="3" t="s">
        <v>19</v>
      </c>
      <c r="B4" s="5"/>
      <c r="C4" s="5">
        <f>30287.98</f>
        <v>30287.98</v>
      </c>
      <c r="D4">
        <f>30287.98-7996.26-290.86</f>
        <v>22000.86</v>
      </c>
    </row>
    <row r="5" spans="1:4" x14ac:dyDescent="0.25">
      <c r="A5" s="3"/>
      <c r="B5" s="5"/>
      <c r="C5" s="5"/>
    </row>
    <row r="6" spans="1:4" x14ac:dyDescent="0.25">
      <c r="A6" s="3" t="s">
        <v>17</v>
      </c>
      <c r="B6" s="5">
        <f>214.5*12</f>
        <v>2574</v>
      </c>
      <c r="C6" s="5">
        <v>2574</v>
      </c>
    </row>
    <row r="7" spans="1:4" x14ac:dyDescent="0.25">
      <c r="A7" s="3" t="s">
        <v>18</v>
      </c>
      <c r="B7" s="5">
        <v>540</v>
      </c>
      <c r="C7" s="5">
        <v>540</v>
      </c>
    </row>
    <row r="8" spans="1:4" x14ac:dyDescent="0.25">
      <c r="A8" s="3"/>
      <c r="B8" s="5"/>
      <c r="C8" s="5"/>
    </row>
    <row r="9" spans="1:4" x14ac:dyDescent="0.25">
      <c r="A9" s="4" t="s">
        <v>14</v>
      </c>
      <c r="B9" s="6"/>
      <c r="C9" s="6">
        <f>C3-C6-C7</f>
        <v>52344.45</v>
      </c>
    </row>
    <row r="10" spans="1:4" x14ac:dyDescent="0.25">
      <c r="A10" s="4" t="s">
        <v>15</v>
      </c>
      <c r="B10" s="6"/>
      <c r="C10" s="6">
        <f>C4-C7</f>
        <v>29747.98</v>
      </c>
    </row>
    <row r="11" spans="1:4" x14ac:dyDescent="0.25">
      <c r="A11" s="4" t="s">
        <v>35</v>
      </c>
      <c r="B11" s="6"/>
      <c r="C11" s="6">
        <f>C9+C10</f>
        <v>82092.429999999993</v>
      </c>
    </row>
    <row r="12" spans="1:4" x14ac:dyDescent="0.25">
      <c r="A12" s="1"/>
      <c r="B12" s="5"/>
      <c r="C12" s="5"/>
    </row>
    <row r="13" spans="1:4" x14ac:dyDescent="0.25">
      <c r="A13" s="1" t="s">
        <v>34</v>
      </c>
      <c r="B13" s="5">
        <v>2900</v>
      </c>
      <c r="C13" s="5">
        <v>2900</v>
      </c>
    </row>
    <row r="14" spans="1:4" x14ac:dyDescent="0.25">
      <c r="A14" s="1"/>
      <c r="B14" s="5"/>
      <c r="C14" s="5"/>
    </row>
    <row r="15" spans="1:4" x14ac:dyDescent="0.25">
      <c r="A15" s="10" t="s">
        <v>41</v>
      </c>
      <c r="B15" s="11"/>
      <c r="C15" s="11">
        <f>C11-C13</f>
        <v>79192.429999999993</v>
      </c>
    </row>
    <row r="16" spans="1:4" x14ac:dyDescent="0.25">
      <c r="A16" s="1"/>
      <c r="B16" s="5"/>
      <c r="C16" s="5"/>
    </row>
    <row r="17" spans="1:3" x14ac:dyDescent="0.25">
      <c r="A17" s="2" t="s">
        <v>1</v>
      </c>
      <c r="B17" s="5"/>
      <c r="C17" s="5"/>
    </row>
    <row r="18" spans="1:3" x14ac:dyDescent="0.25">
      <c r="A18" s="2"/>
      <c r="B18" s="5"/>
      <c r="C18" s="5"/>
    </row>
    <row r="19" spans="1:3" x14ac:dyDescent="0.25">
      <c r="A19" s="2" t="s">
        <v>29</v>
      </c>
      <c r="B19" s="5"/>
      <c r="C19" s="5"/>
    </row>
    <row r="20" spans="1:3" x14ac:dyDescent="0.25">
      <c r="A20" s="1" t="s">
        <v>2</v>
      </c>
      <c r="B20" s="5"/>
      <c r="C20" s="5">
        <v>209.18</v>
      </c>
    </row>
    <row r="21" spans="1:3" x14ac:dyDescent="0.25">
      <c r="A21" s="4" t="s">
        <v>30</v>
      </c>
      <c r="B21" s="6"/>
      <c r="C21" s="6">
        <f>SUM(C20)</f>
        <v>209.18</v>
      </c>
    </row>
    <row r="22" spans="1:3" x14ac:dyDescent="0.25">
      <c r="A22" s="2"/>
      <c r="B22" s="5"/>
      <c r="C22" s="5"/>
    </row>
    <row r="23" spans="1:3" x14ac:dyDescent="0.25">
      <c r="A23" s="2" t="s">
        <v>23</v>
      </c>
      <c r="B23" s="5"/>
      <c r="C23" s="5"/>
    </row>
    <row r="24" spans="1:3" x14ac:dyDescent="0.25">
      <c r="A24" s="1" t="s">
        <v>3</v>
      </c>
      <c r="B24" s="5"/>
      <c r="C24" s="5">
        <v>195.64</v>
      </c>
    </row>
    <row r="25" spans="1:3" x14ac:dyDescent="0.25">
      <c r="A25" s="1" t="s">
        <v>4</v>
      </c>
      <c r="B25" s="5"/>
      <c r="C25" s="5">
        <v>259.57</v>
      </c>
    </row>
    <row r="26" spans="1:3" x14ac:dyDescent="0.25">
      <c r="A26" s="1" t="s">
        <v>26</v>
      </c>
      <c r="B26" s="5"/>
      <c r="C26" s="5">
        <v>423.28</v>
      </c>
    </row>
    <row r="27" spans="1:3" x14ac:dyDescent="0.25">
      <c r="A27" s="1" t="s">
        <v>5</v>
      </c>
      <c r="B27" s="5"/>
      <c r="C27" s="5">
        <v>193.28</v>
      </c>
    </row>
    <row r="28" spans="1:3" x14ac:dyDescent="0.25">
      <c r="A28" s="1" t="s">
        <v>27</v>
      </c>
      <c r="B28" s="5"/>
      <c r="C28" s="5">
        <v>51.18</v>
      </c>
    </row>
    <row r="29" spans="1:3" x14ac:dyDescent="0.25">
      <c r="A29" s="1" t="s">
        <v>28</v>
      </c>
      <c r="B29" s="5"/>
      <c r="C29" s="5">
        <v>407.4</v>
      </c>
    </row>
    <row r="30" spans="1:3" x14ac:dyDescent="0.25">
      <c r="A30" s="4" t="s">
        <v>24</v>
      </c>
      <c r="B30" s="6">
        <f>672*2</f>
        <v>1344</v>
      </c>
      <c r="C30" s="6">
        <f>MIN(B30,SUM(C24:C29))</f>
        <v>1344</v>
      </c>
    </row>
    <row r="31" spans="1:3" x14ac:dyDescent="0.25">
      <c r="A31" s="2"/>
      <c r="B31" s="5"/>
      <c r="C31" s="5"/>
    </row>
    <row r="32" spans="1:3" x14ac:dyDescent="0.25">
      <c r="A32" s="2" t="s">
        <v>25</v>
      </c>
      <c r="B32" s="5"/>
      <c r="C32" s="5"/>
    </row>
    <row r="33" spans="1:3" x14ac:dyDescent="0.25">
      <c r="A33" s="1" t="s">
        <v>6</v>
      </c>
      <c r="B33" s="5">
        <v>3200</v>
      </c>
      <c r="C33" s="5">
        <v>1485</v>
      </c>
    </row>
    <row r="34" spans="1:3" x14ac:dyDescent="0.25">
      <c r="A34" s="1" t="s">
        <v>32</v>
      </c>
      <c r="B34" s="5"/>
      <c r="C34" s="5">
        <v>6111.51</v>
      </c>
    </row>
    <row r="35" spans="1:3" x14ac:dyDescent="0.25">
      <c r="A35" s="1" t="s">
        <v>31</v>
      </c>
      <c r="B35" s="5"/>
      <c r="C35" s="5">
        <f>7996.26+290.86</f>
        <v>8287.1200000000008</v>
      </c>
    </row>
    <row r="36" spans="1:3" x14ac:dyDescent="0.25">
      <c r="A36" s="4" t="s">
        <v>36</v>
      </c>
      <c r="B36" s="6"/>
      <c r="C36" s="6">
        <f>SUM(C33:C35)</f>
        <v>15883.630000000001</v>
      </c>
    </row>
    <row r="37" spans="1:3" x14ac:dyDescent="0.25">
      <c r="A37" s="4" t="s">
        <v>37</v>
      </c>
      <c r="B37" s="6"/>
      <c r="C37" s="6">
        <f>SUM(C33:C34)</f>
        <v>7596.51</v>
      </c>
    </row>
    <row r="38" spans="1:3" x14ac:dyDescent="0.25">
      <c r="A38" s="8"/>
      <c r="B38" s="9"/>
      <c r="C38" s="9"/>
    </row>
    <row r="39" spans="1:3" x14ac:dyDescent="0.25">
      <c r="A39" s="4" t="s">
        <v>38</v>
      </c>
      <c r="B39" s="6"/>
      <c r="C39" s="6">
        <f>C36+C30+C21</f>
        <v>17436.810000000001</v>
      </c>
    </row>
    <row r="40" spans="1:3" x14ac:dyDescent="0.25">
      <c r="A40" s="4" t="s">
        <v>40</v>
      </c>
      <c r="B40" s="6"/>
      <c r="C40" s="6">
        <f>C37+C30+C21</f>
        <v>9149.69</v>
      </c>
    </row>
    <row r="41" spans="1:3" x14ac:dyDescent="0.25">
      <c r="A41" s="8"/>
      <c r="B41" s="9"/>
      <c r="C41" s="9"/>
    </row>
    <row r="42" spans="1:3" x14ac:dyDescent="0.25">
      <c r="A42" s="10" t="s">
        <v>39</v>
      </c>
      <c r="B42" s="11"/>
      <c r="C42" s="11">
        <f>C15-C39</f>
        <v>61755.619999999995</v>
      </c>
    </row>
    <row r="43" spans="1:3" x14ac:dyDescent="0.25">
      <c r="A43" s="1"/>
      <c r="B43" s="5"/>
      <c r="C43" s="5"/>
    </row>
    <row r="44" spans="1:3" x14ac:dyDescent="0.25">
      <c r="A44" s="2" t="s">
        <v>10</v>
      </c>
      <c r="B44" s="5"/>
      <c r="C44" s="5"/>
    </row>
    <row r="45" spans="1:3" x14ac:dyDescent="0.25">
      <c r="A45" s="1" t="s">
        <v>16</v>
      </c>
      <c r="B45" s="5">
        <v>5400</v>
      </c>
      <c r="C45" s="5">
        <v>0</v>
      </c>
    </row>
    <row r="46" spans="1:3" x14ac:dyDescent="0.25">
      <c r="A46" s="2" t="s">
        <v>11</v>
      </c>
      <c r="B46" s="5"/>
      <c r="C46" s="5"/>
    </row>
    <row r="47" spans="1:3" x14ac:dyDescent="0.25">
      <c r="A47" s="1"/>
      <c r="B47" s="5"/>
      <c r="C47" s="5"/>
    </row>
    <row r="48" spans="1:3" x14ac:dyDescent="0.25">
      <c r="A48" s="2" t="s">
        <v>33</v>
      </c>
      <c r="B48" s="5">
        <v>4500</v>
      </c>
      <c r="C48" s="5">
        <v>4500</v>
      </c>
    </row>
    <row r="49" spans="1:4" x14ac:dyDescent="0.25">
      <c r="A49" s="1"/>
      <c r="B49" s="5"/>
      <c r="C49" s="5"/>
    </row>
    <row r="50" spans="1:4" x14ac:dyDescent="0.25">
      <c r="A50" s="10" t="s">
        <v>42</v>
      </c>
      <c r="B50" s="11"/>
      <c r="C50" s="11">
        <f>C42-C45-C48</f>
        <v>57255.619999999995</v>
      </c>
    </row>
    <row r="51" spans="1:4" x14ac:dyDescent="0.25">
      <c r="A51" s="2" t="s">
        <v>12</v>
      </c>
      <c r="B51" s="5"/>
      <c r="C51" s="5">
        <v>5340</v>
      </c>
      <c r="D51" s="12"/>
    </row>
    <row r="52" spans="1:4" x14ac:dyDescent="0.25">
      <c r="A52" s="2"/>
      <c r="B52" s="5"/>
      <c r="C52" s="5"/>
    </row>
    <row r="53" spans="1:4" x14ac:dyDescent="0.25">
      <c r="A53" s="10" t="s">
        <v>22</v>
      </c>
      <c r="B53" s="11"/>
      <c r="C53" s="11">
        <f>C9-C40-C45</f>
        <v>43194.759999999995</v>
      </c>
    </row>
    <row r="54" spans="1:4" x14ac:dyDescent="0.25">
      <c r="A54" s="2" t="s">
        <v>13</v>
      </c>
      <c r="B54" s="5"/>
      <c r="C54" s="13">
        <f>C51/C50</f>
        <v>9.326595363040345E-2</v>
      </c>
    </row>
    <row r="55" spans="1:4" x14ac:dyDescent="0.25">
      <c r="A55" s="1"/>
      <c r="B55" s="5"/>
      <c r="C55" s="5"/>
    </row>
    <row r="56" spans="1:4" x14ac:dyDescent="0.25">
      <c r="A56" s="2" t="s">
        <v>20</v>
      </c>
      <c r="B56" s="5"/>
      <c r="C56" s="5">
        <v>3229.5</v>
      </c>
    </row>
    <row r="57" spans="1:4" x14ac:dyDescent="0.25">
      <c r="A57" s="2" t="s">
        <v>21</v>
      </c>
      <c r="B57" s="5"/>
      <c r="C57" s="5">
        <f>C54*C53</f>
        <v>4028.6004832364051</v>
      </c>
    </row>
    <row r="58" spans="1:4" x14ac:dyDescent="0.25">
      <c r="A58" s="8" t="s">
        <v>43</v>
      </c>
      <c r="B58" s="5"/>
      <c r="C58" s="5">
        <f>C57-C56</f>
        <v>799.10048323640513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31" workbookViewId="0">
      <selection activeCell="C31" sqref="C31"/>
    </sheetView>
  </sheetViews>
  <sheetFormatPr baseColWidth="10" defaultRowHeight="15" x14ac:dyDescent="0.25"/>
  <cols>
    <col min="1" max="1" width="49.140625" bestFit="1" customWidth="1"/>
    <col min="2" max="2" width="9.5703125" style="7" bestFit="1" customWidth="1"/>
    <col min="3" max="3" width="10.5703125" style="7" bestFit="1" customWidth="1"/>
  </cols>
  <sheetData>
    <row r="1" spans="1:4" x14ac:dyDescent="0.25">
      <c r="A1" s="1"/>
      <c r="B1" s="5" t="s">
        <v>7</v>
      </c>
      <c r="C1" s="5" t="s">
        <v>8</v>
      </c>
    </row>
    <row r="2" spans="1:4" x14ac:dyDescent="0.25">
      <c r="A2" s="2" t="s">
        <v>0</v>
      </c>
      <c r="B2" s="5"/>
      <c r="C2" s="5"/>
    </row>
    <row r="3" spans="1:4" x14ac:dyDescent="0.25">
      <c r="A3" s="3" t="s">
        <v>9</v>
      </c>
      <c r="B3" s="5"/>
      <c r="C3" s="5">
        <v>56000</v>
      </c>
    </row>
    <row r="4" spans="1:4" x14ac:dyDescent="0.25">
      <c r="A4" s="3" t="s">
        <v>19</v>
      </c>
      <c r="B4" s="5"/>
      <c r="C4" s="5">
        <f>30287.98</f>
        <v>30287.98</v>
      </c>
      <c r="D4">
        <f>30287.98-7996.26-290.86</f>
        <v>22000.86</v>
      </c>
    </row>
    <row r="5" spans="1:4" x14ac:dyDescent="0.25">
      <c r="A5" s="3"/>
      <c r="B5" s="5"/>
      <c r="C5" s="5"/>
    </row>
    <row r="6" spans="1:4" x14ac:dyDescent="0.25">
      <c r="A6" s="3" t="s">
        <v>17</v>
      </c>
      <c r="B6" s="5">
        <f>214.5*12</f>
        <v>2574</v>
      </c>
      <c r="C6" s="5">
        <v>2574</v>
      </c>
    </row>
    <row r="7" spans="1:4" x14ac:dyDescent="0.25">
      <c r="A7" s="3" t="s">
        <v>18</v>
      </c>
      <c r="B7" s="5">
        <v>540</v>
      </c>
      <c r="C7" s="5">
        <v>540</v>
      </c>
    </row>
    <row r="8" spans="1:4" x14ac:dyDescent="0.25">
      <c r="A8" s="3"/>
      <c r="B8" s="5"/>
      <c r="C8" s="5"/>
    </row>
    <row r="9" spans="1:4" x14ac:dyDescent="0.25">
      <c r="A9" s="4" t="s">
        <v>14</v>
      </c>
      <c r="B9" s="6"/>
      <c r="C9" s="6">
        <f>C3-C6-C7</f>
        <v>52886</v>
      </c>
    </row>
    <row r="10" spans="1:4" x14ac:dyDescent="0.25">
      <c r="A10" s="4" t="s">
        <v>15</v>
      </c>
      <c r="B10" s="6"/>
      <c r="C10" s="6">
        <f>C4-C7</f>
        <v>29747.98</v>
      </c>
    </row>
    <row r="11" spans="1:4" x14ac:dyDescent="0.25">
      <c r="A11" s="4" t="s">
        <v>35</v>
      </c>
      <c r="B11" s="6"/>
      <c r="C11" s="6">
        <f>C9+C10</f>
        <v>82633.98</v>
      </c>
    </row>
    <row r="12" spans="1:4" x14ac:dyDescent="0.25">
      <c r="A12" s="1"/>
      <c r="B12" s="5"/>
      <c r="C12" s="5"/>
    </row>
    <row r="13" spans="1:4" x14ac:dyDescent="0.25">
      <c r="A13" s="1" t="s">
        <v>34</v>
      </c>
      <c r="B13" s="5">
        <v>5900</v>
      </c>
      <c r="C13" s="5">
        <v>3500</v>
      </c>
    </row>
    <row r="14" spans="1:4" x14ac:dyDescent="0.25">
      <c r="A14" s="1"/>
      <c r="B14" s="5"/>
      <c r="C14" s="5"/>
    </row>
    <row r="15" spans="1:4" x14ac:dyDescent="0.25">
      <c r="A15" s="10" t="s">
        <v>41</v>
      </c>
      <c r="B15" s="11"/>
      <c r="C15" s="11">
        <f>C11-C13</f>
        <v>79133.98</v>
      </c>
    </row>
    <row r="16" spans="1:4" x14ac:dyDescent="0.25">
      <c r="A16" s="1"/>
      <c r="B16" s="5"/>
      <c r="C16" s="5"/>
    </row>
    <row r="17" spans="1:3" x14ac:dyDescent="0.25">
      <c r="A17" s="2" t="s">
        <v>1</v>
      </c>
      <c r="B17" s="5"/>
      <c r="C17" s="5"/>
    </row>
    <row r="18" spans="1:3" x14ac:dyDescent="0.25">
      <c r="A18" s="2"/>
      <c r="B18" s="5"/>
      <c r="C18" s="5"/>
    </row>
    <row r="19" spans="1:3" x14ac:dyDescent="0.25">
      <c r="A19" s="2" t="s">
        <v>23</v>
      </c>
      <c r="B19" s="5"/>
      <c r="C19" s="5"/>
    </row>
    <row r="20" spans="1:3" x14ac:dyDescent="0.25">
      <c r="A20" s="1" t="s">
        <v>2</v>
      </c>
      <c r="B20" s="5"/>
      <c r="C20" s="5">
        <v>200</v>
      </c>
    </row>
    <row r="21" spans="1:3" x14ac:dyDescent="0.25">
      <c r="A21" s="1" t="s">
        <v>3</v>
      </c>
      <c r="B21" s="5"/>
      <c r="C21" s="5">
        <v>150</v>
      </c>
    </row>
    <row r="22" spans="1:3" x14ac:dyDescent="0.25">
      <c r="A22" s="1" t="s">
        <v>4</v>
      </c>
      <c r="B22" s="5"/>
      <c r="C22" s="5">
        <v>150</v>
      </c>
    </row>
    <row r="23" spans="1:3" x14ac:dyDescent="0.25">
      <c r="A23" s="1" t="s">
        <v>26</v>
      </c>
      <c r="B23" s="5"/>
      <c r="C23" s="5">
        <v>775</v>
      </c>
    </row>
    <row r="24" spans="1:3" x14ac:dyDescent="0.25">
      <c r="A24" s="1" t="s">
        <v>5</v>
      </c>
      <c r="B24" s="5"/>
      <c r="C24" s="5">
        <v>193.28</v>
      </c>
    </row>
    <row r="25" spans="1:3" x14ac:dyDescent="0.25">
      <c r="A25" s="1" t="s">
        <v>27</v>
      </c>
      <c r="B25" s="5"/>
      <c r="C25" s="5">
        <v>51.18</v>
      </c>
    </row>
    <row r="26" spans="1:3" x14ac:dyDescent="0.25">
      <c r="A26" s="1" t="s">
        <v>28</v>
      </c>
      <c r="B26" s="5"/>
      <c r="C26" s="5">
        <v>407.4</v>
      </c>
    </row>
    <row r="27" spans="1:3" x14ac:dyDescent="0.25">
      <c r="A27" s="4" t="s">
        <v>24</v>
      </c>
      <c r="B27" s="6">
        <f>672*3</f>
        <v>2016</v>
      </c>
      <c r="C27" s="6">
        <f>MIN(B27,SUM(C20:C26))</f>
        <v>1926.8600000000001</v>
      </c>
    </row>
    <row r="28" spans="1:3" x14ac:dyDescent="0.25">
      <c r="A28" s="2"/>
      <c r="B28" s="5"/>
      <c r="C28" s="5"/>
    </row>
    <row r="29" spans="1:3" x14ac:dyDescent="0.25">
      <c r="A29" s="2" t="s">
        <v>25</v>
      </c>
      <c r="B29" s="5"/>
      <c r="C29" s="5"/>
    </row>
    <row r="30" spans="1:3" x14ac:dyDescent="0.25">
      <c r="A30" s="1" t="s">
        <v>6</v>
      </c>
      <c r="B30" s="5">
        <v>3200</v>
      </c>
      <c r="C30" s="5">
        <v>1485</v>
      </c>
    </row>
    <row r="31" spans="1:3" x14ac:dyDescent="0.25">
      <c r="A31" s="1" t="s">
        <v>32</v>
      </c>
      <c r="B31" s="5"/>
      <c r="C31" s="5">
        <f>0.1225*C3</f>
        <v>6860</v>
      </c>
    </row>
    <row r="32" spans="1:3" x14ac:dyDescent="0.25">
      <c r="A32" s="1" t="s">
        <v>31</v>
      </c>
      <c r="B32" s="5"/>
      <c r="C32" s="5">
        <f>7996.26+290.86</f>
        <v>8287.1200000000008</v>
      </c>
    </row>
    <row r="33" spans="1:4" x14ac:dyDescent="0.25">
      <c r="A33" s="4" t="s">
        <v>36</v>
      </c>
      <c r="B33" s="6"/>
      <c r="C33" s="6">
        <f>SUM(C30:C32)</f>
        <v>16632.120000000003</v>
      </c>
    </row>
    <row r="34" spans="1:4" x14ac:dyDescent="0.25">
      <c r="A34" s="4" t="s">
        <v>37</v>
      </c>
      <c r="B34" s="6"/>
      <c r="C34" s="6">
        <f>SUM(C30:C31)</f>
        <v>8345</v>
      </c>
    </row>
    <row r="35" spans="1:4" x14ac:dyDescent="0.25">
      <c r="A35" s="8"/>
      <c r="B35" s="9"/>
      <c r="C35" s="9"/>
    </row>
    <row r="36" spans="1:4" x14ac:dyDescent="0.25">
      <c r="A36" s="4" t="s">
        <v>38</v>
      </c>
      <c r="B36" s="6"/>
      <c r="C36" s="6">
        <f>C33+C27</f>
        <v>18558.980000000003</v>
      </c>
    </row>
    <row r="37" spans="1:4" x14ac:dyDescent="0.25">
      <c r="A37" s="4" t="s">
        <v>40</v>
      </c>
      <c r="B37" s="6"/>
      <c r="C37" s="6">
        <f>C34+C27</f>
        <v>10271.86</v>
      </c>
    </row>
    <row r="38" spans="1:4" x14ac:dyDescent="0.25">
      <c r="A38" s="8"/>
      <c r="B38" s="9"/>
      <c r="C38" s="9"/>
    </row>
    <row r="39" spans="1:4" x14ac:dyDescent="0.25">
      <c r="A39" s="10" t="s">
        <v>39</v>
      </c>
      <c r="B39" s="11"/>
      <c r="C39" s="11">
        <f>C15-C36</f>
        <v>60574.999999999993</v>
      </c>
    </row>
    <row r="40" spans="1:4" x14ac:dyDescent="0.25">
      <c r="A40" s="1"/>
      <c r="B40" s="5"/>
      <c r="C40" s="5"/>
    </row>
    <row r="41" spans="1:4" x14ac:dyDescent="0.25">
      <c r="A41" s="2" t="s">
        <v>10</v>
      </c>
      <c r="B41" s="5"/>
      <c r="C41" s="5"/>
    </row>
    <row r="42" spans="1:4" x14ac:dyDescent="0.25">
      <c r="A42" s="1" t="s">
        <v>16</v>
      </c>
      <c r="B42" s="5">
        <v>5400</v>
      </c>
      <c r="C42" s="5">
        <v>5400</v>
      </c>
    </row>
    <row r="43" spans="1:4" x14ac:dyDescent="0.25">
      <c r="A43" s="2" t="s">
        <v>11</v>
      </c>
      <c r="B43" s="5"/>
      <c r="C43" s="5"/>
    </row>
    <row r="44" spans="1:4" x14ac:dyDescent="0.25">
      <c r="A44" s="1"/>
      <c r="B44" s="5"/>
      <c r="C44" s="5"/>
    </row>
    <row r="45" spans="1:4" x14ac:dyDescent="0.25">
      <c r="A45" s="2" t="s">
        <v>33</v>
      </c>
      <c r="B45" s="5">
        <v>4500</v>
      </c>
      <c r="C45" s="5">
        <v>4500</v>
      </c>
    </row>
    <row r="46" spans="1:4" x14ac:dyDescent="0.25">
      <c r="A46" s="1"/>
      <c r="B46" s="5"/>
      <c r="C46" s="5"/>
    </row>
    <row r="47" spans="1:4" x14ac:dyDescent="0.25">
      <c r="A47" s="10" t="s">
        <v>42</v>
      </c>
      <c r="B47" s="11"/>
      <c r="C47" s="11">
        <f>C39-C42-C45</f>
        <v>50674.999999999993</v>
      </c>
    </row>
    <row r="48" spans="1:4" x14ac:dyDescent="0.25">
      <c r="A48" s="2" t="s">
        <v>12</v>
      </c>
      <c r="B48" s="5"/>
      <c r="C48" s="5">
        <v>4171</v>
      </c>
      <c r="D48" s="12"/>
    </row>
    <row r="49" spans="1:3" x14ac:dyDescent="0.25">
      <c r="A49" s="2"/>
      <c r="B49" s="5"/>
      <c r="C49" s="5"/>
    </row>
    <row r="50" spans="1:3" x14ac:dyDescent="0.25">
      <c r="A50" s="10" t="s">
        <v>22</v>
      </c>
      <c r="B50" s="11"/>
      <c r="C50" s="11">
        <f>C9-C37-C42</f>
        <v>37214.14</v>
      </c>
    </row>
    <row r="51" spans="1:3" x14ac:dyDescent="0.25">
      <c r="A51" s="2" t="s">
        <v>13</v>
      </c>
      <c r="B51" s="5"/>
      <c r="C51" s="13">
        <f>C48/C47</f>
        <v>8.2308830784410467E-2</v>
      </c>
    </row>
    <row r="52" spans="1:3" x14ac:dyDescent="0.25">
      <c r="A52" s="1"/>
      <c r="B52" s="5"/>
      <c r="C52" s="5"/>
    </row>
    <row r="53" spans="1:3" x14ac:dyDescent="0.25">
      <c r="A53" s="2" t="s">
        <v>20</v>
      </c>
      <c r="B53" s="5"/>
      <c r="C53" s="5">
        <v>3229.5</v>
      </c>
    </row>
    <row r="54" spans="1:3" x14ac:dyDescent="0.25">
      <c r="A54" s="2" t="s">
        <v>21</v>
      </c>
      <c r="B54" s="5"/>
      <c r="C54" s="5">
        <f>C51*C50</f>
        <v>3063.0523520473607</v>
      </c>
    </row>
    <row r="55" spans="1:3" x14ac:dyDescent="0.25">
      <c r="A55" s="8" t="s">
        <v>43</v>
      </c>
      <c r="B55" s="5"/>
      <c r="C55" s="5">
        <f>C54-C53</f>
        <v>-166.44764795263927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67" workbookViewId="0">
      <selection activeCell="D32" sqref="D32"/>
    </sheetView>
  </sheetViews>
  <sheetFormatPr baseColWidth="10" defaultRowHeight="15" x14ac:dyDescent="0.25"/>
  <cols>
    <col min="1" max="1" width="49.140625" bestFit="1" customWidth="1"/>
    <col min="2" max="3" width="11.5703125" style="7" bestFit="1" customWidth="1"/>
  </cols>
  <sheetData>
    <row r="1" spans="1:3" x14ac:dyDescent="0.25">
      <c r="A1" s="2" t="s">
        <v>44</v>
      </c>
      <c r="B1" s="14">
        <v>226</v>
      </c>
      <c r="C1" s="14">
        <v>210</v>
      </c>
    </row>
    <row r="2" spans="1:3" x14ac:dyDescent="0.25">
      <c r="A2" s="2" t="s">
        <v>45</v>
      </c>
      <c r="B2" s="5">
        <v>580</v>
      </c>
      <c r="C2" s="5">
        <v>580</v>
      </c>
    </row>
    <row r="3" spans="1:3" x14ac:dyDescent="0.25">
      <c r="A3" s="2" t="s">
        <v>46</v>
      </c>
      <c r="B3" s="5">
        <f>B1*B2</f>
        <v>131080</v>
      </c>
      <c r="C3" s="5">
        <f>C1*C2</f>
        <v>121800</v>
      </c>
    </row>
    <row r="4" spans="1:3" x14ac:dyDescent="0.25">
      <c r="A4" s="1"/>
      <c r="B4" s="5"/>
      <c r="C4" s="5"/>
    </row>
    <row r="5" spans="1:3" x14ac:dyDescent="0.25">
      <c r="A5" s="1" t="s">
        <v>47</v>
      </c>
      <c r="B5" s="5">
        <v>20000</v>
      </c>
      <c r="C5" s="5">
        <v>20000</v>
      </c>
    </row>
    <row r="6" spans="1:3" x14ac:dyDescent="0.25">
      <c r="A6" s="1" t="s">
        <v>48</v>
      </c>
      <c r="B6" s="5">
        <f>B3-B5</f>
        <v>111080</v>
      </c>
      <c r="C6" s="5">
        <f>C3-C5</f>
        <v>101800</v>
      </c>
    </row>
    <row r="7" spans="1:3" x14ac:dyDescent="0.25">
      <c r="A7" s="1"/>
      <c r="B7" s="5"/>
      <c r="C7" s="5"/>
    </row>
    <row r="8" spans="1:3" x14ac:dyDescent="0.25">
      <c r="A8" s="1" t="s">
        <v>49</v>
      </c>
      <c r="B8" s="13">
        <f>0.061+0.16+0.01+0.0123</f>
        <v>0.24330000000000002</v>
      </c>
      <c r="C8" s="13">
        <f>0.061+0.16+0.01+0.0123</f>
        <v>0.24330000000000002</v>
      </c>
    </row>
    <row r="9" spans="1:3" x14ac:dyDescent="0.25">
      <c r="A9" s="1" t="s">
        <v>50</v>
      </c>
      <c r="B9" s="5">
        <f>B8*B6</f>
        <v>27025.764000000003</v>
      </c>
      <c r="C9" s="5">
        <f>C8*C6</f>
        <v>24767.940000000002</v>
      </c>
    </row>
    <row r="10" spans="1:3" x14ac:dyDescent="0.25">
      <c r="A10" s="1"/>
      <c r="B10" s="5"/>
      <c r="C10" s="5"/>
    </row>
    <row r="11" spans="1:3" x14ac:dyDescent="0.25">
      <c r="A11" s="1" t="s">
        <v>51</v>
      </c>
      <c r="B11" s="5">
        <f>B6-B9</f>
        <v>84054.236000000004</v>
      </c>
      <c r="C11" s="5">
        <f>C6-C9</f>
        <v>77032.06</v>
      </c>
    </row>
    <row r="12" spans="1:3" x14ac:dyDescent="0.25">
      <c r="A12" s="1"/>
      <c r="B12" s="5"/>
      <c r="C12" s="5"/>
    </row>
    <row r="13" spans="1:3" x14ac:dyDescent="0.25">
      <c r="A13" s="1"/>
      <c r="B13" s="5"/>
      <c r="C13" s="5"/>
    </row>
    <row r="14" spans="1:3" x14ac:dyDescent="0.25">
      <c r="A14" s="1"/>
      <c r="B14" s="15" t="s">
        <v>7</v>
      </c>
      <c r="C14" s="15" t="s">
        <v>8</v>
      </c>
    </row>
    <row r="15" spans="1:3" x14ac:dyDescent="0.25">
      <c r="A15" s="2" t="s">
        <v>0</v>
      </c>
      <c r="B15" s="5"/>
      <c r="C15" s="5"/>
    </row>
    <row r="16" spans="1:3" x14ac:dyDescent="0.25">
      <c r="A16" s="3" t="s">
        <v>52</v>
      </c>
      <c r="B16" s="5">
        <f>B11</f>
        <v>84054.236000000004</v>
      </c>
      <c r="C16" s="5">
        <f>C11</f>
        <v>77032.06</v>
      </c>
    </row>
    <row r="17" spans="1:4" x14ac:dyDescent="0.25">
      <c r="A17" s="3" t="s">
        <v>19</v>
      </c>
      <c r="B17" s="5">
        <f>C17</f>
        <v>30287.98</v>
      </c>
      <c r="C17" s="5">
        <f>30287.98</f>
        <v>30287.98</v>
      </c>
      <c r="D17">
        <f>30287.98-7996.26-290.86</f>
        <v>22000.86</v>
      </c>
    </row>
    <row r="18" spans="1:4" x14ac:dyDescent="0.25">
      <c r="A18" s="3"/>
      <c r="B18" s="5"/>
      <c r="C18" s="5"/>
    </row>
    <row r="19" spans="1:4" x14ac:dyDescent="0.25">
      <c r="A19" s="3" t="s">
        <v>17</v>
      </c>
      <c r="B19" s="5">
        <f>214.5*12</f>
        <v>2574</v>
      </c>
      <c r="C19" s="5">
        <v>2574</v>
      </c>
    </row>
    <row r="20" spans="1:4" x14ac:dyDescent="0.25">
      <c r="A20" s="3" t="s">
        <v>18</v>
      </c>
      <c r="B20" s="5">
        <v>540</v>
      </c>
      <c r="C20" s="5">
        <v>540</v>
      </c>
    </row>
    <row r="21" spans="1:4" x14ac:dyDescent="0.25">
      <c r="A21" s="3"/>
      <c r="B21" s="5"/>
      <c r="C21" s="5"/>
    </row>
    <row r="22" spans="1:4" x14ac:dyDescent="0.25">
      <c r="A22" s="4" t="s">
        <v>53</v>
      </c>
      <c r="B22" s="6">
        <f>B16-B19-B20</f>
        <v>80940.236000000004</v>
      </c>
      <c r="C22" s="6">
        <f>C16-C19-C20</f>
        <v>73918.06</v>
      </c>
    </row>
    <row r="23" spans="1:4" x14ac:dyDescent="0.25">
      <c r="A23" s="4" t="s">
        <v>15</v>
      </c>
      <c r="B23" s="6">
        <f>B17-B20</f>
        <v>29747.98</v>
      </c>
      <c r="C23" s="6">
        <f>C17-C20</f>
        <v>29747.98</v>
      </c>
    </row>
    <row r="24" spans="1:4" x14ac:dyDescent="0.25">
      <c r="A24" s="4" t="s">
        <v>35</v>
      </c>
      <c r="B24" s="6">
        <f>B22+B23</f>
        <v>110688.216</v>
      </c>
      <c r="C24" s="6">
        <f>C22+C23</f>
        <v>103666.04</v>
      </c>
    </row>
    <row r="25" spans="1:4" x14ac:dyDescent="0.25">
      <c r="A25" s="1"/>
      <c r="B25" s="5"/>
      <c r="C25" s="5"/>
    </row>
    <row r="26" spans="1:4" x14ac:dyDescent="0.25">
      <c r="A26" s="1" t="s">
        <v>34</v>
      </c>
      <c r="B26" s="5">
        <v>3500</v>
      </c>
      <c r="C26" s="5">
        <v>3500</v>
      </c>
    </row>
    <row r="27" spans="1:4" x14ac:dyDescent="0.25">
      <c r="A27" s="1"/>
      <c r="B27" s="5"/>
      <c r="C27" s="5"/>
    </row>
    <row r="28" spans="1:4" x14ac:dyDescent="0.25">
      <c r="A28" s="10" t="s">
        <v>41</v>
      </c>
      <c r="B28" s="11">
        <f>B24-B26</f>
        <v>107188.216</v>
      </c>
      <c r="C28" s="11">
        <f>C24-C26</f>
        <v>100166.04</v>
      </c>
    </row>
    <row r="29" spans="1:4" x14ac:dyDescent="0.25">
      <c r="A29" s="1"/>
      <c r="B29" s="5"/>
      <c r="C29" s="5"/>
    </row>
    <row r="30" spans="1:4" x14ac:dyDescent="0.25">
      <c r="A30" s="2" t="s">
        <v>1</v>
      </c>
      <c r="B30" s="5"/>
      <c r="C30" s="5"/>
    </row>
    <row r="31" spans="1:4" x14ac:dyDescent="0.25">
      <c r="A31" s="2"/>
      <c r="B31" s="5"/>
      <c r="C31" s="5"/>
    </row>
    <row r="32" spans="1:4" x14ac:dyDescent="0.25">
      <c r="A32" s="2" t="s">
        <v>23</v>
      </c>
      <c r="B32" s="5"/>
      <c r="C32" s="5"/>
    </row>
    <row r="33" spans="1:3" x14ac:dyDescent="0.25">
      <c r="A33" s="1" t="s">
        <v>2</v>
      </c>
      <c r="B33" s="5">
        <v>200</v>
      </c>
      <c r="C33" s="5">
        <v>200</v>
      </c>
    </row>
    <row r="34" spans="1:3" x14ac:dyDescent="0.25">
      <c r="A34" s="1" t="s">
        <v>3</v>
      </c>
      <c r="B34" s="5">
        <v>150</v>
      </c>
      <c r="C34" s="5">
        <v>150</v>
      </c>
    </row>
    <row r="35" spans="1:3" x14ac:dyDescent="0.25">
      <c r="A35" s="1" t="s">
        <v>4</v>
      </c>
      <c r="B35" s="5">
        <v>150</v>
      </c>
      <c r="C35" s="5">
        <v>150</v>
      </c>
    </row>
    <row r="36" spans="1:3" x14ac:dyDescent="0.25">
      <c r="A36" s="1" t="s">
        <v>26</v>
      </c>
      <c r="B36" s="5">
        <v>775</v>
      </c>
      <c r="C36" s="5">
        <v>775</v>
      </c>
    </row>
    <row r="37" spans="1:3" x14ac:dyDescent="0.25">
      <c r="A37" s="1" t="s">
        <v>5</v>
      </c>
      <c r="B37" s="5">
        <v>193.28</v>
      </c>
      <c r="C37" s="5">
        <v>193.28</v>
      </c>
    </row>
    <row r="38" spans="1:3" x14ac:dyDescent="0.25">
      <c r="A38" s="1" t="s">
        <v>27</v>
      </c>
      <c r="B38" s="5">
        <v>51.18</v>
      </c>
      <c r="C38" s="5">
        <v>51.18</v>
      </c>
    </row>
    <row r="39" spans="1:3" x14ac:dyDescent="0.25">
      <c r="A39" s="1" t="s">
        <v>28</v>
      </c>
      <c r="B39" s="5">
        <v>407.4</v>
      </c>
      <c r="C39" s="5">
        <v>407.4</v>
      </c>
    </row>
    <row r="40" spans="1:3" x14ac:dyDescent="0.25">
      <c r="A40" s="4" t="s">
        <v>24</v>
      </c>
      <c r="B40" s="6">
        <f>MIN(A40,SUM(B33:B39))</f>
        <v>1926.8600000000001</v>
      </c>
      <c r="C40" s="6">
        <f>MIN(B40,SUM(C33:C39))</f>
        <v>1926.8600000000001</v>
      </c>
    </row>
    <row r="41" spans="1:3" x14ac:dyDescent="0.25">
      <c r="A41" s="2"/>
      <c r="B41" s="5"/>
      <c r="C41" s="5"/>
    </row>
    <row r="42" spans="1:3" x14ac:dyDescent="0.25">
      <c r="A42" s="2" t="s">
        <v>25</v>
      </c>
      <c r="B42" s="5"/>
      <c r="C42" s="5"/>
    </row>
    <row r="43" spans="1:3" x14ac:dyDescent="0.25">
      <c r="A43" s="1" t="s">
        <v>6</v>
      </c>
      <c r="B43" s="5">
        <v>1485</v>
      </c>
      <c r="C43" s="5">
        <v>1485</v>
      </c>
    </row>
    <row r="44" spans="1:3" x14ac:dyDescent="0.25">
      <c r="A44" s="1" t="s">
        <v>32</v>
      </c>
      <c r="B44" s="5">
        <f>0.23*B6</f>
        <v>25548.400000000001</v>
      </c>
      <c r="C44" s="5">
        <f>0.23*C6</f>
        <v>23414</v>
      </c>
    </row>
    <row r="45" spans="1:3" x14ac:dyDescent="0.25">
      <c r="A45" s="1" t="s">
        <v>31</v>
      </c>
      <c r="B45" s="5">
        <f>7996.26+290.86</f>
        <v>8287.1200000000008</v>
      </c>
      <c r="C45" s="5">
        <f>7996.26+290.86</f>
        <v>8287.1200000000008</v>
      </c>
    </row>
    <row r="46" spans="1:3" x14ac:dyDescent="0.25">
      <c r="A46" s="4" t="s">
        <v>36</v>
      </c>
      <c r="B46" s="6">
        <f>SUM(B43:B45)</f>
        <v>35320.520000000004</v>
      </c>
      <c r="C46" s="6">
        <f>SUM(C43:C45)</f>
        <v>33186.120000000003</v>
      </c>
    </row>
    <row r="47" spans="1:3" x14ac:dyDescent="0.25">
      <c r="A47" s="4" t="s">
        <v>37</v>
      </c>
      <c r="B47" s="6">
        <f>SUM(B43:B44)</f>
        <v>27033.4</v>
      </c>
      <c r="C47" s="6">
        <f>SUM(C43:C44)</f>
        <v>24899</v>
      </c>
    </row>
    <row r="48" spans="1:3" x14ac:dyDescent="0.25">
      <c r="A48" s="8"/>
      <c r="B48" s="9"/>
      <c r="C48" s="9"/>
    </row>
    <row r="49" spans="1:4" x14ac:dyDescent="0.25">
      <c r="A49" s="4" t="s">
        <v>38</v>
      </c>
      <c r="B49" s="6">
        <f>B46+B40</f>
        <v>37247.380000000005</v>
      </c>
      <c r="C49" s="6">
        <f>C46+C40</f>
        <v>35112.980000000003</v>
      </c>
    </row>
    <row r="50" spans="1:4" x14ac:dyDescent="0.25">
      <c r="A50" s="4" t="s">
        <v>40</v>
      </c>
      <c r="B50" s="6">
        <f>B47+B40</f>
        <v>28960.260000000002</v>
      </c>
      <c r="C50" s="6">
        <f>C47+C40</f>
        <v>26825.86</v>
      </c>
    </row>
    <row r="51" spans="1:4" x14ac:dyDescent="0.25">
      <c r="A51" s="8"/>
      <c r="B51" s="9"/>
      <c r="C51" s="9"/>
    </row>
    <row r="52" spans="1:4" x14ac:dyDescent="0.25">
      <c r="A52" s="10" t="s">
        <v>39</v>
      </c>
      <c r="B52" s="11">
        <f>B28-B49</f>
        <v>69940.835999999996</v>
      </c>
      <c r="C52" s="11">
        <f>C28-C49</f>
        <v>65053.05999999999</v>
      </c>
    </row>
    <row r="53" spans="1:4" x14ac:dyDescent="0.25">
      <c r="A53" s="1"/>
      <c r="B53" s="5"/>
      <c r="C53" s="5"/>
    </row>
    <row r="54" spans="1:4" x14ac:dyDescent="0.25">
      <c r="A54" s="2" t="s">
        <v>10</v>
      </c>
      <c r="B54" s="5"/>
      <c r="C54" s="5"/>
    </row>
    <row r="55" spans="1:4" x14ac:dyDescent="0.25">
      <c r="A55" s="1" t="s">
        <v>16</v>
      </c>
      <c r="B55" s="5">
        <v>5400</v>
      </c>
      <c r="C55" s="5">
        <v>5400</v>
      </c>
    </row>
    <row r="56" spans="1:4" x14ac:dyDescent="0.25">
      <c r="A56" s="2" t="s">
        <v>11</v>
      </c>
      <c r="B56" s="5"/>
      <c r="C56" s="5"/>
    </row>
    <row r="57" spans="1:4" x14ac:dyDescent="0.25">
      <c r="A57" s="1"/>
      <c r="B57" s="5"/>
      <c r="C57" s="5"/>
    </row>
    <row r="58" spans="1:4" x14ac:dyDescent="0.25">
      <c r="A58" s="2" t="s">
        <v>33</v>
      </c>
      <c r="B58" s="5">
        <v>4500</v>
      </c>
      <c r="C58" s="5">
        <v>4500</v>
      </c>
    </row>
    <row r="59" spans="1:4" x14ac:dyDescent="0.25">
      <c r="A59" s="1"/>
      <c r="B59" s="5"/>
      <c r="C59" s="5"/>
    </row>
    <row r="60" spans="1:4" x14ac:dyDescent="0.25">
      <c r="A60" s="10" t="s">
        <v>42</v>
      </c>
      <c r="B60" s="11">
        <f>B52-B55-B58</f>
        <v>60040.835999999996</v>
      </c>
      <c r="C60" s="11">
        <f>C52-C55-C58</f>
        <v>55153.05999999999</v>
      </c>
    </row>
    <row r="61" spans="1:4" x14ac:dyDescent="0.25">
      <c r="A61" s="2" t="s">
        <v>12</v>
      </c>
      <c r="B61" s="5">
        <v>5584</v>
      </c>
      <c r="C61" s="5">
        <v>4477</v>
      </c>
      <c r="D61" s="12"/>
    </row>
    <row r="62" spans="1:4" x14ac:dyDescent="0.25">
      <c r="A62" s="2"/>
      <c r="B62" s="5"/>
      <c r="C62" s="5"/>
    </row>
    <row r="63" spans="1:4" x14ac:dyDescent="0.25">
      <c r="A63" s="10" t="s">
        <v>22</v>
      </c>
      <c r="B63" s="11">
        <f>B22-B50-B55</f>
        <v>46579.976000000002</v>
      </c>
      <c r="C63" s="11">
        <f>C22-C50-C55</f>
        <v>41692.199999999997</v>
      </c>
    </row>
    <row r="64" spans="1:4" x14ac:dyDescent="0.25">
      <c r="A64" s="2" t="s">
        <v>13</v>
      </c>
      <c r="B64" s="13">
        <f>B61/B60</f>
        <v>9.3003368574015199E-2</v>
      </c>
      <c r="C64" s="13">
        <f>C61/C60</f>
        <v>8.1174099859554497E-2</v>
      </c>
    </row>
    <row r="65" spans="1:3" x14ac:dyDescent="0.25">
      <c r="A65" s="1"/>
      <c r="B65" s="5"/>
      <c r="C65" s="5"/>
    </row>
    <row r="66" spans="1:3" x14ac:dyDescent="0.25">
      <c r="A66" s="2" t="s">
        <v>20</v>
      </c>
      <c r="B66" s="5">
        <v>0</v>
      </c>
      <c r="C66" s="5">
        <v>0</v>
      </c>
    </row>
    <row r="67" spans="1:3" x14ac:dyDescent="0.25">
      <c r="A67" s="2" t="s">
        <v>21</v>
      </c>
      <c r="B67" s="5">
        <f>B64*B63</f>
        <v>4332.0946760967827</v>
      </c>
      <c r="C67" s="5">
        <f>C64*C63</f>
        <v>3384.3268061645176</v>
      </c>
    </row>
    <row r="68" spans="1:3" x14ac:dyDescent="0.25">
      <c r="A68" s="8" t="s">
        <v>43</v>
      </c>
      <c r="B68" s="5">
        <f>B67-B66</f>
        <v>4332.0946760967827</v>
      </c>
      <c r="C68" s="5">
        <f>C67-C66</f>
        <v>3384.3268061645176</v>
      </c>
    </row>
    <row r="70" spans="1:3" x14ac:dyDescent="0.25">
      <c r="A70" s="8" t="s">
        <v>54</v>
      </c>
      <c r="B70" s="5">
        <f>B16-B67</f>
        <v>79722.141323903226</v>
      </c>
      <c r="C70" s="5">
        <f>C16-C67</f>
        <v>73647.733193835476</v>
      </c>
    </row>
    <row r="71" spans="1:3" x14ac:dyDescent="0.25">
      <c r="A71" s="8" t="s">
        <v>55</v>
      </c>
      <c r="B71" s="5">
        <f>B70/12</f>
        <v>6643.5117769919352</v>
      </c>
      <c r="C71" s="5">
        <f>C70/12</f>
        <v>6137.31109948629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>
      <selection activeCell="G12" sqref="G12"/>
    </sheetView>
  </sheetViews>
  <sheetFormatPr baseColWidth="10" defaultRowHeight="15" x14ac:dyDescent="0.25"/>
  <cols>
    <col min="1" max="1" width="27.140625" style="16" bestFit="1" customWidth="1"/>
  </cols>
  <sheetData>
    <row r="1" spans="1:2" x14ac:dyDescent="0.25">
      <c r="A1" s="16">
        <v>43101</v>
      </c>
      <c r="B1">
        <f>WEEKDAY(A1)</f>
        <v>2</v>
      </c>
    </row>
    <row r="2" spans="1:2" x14ac:dyDescent="0.25">
      <c r="A2" s="16">
        <v>43102</v>
      </c>
      <c r="B2">
        <f t="shared" ref="B2:B11" si="0">WEEKDAY(A2)</f>
        <v>3</v>
      </c>
    </row>
    <row r="3" spans="1:2" x14ac:dyDescent="0.25">
      <c r="A3" s="16">
        <v>43103</v>
      </c>
      <c r="B3">
        <f t="shared" si="0"/>
        <v>4</v>
      </c>
    </row>
    <row r="4" spans="1:2" x14ac:dyDescent="0.25">
      <c r="A4" s="16">
        <v>43104</v>
      </c>
      <c r="B4">
        <f t="shared" si="0"/>
        <v>5</v>
      </c>
    </row>
    <row r="5" spans="1:2" x14ac:dyDescent="0.25">
      <c r="A5" s="16">
        <v>43105</v>
      </c>
      <c r="B5">
        <f t="shared" si="0"/>
        <v>6</v>
      </c>
    </row>
    <row r="6" spans="1:2" x14ac:dyDescent="0.25">
      <c r="A6" s="16">
        <v>43106</v>
      </c>
      <c r="B6">
        <f t="shared" si="0"/>
        <v>7</v>
      </c>
    </row>
    <row r="7" spans="1:2" x14ac:dyDescent="0.25">
      <c r="A7" s="16">
        <v>43107</v>
      </c>
      <c r="B7">
        <f t="shared" si="0"/>
        <v>1</v>
      </c>
    </row>
    <row r="8" spans="1:2" x14ac:dyDescent="0.25">
      <c r="A8" s="16">
        <v>43108</v>
      </c>
      <c r="B8">
        <f t="shared" si="0"/>
        <v>2</v>
      </c>
    </row>
    <row r="9" spans="1:2" x14ac:dyDescent="0.25">
      <c r="A9" s="16">
        <v>43109</v>
      </c>
      <c r="B9">
        <f t="shared" si="0"/>
        <v>3</v>
      </c>
    </row>
    <row r="10" spans="1:2" x14ac:dyDescent="0.25">
      <c r="A10" s="16">
        <v>43110</v>
      </c>
      <c r="B10">
        <f t="shared" si="0"/>
        <v>4</v>
      </c>
    </row>
    <row r="11" spans="1:2" x14ac:dyDescent="0.25">
      <c r="A11" s="16">
        <v>43111</v>
      </c>
      <c r="B11">
        <f t="shared" si="0"/>
        <v>5</v>
      </c>
    </row>
    <row r="12" spans="1:2" x14ac:dyDescent="0.25">
      <c r="A12" s="16">
        <v>43112</v>
      </c>
    </row>
    <row r="13" spans="1:2" x14ac:dyDescent="0.25">
      <c r="A13" s="16">
        <v>43113</v>
      </c>
    </row>
    <row r="14" spans="1:2" x14ac:dyDescent="0.25">
      <c r="A14" s="16">
        <v>43114</v>
      </c>
    </row>
    <row r="15" spans="1:2" x14ac:dyDescent="0.25">
      <c r="A15" s="16">
        <v>43115</v>
      </c>
    </row>
    <row r="16" spans="1:2" x14ac:dyDescent="0.25">
      <c r="A16" s="16">
        <v>43116</v>
      </c>
    </row>
    <row r="17" spans="1:1" x14ac:dyDescent="0.25">
      <c r="A17" s="16">
        <v>43117</v>
      </c>
    </row>
    <row r="18" spans="1:1" x14ac:dyDescent="0.25">
      <c r="A18" s="16">
        <v>43118</v>
      </c>
    </row>
    <row r="19" spans="1:1" x14ac:dyDescent="0.25">
      <c r="A19" s="16">
        <v>43119</v>
      </c>
    </row>
    <row r="20" spans="1:1" x14ac:dyDescent="0.25">
      <c r="A20" s="16">
        <v>43120</v>
      </c>
    </row>
    <row r="21" spans="1:1" x14ac:dyDescent="0.25">
      <c r="A21" s="16">
        <v>43121</v>
      </c>
    </row>
    <row r="22" spans="1:1" x14ac:dyDescent="0.25">
      <c r="A22" s="16">
        <v>43122</v>
      </c>
    </row>
    <row r="23" spans="1:1" x14ac:dyDescent="0.25">
      <c r="A23" s="16">
        <v>43123</v>
      </c>
    </row>
    <row r="24" spans="1:1" x14ac:dyDescent="0.25">
      <c r="A24" s="16">
        <v>43124</v>
      </c>
    </row>
    <row r="25" spans="1:1" x14ac:dyDescent="0.25">
      <c r="A25" s="16">
        <v>43125</v>
      </c>
    </row>
    <row r="26" spans="1:1" x14ac:dyDescent="0.25">
      <c r="A26" s="16">
        <v>43126</v>
      </c>
    </row>
    <row r="27" spans="1:1" x14ac:dyDescent="0.25">
      <c r="A27" s="16">
        <v>43127</v>
      </c>
    </row>
    <row r="28" spans="1:1" x14ac:dyDescent="0.25">
      <c r="A28" s="16">
        <v>43128</v>
      </c>
    </row>
    <row r="29" spans="1:1" x14ac:dyDescent="0.25">
      <c r="A29" s="16">
        <v>43129</v>
      </c>
    </row>
    <row r="30" spans="1:1" x14ac:dyDescent="0.25">
      <c r="A30" s="16">
        <v>43130</v>
      </c>
    </row>
    <row r="31" spans="1:1" x14ac:dyDescent="0.25">
      <c r="A31" s="16">
        <v>43131</v>
      </c>
    </row>
    <row r="32" spans="1:1" x14ac:dyDescent="0.25">
      <c r="A32" s="16">
        <v>43132</v>
      </c>
    </row>
    <row r="33" spans="1:1" x14ac:dyDescent="0.25">
      <c r="A33" s="16">
        <v>43133</v>
      </c>
    </row>
    <row r="34" spans="1:1" x14ac:dyDescent="0.25">
      <c r="A34" s="16">
        <v>43134</v>
      </c>
    </row>
    <row r="35" spans="1:1" x14ac:dyDescent="0.25">
      <c r="A35" s="16">
        <v>43135</v>
      </c>
    </row>
    <row r="36" spans="1:1" x14ac:dyDescent="0.25">
      <c r="A36" s="16">
        <v>43136</v>
      </c>
    </row>
    <row r="37" spans="1:1" x14ac:dyDescent="0.25">
      <c r="A37" s="16">
        <v>43137</v>
      </c>
    </row>
    <row r="38" spans="1:1" x14ac:dyDescent="0.25">
      <c r="A38" s="16">
        <v>43138</v>
      </c>
    </row>
    <row r="39" spans="1:1" x14ac:dyDescent="0.25">
      <c r="A39" s="16">
        <v>43139</v>
      </c>
    </row>
    <row r="40" spans="1:1" x14ac:dyDescent="0.25">
      <c r="A40" s="16">
        <v>43140</v>
      </c>
    </row>
    <row r="41" spans="1:1" x14ac:dyDescent="0.25">
      <c r="A41" s="16">
        <v>43141</v>
      </c>
    </row>
    <row r="42" spans="1:1" x14ac:dyDescent="0.25">
      <c r="A42" s="16">
        <v>43142</v>
      </c>
    </row>
    <row r="43" spans="1:1" x14ac:dyDescent="0.25">
      <c r="A43" s="16">
        <v>43143</v>
      </c>
    </row>
    <row r="44" spans="1:1" x14ac:dyDescent="0.25">
      <c r="A44" s="16">
        <v>43144</v>
      </c>
    </row>
    <row r="45" spans="1:1" x14ac:dyDescent="0.25">
      <c r="A45" s="16">
        <v>43145</v>
      </c>
    </row>
    <row r="46" spans="1:1" x14ac:dyDescent="0.25">
      <c r="A46" s="16">
        <v>43146</v>
      </c>
    </row>
    <row r="47" spans="1:1" x14ac:dyDescent="0.25">
      <c r="A47" s="16">
        <v>43147</v>
      </c>
    </row>
    <row r="48" spans="1:1" x14ac:dyDescent="0.25">
      <c r="A48" s="16">
        <v>43148</v>
      </c>
    </row>
    <row r="49" spans="1:1" x14ac:dyDescent="0.25">
      <c r="A49" s="16">
        <v>43149</v>
      </c>
    </row>
    <row r="50" spans="1:1" x14ac:dyDescent="0.25">
      <c r="A50" s="16">
        <v>43150</v>
      </c>
    </row>
    <row r="51" spans="1:1" x14ac:dyDescent="0.25">
      <c r="A51" s="16">
        <v>43151</v>
      </c>
    </row>
    <row r="52" spans="1:1" x14ac:dyDescent="0.25">
      <c r="A52" s="16">
        <v>43152</v>
      </c>
    </row>
    <row r="53" spans="1:1" x14ac:dyDescent="0.25">
      <c r="A53" s="16">
        <v>43153</v>
      </c>
    </row>
    <row r="54" spans="1:1" x14ac:dyDescent="0.25">
      <c r="A54" s="16">
        <v>43154</v>
      </c>
    </row>
    <row r="55" spans="1:1" x14ac:dyDescent="0.25">
      <c r="A55" s="16">
        <v>43155</v>
      </c>
    </row>
    <row r="56" spans="1:1" x14ac:dyDescent="0.25">
      <c r="A56" s="16">
        <v>43156</v>
      </c>
    </row>
    <row r="57" spans="1:1" x14ac:dyDescent="0.25">
      <c r="A57" s="16">
        <v>43157</v>
      </c>
    </row>
    <row r="58" spans="1:1" x14ac:dyDescent="0.25">
      <c r="A58" s="16">
        <v>43158</v>
      </c>
    </row>
    <row r="59" spans="1:1" x14ac:dyDescent="0.25">
      <c r="A59" s="16">
        <v>43159</v>
      </c>
    </row>
    <row r="60" spans="1:1" x14ac:dyDescent="0.25">
      <c r="A60" s="16">
        <v>43160</v>
      </c>
    </row>
    <row r="61" spans="1:1" x14ac:dyDescent="0.25">
      <c r="A61" s="16">
        <v>43161</v>
      </c>
    </row>
    <row r="62" spans="1:1" x14ac:dyDescent="0.25">
      <c r="A62" s="16">
        <v>43162</v>
      </c>
    </row>
    <row r="63" spans="1:1" x14ac:dyDescent="0.25">
      <c r="A63" s="16">
        <v>43163</v>
      </c>
    </row>
    <row r="64" spans="1:1" x14ac:dyDescent="0.25">
      <c r="A64" s="16">
        <v>43164</v>
      </c>
    </row>
    <row r="65" spans="1:1" x14ac:dyDescent="0.25">
      <c r="A65" s="16">
        <v>43165</v>
      </c>
    </row>
    <row r="66" spans="1:1" x14ac:dyDescent="0.25">
      <c r="A66" s="16">
        <v>43166</v>
      </c>
    </row>
    <row r="67" spans="1:1" x14ac:dyDescent="0.25">
      <c r="A67" s="16">
        <v>43167</v>
      </c>
    </row>
    <row r="68" spans="1:1" x14ac:dyDescent="0.25">
      <c r="A68" s="16">
        <v>43168</v>
      </c>
    </row>
    <row r="69" spans="1:1" x14ac:dyDescent="0.25">
      <c r="A69" s="16">
        <v>43169</v>
      </c>
    </row>
    <row r="70" spans="1:1" x14ac:dyDescent="0.25">
      <c r="A70" s="16">
        <v>43170</v>
      </c>
    </row>
    <row r="71" spans="1:1" x14ac:dyDescent="0.25">
      <c r="A71" s="16">
        <v>43171</v>
      </c>
    </row>
    <row r="72" spans="1:1" x14ac:dyDescent="0.25">
      <c r="A72" s="16">
        <v>43172</v>
      </c>
    </row>
    <row r="73" spans="1:1" x14ac:dyDescent="0.25">
      <c r="A73" s="16">
        <v>43173</v>
      </c>
    </row>
    <row r="74" spans="1:1" x14ac:dyDescent="0.25">
      <c r="A74" s="16">
        <v>43174</v>
      </c>
    </row>
    <row r="75" spans="1:1" x14ac:dyDescent="0.25">
      <c r="A75" s="16">
        <v>43175</v>
      </c>
    </row>
    <row r="76" spans="1:1" x14ac:dyDescent="0.25">
      <c r="A76" s="16">
        <v>43176</v>
      </c>
    </row>
    <row r="77" spans="1:1" x14ac:dyDescent="0.25">
      <c r="A77" s="16">
        <v>43177</v>
      </c>
    </row>
    <row r="78" spans="1:1" x14ac:dyDescent="0.25">
      <c r="A78" s="16">
        <v>43178</v>
      </c>
    </row>
    <row r="79" spans="1:1" x14ac:dyDescent="0.25">
      <c r="A79" s="16">
        <v>43179</v>
      </c>
    </row>
    <row r="80" spans="1:1" x14ac:dyDescent="0.25">
      <c r="A80" s="16">
        <v>43180</v>
      </c>
    </row>
    <row r="81" spans="1:1" x14ac:dyDescent="0.25">
      <c r="A81" s="16">
        <v>43181</v>
      </c>
    </row>
    <row r="82" spans="1:1" x14ac:dyDescent="0.25">
      <c r="A82" s="16">
        <v>43182</v>
      </c>
    </row>
    <row r="83" spans="1:1" x14ac:dyDescent="0.25">
      <c r="A83" s="16">
        <v>43183</v>
      </c>
    </row>
    <row r="84" spans="1:1" x14ac:dyDescent="0.25">
      <c r="A84" s="16">
        <v>43184</v>
      </c>
    </row>
    <row r="85" spans="1:1" x14ac:dyDescent="0.25">
      <c r="A85" s="16">
        <v>43185</v>
      </c>
    </row>
    <row r="86" spans="1:1" x14ac:dyDescent="0.25">
      <c r="A86" s="16">
        <v>43186</v>
      </c>
    </row>
    <row r="87" spans="1:1" x14ac:dyDescent="0.25">
      <c r="A87" s="16">
        <v>43187</v>
      </c>
    </row>
    <row r="88" spans="1:1" x14ac:dyDescent="0.25">
      <c r="A88" s="16">
        <v>43188</v>
      </c>
    </row>
    <row r="89" spans="1:1" x14ac:dyDescent="0.25">
      <c r="A89" s="16">
        <v>43189</v>
      </c>
    </row>
    <row r="90" spans="1:1" x14ac:dyDescent="0.25">
      <c r="A90" s="16">
        <v>43190</v>
      </c>
    </row>
    <row r="91" spans="1:1" x14ac:dyDescent="0.25">
      <c r="A91" s="16">
        <v>43191</v>
      </c>
    </row>
    <row r="92" spans="1:1" x14ac:dyDescent="0.25">
      <c r="A92" s="16">
        <v>43192</v>
      </c>
    </row>
    <row r="93" spans="1:1" x14ac:dyDescent="0.25">
      <c r="A93" s="16">
        <v>43193</v>
      </c>
    </row>
    <row r="94" spans="1:1" x14ac:dyDescent="0.25">
      <c r="A94" s="16">
        <v>43194</v>
      </c>
    </row>
    <row r="95" spans="1:1" x14ac:dyDescent="0.25">
      <c r="A95" s="16">
        <v>43195</v>
      </c>
    </row>
    <row r="96" spans="1:1" x14ac:dyDescent="0.25">
      <c r="A96" s="16">
        <v>43196</v>
      </c>
    </row>
    <row r="97" spans="1:1" x14ac:dyDescent="0.25">
      <c r="A97" s="16">
        <v>43197</v>
      </c>
    </row>
    <row r="98" spans="1:1" x14ac:dyDescent="0.25">
      <c r="A98" s="16">
        <v>43198</v>
      </c>
    </row>
    <row r="99" spans="1:1" x14ac:dyDescent="0.25">
      <c r="A99" s="16">
        <v>43199</v>
      </c>
    </row>
    <row r="100" spans="1:1" x14ac:dyDescent="0.25">
      <c r="A100" s="16">
        <v>43200</v>
      </c>
    </row>
    <row r="101" spans="1:1" x14ac:dyDescent="0.25">
      <c r="A101" s="16">
        <v>43201</v>
      </c>
    </row>
    <row r="102" spans="1:1" x14ac:dyDescent="0.25">
      <c r="A102" s="16">
        <v>43202</v>
      </c>
    </row>
    <row r="103" spans="1:1" x14ac:dyDescent="0.25">
      <c r="A103" s="16">
        <v>43203</v>
      </c>
    </row>
    <row r="104" spans="1:1" x14ac:dyDescent="0.25">
      <c r="A104" s="16">
        <v>43204</v>
      </c>
    </row>
    <row r="105" spans="1:1" x14ac:dyDescent="0.25">
      <c r="A105" s="16">
        <v>43205</v>
      </c>
    </row>
    <row r="106" spans="1:1" x14ac:dyDescent="0.25">
      <c r="A106" s="16">
        <v>43206</v>
      </c>
    </row>
    <row r="107" spans="1:1" x14ac:dyDescent="0.25">
      <c r="A107" s="16">
        <v>43207</v>
      </c>
    </row>
    <row r="108" spans="1:1" x14ac:dyDescent="0.25">
      <c r="A108" s="16">
        <v>43208</v>
      </c>
    </row>
    <row r="109" spans="1:1" x14ac:dyDescent="0.25">
      <c r="A109" s="16">
        <v>43209</v>
      </c>
    </row>
    <row r="110" spans="1:1" x14ac:dyDescent="0.25">
      <c r="A110" s="16">
        <v>43210</v>
      </c>
    </row>
    <row r="111" spans="1:1" x14ac:dyDescent="0.25">
      <c r="A111" s="16">
        <v>43211</v>
      </c>
    </row>
    <row r="112" spans="1:1" x14ac:dyDescent="0.25">
      <c r="A112" s="16">
        <v>43212</v>
      </c>
    </row>
    <row r="113" spans="1:1" x14ac:dyDescent="0.25">
      <c r="A113" s="16">
        <v>43213</v>
      </c>
    </row>
    <row r="114" spans="1:1" x14ac:dyDescent="0.25">
      <c r="A114" s="16">
        <v>43214</v>
      </c>
    </row>
    <row r="115" spans="1:1" x14ac:dyDescent="0.25">
      <c r="A115" s="16">
        <v>43215</v>
      </c>
    </row>
    <row r="116" spans="1:1" x14ac:dyDescent="0.25">
      <c r="A116" s="16">
        <v>43216</v>
      </c>
    </row>
    <row r="117" spans="1:1" x14ac:dyDescent="0.25">
      <c r="A117" s="16">
        <v>43217</v>
      </c>
    </row>
    <row r="118" spans="1:1" x14ac:dyDescent="0.25">
      <c r="A118" s="16">
        <v>43218</v>
      </c>
    </row>
    <row r="119" spans="1:1" x14ac:dyDescent="0.25">
      <c r="A119" s="16">
        <v>43219</v>
      </c>
    </row>
    <row r="120" spans="1:1" x14ac:dyDescent="0.25">
      <c r="A120" s="16">
        <v>43220</v>
      </c>
    </row>
    <row r="121" spans="1:1" x14ac:dyDescent="0.25">
      <c r="A121" s="16">
        <v>43221</v>
      </c>
    </row>
    <row r="122" spans="1:1" x14ac:dyDescent="0.25">
      <c r="A122" s="16">
        <v>43222</v>
      </c>
    </row>
    <row r="123" spans="1:1" x14ac:dyDescent="0.25">
      <c r="A123" s="16">
        <v>43223</v>
      </c>
    </row>
    <row r="124" spans="1:1" x14ac:dyDescent="0.25">
      <c r="A124" s="16">
        <v>43224</v>
      </c>
    </row>
    <row r="125" spans="1:1" x14ac:dyDescent="0.25">
      <c r="A125" s="16">
        <v>43225</v>
      </c>
    </row>
    <row r="126" spans="1:1" x14ac:dyDescent="0.25">
      <c r="A126" s="16">
        <v>43226</v>
      </c>
    </row>
    <row r="127" spans="1:1" x14ac:dyDescent="0.25">
      <c r="A127" s="16">
        <v>43227</v>
      </c>
    </row>
    <row r="128" spans="1:1" x14ac:dyDescent="0.25">
      <c r="A128" s="16">
        <v>43228</v>
      </c>
    </row>
    <row r="129" spans="1:1" x14ac:dyDescent="0.25">
      <c r="A129" s="16">
        <v>43229</v>
      </c>
    </row>
    <row r="130" spans="1:1" x14ac:dyDescent="0.25">
      <c r="A130" s="16">
        <v>43230</v>
      </c>
    </row>
    <row r="131" spans="1:1" x14ac:dyDescent="0.25">
      <c r="A131" s="16">
        <v>43231</v>
      </c>
    </row>
    <row r="132" spans="1:1" x14ac:dyDescent="0.25">
      <c r="A132" s="16">
        <v>43232</v>
      </c>
    </row>
    <row r="133" spans="1:1" x14ac:dyDescent="0.25">
      <c r="A133" s="16">
        <v>43233</v>
      </c>
    </row>
    <row r="134" spans="1:1" x14ac:dyDescent="0.25">
      <c r="A134" s="16">
        <v>43234</v>
      </c>
    </row>
    <row r="135" spans="1:1" x14ac:dyDescent="0.25">
      <c r="A135" s="16">
        <v>43235</v>
      </c>
    </row>
    <row r="136" spans="1:1" x14ac:dyDescent="0.25">
      <c r="A136" s="16">
        <v>43236</v>
      </c>
    </row>
    <row r="137" spans="1:1" x14ac:dyDescent="0.25">
      <c r="A137" s="16">
        <v>43237</v>
      </c>
    </row>
    <row r="138" spans="1:1" x14ac:dyDescent="0.25">
      <c r="A138" s="16">
        <v>43238</v>
      </c>
    </row>
    <row r="139" spans="1:1" x14ac:dyDescent="0.25">
      <c r="A139" s="16">
        <v>43239</v>
      </c>
    </row>
    <row r="140" spans="1:1" x14ac:dyDescent="0.25">
      <c r="A140" s="16">
        <v>43240</v>
      </c>
    </row>
    <row r="141" spans="1:1" x14ac:dyDescent="0.25">
      <c r="A141" s="16">
        <v>43241</v>
      </c>
    </row>
    <row r="142" spans="1:1" x14ac:dyDescent="0.25">
      <c r="A142" s="16">
        <v>43242</v>
      </c>
    </row>
    <row r="143" spans="1:1" x14ac:dyDescent="0.25">
      <c r="A143" s="16">
        <v>43243</v>
      </c>
    </row>
    <row r="144" spans="1:1" x14ac:dyDescent="0.25">
      <c r="A144" s="16">
        <v>43244</v>
      </c>
    </row>
    <row r="145" spans="1:1" x14ac:dyDescent="0.25">
      <c r="A145" s="16">
        <v>43245</v>
      </c>
    </row>
    <row r="146" spans="1:1" x14ac:dyDescent="0.25">
      <c r="A146" s="16">
        <v>43246</v>
      </c>
    </row>
    <row r="147" spans="1:1" x14ac:dyDescent="0.25">
      <c r="A147" s="16">
        <v>43247</v>
      </c>
    </row>
    <row r="148" spans="1:1" x14ac:dyDescent="0.25">
      <c r="A148" s="16">
        <v>43248</v>
      </c>
    </row>
    <row r="149" spans="1:1" x14ac:dyDescent="0.25">
      <c r="A149" s="16">
        <v>43249</v>
      </c>
    </row>
    <row r="150" spans="1:1" x14ac:dyDescent="0.25">
      <c r="A150" s="16">
        <v>43250</v>
      </c>
    </row>
    <row r="151" spans="1:1" x14ac:dyDescent="0.25">
      <c r="A151" s="16">
        <v>43251</v>
      </c>
    </row>
    <row r="152" spans="1:1" x14ac:dyDescent="0.25">
      <c r="A152" s="16">
        <v>43252</v>
      </c>
    </row>
    <row r="153" spans="1:1" x14ac:dyDescent="0.25">
      <c r="A153" s="16">
        <v>43253</v>
      </c>
    </row>
    <row r="154" spans="1:1" x14ac:dyDescent="0.25">
      <c r="A154" s="16">
        <v>43254</v>
      </c>
    </row>
    <row r="155" spans="1:1" x14ac:dyDescent="0.25">
      <c r="A155" s="16">
        <v>43255</v>
      </c>
    </row>
    <row r="156" spans="1:1" x14ac:dyDescent="0.25">
      <c r="A156" s="16">
        <v>43256</v>
      </c>
    </row>
    <row r="157" spans="1:1" x14ac:dyDescent="0.25">
      <c r="A157" s="16">
        <v>43257</v>
      </c>
    </row>
    <row r="158" spans="1:1" x14ac:dyDescent="0.25">
      <c r="A158" s="16">
        <v>43258</v>
      </c>
    </row>
    <row r="159" spans="1:1" x14ac:dyDescent="0.25">
      <c r="A159" s="16">
        <v>43259</v>
      </c>
    </row>
    <row r="160" spans="1:1" x14ac:dyDescent="0.25">
      <c r="A160" s="16">
        <v>43260</v>
      </c>
    </row>
    <row r="161" spans="1:1" x14ac:dyDescent="0.25">
      <c r="A161" s="16">
        <v>43261</v>
      </c>
    </row>
    <row r="162" spans="1:1" x14ac:dyDescent="0.25">
      <c r="A162" s="16">
        <v>43262</v>
      </c>
    </row>
    <row r="163" spans="1:1" x14ac:dyDescent="0.25">
      <c r="A163" s="16">
        <v>43263</v>
      </c>
    </row>
    <row r="164" spans="1:1" x14ac:dyDescent="0.25">
      <c r="A164" s="16">
        <v>43264</v>
      </c>
    </row>
    <row r="165" spans="1:1" x14ac:dyDescent="0.25">
      <c r="A165" s="16">
        <v>43265</v>
      </c>
    </row>
    <row r="166" spans="1:1" x14ac:dyDescent="0.25">
      <c r="A166" s="16">
        <v>43266</v>
      </c>
    </row>
    <row r="167" spans="1:1" x14ac:dyDescent="0.25">
      <c r="A167" s="16">
        <v>43267</v>
      </c>
    </row>
    <row r="168" spans="1:1" x14ac:dyDescent="0.25">
      <c r="A168" s="16">
        <v>43268</v>
      </c>
    </row>
    <row r="169" spans="1:1" x14ac:dyDescent="0.25">
      <c r="A169" s="16">
        <v>43269</v>
      </c>
    </row>
    <row r="170" spans="1:1" x14ac:dyDescent="0.25">
      <c r="A170" s="16">
        <v>43270</v>
      </c>
    </row>
    <row r="171" spans="1:1" x14ac:dyDescent="0.25">
      <c r="A171" s="16">
        <v>43271</v>
      </c>
    </row>
    <row r="172" spans="1:1" x14ac:dyDescent="0.25">
      <c r="A172" s="16">
        <v>43272</v>
      </c>
    </row>
    <row r="173" spans="1:1" x14ac:dyDescent="0.25">
      <c r="A173" s="16">
        <v>43273</v>
      </c>
    </row>
    <row r="174" spans="1:1" x14ac:dyDescent="0.25">
      <c r="A174" s="16">
        <v>43274</v>
      </c>
    </row>
    <row r="175" spans="1:1" x14ac:dyDescent="0.25">
      <c r="A175" s="16">
        <v>43275</v>
      </c>
    </row>
    <row r="176" spans="1:1" x14ac:dyDescent="0.25">
      <c r="A176" s="16">
        <v>43276</v>
      </c>
    </row>
    <row r="177" spans="1:1" x14ac:dyDescent="0.25">
      <c r="A177" s="16">
        <v>43277</v>
      </c>
    </row>
    <row r="178" spans="1:1" x14ac:dyDescent="0.25">
      <c r="A178" s="16">
        <v>43278</v>
      </c>
    </row>
    <row r="179" spans="1:1" x14ac:dyDescent="0.25">
      <c r="A179" s="16">
        <v>43279</v>
      </c>
    </row>
    <row r="180" spans="1:1" x14ac:dyDescent="0.25">
      <c r="A180" s="16">
        <v>43280</v>
      </c>
    </row>
    <row r="181" spans="1:1" x14ac:dyDescent="0.25">
      <c r="A181" s="16">
        <v>43281</v>
      </c>
    </row>
    <row r="182" spans="1:1" x14ac:dyDescent="0.25">
      <c r="A182" s="16">
        <v>43282</v>
      </c>
    </row>
    <row r="183" spans="1:1" x14ac:dyDescent="0.25">
      <c r="A183" s="16">
        <v>43283</v>
      </c>
    </row>
    <row r="184" spans="1:1" x14ac:dyDescent="0.25">
      <c r="A184" s="16">
        <v>43284</v>
      </c>
    </row>
    <row r="185" spans="1:1" x14ac:dyDescent="0.25">
      <c r="A185" s="16">
        <v>43285</v>
      </c>
    </row>
    <row r="186" spans="1:1" x14ac:dyDescent="0.25">
      <c r="A186" s="16">
        <v>43286</v>
      </c>
    </row>
    <row r="187" spans="1:1" x14ac:dyDescent="0.25">
      <c r="A187" s="16">
        <v>43287</v>
      </c>
    </row>
    <row r="188" spans="1:1" x14ac:dyDescent="0.25">
      <c r="A188" s="16">
        <v>43288</v>
      </c>
    </row>
    <row r="189" spans="1:1" x14ac:dyDescent="0.25">
      <c r="A189" s="16">
        <v>43289</v>
      </c>
    </row>
    <row r="190" spans="1:1" x14ac:dyDescent="0.25">
      <c r="A190" s="16">
        <v>43290</v>
      </c>
    </row>
    <row r="191" spans="1:1" x14ac:dyDescent="0.25">
      <c r="A191" s="16">
        <v>43291</v>
      </c>
    </row>
    <row r="192" spans="1:1" x14ac:dyDescent="0.25">
      <c r="A192" s="16">
        <v>43292</v>
      </c>
    </row>
    <row r="193" spans="1:1" x14ac:dyDescent="0.25">
      <c r="A193" s="16">
        <v>43293</v>
      </c>
    </row>
    <row r="194" spans="1:1" x14ac:dyDescent="0.25">
      <c r="A194" s="16">
        <v>43294</v>
      </c>
    </row>
    <row r="195" spans="1:1" x14ac:dyDescent="0.25">
      <c r="A195" s="16">
        <v>43295</v>
      </c>
    </row>
    <row r="196" spans="1:1" x14ac:dyDescent="0.25">
      <c r="A196" s="16">
        <v>43296</v>
      </c>
    </row>
    <row r="197" spans="1:1" x14ac:dyDescent="0.25">
      <c r="A197" s="16">
        <v>43297</v>
      </c>
    </row>
    <row r="198" spans="1:1" x14ac:dyDescent="0.25">
      <c r="A198" s="16">
        <v>43298</v>
      </c>
    </row>
    <row r="199" spans="1:1" x14ac:dyDescent="0.25">
      <c r="A199" s="16">
        <v>43299</v>
      </c>
    </row>
    <row r="200" spans="1:1" x14ac:dyDescent="0.25">
      <c r="A200" s="16">
        <v>43300</v>
      </c>
    </row>
    <row r="201" spans="1:1" x14ac:dyDescent="0.25">
      <c r="A201" s="16">
        <v>43301</v>
      </c>
    </row>
    <row r="202" spans="1:1" x14ac:dyDescent="0.25">
      <c r="A202" s="16">
        <v>43302</v>
      </c>
    </row>
    <row r="203" spans="1:1" x14ac:dyDescent="0.25">
      <c r="A203" s="16">
        <v>43303</v>
      </c>
    </row>
    <row r="204" spans="1:1" x14ac:dyDescent="0.25">
      <c r="A204" s="16">
        <v>43304</v>
      </c>
    </row>
    <row r="205" spans="1:1" x14ac:dyDescent="0.25">
      <c r="A205" s="16">
        <v>43305</v>
      </c>
    </row>
    <row r="206" spans="1:1" x14ac:dyDescent="0.25">
      <c r="A206" s="16">
        <v>43306</v>
      </c>
    </row>
    <row r="207" spans="1:1" x14ac:dyDescent="0.25">
      <c r="A207" s="16">
        <v>43307</v>
      </c>
    </row>
    <row r="208" spans="1:1" x14ac:dyDescent="0.25">
      <c r="A208" s="16">
        <v>43308</v>
      </c>
    </row>
    <row r="209" spans="1:1" x14ac:dyDescent="0.25">
      <c r="A209" s="16">
        <v>43309</v>
      </c>
    </row>
    <row r="210" spans="1:1" x14ac:dyDescent="0.25">
      <c r="A210" s="16">
        <v>43310</v>
      </c>
    </row>
    <row r="211" spans="1:1" x14ac:dyDescent="0.25">
      <c r="A211" s="16">
        <v>43311</v>
      </c>
    </row>
    <row r="212" spans="1:1" x14ac:dyDescent="0.25">
      <c r="A212" s="16">
        <v>43312</v>
      </c>
    </row>
    <row r="213" spans="1:1" x14ac:dyDescent="0.25">
      <c r="A213" s="16">
        <v>43313</v>
      </c>
    </row>
    <row r="214" spans="1:1" x14ac:dyDescent="0.25">
      <c r="A214" s="16">
        <v>43314</v>
      </c>
    </row>
    <row r="215" spans="1:1" x14ac:dyDescent="0.25">
      <c r="A215" s="16">
        <v>43315</v>
      </c>
    </row>
    <row r="216" spans="1:1" x14ac:dyDescent="0.25">
      <c r="A216" s="16">
        <v>43316</v>
      </c>
    </row>
    <row r="217" spans="1:1" x14ac:dyDescent="0.25">
      <c r="A217" s="16">
        <v>43317</v>
      </c>
    </row>
    <row r="218" spans="1:1" x14ac:dyDescent="0.25">
      <c r="A218" s="16">
        <v>43318</v>
      </c>
    </row>
    <row r="219" spans="1:1" x14ac:dyDescent="0.25">
      <c r="A219" s="16">
        <v>43319</v>
      </c>
    </row>
    <row r="220" spans="1:1" x14ac:dyDescent="0.25">
      <c r="A220" s="16">
        <v>43320</v>
      </c>
    </row>
    <row r="221" spans="1:1" x14ac:dyDescent="0.25">
      <c r="A221" s="16">
        <v>43321</v>
      </c>
    </row>
    <row r="222" spans="1:1" x14ac:dyDescent="0.25">
      <c r="A222" s="16">
        <v>43322</v>
      </c>
    </row>
    <row r="223" spans="1:1" x14ac:dyDescent="0.25">
      <c r="A223" s="16">
        <v>43323</v>
      </c>
    </row>
    <row r="224" spans="1:1" x14ac:dyDescent="0.25">
      <c r="A224" s="16">
        <v>43324</v>
      </c>
    </row>
    <row r="225" spans="1:1" x14ac:dyDescent="0.25">
      <c r="A225" s="16">
        <v>43325</v>
      </c>
    </row>
    <row r="226" spans="1:1" x14ac:dyDescent="0.25">
      <c r="A226" s="16">
        <v>43326</v>
      </c>
    </row>
    <row r="227" spans="1:1" x14ac:dyDescent="0.25">
      <c r="A227" s="16">
        <v>43327</v>
      </c>
    </row>
    <row r="228" spans="1:1" x14ac:dyDescent="0.25">
      <c r="A228" s="16">
        <v>43328</v>
      </c>
    </row>
    <row r="229" spans="1:1" x14ac:dyDescent="0.25">
      <c r="A229" s="16">
        <v>43329</v>
      </c>
    </row>
    <row r="230" spans="1:1" x14ac:dyDescent="0.25">
      <c r="A230" s="16">
        <v>43330</v>
      </c>
    </row>
    <row r="231" spans="1:1" x14ac:dyDescent="0.25">
      <c r="A231" s="16">
        <v>43331</v>
      </c>
    </row>
    <row r="232" spans="1:1" x14ac:dyDescent="0.25">
      <c r="A232" s="16">
        <v>43332</v>
      </c>
    </row>
    <row r="233" spans="1:1" x14ac:dyDescent="0.25">
      <c r="A233" s="16">
        <v>43333</v>
      </c>
    </row>
    <row r="234" spans="1:1" x14ac:dyDescent="0.25">
      <c r="A234" s="16">
        <v>43334</v>
      </c>
    </row>
    <row r="235" spans="1:1" x14ac:dyDescent="0.25">
      <c r="A235" s="16">
        <v>43335</v>
      </c>
    </row>
    <row r="236" spans="1:1" x14ac:dyDescent="0.25">
      <c r="A236" s="16">
        <v>43336</v>
      </c>
    </row>
    <row r="237" spans="1:1" x14ac:dyDescent="0.25">
      <c r="A237" s="16">
        <v>43337</v>
      </c>
    </row>
    <row r="238" spans="1:1" x14ac:dyDescent="0.25">
      <c r="A238" s="16">
        <v>43338</v>
      </c>
    </row>
    <row r="239" spans="1:1" x14ac:dyDescent="0.25">
      <c r="A239" s="16">
        <v>43339</v>
      </c>
    </row>
    <row r="240" spans="1:1" x14ac:dyDescent="0.25">
      <c r="A240" s="16">
        <v>43340</v>
      </c>
    </row>
    <row r="241" spans="1:1" x14ac:dyDescent="0.25">
      <c r="A241" s="16">
        <v>43341</v>
      </c>
    </row>
    <row r="242" spans="1:1" x14ac:dyDescent="0.25">
      <c r="A242" s="16">
        <v>43342</v>
      </c>
    </row>
    <row r="243" spans="1:1" x14ac:dyDescent="0.25">
      <c r="A243" s="16">
        <v>43343</v>
      </c>
    </row>
    <row r="244" spans="1:1" x14ac:dyDescent="0.25">
      <c r="A244" s="16">
        <v>43344</v>
      </c>
    </row>
    <row r="245" spans="1:1" x14ac:dyDescent="0.25">
      <c r="A245" s="16">
        <v>43345</v>
      </c>
    </row>
    <row r="246" spans="1:1" x14ac:dyDescent="0.25">
      <c r="A246" s="16">
        <v>43346</v>
      </c>
    </row>
    <row r="247" spans="1:1" x14ac:dyDescent="0.25">
      <c r="A247" s="16">
        <v>43347</v>
      </c>
    </row>
    <row r="248" spans="1:1" x14ac:dyDescent="0.25">
      <c r="A248" s="16">
        <v>43348</v>
      </c>
    </row>
    <row r="249" spans="1:1" x14ac:dyDescent="0.25">
      <c r="A249" s="16">
        <v>43349</v>
      </c>
    </row>
    <row r="250" spans="1:1" x14ac:dyDescent="0.25">
      <c r="A250" s="16">
        <v>43350</v>
      </c>
    </row>
    <row r="251" spans="1:1" x14ac:dyDescent="0.25">
      <c r="A251" s="16">
        <v>43351</v>
      </c>
    </row>
    <row r="252" spans="1:1" x14ac:dyDescent="0.25">
      <c r="A252" s="16">
        <v>43352</v>
      </c>
    </row>
    <row r="253" spans="1:1" x14ac:dyDescent="0.25">
      <c r="A253" s="16">
        <v>43353</v>
      </c>
    </row>
    <row r="254" spans="1:1" x14ac:dyDescent="0.25">
      <c r="A254" s="16">
        <v>43354</v>
      </c>
    </row>
    <row r="255" spans="1:1" x14ac:dyDescent="0.25">
      <c r="A255" s="16">
        <v>43355</v>
      </c>
    </row>
    <row r="256" spans="1:1" x14ac:dyDescent="0.25">
      <c r="A256" s="16">
        <v>43356</v>
      </c>
    </row>
    <row r="257" spans="1:1" x14ac:dyDescent="0.25">
      <c r="A257" s="16">
        <v>43357</v>
      </c>
    </row>
    <row r="258" spans="1:1" x14ac:dyDescent="0.25">
      <c r="A258" s="16">
        <v>43358</v>
      </c>
    </row>
    <row r="259" spans="1:1" x14ac:dyDescent="0.25">
      <c r="A259" s="16">
        <v>43359</v>
      </c>
    </row>
    <row r="260" spans="1:1" x14ac:dyDescent="0.25">
      <c r="A260" s="16">
        <v>43360</v>
      </c>
    </row>
    <row r="261" spans="1:1" x14ac:dyDescent="0.25">
      <c r="A261" s="16">
        <v>43361</v>
      </c>
    </row>
    <row r="262" spans="1:1" x14ac:dyDescent="0.25">
      <c r="A262" s="16">
        <v>43362</v>
      </c>
    </row>
    <row r="263" spans="1:1" x14ac:dyDescent="0.25">
      <c r="A263" s="16">
        <v>43363</v>
      </c>
    </row>
    <row r="264" spans="1:1" x14ac:dyDescent="0.25">
      <c r="A264" s="16">
        <v>43364</v>
      </c>
    </row>
    <row r="265" spans="1:1" x14ac:dyDescent="0.25">
      <c r="A265" s="16">
        <v>43365</v>
      </c>
    </row>
    <row r="266" spans="1:1" x14ac:dyDescent="0.25">
      <c r="A266" s="16">
        <v>43366</v>
      </c>
    </row>
    <row r="267" spans="1:1" x14ac:dyDescent="0.25">
      <c r="A267" s="16">
        <v>43367</v>
      </c>
    </row>
    <row r="268" spans="1:1" x14ac:dyDescent="0.25">
      <c r="A268" s="16">
        <v>43368</v>
      </c>
    </row>
    <row r="269" spans="1:1" x14ac:dyDescent="0.25">
      <c r="A269" s="16">
        <v>43369</v>
      </c>
    </row>
    <row r="270" spans="1:1" x14ac:dyDescent="0.25">
      <c r="A270" s="16">
        <v>43370</v>
      </c>
    </row>
    <row r="271" spans="1:1" x14ac:dyDescent="0.25">
      <c r="A271" s="16">
        <v>43371</v>
      </c>
    </row>
    <row r="272" spans="1:1" x14ac:dyDescent="0.25">
      <c r="A272" s="16">
        <v>43372</v>
      </c>
    </row>
    <row r="273" spans="1:1" x14ac:dyDescent="0.25">
      <c r="A273" s="16">
        <v>43373</v>
      </c>
    </row>
    <row r="274" spans="1:1" x14ac:dyDescent="0.25">
      <c r="A274" s="16">
        <v>43374</v>
      </c>
    </row>
    <row r="275" spans="1:1" x14ac:dyDescent="0.25">
      <c r="A275" s="16">
        <v>43375</v>
      </c>
    </row>
    <row r="276" spans="1:1" x14ac:dyDescent="0.25">
      <c r="A276" s="16">
        <v>43376</v>
      </c>
    </row>
    <row r="277" spans="1:1" x14ac:dyDescent="0.25">
      <c r="A277" s="16">
        <v>43377</v>
      </c>
    </row>
    <row r="278" spans="1:1" x14ac:dyDescent="0.25">
      <c r="A278" s="16">
        <v>43378</v>
      </c>
    </row>
    <row r="279" spans="1:1" x14ac:dyDescent="0.25">
      <c r="A279" s="16">
        <v>43379</v>
      </c>
    </row>
    <row r="280" spans="1:1" x14ac:dyDescent="0.25">
      <c r="A280" s="16">
        <v>43380</v>
      </c>
    </row>
    <row r="281" spans="1:1" x14ac:dyDescent="0.25">
      <c r="A281" s="16">
        <v>43381</v>
      </c>
    </row>
    <row r="282" spans="1:1" x14ac:dyDescent="0.25">
      <c r="A282" s="16">
        <v>43382</v>
      </c>
    </row>
    <row r="283" spans="1:1" x14ac:dyDescent="0.25">
      <c r="A283" s="16">
        <v>43383</v>
      </c>
    </row>
    <row r="284" spans="1:1" x14ac:dyDescent="0.25">
      <c r="A284" s="16">
        <v>43384</v>
      </c>
    </row>
    <row r="285" spans="1:1" x14ac:dyDescent="0.25">
      <c r="A285" s="16">
        <v>43385</v>
      </c>
    </row>
    <row r="286" spans="1:1" x14ac:dyDescent="0.25">
      <c r="A286" s="16">
        <v>43386</v>
      </c>
    </row>
    <row r="287" spans="1:1" x14ac:dyDescent="0.25">
      <c r="A287" s="16">
        <v>43387</v>
      </c>
    </row>
    <row r="288" spans="1:1" x14ac:dyDescent="0.25">
      <c r="A288" s="16">
        <v>43388</v>
      </c>
    </row>
    <row r="289" spans="1:1" x14ac:dyDescent="0.25">
      <c r="A289" s="16">
        <v>43389</v>
      </c>
    </row>
    <row r="290" spans="1:1" x14ac:dyDescent="0.25">
      <c r="A290" s="16">
        <v>43390</v>
      </c>
    </row>
    <row r="291" spans="1:1" x14ac:dyDescent="0.25">
      <c r="A291" s="16">
        <v>43391</v>
      </c>
    </row>
    <row r="292" spans="1:1" x14ac:dyDescent="0.25">
      <c r="A292" s="16">
        <v>43392</v>
      </c>
    </row>
    <row r="293" spans="1:1" x14ac:dyDescent="0.25">
      <c r="A293" s="16">
        <v>43393</v>
      </c>
    </row>
    <row r="294" spans="1:1" x14ac:dyDescent="0.25">
      <c r="A294" s="16">
        <v>43394</v>
      </c>
    </row>
    <row r="295" spans="1:1" x14ac:dyDescent="0.25">
      <c r="A295" s="16">
        <v>43395</v>
      </c>
    </row>
    <row r="296" spans="1:1" x14ac:dyDescent="0.25">
      <c r="A296" s="16">
        <v>43396</v>
      </c>
    </row>
    <row r="297" spans="1:1" x14ac:dyDescent="0.25">
      <c r="A297" s="16">
        <v>43397</v>
      </c>
    </row>
    <row r="298" spans="1:1" x14ac:dyDescent="0.25">
      <c r="A298" s="16">
        <v>43398</v>
      </c>
    </row>
    <row r="299" spans="1:1" x14ac:dyDescent="0.25">
      <c r="A299" s="16">
        <v>43399</v>
      </c>
    </row>
    <row r="300" spans="1:1" x14ac:dyDescent="0.25">
      <c r="A300" s="16">
        <v>43400</v>
      </c>
    </row>
    <row r="301" spans="1:1" x14ac:dyDescent="0.25">
      <c r="A301" s="16">
        <v>43401</v>
      </c>
    </row>
    <row r="302" spans="1:1" x14ac:dyDescent="0.25">
      <c r="A302" s="16">
        <v>43402</v>
      </c>
    </row>
    <row r="303" spans="1:1" x14ac:dyDescent="0.25">
      <c r="A303" s="16">
        <v>43403</v>
      </c>
    </row>
    <row r="304" spans="1:1" x14ac:dyDescent="0.25">
      <c r="A304" s="16">
        <v>43404</v>
      </c>
    </row>
    <row r="305" spans="1:1" x14ac:dyDescent="0.25">
      <c r="A305" s="16">
        <v>43405</v>
      </c>
    </row>
    <row r="306" spans="1:1" x14ac:dyDescent="0.25">
      <c r="A306" s="16">
        <v>43406</v>
      </c>
    </row>
    <row r="307" spans="1:1" x14ac:dyDescent="0.25">
      <c r="A307" s="16">
        <v>43407</v>
      </c>
    </row>
    <row r="308" spans="1:1" x14ac:dyDescent="0.25">
      <c r="A308" s="16">
        <v>43408</v>
      </c>
    </row>
    <row r="309" spans="1:1" x14ac:dyDescent="0.25">
      <c r="A309" s="16">
        <v>43409</v>
      </c>
    </row>
    <row r="310" spans="1:1" x14ac:dyDescent="0.25">
      <c r="A310" s="16">
        <v>43410</v>
      </c>
    </row>
    <row r="311" spans="1:1" x14ac:dyDescent="0.25">
      <c r="A311" s="16">
        <v>43411</v>
      </c>
    </row>
    <row r="312" spans="1:1" x14ac:dyDescent="0.25">
      <c r="A312" s="16">
        <v>43412</v>
      </c>
    </row>
    <row r="313" spans="1:1" x14ac:dyDescent="0.25">
      <c r="A313" s="16">
        <v>43413</v>
      </c>
    </row>
    <row r="314" spans="1:1" x14ac:dyDescent="0.25">
      <c r="A314" s="16">
        <v>43414</v>
      </c>
    </row>
    <row r="315" spans="1:1" x14ac:dyDescent="0.25">
      <c r="A315" s="16">
        <v>43415</v>
      </c>
    </row>
    <row r="316" spans="1:1" x14ac:dyDescent="0.25">
      <c r="A316" s="16">
        <v>43416</v>
      </c>
    </row>
    <row r="317" spans="1:1" x14ac:dyDescent="0.25">
      <c r="A317" s="16">
        <v>43417</v>
      </c>
    </row>
    <row r="318" spans="1:1" x14ac:dyDescent="0.25">
      <c r="A318" s="16">
        <v>43418</v>
      </c>
    </row>
    <row r="319" spans="1:1" x14ac:dyDescent="0.25">
      <c r="A319" s="16">
        <v>43419</v>
      </c>
    </row>
    <row r="320" spans="1:1" x14ac:dyDescent="0.25">
      <c r="A320" s="16">
        <v>43420</v>
      </c>
    </row>
    <row r="321" spans="1:1" x14ac:dyDescent="0.25">
      <c r="A321" s="16">
        <v>43421</v>
      </c>
    </row>
    <row r="322" spans="1:1" x14ac:dyDescent="0.25">
      <c r="A322" s="16">
        <v>43422</v>
      </c>
    </row>
    <row r="323" spans="1:1" x14ac:dyDescent="0.25">
      <c r="A323" s="16">
        <v>43423</v>
      </c>
    </row>
    <row r="324" spans="1:1" x14ac:dyDescent="0.25">
      <c r="A324" s="16">
        <v>43424</v>
      </c>
    </row>
    <row r="325" spans="1:1" x14ac:dyDescent="0.25">
      <c r="A325" s="16">
        <v>43425</v>
      </c>
    </row>
    <row r="326" spans="1:1" x14ac:dyDescent="0.25">
      <c r="A326" s="16">
        <v>43426</v>
      </c>
    </row>
    <row r="327" spans="1:1" x14ac:dyDescent="0.25">
      <c r="A327" s="16">
        <v>43427</v>
      </c>
    </row>
    <row r="328" spans="1:1" x14ac:dyDescent="0.25">
      <c r="A328" s="16">
        <v>43428</v>
      </c>
    </row>
    <row r="329" spans="1:1" x14ac:dyDescent="0.25">
      <c r="A329" s="16">
        <v>43429</v>
      </c>
    </row>
    <row r="330" spans="1:1" x14ac:dyDescent="0.25">
      <c r="A330" s="16">
        <v>43430</v>
      </c>
    </row>
    <row r="331" spans="1:1" x14ac:dyDescent="0.25">
      <c r="A331" s="16">
        <v>43431</v>
      </c>
    </row>
    <row r="332" spans="1:1" x14ac:dyDescent="0.25">
      <c r="A332" s="16">
        <v>43432</v>
      </c>
    </row>
    <row r="333" spans="1:1" x14ac:dyDescent="0.25">
      <c r="A333" s="16">
        <v>43433</v>
      </c>
    </row>
    <row r="334" spans="1:1" x14ac:dyDescent="0.25">
      <c r="A334" s="16">
        <v>43434</v>
      </c>
    </row>
    <row r="335" spans="1:1" x14ac:dyDescent="0.25">
      <c r="A335" s="16">
        <v>43435</v>
      </c>
    </row>
    <row r="336" spans="1:1" x14ac:dyDescent="0.25">
      <c r="A336" s="16">
        <v>43436</v>
      </c>
    </row>
    <row r="337" spans="1:2" x14ac:dyDescent="0.25">
      <c r="A337" s="16">
        <v>43437</v>
      </c>
    </row>
    <row r="338" spans="1:2" x14ac:dyDescent="0.25">
      <c r="A338" s="16">
        <v>43438</v>
      </c>
    </row>
    <row r="339" spans="1:2" x14ac:dyDescent="0.25">
      <c r="A339" s="16">
        <v>43439</v>
      </c>
    </row>
    <row r="340" spans="1:2" x14ac:dyDescent="0.25">
      <c r="A340" s="16">
        <v>43440</v>
      </c>
    </row>
    <row r="341" spans="1:2" x14ac:dyDescent="0.25">
      <c r="A341" s="16">
        <v>43441</v>
      </c>
    </row>
    <row r="342" spans="1:2" x14ac:dyDescent="0.25">
      <c r="A342" s="16">
        <v>43442</v>
      </c>
    </row>
    <row r="343" spans="1:2" x14ac:dyDescent="0.25">
      <c r="A343" s="16">
        <v>43443</v>
      </c>
    </row>
    <row r="344" spans="1:2" x14ac:dyDescent="0.25">
      <c r="A344" s="16">
        <v>43444</v>
      </c>
    </row>
    <row r="345" spans="1:2" x14ac:dyDescent="0.25">
      <c r="A345" s="16">
        <v>43445</v>
      </c>
    </row>
    <row r="346" spans="1:2" x14ac:dyDescent="0.25">
      <c r="A346" s="16">
        <v>43446</v>
      </c>
    </row>
    <row r="347" spans="1:2" x14ac:dyDescent="0.25">
      <c r="A347" s="16">
        <v>43447</v>
      </c>
    </row>
    <row r="348" spans="1:2" x14ac:dyDescent="0.25">
      <c r="A348" s="16">
        <v>43448</v>
      </c>
    </row>
    <row r="349" spans="1:2" x14ac:dyDescent="0.25">
      <c r="A349" s="16">
        <v>43449</v>
      </c>
    </row>
    <row r="350" spans="1:2" x14ac:dyDescent="0.25">
      <c r="A350" s="16">
        <v>43450</v>
      </c>
      <c r="B350">
        <f>WEEKDAY(A350)</f>
        <v>1</v>
      </c>
    </row>
    <row r="351" spans="1:2" x14ac:dyDescent="0.25">
      <c r="A351" s="16">
        <v>43451</v>
      </c>
    </row>
    <row r="352" spans="1:2" x14ac:dyDescent="0.25">
      <c r="A352" s="16">
        <v>43452</v>
      </c>
    </row>
    <row r="353" spans="1:1" x14ac:dyDescent="0.25">
      <c r="A353" s="16">
        <v>43453</v>
      </c>
    </row>
    <row r="354" spans="1:1" x14ac:dyDescent="0.25">
      <c r="A354" s="16">
        <v>43454</v>
      </c>
    </row>
    <row r="355" spans="1:1" x14ac:dyDescent="0.25">
      <c r="A355" s="16">
        <v>43455</v>
      </c>
    </row>
    <row r="356" spans="1:1" x14ac:dyDescent="0.25">
      <c r="A356" s="16">
        <v>43456</v>
      </c>
    </row>
    <row r="357" spans="1:1" x14ac:dyDescent="0.25">
      <c r="A357" s="16">
        <v>43457</v>
      </c>
    </row>
    <row r="358" spans="1:1" x14ac:dyDescent="0.25">
      <c r="A358" s="16">
        <v>43458</v>
      </c>
    </row>
    <row r="359" spans="1:1" x14ac:dyDescent="0.25">
      <c r="A359" s="16">
        <v>43459</v>
      </c>
    </row>
    <row r="360" spans="1:1" x14ac:dyDescent="0.25">
      <c r="A360" s="16">
        <v>43460</v>
      </c>
    </row>
    <row r="361" spans="1:1" x14ac:dyDescent="0.25">
      <c r="A361" s="16">
        <v>43461</v>
      </c>
    </row>
    <row r="362" spans="1:1" x14ac:dyDescent="0.25">
      <c r="A362" s="16">
        <v>43462</v>
      </c>
    </row>
    <row r="363" spans="1:1" x14ac:dyDescent="0.25">
      <c r="A363" s="16">
        <v>43463</v>
      </c>
    </row>
    <row r="364" spans="1:1" x14ac:dyDescent="0.25">
      <c r="A364" s="16">
        <v>43464</v>
      </c>
    </row>
    <row r="365" spans="1:1" x14ac:dyDescent="0.25">
      <c r="A365" s="16">
        <v>43465</v>
      </c>
    </row>
  </sheetData>
  <conditionalFormatting sqref="A1:A365">
    <cfRule type="expression" dxfId="0" priority="1">
      <formula>"OU(JOURSEM(A1) = 7, JOURSEM(A1) = 1)"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2016</vt:lpstr>
      <vt:lpstr>2018</vt:lpstr>
      <vt:lpstr>2018 - Freelance</vt:lpstr>
      <vt:lpstr>Feuil2</vt:lpstr>
    </vt:vector>
  </TitlesOfParts>
  <Company>Foyer Assurances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MOUTON</dc:creator>
  <cp:lastModifiedBy>Emmanuel MOUTON</cp:lastModifiedBy>
  <dcterms:created xsi:type="dcterms:W3CDTF">2017-10-17T14:05:40Z</dcterms:created>
  <dcterms:modified xsi:type="dcterms:W3CDTF">2017-12-04T16:39:11Z</dcterms:modified>
</cp:coreProperties>
</file>