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0" yWindow="0" windowWidth="25600" windowHeight="14500" activeTab="7"/>
  </bookViews>
  <sheets>
    <sheet name="Arq.RN.old" sheetId="7" r:id="rId1"/>
    <sheet name="Horiz.Pred" sheetId="3" r:id="rId2"/>
    <sheet name="Fig.RN" sheetId="4" r:id="rId3"/>
    <sheet name="Log.Conv" sheetId="5" r:id="rId4"/>
    <sheet name="Arq.RN.Form" sheetId="10" r:id="rId5"/>
    <sheet name="RN.ParaEjec" sheetId="12" r:id="rId6"/>
    <sheet name="Ejecucion" sheetId="8" r:id="rId7"/>
    <sheet name="EjecucionFin" sheetId="14" r:id="rId8"/>
    <sheet name="Predicción final" sheetId="13" r:id="rId9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0" l="1"/>
  <c r="AB7" i="14"/>
  <c r="AA7" i="14"/>
  <c r="Z7" i="14"/>
  <c r="Y7" i="14"/>
  <c r="X7" i="14"/>
  <c r="AB6" i="14"/>
  <c r="AA6" i="14"/>
  <c r="Z6" i="14"/>
  <c r="X6" i="14"/>
  <c r="I4" i="10"/>
  <c r="B10" i="12"/>
  <c r="E11" i="14"/>
  <c r="D12" i="14"/>
  <c r="D7" i="14"/>
  <c r="D8" i="14"/>
  <c r="D9" i="14"/>
  <c r="D10" i="14"/>
  <c r="D11" i="14"/>
  <c r="D6" i="14"/>
  <c r="F12" i="10"/>
  <c r="D7" i="8"/>
  <c r="D8" i="8"/>
  <c r="D9" i="8"/>
  <c r="D10" i="8"/>
  <c r="D11" i="8"/>
  <c r="D12" i="8"/>
  <c r="D13" i="8"/>
  <c r="D14" i="8"/>
  <c r="D6" i="8"/>
  <c r="D5" i="8"/>
  <c r="I13" i="10"/>
  <c r="I14" i="10"/>
  <c r="I12" i="10"/>
  <c r="I5" i="10"/>
  <c r="I6" i="10"/>
  <c r="AB8" i="14"/>
  <c r="AA8" i="14"/>
  <c r="Z8" i="14"/>
  <c r="Y8" i="14"/>
  <c r="X8" i="14"/>
  <c r="AA5" i="14"/>
  <c r="Z5" i="14"/>
  <c r="AB8" i="8"/>
  <c r="AA8" i="8"/>
  <c r="Z8" i="8"/>
  <c r="Y8" i="8"/>
  <c r="X8" i="8"/>
  <c r="AB7" i="8"/>
  <c r="AA7" i="8"/>
  <c r="Z7" i="8"/>
  <c r="Y7" i="8"/>
  <c r="X7" i="8"/>
  <c r="AB6" i="8"/>
  <c r="AA6" i="8"/>
  <c r="Z6" i="8"/>
  <c r="X6" i="8"/>
  <c r="H20" i="10"/>
  <c r="J20" i="10"/>
  <c r="H14" i="10"/>
  <c r="H13" i="10"/>
  <c r="H12" i="10"/>
  <c r="H6" i="10"/>
  <c r="H5" i="10"/>
  <c r="H4" i="10"/>
  <c r="J14" i="10"/>
  <c r="J13" i="10"/>
  <c r="J12" i="10"/>
  <c r="J6" i="10"/>
  <c r="J5" i="10"/>
  <c r="J4" i="10"/>
  <c r="AA5" i="8"/>
  <c r="Z5" i="8"/>
</calcChain>
</file>

<file path=xl/sharedStrings.xml><?xml version="1.0" encoding="utf-8"?>
<sst xmlns="http://schemas.openxmlformats.org/spreadsheetml/2006/main" count="387" uniqueCount="150">
  <si>
    <t>Muy Corto Plazo</t>
  </si>
  <si>
    <t>Corto Plazo</t>
  </si>
  <si>
    <t>Horizonte Predicción</t>
  </si>
  <si>
    <t>&lt; 4 hrs.</t>
  </si>
  <si>
    <t>Menor error de predicción</t>
  </si>
  <si>
    <t>&lt; 48 / 72 hrs</t>
  </si>
  <si>
    <t>Error razonable de predicción</t>
  </si>
  <si>
    <t>Largo Plazo</t>
  </si>
  <si>
    <t>&lt; 7 días</t>
  </si>
  <si>
    <t>Error muy grande de predicción</t>
  </si>
  <si>
    <t>Tiempo</t>
  </si>
  <si>
    <t>Error</t>
  </si>
  <si>
    <t>Utilidad</t>
  </si>
  <si>
    <t>Uso</t>
  </si>
  <si>
    <t>* Toma decisiones de  seguridad de la producción
* Operación de red en tiempo real</t>
  </si>
  <si>
    <t>* Provisión de recursos de producción
* Gestión de producción
* Planes de mantención
* Costo operacional optimo</t>
  </si>
  <si>
    <t>* Planificación de producción energetica 
* Toma de decisiones de producción 
* Seguridad operacional del mercado energetico
* Planificación de despacho de carga</t>
  </si>
  <si>
    <t>Fecha</t>
  </si>
  <si>
    <t>HorsAdic</t>
  </si>
  <si>
    <t>HorsObs</t>
  </si>
  <si>
    <t>HorsNew</t>
  </si>
  <si>
    <t>Fecha Final</t>
  </si>
  <si>
    <t>Hors-24</t>
  </si>
  <si>
    <t>Hors</t>
  </si>
  <si>
    <t>Hors-12</t>
  </si>
  <si>
    <t xml:space="preserve">&gt; 1 y &lt; 24 </t>
  </si>
  <si>
    <t>Hors (Pronóstico)</t>
  </si>
  <si>
    <t>&gt; 24 y &lt;= 48</t>
  </si>
  <si>
    <t xml:space="preserve">&gt; 1 y &lt; 12 </t>
  </si>
  <si>
    <t>&gt;= 12 y &lt;= 36</t>
  </si>
  <si>
    <t>&gt; 36 y &lt;= 48</t>
  </si>
  <si>
    <t>Hors-36</t>
  </si>
  <si>
    <t>Hors Final</t>
  </si>
  <si>
    <t>RNN</t>
  </si>
  <si>
    <t>R profunda</t>
  </si>
  <si>
    <t>LSTM</t>
  </si>
  <si>
    <t>R^2</t>
  </si>
  <si>
    <t>Epocas</t>
  </si>
  <si>
    <t>Red Simple</t>
  </si>
  <si>
    <t>Red Profunda</t>
  </si>
  <si>
    <t>Capas
Ocultas</t>
  </si>
  <si>
    <t>Neuronas</t>
  </si>
  <si>
    <t>0,26</t>
  </si>
  <si>
    <t>0,24</t>
  </si>
  <si>
    <t>0,2</t>
  </si>
  <si>
    <t>0,27</t>
  </si>
  <si>
    <t>0,271</t>
  </si>
  <si>
    <t xml:space="preserve">R^2 Keras </t>
  </si>
  <si>
    <t>Error minimo 
cuadrado</t>
  </si>
  <si>
    <t>Red LSTM</t>
  </si>
  <si>
    <t>Modelo ML</t>
  </si>
  <si>
    <t>-</t>
  </si>
  <si>
    <t>Reg Lineal</t>
  </si>
  <si>
    <t>Red Neu. Simple</t>
  </si>
  <si>
    <t>Profunda</t>
  </si>
  <si>
    <t># Capa Oculta</t>
  </si>
  <si>
    <t>Revisión</t>
  </si>
  <si>
    <t>Tipo de Red</t>
  </si>
  <si>
    <t>Inicio</t>
  </si>
  <si>
    <t>Final</t>
  </si>
  <si>
    <t xml:space="preserve"># Datos </t>
  </si>
  <si>
    <t># Datos 
Entrenamiento
Disponibles</t>
  </si>
  <si>
    <t>Salida</t>
  </si>
  <si>
    <t xml:space="preserve">
# Entrada</t>
  </si>
  <si>
    <t># Neuronas</t>
  </si>
  <si>
    <t>Simple</t>
  </si>
  <si>
    <t>Mejores Redes</t>
  </si>
  <si>
    <t>0,0049</t>
  </si>
  <si>
    <t>0,0036</t>
  </si>
  <si>
    <t>0,95</t>
  </si>
  <si>
    <t>0,920</t>
  </si>
  <si>
    <t>0,944</t>
  </si>
  <si>
    <t>0,950</t>
  </si>
  <si>
    <t>0,0025</t>
  </si>
  <si>
    <t>0,954</t>
  </si>
  <si>
    <t>0,0030</t>
  </si>
  <si>
    <t>0,0027</t>
  </si>
  <si>
    <t>0,0026</t>
  </si>
  <si>
    <t>0,96</t>
  </si>
  <si>
    <t>0,0023</t>
  </si>
  <si>
    <t>0,0022</t>
  </si>
  <si>
    <t>0,0021</t>
  </si>
  <si>
    <t>0,937</t>
  </si>
  <si>
    <t>0,940</t>
  </si>
  <si>
    <t>0,0627</t>
  </si>
  <si>
    <t>Predicción de Generación
 de Energía Eólica 
de Corto Plazo</t>
  </si>
  <si>
    <t>* Velocidad del Viento</t>
  </si>
  <si>
    <t>* Dirección del viento</t>
  </si>
  <si>
    <t>* Energía Generada</t>
  </si>
  <si>
    <t>* Fecha de la muestra</t>
  </si>
  <si>
    <t>* Hora de la muestra</t>
  </si>
  <si>
    <t>Velocidad de Viento (hora 5)</t>
  </si>
  <si>
    <t>Variable</t>
  </si>
  <si>
    <t>Valor</t>
  </si>
  <si>
    <t>Hora</t>
  </si>
  <si>
    <t>Energia generada</t>
  </si>
  <si>
    <t>Energía Generada hora 5</t>
  </si>
  <si>
    <t>Energía Generada hora 6</t>
  </si>
  <si>
    <t>Energía Generada hora 7</t>
  </si>
  <si>
    <t>Energía Generada hora 8</t>
  </si>
  <si>
    <t>Energía Generada hora 9</t>
  </si>
  <si>
    <t>Energía Generada hora 10</t>
  </si>
  <si>
    <t>Energía Generada hora 11</t>
  </si>
  <si>
    <t>Energía Generada hora 12</t>
  </si>
  <si>
    <t>Energía Generada hora 13</t>
  </si>
  <si>
    <t>Energía Generada hora 14</t>
  </si>
  <si>
    <t>Energía Generada hora 15</t>
  </si>
  <si>
    <t>Energía Generada hora 16</t>
  </si>
  <si>
    <t>Energía Generada hora 17</t>
  </si>
  <si>
    <t>Energía Generada hora 18</t>
  </si>
  <si>
    <t>Energía Generada hora 19</t>
  </si>
  <si>
    <t>Energía Generada hora 20</t>
  </si>
  <si>
    <t>Energía Generada hora 21</t>
  </si>
  <si>
    <t>Energía Generada hora 22</t>
  </si>
  <si>
    <t>Energía Generada hora 23</t>
  </si>
  <si>
    <t>Energía Generada hora 24</t>
  </si>
  <si>
    <t>Energía Generada hora 25</t>
  </si>
  <si>
    <t>Energía Generada hora 26</t>
  </si>
  <si>
    <t>Energía Generada hora 27</t>
  </si>
  <si>
    <t>Energía Generada hora 28</t>
  </si>
  <si>
    <t>Energía Generada hora 29</t>
  </si>
  <si>
    <t>Energía Generada hora 30</t>
  </si>
  <si>
    <t>Energía Generada hora 31</t>
  </si>
  <si>
    <t>Energía Generada hora 32</t>
  </si>
  <si>
    <t>Energía Generada hora 33</t>
  </si>
  <si>
    <t>Energía Generada hora 34</t>
  </si>
  <si>
    <t>Energía Generada hora 35</t>
  </si>
  <si>
    <t>Energía Generada hora 36</t>
  </si>
  <si>
    <t>Energía Generada hora 37</t>
  </si>
  <si>
    <t>Energía Generada hora 38</t>
  </si>
  <si>
    <t>Energía Generada hora 39</t>
  </si>
  <si>
    <t>Energía Generada hora 40</t>
  </si>
  <si>
    <t>Energía Generada hora 41</t>
  </si>
  <si>
    <t>Energía Generada hora 42</t>
  </si>
  <si>
    <t>Energía Generada hora 43</t>
  </si>
  <si>
    <t>Energía Generada hora 44</t>
  </si>
  <si>
    <t>Energía Generada hora 45</t>
  </si>
  <si>
    <t>Energía Generada hora 46</t>
  </si>
  <si>
    <t>Energía Generada hora 47</t>
  </si>
  <si>
    <t>Energía Generada hora 48</t>
  </si>
  <si>
    <t>0,941</t>
  </si>
  <si>
    <t>0,951</t>
  </si>
  <si>
    <t>0,957</t>
  </si>
  <si>
    <t>0,0024</t>
  </si>
  <si>
    <t>0,0029</t>
  </si>
  <si>
    <t>0,0028</t>
  </si>
  <si>
    <t>0,0606</t>
  </si>
  <si>
    <t>0,97</t>
  </si>
  <si>
    <t>0,0018</t>
  </si>
  <si>
    <t>Modelo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</si>
</sst>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0"/>
      <name val="Arial"/>
      <charset val="204"/>
    </font>
    <font>
      <sz val="11"/>
      <color rgb="FF000000"/>
      <name val="Calibri"/>
      <family val="2"/>
      <scheme val="minor"/>
    </font>
    <font>
      <sz val="10"/>
      <name val="Arial"/>
      <charset val="204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68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justify" vertical="center" wrapText="1" readingOrder="1"/>
    </xf>
    <xf numFmtId="0" fontId="0" fillId="2" borderId="0" xfId="0" applyFill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5" borderId="0" xfId="0" applyFont="1" applyFill="1"/>
    <xf numFmtId="0" fontId="8" fillId="6" borderId="0" xfId="0" applyFont="1" applyFill="1"/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71" fontId="3" fillId="0" borderId="1" xfId="0" applyNumberFormat="1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</cellXfs>
  <cellStyles count="6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3</xdr:row>
      <xdr:rowOff>88900</xdr:rowOff>
    </xdr:from>
    <xdr:to>
      <xdr:col>3</xdr:col>
      <xdr:colOff>12700</xdr:colOff>
      <xdr:row>8</xdr:row>
      <xdr:rowOff>139700</xdr:rowOff>
    </xdr:to>
    <xdr:sp macro="" textlink="">
      <xdr:nvSpPr>
        <xdr:cNvPr id="2" name="Rectangle 1"/>
        <xdr:cNvSpPr/>
      </xdr:nvSpPr>
      <xdr:spPr>
        <a:xfrm>
          <a:off x="3860800" y="1333500"/>
          <a:ext cx="1104900" cy="9398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Velocidad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(ws)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1</xdr:col>
      <xdr:colOff>546100</xdr:colOff>
      <xdr:row>10</xdr:row>
      <xdr:rowOff>63500</xdr:rowOff>
    </xdr:from>
    <xdr:to>
      <xdr:col>3</xdr:col>
      <xdr:colOff>0</xdr:colOff>
      <xdr:row>15</xdr:row>
      <xdr:rowOff>101600</xdr:rowOff>
    </xdr:to>
    <xdr:sp macro="" textlink="">
      <xdr:nvSpPr>
        <xdr:cNvPr id="3" name="Rectangle 2"/>
        <xdr:cNvSpPr/>
      </xdr:nvSpPr>
      <xdr:spPr>
        <a:xfrm>
          <a:off x="3848100" y="2552700"/>
          <a:ext cx="1104900" cy="9271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Dirección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(wd)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4</xdr:col>
      <xdr:colOff>12700</xdr:colOff>
      <xdr:row>3</xdr:row>
      <xdr:rowOff>114300</xdr:rowOff>
    </xdr:from>
    <xdr:to>
      <xdr:col>5</xdr:col>
      <xdr:colOff>279400</xdr:colOff>
      <xdr:row>15</xdr:row>
      <xdr:rowOff>127000</xdr:rowOff>
    </xdr:to>
    <xdr:sp macro="" textlink="">
      <xdr:nvSpPr>
        <xdr:cNvPr id="4" name="Rectangle 3"/>
        <xdr:cNvSpPr/>
      </xdr:nvSpPr>
      <xdr:spPr>
        <a:xfrm>
          <a:off x="3314700" y="1358900"/>
          <a:ext cx="1092200" cy="21463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#1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50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241300</xdr:colOff>
      <xdr:row>6</xdr:row>
      <xdr:rowOff>101600</xdr:rowOff>
    </xdr:from>
    <xdr:to>
      <xdr:col>7</xdr:col>
      <xdr:colOff>520700</xdr:colOff>
      <xdr:row>12</xdr:row>
      <xdr:rowOff>114300</xdr:rowOff>
    </xdr:to>
    <xdr:sp macro="" textlink="">
      <xdr:nvSpPr>
        <xdr:cNvPr id="5" name="Rectangle 4"/>
        <xdr:cNvSpPr/>
      </xdr:nvSpPr>
      <xdr:spPr>
        <a:xfrm>
          <a:off x="7670800" y="1879600"/>
          <a:ext cx="1104900" cy="10795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 baseline="0">
              <a:solidFill>
                <a:schemeClr val="accent1"/>
              </a:solidFill>
            </a:rPr>
            <a:t>Energía Generada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(wp1)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3</xdr:col>
      <xdr:colOff>12700</xdr:colOff>
      <xdr:row>6</xdr:row>
      <xdr:rowOff>12700</xdr:rowOff>
    </xdr:from>
    <xdr:to>
      <xdr:col>3</xdr:col>
      <xdr:colOff>241300</xdr:colOff>
      <xdr:row>13</xdr:row>
      <xdr:rowOff>50800</xdr:rowOff>
    </xdr:to>
    <xdr:sp macro="" textlink="">
      <xdr:nvSpPr>
        <xdr:cNvPr id="6" name="Right Bracket 5"/>
        <xdr:cNvSpPr/>
      </xdr:nvSpPr>
      <xdr:spPr>
        <a:xfrm>
          <a:off x="4965700" y="1790700"/>
          <a:ext cx="228600" cy="1282700"/>
        </a:xfrm>
        <a:prstGeom prst="rightBracket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279400</xdr:colOff>
      <xdr:row>9</xdr:row>
      <xdr:rowOff>107950</xdr:rowOff>
    </xdr:from>
    <xdr:to>
      <xdr:col>6</xdr:col>
      <xdr:colOff>241300</xdr:colOff>
      <xdr:row>9</xdr:row>
      <xdr:rowOff>120650</xdr:rowOff>
    </xdr:to>
    <xdr:cxnSp macro="">
      <xdr:nvCxnSpPr>
        <xdr:cNvPr id="7" name="Straight Connector 6"/>
        <xdr:cNvCxnSpPr>
          <a:stCxn id="4" idx="3"/>
          <a:endCxn id="5" idx="1"/>
        </xdr:cNvCxnSpPr>
      </xdr:nvCxnSpPr>
      <xdr:spPr>
        <a:xfrm flipV="1">
          <a:off x="4406900" y="2419350"/>
          <a:ext cx="787400" cy="127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241300</xdr:colOff>
      <xdr:row>9</xdr:row>
      <xdr:rowOff>120650</xdr:rowOff>
    </xdr:from>
    <xdr:to>
      <xdr:col>4</xdr:col>
      <xdr:colOff>12700</xdr:colOff>
      <xdr:row>9</xdr:row>
      <xdr:rowOff>120650</xdr:rowOff>
    </xdr:to>
    <xdr:cxnSp macro="">
      <xdr:nvCxnSpPr>
        <xdr:cNvPr id="10" name="Straight Connector 9"/>
        <xdr:cNvCxnSpPr>
          <a:stCxn id="6" idx="2"/>
          <a:endCxn id="4" idx="1"/>
        </xdr:cNvCxnSpPr>
      </xdr:nvCxnSpPr>
      <xdr:spPr>
        <a:xfrm>
          <a:off x="2717800" y="2432050"/>
          <a:ext cx="596900" cy="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495300</xdr:colOff>
      <xdr:row>4</xdr:row>
      <xdr:rowOff>63500</xdr:rowOff>
    </xdr:from>
    <xdr:to>
      <xdr:col>12</xdr:col>
      <xdr:colOff>774700</xdr:colOff>
      <xdr:row>9</xdr:row>
      <xdr:rowOff>114300</xdr:rowOff>
    </xdr:to>
    <xdr:sp macro="" textlink="">
      <xdr:nvSpPr>
        <xdr:cNvPr id="18" name="Rectangle 17"/>
        <xdr:cNvSpPr/>
      </xdr:nvSpPr>
      <xdr:spPr>
        <a:xfrm>
          <a:off x="9575800" y="774700"/>
          <a:ext cx="1104900" cy="9398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Velocidad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(ws)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11</xdr:col>
      <xdr:colOff>482600</xdr:colOff>
      <xdr:row>11</xdr:row>
      <xdr:rowOff>38100</xdr:rowOff>
    </xdr:from>
    <xdr:to>
      <xdr:col>12</xdr:col>
      <xdr:colOff>762000</xdr:colOff>
      <xdr:row>16</xdr:row>
      <xdr:rowOff>76200</xdr:rowOff>
    </xdr:to>
    <xdr:sp macro="" textlink="">
      <xdr:nvSpPr>
        <xdr:cNvPr id="19" name="Rectangle 18"/>
        <xdr:cNvSpPr/>
      </xdr:nvSpPr>
      <xdr:spPr>
        <a:xfrm>
          <a:off x="9563100" y="1993900"/>
          <a:ext cx="1104900" cy="9271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Dirección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(wd)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13</xdr:col>
      <xdr:colOff>774700</xdr:colOff>
      <xdr:row>5</xdr:row>
      <xdr:rowOff>165100</xdr:rowOff>
    </xdr:from>
    <xdr:to>
      <xdr:col>15</xdr:col>
      <xdr:colOff>215900</xdr:colOff>
      <xdr:row>15</xdr:row>
      <xdr:rowOff>0</xdr:rowOff>
    </xdr:to>
    <xdr:sp macro="" textlink="">
      <xdr:nvSpPr>
        <xdr:cNvPr id="20" name="Rectangle 19"/>
        <xdr:cNvSpPr/>
      </xdr:nvSpPr>
      <xdr:spPr>
        <a:xfrm>
          <a:off x="11506200" y="1054100"/>
          <a:ext cx="1092200" cy="16129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#1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50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18</xdr:col>
      <xdr:colOff>12700</xdr:colOff>
      <xdr:row>7</xdr:row>
      <xdr:rowOff>88900</xdr:rowOff>
    </xdr:from>
    <xdr:to>
      <xdr:col>19</xdr:col>
      <xdr:colOff>292100</xdr:colOff>
      <xdr:row>13</xdr:row>
      <xdr:rowOff>101600</xdr:rowOff>
    </xdr:to>
    <xdr:sp macro="" textlink="">
      <xdr:nvSpPr>
        <xdr:cNvPr id="21" name="Rectangle 20"/>
        <xdr:cNvSpPr/>
      </xdr:nvSpPr>
      <xdr:spPr>
        <a:xfrm>
          <a:off x="14871700" y="1333500"/>
          <a:ext cx="1104900" cy="10795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 baseline="0">
              <a:solidFill>
                <a:schemeClr val="accent1"/>
              </a:solidFill>
            </a:rPr>
            <a:t>Energía Generada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(wp1)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12</xdr:col>
      <xdr:colOff>774700</xdr:colOff>
      <xdr:row>6</xdr:row>
      <xdr:rowOff>165100</xdr:rowOff>
    </xdr:from>
    <xdr:to>
      <xdr:col>13</xdr:col>
      <xdr:colOff>177800</xdr:colOff>
      <xdr:row>14</xdr:row>
      <xdr:rowOff>25400</xdr:rowOff>
    </xdr:to>
    <xdr:sp macro="" textlink="">
      <xdr:nvSpPr>
        <xdr:cNvPr id="22" name="Right Bracket 21"/>
        <xdr:cNvSpPr/>
      </xdr:nvSpPr>
      <xdr:spPr>
        <a:xfrm>
          <a:off x="10680700" y="1231900"/>
          <a:ext cx="228600" cy="1282700"/>
        </a:xfrm>
        <a:prstGeom prst="rightBracket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13</xdr:col>
      <xdr:colOff>177800</xdr:colOff>
      <xdr:row>10</xdr:row>
      <xdr:rowOff>82550</xdr:rowOff>
    </xdr:from>
    <xdr:to>
      <xdr:col>13</xdr:col>
      <xdr:colOff>774700</xdr:colOff>
      <xdr:row>10</xdr:row>
      <xdr:rowOff>95250</xdr:rowOff>
    </xdr:to>
    <xdr:cxnSp macro="">
      <xdr:nvCxnSpPr>
        <xdr:cNvPr id="24" name="Straight Connector 23"/>
        <xdr:cNvCxnSpPr>
          <a:stCxn id="22" idx="2"/>
          <a:endCxn id="20" idx="1"/>
        </xdr:cNvCxnSpPr>
      </xdr:nvCxnSpPr>
      <xdr:spPr>
        <a:xfrm flipV="1">
          <a:off x="10909300" y="1860550"/>
          <a:ext cx="596900" cy="127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787400</xdr:colOff>
      <xdr:row>5</xdr:row>
      <xdr:rowOff>165100</xdr:rowOff>
    </xdr:from>
    <xdr:to>
      <xdr:col>17</xdr:col>
      <xdr:colOff>228600</xdr:colOff>
      <xdr:row>15</xdr:row>
      <xdr:rowOff>25400</xdr:rowOff>
    </xdr:to>
    <xdr:sp macro="" textlink="">
      <xdr:nvSpPr>
        <xdr:cNvPr id="26" name="Rectangle 25"/>
        <xdr:cNvSpPr/>
      </xdr:nvSpPr>
      <xdr:spPr>
        <a:xfrm>
          <a:off x="13169900" y="1054100"/>
          <a:ext cx="1092200" cy="16383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#2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50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15</xdr:col>
      <xdr:colOff>215900</xdr:colOff>
      <xdr:row>10</xdr:row>
      <xdr:rowOff>82550</xdr:rowOff>
    </xdr:from>
    <xdr:to>
      <xdr:col>15</xdr:col>
      <xdr:colOff>787400</xdr:colOff>
      <xdr:row>10</xdr:row>
      <xdr:rowOff>95250</xdr:rowOff>
    </xdr:to>
    <xdr:cxnSp macro="">
      <xdr:nvCxnSpPr>
        <xdr:cNvPr id="28" name="Straight Connector 27"/>
        <xdr:cNvCxnSpPr>
          <a:stCxn id="20" idx="3"/>
          <a:endCxn id="26" idx="1"/>
        </xdr:cNvCxnSpPr>
      </xdr:nvCxnSpPr>
      <xdr:spPr>
        <a:xfrm>
          <a:off x="12598400" y="1860550"/>
          <a:ext cx="571500" cy="127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10</xdr:row>
      <xdr:rowOff>95250</xdr:rowOff>
    </xdr:from>
    <xdr:to>
      <xdr:col>18</xdr:col>
      <xdr:colOff>12700</xdr:colOff>
      <xdr:row>10</xdr:row>
      <xdr:rowOff>95250</xdr:rowOff>
    </xdr:to>
    <xdr:cxnSp macro="">
      <xdr:nvCxnSpPr>
        <xdr:cNvPr id="31" name="Straight Connector 30"/>
        <xdr:cNvCxnSpPr>
          <a:stCxn id="26" idx="3"/>
          <a:endCxn id="21" idx="1"/>
        </xdr:cNvCxnSpPr>
      </xdr:nvCxnSpPr>
      <xdr:spPr>
        <a:xfrm>
          <a:off x="14262100" y="1873250"/>
          <a:ext cx="609600" cy="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63500</xdr:colOff>
      <xdr:row>4</xdr:row>
      <xdr:rowOff>25400</xdr:rowOff>
    </xdr:from>
    <xdr:to>
      <xdr:col>24</xdr:col>
      <xdr:colOff>342900</xdr:colOff>
      <xdr:row>9</xdr:row>
      <xdr:rowOff>76200</xdr:rowOff>
    </xdr:to>
    <xdr:sp macro="" textlink="">
      <xdr:nvSpPr>
        <xdr:cNvPr id="36" name="Rectangle 35"/>
        <xdr:cNvSpPr/>
      </xdr:nvSpPr>
      <xdr:spPr>
        <a:xfrm>
          <a:off x="18694400" y="736600"/>
          <a:ext cx="1104900" cy="9398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Velocidad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(ws)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23</xdr:col>
      <xdr:colOff>50800</xdr:colOff>
      <xdr:row>11</xdr:row>
      <xdr:rowOff>0</xdr:rowOff>
    </xdr:from>
    <xdr:to>
      <xdr:col>24</xdr:col>
      <xdr:colOff>330200</xdr:colOff>
      <xdr:row>16</xdr:row>
      <xdr:rowOff>38100</xdr:rowOff>
    </xdr:to>
    <xdr:sp macro="" textlink="">
      <xdr:nvSpPr>
        <xdr:cNvPr id="37" name="Rectangle 36"/>
        <xdr:cNvSpPr/>
      </xdr:nvSpPr>
      <xdr:spPr>
        <a:xfrm>
          <a:off x="18681700" y="1955800"/>
          <a:ext cx="1104900" cy="9271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Dirección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(wd)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25</xdr:col>
      <xdr:colOff>342900</xdr:colOff>
      <xdr:row>4</xdr:row>
      <xdr:rowOff>50800</xdr:rowOff>
    </xdr:from>
    <xdr:to>
      <xdr:col>26</xdr:col>
      <xdr:colOff>609600</xdr:colOff>
      <xdr:row>16</xdr:row>
      <xdr:rowOff>63500</xdr:rowOff>
    </xdr:to>
    <xdr:sp macro="" textlink="">
      <xdr:nvSpPr>
        <xdr:cNvPr id="38" name="Rectangle 37"/>
        <xdr:cNvSpPr/>
      </xdr:nvSpPr>
      <xdr:spPr>
        <a:xfrm>
          <a:off x="20624800" y="762000"/>
          <a:ext cx="1092200" cy="21463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#1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100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29</xdr:col>
      <xdr:colOff>406400</xdr:colOff>
      <xdr:row>7</xdr:row>
      <xdr:rowOff>50800</xdr:rowOff>
    </xdr:from>
    <xdr:to>
      <xdr:col>30</xdr:col>
      <xdr:colOff>685800</xdr:colOff>
      <xdr:row>13</xdr:row>
      <xdr:rowOff>63500</xdr:rowOff>
    </xdr:to>
    <xdr:sp macro="" textlink="">
      <xdr:nvSpPr>
        <xdr:cNvPr id="39" name="Rectangle 38"/>
        <xdr:cNvSpPr/>
      </xdr:nvSpPr>
      <xdr:spPr>
        <a:xfrm>
          <a:off x="23990300" y="1295400"/>
          <a:ext cx="1104900" cy="10795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 baseline="0">
              <a:solidFill>
                <a:schemeClr val="accent1"/>
              </a:solidFill>
            </a:rPr>
            <a:t>Energía Generada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(wp1)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24</xdr:col>
      <xdr:colOff>342900</xdr:colOff>
      <xdr:row>6</xdr:row>
      <xdr:rowOff>127000</xdr:rowOff>
    </xdr:from>
    <xdr:to>
      <xdr:col>24</xdr:col>
      <xdr:colOff>571500</xdr:colOff>
      <xdr:row>13</xdr:row>
      <xdr:rowOff>165100</xdr:rowOff>
    </xdr:to>
    <xdr:sp macro="" textlink="">
      <xdr:nvSpPr>
        <xdr:cNvPr id="40" name="Right Bracket 39"/>
        <xdr:cNvSpPr/>
      </xdr:nvSpPr>
      <xdr:spPr>
        <a:xfrm>
          <a:off x="19799300" y="1193800"/>
          <a:ext cx="228600" cy="1282700"/>
        </a:xfrm>
        <a:prstGeom prst="rightBracket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24</xdr:col>
      <xdr:colOff>571500</xdr:colOff>
      <xdr:row>10</xdr:row>
      <xdr:rowOff>57150</xdr:rowOff>
    </xdr:from>
    <xdr:to>
      <xdr:col>25</xdr:col>
      <xdr:colOff>342900</xdr:colOff>
      <xdr:row>10</xdr:row>
      <xdr:rowOff>57150</xdr:rowOff>
    </xdr:to>
    <xdr:cxnSp macro="">
      <xdr:nvCxnSpPr>
        <xdr:cNvPr id="41" name="Straight Connector 40"/>
        <xdr:cNvCxnSpPr>
          <a:stCxn id="40" idx="2"/>
          <a:endCxn id="38" idx="1"/>
        </xdr:cNvCxnSpPr>
      </xdr:nvCxnSpPr>
      <xdr:spPr>
        <a:xfrm>
          <a:off x="20027900" y="1835150"/>
          <a:ext cx="596900" cy="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355600</xdr:colOff>
      <xdr:row>4</xdr:row>
      <xdr:rowOff>63500</xdr:rowOff>
    </xdr:from>
    <xdr:to>
      <xdr:col>28</xdr:col>
      <xdr:colOff>622300</xdr:colOff>
      <xdr:row>16</xdr:row>
      <xdr:rowOff>76200</xdr:rowOff>
    </xdr:to>
    <xdr:sp macro="" textlink="">
      <xdr:nvSpPr>
        <xdr:cNvPr id="42" name="Rectangle 41"/>
        <xdr:cNvSpPr/>
      </xdr:nvSpPr>
      <xdr:spPr>
        <a:xfrm>
          <a:off x="22288500" y="774700"/>
          <a:ext cx="1092200" cy="21463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#2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100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26</xdr:col>
      <xdr:colOff>609600</xdr:colOff>
      <xdr:row>10</xdr:row>
      <xdr:rowOff>57150</xdr:rowOff>
    </xdr:from>
    <xdr:to>
      <xdr:col>27</xdr:col>
      <xdr:colOff>355600</xdr:colOff>
      <xdr:row>10</xdr:row>
      <xdr:rowOff>69850</xdr:rowOff>
    </xdr:to>
    <xdr:cxnSp macro="">
      <xdr:nvCxnSpPr>
        <xdr:cNvPr id="43" name="Straight Connector 42"/>
        <xdr:cNvCxnSpPr>
          <a:stCxn id="38" idx="3"/>
          <a:endCxn id="42" idx="1"/>
        </xdr:cNvCxnSpPr>
      </xdr:nvCxnSpPr>
      <xdr:spPr>
        <a:xfrm>
          <a:off x="21717000" y="1835150"/>
          <a:ext cx="571500" cy="127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622300</xdr:colOff>
      <xdr:row>10</xdr:row>
      <xdr:rowOff>57150</xdr:rowOff>
    </xdr:from>
    <xdr:to>
      <xdr:col>29</xdr:col>
      <xdr:colOff>406400</xdr:colOff>
      <xdr:row>10</xdr:row>
      <xdr:rowOff>69850</xdr:rowOff>
    </xdr:to>
    <xdr:cxnSp macro="">
      <xdr:nvCxnSpPr>
        <xdr:cNvPr id="44" name="Straight Connector 43"/>
        <xdr:cNvCxnSpPr>
          <a:stCxn id="42" idx="3"/>
          <a:endCxn id="39" idx="1"/>
        </xdr:cNvCxnSpPr>
      </xdr:nvCxnSpPr>
      <xdr:spPr>
        <a:xfrm flipV="1">
          <a:off x="23380700" y="1835150"/>
          <a:ext cx="609600" cy="127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237422</xdr:colOff>
      <xdr:row>3</xdr:row>
      <xdr:rowOff>85725</xdr:rowOff>
    </xdr:from>
    <xdr:to>
      <xdr:col>5</xdr:col>
      <xdr:colOff>438149</xdr:colOff>
      <xdr:row>3</xdr:row>
      <xdr:rowOff>247650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3697" y="6572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246947</xdr:colOff>
      <xdr:row>5</xdr:row>
      <xdr:rowOff>314325</xdr:rowOff>
    </xdr:from>
    <xdr:to>
      <xdr:col>5</xdr:col>
      <xdr:colOff>447674</xdr:colOff>
      <xdr:row>5</xdr:row>
      <xdr:rowOff>476250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222" y="18383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56447</xdr:colOff>
      <xdr:row>4</xdr:row>
      <xdr:rowOff>323850</xdr:rowOff>
    </xdr:from>
    <xdr:to>
      <xdr:col>5</xdr:col>
      <xdr:colOff>257174</xdr:colOff>
      <xdr:row>4</xdr:row>
      <xdr:rowOff>485775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2722" y="1276350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285047</xdr:colOff>
      <xdr:row>4</xdr:row>
      <xdr:rowOff>314325</xdr:rowOff>
    </xdr:from>
    <xdr:to>
      <xdr:col>5</xdr:col>
      <xdr:colOff>485774</xdr:colOff>
      <xdr:row>4</xdr:row>
      <xdr:rowOff>476250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1322" y="12668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494597</xdr:colOff>
      <xdr:row>4</xdr:row>
      <xdr:rowOff>314325</xdr:rowOff>
    </xdr:from>
    <xdr:to>
      <xdr:col>5</xdr:col>
      <xdr:colOff>695324</xdr:colOff>
      <xdr:row>4</xdr:row>
      <xdr:rowOff>476250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0872" y="12668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135822</xdr:colOff>
      <xdr:row>11</xdr:row>
      <xdr:rowOff>98425</xdr:rowOff>
    </xdr:from>
    <xdr:to>
      <xdr:col>7</xdr:col>
      <xdr:colOff>336549</xdr:colOff>
      <xdr:row>11</xdr:row>
      <xdr:rowOff>260350</xdr:rowOff>
    </xdr:to>
    <xdr:pic>
      <xdr:nvPicPr>
        <xdr:cNvPr id="7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3522" y="32988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69147</xdr:colOff>
      <xdr:row>13</xdr:row>
      <xdr:rowOff>339725</xdr:rowOff>
    </xdr:from>
    <xdr:to>
      <xdr:col>7</xdr:col>
      <xdr:colOff>269874</xdr:colOff>
      <xdr:row>13</xdr:row>
      <xdr:rowOff>501650</xdr:rowOff>
    </xdr:to>
    <xdr:pic>
      <xdr:nvPicPr>
        <xdr:cNvPr id="8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6847" y="45180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43747</xdr:colOff>
      <xdr:row>12</xdr:row>
      <xdr:rowOff>311150</xdr:rowOff>
    </xdr:from>
    <xdr:to>
      <xdr:col>7</xdr:col>
      <xdr:colOff>244474</xdr:colOff>
      <xdr:row>12</xdr:row>
      <xdr:rowOff>473075</xdr:rowOff>
    </xdr:to>
    <xdr:pic>
      <xdr:nvPicPr>
        <xdr:cNvPr id="9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1447" y="3879850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754947</xdr:colOff>
      <xdr:row>12</xdr:row>
      <xdr:rowOff>555625</xdr:rowOff>
    </xdr:from>
    <xdr:to>
      <xdr:col>7</xdr:col>
      <xdr:colOff>130174</xdr:colOff>
      <xdr:row>13</xdr:row>
      <xdr:rowOff>107950</xdr:rowOff>
    </xdr:to>
    <xdr:pic>
      <xdr:nvPicPr>
        <xdr:cNvPr id="10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147" y="41243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761297</xdr:colOff>
      <xdr:row>12</xdr:row>
      <xdr:rowOff>581025</xdr:rowOff>
    </xdr:from>
    <xdr:to>
      <xdr:col>7</xdr:col>
      <xdr:colOff>136524</xdr:colOff>
      <xdr:row>13</xdr:row>
      <xdr:rowOff>133350</xdr:rowOff>
    </xdr:to>
    <xdr:pic>
      <xdr:nvPicPr>
        <xdr:cNvPr id="11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3497" y="41497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6</xdr:row>
      <xdr:rowOff>38100</xdr:rowOff>
    </xdr:from>
    <xdr:to>
      <xdr:col>5</xdr:col>
      <xdr:colOff>323850</xdr:colOff>
      <xdr:row>10</xdr:row>
      <xdr:rowOff>28575</xdr:rowOff>
    </xdr:to>
    <xdr:sp macro="" textlink="">
      <xdr:nvSpPr>
        <xdr:cNvPr id="2" name="Elipse 1"/>
        <xdr:cNvSpPr/>
      </xdr:nvSpPr>
      <xdr:spPr>
        <a:xfrm>
          <a:off x="5067300" y="1314450"/>
          <a:ext cx="1628775" cy="752475"/>
        </a:xfrm>
        <a:prstGeom prst="ellipse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4</xdr:col>
      <xdr:colOff>131693</xdr:colOff>
      <xdr:row>7</xdr:row>
      <xdr:rowOff>9525</xdr:rowOff>
    </xdr:from>
    <xdr:to>
      <xdr:col>4</xdr:col>
      <xdr:colOff>381000</xdr:colOff>
      <xdr:row>9</xdr:row>
      <xdr:rowOff>28575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918" y="1476375"/>
          <a:ext cx="249307" cy="400050"/>
        </a:xfrm>
        <a:prstGeom prst="rect">
          <a:avLst/>
        </a:prstGeom>
      </xdr:spPr>
    </xdr:pic>
    <xdr:clientData/>
  </xdr:twoCellAnchor>
  <xdr:twoCellAnchor>
    <xdr:from>
      <xdr:col>2</xdr:col>
      <xdr:colOff>1651000</xdr:colOff>
      <xdr:row>5</xdr:row>
      <xdr:rowOff>152400</xdr:rowOff>
    </xdr:from>
    <xdr:to>
      <xdr:col>3</xdr:col>
      <xdr:colOff>219075</xdr:colOff>
      <xdr:row>7</xdr:row>
      <xdr:rowOff>57150</xdr:rowOff>
    </xdr:to>
    <xdr:cxnSp macro="">
      <xdr:nvCxnSpPr>
        <xdr:cNvPr id="10" name="Conector recto de flecha 9"/>
        <xdr:cNvCxnSpPr/>
      </xdr:nvCxnSpPr>
      <xdr:spPr>
        <a:xfrm>
          <a:off x="3302000" y="1041400"/>
          <a:ext cx="1501775" cy="2603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1638300</xdr:colOff>
      <xdr:row>6</xdr:row>
      <xdr:rowOff>127000</xdr:rowOff>
    </xdr:from>
    <xdr:to>
      <xdr:col>3</xdr:col>
      <xdr:colOff>161925</xdr:colOff>
      <xdr:row>7</xdr:row>
      <xdr:rowOff>123825</xdr:rowOff>
    </xdr:to>
    <xdr:cxnSp macro="">
      <xdr:nvCxnSpPr>
        <xdr:cNvPr id="11" name="Conector recto de flecha 10"/>
        <xdr:cNvCxnSpPr/>
      </xdr:nvCxnSpPr>
      <xdr:spPr>
        <a:xfrm>
          <a:off x="3289300" y="1193800"/>
          <a:ext cx="1457325" cy="1746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1651000</xdr:colOff>
      <xdr:row>7</xdr:row>
      <xdr:rowOff>127000</xdr:rowOff>
    </xdr:from>
    <xdr:to>
      <xdr:col>3</xdr:col>
      <xdr:colOff>219075</xdr:colOff>
      <xdr:row>8</xdr:row>
      <xdr:rowOff>33338</xdr:rowOff>
    </xdr:to>
    <xdr:cxnSp macro="">
      <xdr:nvCxnSpPr>
        <xdr:cNvPr id="15" name="Conector recto de flecha 14"/>
        <xdr:cNvCxnSpPr>
          <a:endCxn id="2" idx="2"/>
        </xdr:cNvCxnSpPr>
      </xdr:nvCxnSpPr>
      <xdr:spPr>
        <a:xfrm>
          <a:off x="3302000" y="1371600"/>
          <a:ext cx="1501775" cy="841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1663700</xdr:colOff>
      <xdr:row>8</xdr:row>
      <xdr:rowOff>101600</xdr:rowOff>
    </xdr:from>
    <xdr:to>
      <xdr:col>3</xdr:col>
      <xdr:colOff>209550</xdr:colOff>
      <xdr:row>8</xdr:row>
      <xdr:rowOff>152400</xdr:rowOff>
    </xdr:to>
    <xdr:cxnSp macro="">
      <xdr:nvCxnSpPr>
        <xdr:cNvPr id="19" name="Conector recto de flecha 18"/>
        <xdr:cNvCxnSpPr/>
      </xdr:nvCxnSpPr>
      <xdr:spPr>
        <a:xfrm>
          <a:off x="3314700" y="1524000"/>
          <a:ext cx="1479550" cy="508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1676400</xdr:colOff>
      <xdr:row>9</xdr:row>
      <xdr:rowOff>28575</xdr:rowOff>
    </xdr:from>
    <xdr:to>
      <xdr:col>3</xdr:col>
      <xdr:colOff>219075</xdr:colOff>
      <xdr:row>9</xdr:row>
      <xdr:rowOff>114300</xdr:rowOff>
    </xdr:to>
    <xdr:cxnSp macro="">
      <xdr:nvCxnSpPr>
        <xdr:cNvPr id="24" name="Conector recto de flecha 23"/>
        <xdr:cNvCxnSpPr/>
      </xdr:nvCxnSpPr>
      <xdr:spPr>
        <a:xfrm flipV="1">
          <a:off x="3200400" y="1876425"/>
          <a:ext cx="1866900" cy="857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8</xdr:row>
      <xdr:rowOff>0</xdr:rowOff>
    </xdr:from>
    <xdr:to>
      <xdr:col>6</xdr:col>
      <xdr:colOff>304800</xdr:colOff>
      <xdr:row>8</xdr:row>
      <xdr:rowOff>20638</xdr:rowOff>
    </xdr:to>
    <xdr:cxnSp macro="">
      <xdr:nvCxnSpPr>
        <xdr:cNvPr id="34" name="Conector recto de flecha 33"/>
        <xdr:cNvCxnSpPr/>
      </xdr:nvCxnSpPr>
      <xdr:spPr>
        <a:xfrm flipV="1">
          <a:off x="7461250" y="1549400"/>
          <a:ext cx="730250" cy="206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1"/>
  <sheetViews>
    <sheetView topLeftCell="F1" workbookViewId="0">
      <selection activeCell="P33" sqref="P33"/>
    </sheetView>
  </sheetViews>
  <sheetFormatPr baseColWidth="10" defaultRowHeight="14" x14ac:dyDescent="0"/>
  <cols>
    <col min="22" max="22" width="6.1640625" customWidth="1"/>
  </cols>
  <sheetData>
    <row r="1" spans="2:32">
      <c r="E1" t="s">
        <v>33</v>
      </c>
      <c r="L1" s="17"/>
      <c r="M1" s="17"/>
      <c r="N1" s="17"/>
      <c r="O1" s="17" t="s">
        <v>34</v>
      </c>
      <c r="P1" s="17"/>
      <c r="Q1" s="17"/>
      <c r="R1" s="17"/>
      <c r="S1" s="17"/>
      <c r="W1" s="7"/>
      <c r="X1" s="7"/>
      <c r="Y1" s="7"/>
      <c r="Z1" s="7" t="s">
        <v>35</v>
      </c>
      <c r="AA1" s="7"/>
      <c r="AB1" s="7"/>
      <c r="AC1" s="7"/>
      <c r="AD1" s="7"/>
      <c r="AE1" s="7"/>
      <c r="AF1" s="7"/>
    </row>
    <row r="2" spans="2:32">
      <c r="B2" s="7"/>
      <c r="C2" s="7"/>
      <c r="D2" s="7"/>
      <c r="E2" s="7"/>
      <c r="F2" s="7"/>
      <c r="G2" s="7"/>
      <c r="H2" s="7"/>
      <c r="I2" s="7"/>
      <c r="L2" s="18"/>
      <c r="M2" s="18"/>
      <c r="N2" s="18"/>
      <c r="O2" s="18"/>
      <c r="P2" s="18"/>
      <c r="Q2" s="18"/>
      <c r="R2" s="18"/>
      <c r="S2" s="19"/>
      <c r="T2" s="7"/>
      <c r="U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2:32">
      <c r="B3" s="7"/>
      <c r="C3" s="7"/>
      <c r="D3" s="7"/>
      <c r="E3" s="7"/>
      <c r="F3" s="7"/>
      <c r="G3" s="7"/>
      <c r="H3" s="7"/>
      <c r="I3" s="7"/>
      <c r="L3" s="18"/>
      <c r="M3" s="18"/>
      <c r="N3" s="18"/>
      <c r="O3" s="18"/>
      <c r="P3" s="18"/>
      <c r="Q3" s="18"/>
      <c r="R3" s="18"/>
      <c r="S3" s="19"/>
      <c r="T3" s="7"/>
      <c r="U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2:32">
      <c r="B4" s="7"/>
      <c r="C4" s="7"/>
      <c r="D4" s="7"/>
      <c r="E4" s="7"/>
      <c r="F4" s="7"/>
      <c r="G4" s="7"/>
      <c r="H4" s="7"/>
      <c r="I4" s="7"/>
      <c r="L4" s="18"/>
      <c r="M4" s="18"/>
      <c r="N4" s="18"/>
      <c r="O4" s="18"/>
      <c r="P4" s="18"/>
      <c r="Q4" s="18"/>
      <c r="R4" s="18"/>
      <c r="S4" s="19"/>
      <c r="T4" s="7"/>
      <c r="U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2:32">
      <c r="B5" s="7"/>
      <c r="C5" s="7"/>
      <c r="D5" s="7"/>
      <c r="E5" s="7"/>
      <c r="F5" s="7"/>
      <c r="G5" s="7"/>
      <c r="H5" s="7"/>
      <c r="I5" s="7"/>
      <c r="L5" s="18"/>
      <c r="M5" s="18"/>
      <c r="N5" s="18"/>
      <c r="O5" s="18"/>
      <c r="P5" s="18"/>
      <c r="Q5" s="18"/>
      <c r="R5" s="18"/>
      <c r="S5" s="19"/>
      <c r="T5" s="7"/>
      <c r="U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2:32">
      <c r="B6" s="7"/>
      <c r="C6" s="7"/>
      <c r="D6" s="7"/>
      <c r="E6" s="7"/>
      <c r="F6" s="7"/>
      <c r="G6" s="7"/>
      <c r="H6" s="7"/>
      <c r="I6" s="7"/>
      <c r="L6" s="18"/>
      <c r="M6" s="18"/>
      <c r="N6" s="18"/>
      <c r="O6" s="18"/>
      <c r="P6" s="18"/>
      <c r="Q6" s="18"/>
      <c r="R6" s="18"/>
      <c r="S6" s="19"/>
      <c r="T6" s="7"/>
      <c r="U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2:32">
      <c r="B7" s="7"/>
      <c r="C7" s="7"/>
      <c r="D7" s="7"/>
      <c r="E7" s="7"/>
      <c r="F7" s="7"/>
      <c r="G7" s="7"/>
      <c r="H7" s="7"/>
      <c r="I7" s="7"/>
      <c r="L7" s="18"/>
      <c r="M7" s="18"/>
      <c r="N7" s="18"/>
      <c r="O7" s="18"/>
      <c r="P7" s="18"/>
      <c r="Q7" s="18"/>
      <c r="R7" s="18"/>
      <c r="S7" s="19"/>
      <c r="T7" s="7"/>
      <c r="U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2:32">
      <c r="B8" s="7"/>
      <c r="C8" s="7"/>
      <c r="D8" s="7"/>
      <c r="E8" s="7"/>
      <c r="F8" s="7"/>
      <c r="G8" s="7"/>
      <c r="H8" s="7"/>
      <c r="I8" s="7"/>
      <c r="L8" s="18"/>
      <c r="M8" s="18"/>
      <c r="N8" s="18"/>
      <c r="O8" s="18"/>
      <c r="P8" s="18"/>
      <c r="Q8" s="18"/>
      <c r="R8" s="18"/>
      <c r="S8" s="19"/>
      <c r="T8" s="7"/>
      <c r="U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2:32">
      <c r="B9" s="7"/>
      <c r="C9" s="7"/>
      <c r="D9" s="7"/>
      <c r="E9" s="7"/>
      <c r="F9" s="7"/>
      <c r="G9" s="7"/>
      <c r="H9" s="7"/>
      <c r="I9" s="7"/>
      <c r="L9" s="18"/>
      <c r="M9" s="18"/>
      <c r="N9" s="18"/>
      <c r="O9" s="18"/>
      <c r="P9" s="18"/>
      <c r="Q9" s="18"/>
      <c r="R9" s="18"/>
      <c r="S9" s="19"/>
      <c r="T9" s="7"/>
      <c r="U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2:32">
      <c r="B10" s="7"/>
      <c r="C10" s="7"/>
      <c r="D10" s="7"/>
      <c r="E10" s="7"/>
      <c r="F10" s="7"/>
      <c r="G10" s="7"/>
      <c r="H10" s="7"/>
      <c r="I10" s="7"/>
      <c r="L10" s="18"/>
      <c r="M10" s="18"/>
      <c r="N10" s="18"/>
      <c r="O10" s="18"/>
      <c r="P10" s="18"/>
      <c r="Q10" s="18"/>
      <c r="R10" s="18"/>
      <c r="S10" s="19"/>
      <c r="T10" s="7"/>
      <c r="U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2:32">
      <c r="B11" s="7"/>
      <c r="C11" s="7"/>
      <c r="D11" s="7"/>
      <c r="E11" s="7"/>
      <c r="F11" s="7"/>
      <c r="G11" s="7"/>
      <c r="H11" s="7"/>
      <c r="I11" s="7"/>
      <c r="L11" s="18"/>
      <c r="M11" s="18"/>
      <c r="N11" s="18"/>
      <c r="O11" s="18"/>
      <c r="P11" s="18"/>
      <c r="Q11" s="18"/>
      <c r="R11" s="18"/>
      <c r="S11" s="19"/>
      <c r="T11" s="7"/>
      <c r="U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2:32">
      <c r="B12" s="7"/>
      <c r="C12" s="7"/>
      <c r="D12" s="7"/>
      <c r="E12" s="7"/>
      <c r="F12" s="7"/>
      <c r="G12" s="7"/>
      <c r="H12" s="7"/>
      <c r="I12" s="7"/>
      <c r="L12" s="18"/>
      <c r="M12" s="18"/>
      <c r="N12" s="18"/>
      <c r="O12" s="18"/>
      <c r="P12" s="18"/>
      <c r="Q12" s="18"/>
      <c r="R12" s="18"/>
      <c r="S12" s="19"/>
      <c r="T12" s="7"/>
      <c r="U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2:32">
      <c r="B13" s="7"/>
      <c r="C13" s="7"/>
      <c r="D13" s="7"/>
      <c r="E13" s="7"/>
      <c r="F13" s="7"/>
      <c r="G13" s="7"/>
      <c r="H13" s="7"/>
      <c r="I13" s="7"/>
      <c r="L13" s="18"/>
      <c r="M13" s="18"/>
      <c r="N13" s="18"/>
      <c r="O13" s="18"/>
      <c r="P13" s="18"/>
      <c r="Q13" s="18"/>
      <c r="R13" s="18"/>
      <c r="S13" s="19"/>
      <c r="T13" s="7"/>
      <c r="U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2:32">
      <c r="B14" s="7"/>
      <c r="C14" s="7"/>
      <c r="D14" s="7"/>
      <c r="E14" s="7"/>
      <c r="F14" s="7"/>
      <c r="G14" s="7"/>
      <c r="H14" s="7"/>
      <c r="I14" s="7"/>
      <c r="L14" s="18"/>
      <c r="M14" s="18"/>
      <c r="N14" s="18"/>
      <c r="O14" s="18"/>
      <c r="P14" s="18"/>
      <c r="Q14" s="18"/>
      <c r="R14" s="18"/>
      <c r="S14" s="19"/>
      <c r="T14" s="7"/>
      <c r="U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2:32">
      <c r="B15" s="7"/>
      <c r="C15" s="7"/>
      <c r="D15" s="7"/>
      <c r="E15" s="7"/>
      <c r="F15" s="7"/>
      <c r="G15" s="7"/>
      <c r="H15" s="7"/>
      <c r="I15" s="7"/>
      <c r="L15" s="18"/>
      <c r="M15" s="18"/>
      <c r="N15" s="18"/>
      <c r="O15" s="18"/>
      <c r="P15" s="18"/>
      <c r="Q15" s="18"/>
      <c r="R15" s="18"/>
      <c r="S15" s="19"/>
      <c r="T15" s="7"/>
      <c r="U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2:32">
      <c r="B16" s="7"/>
      <c r="C16" s="7"/>
      <c r="D16" s="7"/>
      <c r="E16" s="7"/>
      <c r="F16" s="7"/>
      <c r="G16" s="7"/>
      <c r="H16" s="7"/>
      <c r="I16" s="7"/>
      <c r="L16" s="18"/>
      <c r="M16" s="18"/>
      <c r="N16" s="18"/>
      <c r="O16" s="18"/>
      <c r="P16" s="18"/>
      <c r="Q16" s="18"/>
      <c r="R16" s="18"/>
      <c r="S16" s="19"/>
      <c r="T16" s="7"/>
      <c r="U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2:32">
      <c r="B17" s="7"/>
      <c r="C17" s="7"/>
      <c r="D17" s="7"/>
      <c r="E17" s="7"/>
      <c r="F17" s="7"/>
      <c r="G17" s="7"/>
      <c r="H17" s="7"/>
      <c r="I17" s="7"/>
      <c r="L17" s="18"/>
      <c r="M17" s="18"/>
      <c r="N17" s="18"/>
      <c r="O17" s="18"/>
      <c r="P17" s="18"/>
      <c r="Q17" s="18"/>
      <c r="R17" s="18"/>
      <c r="S17" s="19"/>
      <c r="T17" s="7"/>
      <c r="U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2:32">
      <c r="B18" s="7"/>
      <c r="C18" s="7"/>
      <c r="D18" s="7"/>
      <c r="E18" s="7"/>
      <c r="F18" s="7"/>
      <c r="G18" s="7"/>
      <c r="H18" s="7"/>
      <c r="I18" s="7"/>
      <c r="L18" s="18"/>
      <c r="M18" s="18"/>
      <c r="N18" s="18"/>
      <c r="O18" s="18"/>
      <c r="P18" s="18"/>
      <c r="Q18" s="18"/>
      <c r="R18" s="18"/>
      <c r="S18" s="19"/>
      <c r="T18" s="7"/>
      <c r="U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2:32">
      <c r="B19" s="7"/>
      <c r="C19" s="7"/>
      <c r="D19" s="7"/>
      <c r="E19" s="7"/>
      <c r="F19" s="7"/>
      <c r="G19" s="7"/>
      <c r="H19" s="7"/>
      <c r="I19" s="7"/>
      <c r="L19" s="18"/>
      <c r="M19" s="18"/>
      <c r="N19" s="18"/>
      <c r="O19" s="18"/>
      <c r="P19" s="18"/>
      <c r="Q19" s="18"/>
      <c r="R19" s="18"/>
      <c r="S19" s="19"/>
      <c r="T19" s="7"/>
      <c r="U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2:32">
      <c r="B20" s="7"/>
      <c r="C20" s="7"/>
      <c r="D20" s="7"/>
      <c r="E20" s="7"/>
      <c r="F20" s="7"/>
      <c r="G20" s="7"/>
      <c r="H20" s="7"/>
      <c r="I20" s="7"/>
      <c r="L20" s="18"/>
      <c r="M20" s="18"/>
      <c r="N20" s="18"/>
      <c r="O20" s="18"/>
      <c r="P20" s="18"/>
      <c r="Q20" s="18"/>
      <c r="R20" s="18"/>
      <c r="S20" s="19"/>
      <c r="T20" s="7"/>
      <c r="U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2:32">
      <c r="S21" s="7"/>
      <c r="T21" s="7"/>
      <c r="U21" s="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1" sqref="B11:F14"/>
    </sheetView>
  </sheetViews>
  <sheetFormatPr baseColWidth="10" defaultRowHeight="14" x14ac:dyDescent="0"/>
  <cols>
    <col min="2" max="2" width="17.5" customWidth="1"/>
    <col min="4" max="4" width="24.83203125" customWidth="1"/>
    <col min="5" max="5" width="39.5" customWidth="1"/>
  </cols>
  <sheetData>
    <row r="1" spans="1:7">
      <c r="A1" s="7"/>
      <c r="B1" s="7"/>
      <c r="C1" s="7"/>
      <c r="D1" s="7"/>
      <c r="E1" s="7"/>
      <c r="F1" s="7"/>
      <c r="G1" s="7"/>
    </row>
    <row r="2" spans="1:7">
      <c r="A2" s="7"/>
      <c r="B2" s="7"/>
      <c r="C2" s="7"/>
      <c r="D2" s="7"/>
      <c r="E2" s="7"/>
      <c r="F2" s="7"/>
      <c r="G2" s="7"/>
    </row>
    <row r="3" spans="1:7">
      <c r="A3" s="7"/>
      <c r="B3" s="4" t="s">
        <v>2</v>
      </c>
      <c r="C3" s="4" t="s">
        <v>10</v>
      </c>
      <c r="D3" s="4" t="s">
        <v>11</v>
      </c>
      <c r="E3" s="4" t="s">
        <v>13</v>
      </c>
      <c r="F3" s="5" t="s">
        <v>12</v>
      </c>
      <c r="G3" s="7"/>
    </row>
    <row r="4" spans="1:7" ht="28">
      <c r="A4" s="7"/>
      <c r="B4" s="1" t="s">
        <v>0</v>
      </c>
      <c r="C4" s="1" t="s">
        <v>3</v>
      </c>
      <c r="D4" s="1" t="s">
        <v>4</v>
      </c>
      <c r="E4" s="3" t="s">
        <v>14</v>
      </c>
      <c r="F4" s="6"/>
      <c r="G4" s="7"/>
    </row>
    <row r="5" spans="1:7" ht="56">
      <c r="A5" s="7"/>
      <c r="B5" s="1" t="s">
        <v>1</v>
      </c>
      <c r="C5" s="1" t="s">
        <v>5</v>
      </c>
      <c r="D5" s="1" t="s">
        <v>6</v>
      </c>
      <c r="E5" s="3" t="s">
        <v>16</v>
      </c>
      <c r="F5" s="2"/>
      <c r="G5" s="7"/>
    </row>
    <row r="6" spans="1:7" ht="56">
      <c r="A6" s="7"/>
      <c r="B6" s="1" t="s">
        <v>7</v>
      </c>
      <c r="C6" s="1" t="s">
        <v>8</v>
      </c>
      <c r="D6" s="1" t="s">
        <v>9</v>
      </c>
      <c r="E6" s="3" t="s">
        <v>15</v>
      </c>
      <c r="F6" s="2"/>
      <c r="G6" s="7"/>
    </row>
    <row r="7" spans="1:7">
      <c r="A7" s="7"/>
      <c r="B7" s="7"/>
      <c r="C7" s="7"/>
      <c r="D7" s="7"/>
      <c r="E7" s="7"/>
      <c r="F7" s="7"/>
      <c r="G7" s="7"/>
    </row>
    <row r="8" spans="1:7">
      <c r="A8" s="7"/>
      <c r="B8" s="7"/>
      <c r="C8" s="7"/>
      <c r="D8" s="7"/>
      <c r="E8" s="7"/>
      <c r="F8" s="7"/>
      <c r="G8" s="7"/>
    </row>
    <row r="11" spans="1:7">
      <c r="B11" s="11" t="s">
        <v>2</v>
      </c>
      <c r="C11" s="11" t="s">
        <v>10</v>
      </c>
      <c r="D11" s="11" t="s">
        <v>11</v>
      </c>
      <c r="E11" s="11" t="s">
        <v>13</v>
      </c>
      <c r="F11" s="11" t="s">
        <v>12</v>
      </c>
    </row>
    <row r="12" spans="1:7" ht="29" customHeight="1">
      <c r="B12" s="10" t="s">
        <v>0</v>
      </c>
      <c r="C12" s="10" t="s">
        <v>3</v>
      </c>
      <c r="D12" s="10" t="s">
        <v>4</v>
      </c>
      <c r="E12" s="10" t="s">
        <v>14</v>
      </c>
      <c r="F12" s="6"/>
    </row>
    <row r="13" spans="1:7" ht="48">
      <c r="B13" s="10" t="s">
        <v>1</v>
      </c>
      <c r="C13" s="10" t="s">
        <v>5</v>
      </c>
      <c r="D13" s="10" t="s">
        <v>6</v>
      </c>
      <c r="E13" s="10" t="s">
        <v>16</v>
      </c>
      <c r="F13" s="2"/>
    </row>
    <row r="14" spans="1:7" ht="48">
      <c r="B14" s="10" t="s">
        <v>7</v>
      </c>
      <c r="C14" s="10" t="s">
        <v>8</v>
      </c>
      <c r="D14" s="10" t="s">
        <v>9</v>
      </c>
      <c r="E14" s="10" t="s">
        <v>15</v>
      </c>
      <c r="F14" s="2"/>
    </row>
  </sheetData>
  <conditionalFormatting sqref="F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F1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D75B2590-B3DE-4AD1-8876-2E7C14E1F3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14:cfRule type="iconSet" priority="5" id="{36BE12F9-8288-4FC8-BCC2-FE5806E1ED0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1" id="{66F4E90A-57B0-2942-8073-4639ABF64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14:cfRule type="iconSet" priority="2" id="{B016AF29-62E3-0148-AD2F-A885DB12AC8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F12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3"/>
  <sheetViews>
    <sheetView workbookViewId="0">
      <selection activeCell="E17" sqref="E17"/>
    </sheetView>
  </sheetViews>
  <sheetFormatPr baseColWidth="10" defaultRowHeight="14" x14ac:dyDescent="0"/>
  <cols>
    <col min="3" max="3" width="38.5" customWidth="1"/>
    <col min="7" max="7" width="29.33203125" customWidth="1"/>
  </cols>
  <sheetData>
    <row r="5" spans="2:8">
      <c r="B5" s="7"/>
      <c r="C5" s="7"/>
      <c r="D5" s="7"/>
      <c r="E5" s="7"/>
      <c r="F5" s="7"/>
      <c r="G5" s="7"/>
      <c r="H5" s="7"/>
    </row>
    <row r="6" spans="2:8">
      <c r="B6" s="7"/>
      <c r="C6" s="8" t="s">
        <v>89</v>
      </c>
      <c r="D6" s="7"/>
      <c r="E6" s="7"/>
      <c r="F6" s="7"/>
      <c r="G6" s="7"/>
      <c r="H6" s="7"/>
    </row>
    <row r="7" spans="2:8">
      <c r="B7" s="7"/>
      <c r="C7" s="9" t="s">
        <v>90</v>
      </c>
      <c r="D7" s="7"/>
      <c r="E7" s="7"/>
      <c r="F7" s="7"/>
      <c r="G7" s="7"/>
      <c r="H7" s="7"/>
    </row>
    <row r="8" spans="2:8">
      <c r="B8" s="7"/>
      <c r="C8" s="9" t="s">
        <v>86</v>
      </c>
      <c r="D8" s="7"/>
      <c r="E8" s="7"/>
      <c r="F8" s="7"/>
      <c r="G8" s="43" t="s">
        <v>85</v>
      </c>
      <c r="H8" s="7"/>
    </row>
    <row r="9" spans="2:8">
      <c r="B9" s="7"/>
      <c r="C9" s="9" t="s">
        <v>87</v>
      </c>
      <c r="D9" s="7"/>
      <c r="E9" s="7"/>
      <c r="F9" s="7"/>
      <c r="G9" s="43"/>
      <c r="H9" s="7"/>
    </row>
    <row r="10" spans="2:8">
      <c r="B10" s="7"/>
      <c r="C10" s="9" t="s">
        <v>88</v>
      </c>
      <c r="D10" s="7"/>
      <c r="E10" s="7"/>
      <c r="F10" s="7"/>
      <c r="G10" s="7"/>
      <c r="H10" s="7"/>
    </row>
    <row r="11" spans="2:8">
      <c r="B11" s="7"/>
      <c r="C11" s="9"/>
      <c r="D11" s="7"/>
      <c r="E11" s="7"/>
      <c r="F11" s="7"/>
      <c r="G11" s="7"/>
      <c r="H11" s="7"/>
    </row>
    <row r="12" spans="2:8">
      <c r="B12" s="7"/>
      <c r="C12" s="7"/>
      <c r="D12" s="7"/>
      <c r="E12" s="7"/>
      <c r="F12" s="7"/>
      <c r="G12" s="7"/>
      <c r="H12" s="7"/>
    </row>
    <row r="13" spans="2:8">
      <c r="B13" s="7"/>
      <c r="C13" s="7"/>
      <c r="D13" s="7"/>
      <c r="E13" s="7"/>
      <c r="F13" s="7"/>
      <c r="G13" s="7"/>
      <c r="H13" s="7"/>
    </row>
  </sheetData>
  <mergeCells count="1">
    <mergeCell ref="G8:G9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"/>
  <sheetViews>
    <sheetView workbookViewId="0">
      <selection activeCell="B6" sqref="B6"/>
    </sheetView>
  </sheetViews>
  <sheetFormatPr baseColWidth="10" defaultRowHeight="14" x14ac:dyDescent="0"/>
  <cols>
    <col min="2" max="2" width="15.6640625" customWidth="1"/>
    <col min="3" max="3" width="4.83203125" bestFit="1" customWidth="1"/>
    <col min="4" max="4" width="7.83203125" bestFit="1" customWidth="1"/>
    <col min="5" max="5" width="14.33203125" bestFit="1" customWidth="1"/>
    <col min="6" max="6" width="8" bestFit="1" customWidth="1"/>
    <col min="7" max="7" width="8.1640625" bestFit="1" customWidth="1"/>
    <col min="8" max="8" width="10" bestFit="1" customWidth="1"/>
    <col min="9" max="9" width="9" bestFit="1" customWidth="1"/>
  </cols>
  <sheetData>
    <row r="3" spans="2:9">
      <c r="B3" s="11" t="s">
        <v>17</v>
      </c>
      <c r="C3" s="11" t="s">
        <v>23</v>
      </c>
      <c r="D3" s="15" t="s">
        <v>19</v>
      </c>
      <c r="E3" s="15" t="s">
        <v>26</v>
      </c>
      <c r="F3" s="15" t="s">
        <v>18</v>
      </c>
      <c r="G3" s="15" t="s">
        <v>20</v>
      </c>
      <c r="H3" s="11" t="s">
        <v>21</v>
      </c>
      <c r="I3" s="11" t="s">
        <v>32</v>
      </c>
    </row>
    <row r="4" spans="2:9">
      <c r="B4" s="14">
        <v>2009071201</v>
      </c>
      <c r="C4" s="12">
        <v>1</v>
      </c>
      <c r="D4" s="44">
        <v>0</v>
      </c>
      <c r="E4" s="12" t="s">
        <v>25</v>
      </c>
      <c r="F4" s="12">
        <v>0</v>
      </c>
      <c r="G4" s="12" t="s">
        <v>23</v>
      </c>
      <c r="H4" s="12">
        <v>20090712</v>
      </c>
      <c r="I4" s="12">
        <v>1</v>
      </c>
    </row>
    <row r="5" spans="2:9">
      <c r="B5" s="14">
        <v>2009071227</v>
      </c>
      <c r="C5" s="12">
        <v>27</v>
      </c>
      <c r="D5" s="45"/>
      <c r="E5" s="12" t="s">
        <v>27</v>
      </c>
      <c r="F5" s="12">
        <v>1</v>
      </c>
      <c r="G5" s="12" t="s">
        <v>22</v>
      </c>
      <c r="H5" s="12">
        <v>20090713</v>
      </c>
      <c r="I5" s="12">
        <v>3</v>
      </c>
    </row>
    <row r="6" spans="2:9">
      <c r="B6" s="14">
        <v>2009071201</v>
      </c>
      <c r="C6" s="12">
        <v>1</v>
      </c>
      <c r="D6" s="44">
        <v>12</v>
      </c>
      <c r="E6" s="12" t="s">
        <v>28</v>
      </c>
      <c r="F6" s="12">
        <v>0</v>
      </c>
      <c r="G6" s="12" t="s">
        <v>23</v>
      </c>
      <c r="H6" s="12">
        <v>20090712</v>
      </c>
      <c r="I6" s="12">
        <v>1</v>
      </c>
    </row>
    <row r="7" spans="2:9">
      <c r="B7" s="12">
        <v>2009071227</v>
      </c>
      <c r="C7" s="12">
        <v>27</v>
      </c>
      <c r="D7" s="46"/>
      <c r="E7" s="12" t="s">
        <v>29</v>
      </c>
      <c r="F7" s="12">
        <v>1</v>
      </c>
      <c r="G7" s="12" t="s">
        <v>24</v>
      </c>
      <c r="H7" s="12">
        <v>20090713</v>
      </c>
      <c r="I7" s="12">
        <v>15</v>
      </c>
    </row>
    <row r="8" spans="2:9">
      <c r="B8" s="13">
        <v>2009071240</v>
      </c>
      <c r="C8" s="12">
        <v>40</v>
      </c>
      <c r="D8" s="45"/>
      <c r="E8" s="12" t="s">
        <v>30</v>
      </c>
      <c r="F8" s="12">
        <v>2</v>
      </c>
      <c r="G8" s="12" t="s">
        <v>31</v>
      </c>
      <c r="H8" s="16">
        <v>20090714</v>
      </c>
      <c r="I8" s="12">
        <v>4</v>
      </c>
    </row>
  </sheetData>
  <mergeCells count="2">
    <mergeCell ref="D4:D5"/>
    <mergeCell ref="D6:D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0"/>
  <sheetViews>
    <sheetView workbookViewId="0">
      <selection activeCell="F20" sqref="F20"/>
    </sheetView>
  </sheetViews>
  <sheetFormatPr baseColWidth="10" defaultRowHeight="14" x14ac:dyDescent="0"/>
  <cols>
    <col min="9" max="9" width="13" customWidth="1"/>
  </cols>
  <sheetData>
    <row r="1" spans="3:10">
      <c r="E1" s="47" t="s">
        <v>58</v>
      </c>
      <c r="F1" s="47"/>
      <c r="G1" s="47"/>
    </row>
    <row r="3" spans="3:10" ht="36">
      <c r="C3" s="11" t="s">
        <v>57</v>
      </c>
      <c r="D3" s="11" t="s">
        <v>63</v>
      </c>
      <c r="E3" s="11" t="s">
        <v>62</v>
      </c>
      <c r="F3" s="11" t="s">
        <v>64</v>
      </c>
      <c r="G3" s="11" t="s">
        <v>55</v>
      </c>
      <c r="H3" s="11" t="s">
        <v>60</v>
      </c>
      <c r="I3" s="11" t="s">
        <v>61</v>
      </c>
      <c r="J3" s="11" t="s">
        <v>56</v>
      </c>
    </row>
    <row r="4" spans="3:10">
      <c r="C4" s="22" t="s">
        <v>38</v>
      </c>
      <c r="D4" s="22">
        <v>45</v>
      </c>
      <c r="E4" s="22">
        <v>1</v>
      </c>
      <c r="F4" s="22">
        <v>45</v>
      </c>
      <c r="G4" s="22">
        <v>1</v>
      </c>
      <c r="H4" s="22">
        <f>(D4+1)*(G4*F4)+(E4+1)*(G4*F4)</f>
        <v>2160</v>
      </c>
      <c r="I4" s="29">
        <f>96096*0.8</f>
        <v>76876.800000000003</v>
      </c>
      <c r="J4" s="22" t="str">
        <f>IF(I4&gt;H4,"OK","NO")</f>
        <v>OK</v>
      </c>
    </row>
    <row r="5" spans="3:10">
      <c r="C5" s="22" t="s">
        <v>54</v>
      </c>
      <c r="D5" s="22">
        <v>45</v>
      </c>
      <c r="E5" s="22">
        <v>1</v>
      </c>
      <c r="F5" s="22">
        <v>45</v>
      </c>
      <c r="G5" s="22">
        <v>1</v>
      </c>
      <c r="H5" s="22">
        <f>(D5+1)*(G5*F5)+(E5+1)*(G5*F5)</f>
        <v>2160</v>
      </c>
      <c r="I5" s="29">
        <f t="shared" ref="I5:I6" si="0">96096*0.8</f>
        <v>76876.800000000003</v>
      </c>
      <c r="J5" s="22" t="str">
        <f>IF(I5&gt;H5,"OK","NO")</f>
        <v>OK</v>
      </c>
    </row>
    <row r="6" spans="3:10">
      <c r="C6" s="22" t="s">
        <v>35</v>
      </c>
      <c r="D6" s="22">
        <v>45</v>
      </c>
      <c r="E6" s="22">
        <v>1</v>
      </c>
      <c r="F6" s="22">
        <v>45</v>
      </c>
      <c r="G6" s="22">
        <v>1</v>
      </c>
      <c r="H6" s="22">
        <f>(D6+1)*(G6*F6)+(E6+1)*(G6*F6)</f>
        <v>2160</v>
      </c>
      <c r="I6" s="29">
        <f t="shared" si="0"/>
        <v>76876.800000000003</v>
      </c>
      <c r="J6" s="22" t="str">
        <f>IF(I6&gt;H6,"OK","NO")</f>
        <v>OK</v>
      </c>
    </row>
    <row r="9" spans="3:10">
      <c r="E9" s="47" t="s">
        <v>59</v>
      </c>
      <c r="F9" s="47"/>
      <c r="G9" s="47"/>
      <c r="J9" s="26"/>
    </row>
    <row r="10" spans="3:10">
      <c r="J10" s="26"/>
    </row>
    <row r="11" spans="3:10" ht="36">
      <c r="C11" s="11" t="s">
        <v>57</v>
      </c>
      <c r="D11" s="11" t="s">
        <v>63</v>
      </c>
      <c r="E11" s="11" t="s">
        <v>62</v>
      </c>
      <c r="F11" s="11" t="s">
        <v>64</v>
      </c>
      <c r="G11" s="11" t="s">
        <v>55</v>
      </c>
      <c r="H11" s="11" t="s">
        <v>60</v>
      </c>
      <c r="I11" s="11" t="s">
        <v>61</v>
      </c>
      <c r="J11" s="11" t="s">
        <v>56</v>
      </c>
    </row>
    <row r="12" spans="3:10">
      <c r="C12" s="22" t="s">
        <v>38</v>
      </c>
      <c r="D12" s="22">
        <v>45</v>
      </c>
      <c r="E12" s="22">
        <v>1</v>
      </c>
      <c r="F12" s="22">
        <f>1530+45</f>
        <v>1575</v>
      </c>
      <c r="G12" s="22">
        <v>1</v>
      </c>
      <c r="H12" s="22">
        <f>(D12+1)*(G12*F12)+(E12+1)*(G12*F12)</f>
        <v>75600</v>
      </c>
      <c r="I12" s="29">
        <f>96096*0.8</f>
        <v>76876.800000000003</v>
      </c>
      <c r="J12" s="22" t="str">
        <f>IF(I12&gt;H12,"OK","NO")</f>
        <v>OK</v>
      </c>
    </row>
    <row r="13" spans="3:10">
      <c r="C13" s="22" t="s">
        <v>54</v>
      </c>
      <c r="D13" s="22">
        <v>45</v>
      </c>
      <c r="E13" s="22">
        <v>1</v>
      </c>
      <c r="F13" s="22">
        <v>45</v>
      </c>
      <c r="G13" s="22">
        <v>35</v>
      </c>
      <c r="H13" s="22">
        <f>(D13+1)*(G13*F13)+(E13+1)*(G13*F13)</f>
        <v>75600</v>
      </c>
      <c r="I13" s="29">
        <f t="shared" ref="I13:I14" si="1">96096*0.8</f>
        <v>76876.800000000003</v>
      </c>
      <c r="J13" s="22" t="str">
        <f>IF(I13&gt;H13,"OK","NO")</f>
        <v>OK</v>
      </c>
    </row>
    <row r="14" spans="3:10">
      <c r="C14" s="22" t="s">
        <v>35</v>
      </c>
      <c r="D14" s="22">
        <v>45</v>
      </c>
      <c r="E14" s="22">
        <v>1</v>
      </c>
      <c r="F14" s="22">
        <v>45</v>
      </c>
      <c r="G14" s="22">
        <v>35</v>
      </c>
      <c r="H14" s="22">
        <f>(D14+1)*(G14*F14)+(E14+1)*(G14*F14)</f>
        <v>75600</v>
      </c>
      <c r="I14" s="29">
        <f t="shared" si="1"/>
        <v>76876.800000000003</v>
      </c>
      <c r="J14" s="22" t="str">
        <f>IF(I14&gt;H14,"OK","NO")</f>
        <v>OK</v>
      </c>
    </row>
    <row r="20" spans="3:10">
      <c r="C20" s="22" t="s">
        <v>54</v>
      </c>
      <c r="D20" s="22">
        <v>45</v>
      </c>
      <c r="E20" s="22">
        <v>1</v>
      </c>
      <c r="F20" s="22">
        <v>90</v>
      </c>
      <c r="G20" s="22">
        <v>18</v>
      </c>
      <c r="H20" s="22">
        <f>(D20+1)*(G20*F20)+(E20+1)*(G20*F20)</f>
        <v>77760</v>
      </c>
      <c r="I20" s="29">
        <f t="shared" ref="I20" si="2">96096*0.8</f>
        <v>76876.800000000003</v>
      </c>
      <c r="J20" s="22" t="str">
        <f>IF(I20&gt;H20,"OK","NO")</f>
        <v>NO</v>
      </c>
    </row>
  </sheetData>
  <mergeCells count="2">
    <mergeCell ref="E1:G1"/>
    <mergeCell ref="E9:G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topLeftCell="A6" workbookViewId="0">
      <selection activeCell="G26" sqref="G26:H33"/>
    </sheetView>
  </sheetViews>
  <sheetFormatPr baseColWidth="10" defaultRowHeight="14" x14ac:dyDescent="0"/>
  <sheetData>
    <row r="1" spans="2:5">
      <c r="B1" s="30" t="s">
        <v>65</v>
      </c>
      <c r="C1" s="30"/>
    </row>
    <row r="3" spans="2:5">
      <c r="B3" s="11" t="s">
        <v>41</v>
      </c>
      <c r="C3" s="39"/>
    </row>
    <row r="4" spans="2:5">
      <c r="B4" s="22">
        <v>45</v>
      </c>
      <c r="C4" s="24"/>
    </row>
    <row r="5" spans="2:5">
      <c r="B5" s="22">
        <v>90</v>
      </c>
      <c r="C5" s="24"/>
    </row>
    <row r="6" spans="2:5">
      <c r="B6" s="22">
        <v>270</v>
      </c>
      <c r="C6" s="24"/>
    </row>
    <row r="7" spans="2:5">
      <c r="B7" s="34">
        <v>540</v>
      </c>
      <c r="C7" s="24"/>
    </row>
    <row r="8" spans="2:5">
      <c r="B8" s="51">
        <v>810</v>
      </c>
      <c r="C8" s="24"/>
    </row>
    <row r="9" spans="2:5">
      <c r="B9" s="51">
        <v>1080</v>
      </c>
      <c r="C9" s="24"/>
    </row>
    <row r="10" spans="2:5">
      <c r="B10" s="33">
        <f>90*15</f>
        <v>1350</v>
      </c>
      <c r="C10" s="24"/>
    </row>
    <row r="11" spans="2:5">
      <c r="B11" s="33">
        <v>1575</v>
      </c>
      <c r="C11" s="24"/>
    </row>
    <row r="13" spans="2:5">
      <c r="D13" s="47" t="s">
        <v>39</v>
      </c>
      <c r="E13" s="47"/>
    </row>
    <row r="14" spans="2:5">
      <c r="B14" s="17"/>
      <c r="C14" s="17"/>
    </row>
    <row r="15" spans="2:5" ht="24">
      <c r="B15" s="17"/>
      <c r="C15" s="17"/>
      <c r="D15" s="11" t="s">
        <v>41</v>
      </c>
      <c r="E15" s="11" t="s">
        <v>40</v>
      </c>
    </row>
    <row r="16" spans="2:5">
      <c r="B16" s="17"/>
      <c r="C16" s="17"/>
      <c r="D16" s="22">
        <v>45</v>
      </c>
      <c r="E16" s="22">
        <v>1</v>
      </c>
    </row>
    <row r="17" spans="2:8">
      <c r="B17" s="17"/>
      <c r="C17" s="17"/>
      <c r="D17" s="22">
        <v>45</v>
      </c>
      <c r="E17" s="22">
        <v>6</v>
      </c>
    </row>
    <row r="18" spans="2:8">
      <c r="B18" s="17"/>
      <c r="C18" s="17"/>
      <c r="D18" s="22">
        <v>45</v>
      </c>
      <c r="E18" s="22">
        <v>12</v>
      </c>
    </row>
    <row r="19" spans="2:8">
      <c r="B19" s="17"/>
      <c r="C19" s="17"/>
      <c r="D19" s="22">
        <v>45</v>
      </c>
      <c r="E19" s="22">
        <v>18</v>
      </c>
    </row>
    <row r="20" spans="2:8">
      <c r="B20" s="17"/>
      <c r="C20" s="17"/>
      <c r="D20" s="22">
        <v>45</v>
      </c>
      <c r="E20" s="22">
        <v>24</v>
      </c>
    </row>
    <row r="21" spans="2:8">
      <c r="B21" s="17"/>
      <c r="C21" s="17"/>
      <c r="D21" s="22">
        <v>45</v>
      </c>
      <c r="E21" s="22">
        <v>32</v>
      </c>
    </row>
    <row r="22" spans="2:8">
      <c r="B22" s="17"/>
      <c r="C22" s="17"/>
      <c r="D22" s="22">
        <v>45</v>
      </c>
      <c r="E22" s="23">
        <v>35</v>
      </c>
    </row>
    <row r="23" spans="2:8">
      <c r="B23" s="17"/>
      <c r="C23" s="17"/>
    </row>
    <row r="24" spans="2:8">
      <c r="B24" s="17"/>
      <c r="C24" s="17"/>
      <c r="G24" s="47" t="s">
        <v>35</v>
      </c>
      <c r="H24" s="47"/>
    </row>
    <row r="25" spans="2:8">
      <c r="B25" s="17"/>
      <c r="C25" s="17"/>
      <c r="G25" s="48"/>
      <c r="H25" s="48"/>
    </row>
    <row r="26" spans="2:8" ht="24">
      <c r="B26" s="17"/>
      <c r="C26" s="17"/>
      <c r="G26" s="11" t="s">
        <v>41</v>
      </c>
      <c r="H26" s="11" t="s">
        <v>40</v>
      </c>
    </row>
    <row r="27" spans="2:8">
      <c r="B27" s="17"/>
      <c r="C27" s="17"/>
      <c r="G27" s="22">
        <v>45</v>
      </c>
      <c r="H27" s="22">
        <v>1</v>
      </c>
    </row>
    <row r="28" spans="2:8">
      <c r="B28" s="17"/>
      <c r="C28" s="17"/>
      <c r="G28" s="22">
        <v>45</v>
      </c>
      <c r="H28" s="22">
        <v>6</v>
      </c>
    </row>
    <row r="29" spans="2:8">
      <c r="B29" s="17"/>
      <c r="C29" s="17"/>
      <c r="G29" s="22">
        <v>45</v>
      </c>
      <c r="H29" s="22">
        <v>12</v>
      </c>
    </row>
    <row r="30" spans="2:8">
      <c r="B30" s="17"/>
      <c r="C30" s="17"/>
      <c r="G30" s="22">
        <v>45</v>
      </c>
      <c r="H30" s="22">
        <v>18</v>
      </c>
    </row>
    <row r="31" spans="2:8">
      <c r="B31" s="17"/>
      <c r="C31" s="17"/>
      <c r="G31" s="22">
        <v>45</v>
      </c>
      <c r="H31" s="22">
        <v>24</v>
      </c>
    </row>
    <row r="32" spans="2:8">
      <c r="B32" s="17"/>
      <c r="C32" s="17"/>
      <c r="G32" s="22">
        <v>45</v>
      </c>
      <c r="H32" s="22">
        <v>32</v>
      </c>
    </row>
    <row r="33" spans="7:8">
      <c r="G33" s="22">
        <v>45</v>
      </c>
      <c r="H33" s="23">
        <v>35</v>
      </c>
    </row>
  </sheetData>
  <mergeCells count="3">
    <mergeCell ref="D13:E13"/>
    <mergeCell ref="G25:H25"/>
    <mergeCell ref="G24:H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8"/>
  <sheetViews>
    <sheetView topLeftCell="C2" workbookViewId="0">
      <selection activeCell="J28" sqref="J28"/>
    </sheetView>
  </sheetViews>
  <sheetFormatPr baseColWidth="10" defaultRowHeight="14" x14ac:dyDescent="0"/>
  <cols>
    <col min="7" max="7" width="12.33203125" bestFit="1" customWidth="1"/>
    <col min="10" max="10" width="8.5" bestFit="1" customWidth="1"/>
    <col min="11" max="11" width="11.1640625" customWidth="1"/>
    <col min="12" max="12" width="9.33203125" hidden="1" customWidth="1"/>
    <col min="13" max="13" width="5.6640625" customWidth="1"/>
    <col min="14" max="14" width="10.83203125" bestFit="1" customWidth="1"/>
    <col min="15" max="15" width="6.5" bestFit="1" customWidth="1"/>
    <col min="23" max="23" width="13.83203125" customWidth="1"/>
    <col min="26" max="26" width="8.1640625" bestFit="1" customWidth="1"/>
  </cols>
  <sheetData>
    <row r="2" spans="2:28">
      <c r="E2" s="47" t="s">
        <v>38</v>
      </c>
      <c r="F2" s="47"/>
      <c r="G2" s="47"/>
      <c r="H2" s="47"/>
      <c r="J2" s="47" t="s">
        <v>39</v>
      </c>
      <c r="K2" s="47"/>
      <c r="L2" s="47"/>
      <c r="M2" s="47"/>
      <c r="N2" s="47"/>
      <c r="O2" s="47"/>
      <c r="Q2" s="47" t="s">
        <v>49</v>
      </c>
      <c r="R2" s="47"/>
      <c r="S2" s="47"/>
      <c r="T2" s="47"/>
      <c r="U2" s="47"/>
      <c r="W2" s="47" t="s">
        <v>66</v>
      </c>
      <c r="X2" s="47"/>
      <c r="Y2" s="47"/>
      <c r="Z2" s="47"/>
      <c r="AA2" s="47"/>
      <c r="AB2" s="47"/>
    </row>
    <row r="3" spans="2:28">
      <c r="E3" s="21"/>
      <c r="F3" s="21"/>
      <c r="G3" s="21"/>
      <c r="H3" s="21"/>
      <c r="J3" s="21"/>
      <c r="K3" s="21"/>
      <c r="L3" s="21"/>
      <c r="M3" s="21"/>
      <c r="N3" s="21"/>
      <c r="O3" s="21"/>
    </row>
    <row r="4" spans="2:28" ht="24">
      <c r="B4" s="11" t="s">
        <v>36</v>
      </c>
      <c r="C4" s="11" t="s">
        <v>48</v>
      </c>
      <c r="E4" s="11" t="s">
        <v>41</v>
      </c>
      <c r="F4" s="11" t="s">
        <v>36</v>
      </c>
      <c r="G4" s="11" t="s">
        <v>48</v>
      </c>
      <c r="H4" s="11" t="s">
        <v>37</v>
      </c>
      <c r="J4" s="11" t="s">
        <v>41</v>
      </c>
      <c r="K4" s="11" t="s">
        <v>40</v>
      </c>
      <c r="L4" s="11" t="s">
        <v>47</v>
      </c>
      <c r="M4" s="11" t="s">
        <v>36</v>
      </c>
      <c r="N4" s="11" t="s">
        <v>48</v>
      </c>
      <c r="O4" s="11" t="s">
        <v>37</v>
      </c>
      <c r="Q4" s="11" t="s">
        <v>41</v>
      </c>
      <c r="R4" s="11" t="s">
        <v>40</v>
      </c>
      <c r="S4" s="11" t="s">
        <v>36</v>
      </c>
      <c r="T4" s="11" t="s">
        <v>48</v>
      </c>
      <c r="U4" s="11" t="s">
        <v>37</v>
      </c>
      <c r="W4" s="11" t="s">
        <v>50</v>
      </c>
      <c r="X4" s="11" t="s">
        <v>41</v>
      </c>
      <c r="Y4" s="11" t="s">
        <v>40</v>
      </c>
      <c r="Z4" s="11" t="s">
        <v>36</v>
      </c>
      <c r="AA4" s="11" t="s">
        <v>48</v>
      </c>
      <c r="AB4" s="11" t="s">
        <v>37</v>
      </c>
    </row>
    <row r="5" spans="2:28">
      <c r="B5" s="42">
        <v>0.92</v>
      </c>
      <c r="C5" s="42" t="s">
        <v>67</v>
      </c>
      <c r="D5">
        <f>E5/44</f>
        <v>1</v>
      </c>
      <c r="E5" s="22">
        <v>44</v>
      </c>
      <c r="F5" s="20" t="s">
        <v>70</v>
      </c>
      <c r="G5" s="20" t="s">
        <v>67</v>
      </c>
      <c r="H5" s="20">
        <v>80</v>
      </c>
      <c r="J5" s="23">
        <v>44</v>
      </c>
      <c r="K5" s="23">
        <v>1</v>
      </c>
      <c r="L5" s="23" t="s">
        <v>43</v>
      </c>
      <c r="M5" s="23" t="s">
        <v>69</v>
      </c>
      <c r="N5" s="23" t="s">
        <v>76</v>
      </c>
      <c r="O5" s="23">
        <v>364</v>
      </c>
      <c r="Q5" s="22">
        <v>44</v>
      </c>
      <c r="R5" s="22">
        <v>1</v>
      </c>
      <c r="S5" s="23" t="s">
        <v>69</v>
      </c>
      <c r="T5" s="22" t="s">
        <v>77</v>
      </c>
      <c r="U5" s="22">
        <v>174</v>
      </c>
      <c r="W5" s="22" t="s">
        <v>52</v>
      </c>
      <c r="X5" s="22" t="s">
        <v>51</v>
      </c>
      <c r="Y5" s="22" t="s">
        <v>51</v>
      </c>
      <c r="Z5" s="22">
        <f>B5</f>
        <v>0.92</v>
      </c>
      <c r="AA5" s="22" t="str">
        <f>C5</f>
        <v>0,0049</v>
      </c>
      <c r="AB5" s="22" t="s">
        <v>51</v>
      </c>
    </row>
    <row r="6" spans="2:28">
      <c r="D6">
        <f>E6/88</f>
        <v>1</v>
      </c>
      <c r="E6" s="22">
        <v>88</v>
      </c>
      <c r="F6" s="25" t="s">
        <v>82</v>
      </c>
      <c r="G6" s="25" t="s">
        <v>68</v>
      </c>
      <c r="H6" s="20">
        <v>245</v>
      </c>
      <c r="J6" s="31">
        <v>44</v>
      </c>
      <c r="K6" s="31">
        <v>6</v>
      </c>
      <c r="L6" s="31" t="s">
        <v>42</v>
      </c>
      <c r="M6" s="31" t="s">
        <v>78</v>
      </c>
      <c r="N6" s="31" t="s">
        <v>73</v>
      </c>
      <c r="O6" s="31">
        <v>229</v>
      </c>
      <c r="Q6" s="31">
        <v>44</v>
      </c>
      <c r="R6" s="31">
        <v>6</v>
      </c>
      <c r="S6" s="31" t="s">
        <v>78</v>
      </c>
      <c r="T6" s="31" t="s">
        <v>79</v>
      </c>
      <c r="U6" s="31">
        <v>178</v>
      </c>
      <c r="W6" s="22" t="s">
        <v>53</v>
      </c>
      <c r="X6" s="22">
        <f>E14</f>
        <v>1628</v>
      </c>
      <c r="Y6" s="22">
        <v>1</v>
      </c>
      <c r="Z6" s="22">
        <f>F14</f>
        <v>0.95499999999999996</v>
      </c>
      <c r="AA6" s="22" t="str">
        <f>G14</f>
        <v>0,0025</v>
      </c>
      <c r="AB6" s="22">
        <f>H14</f>
        <v>103</v>
      </c>
    </row>
    <row r="7" spans="2:28">
      <c r="D7">
        <f t="shared" ref="D7:D14" si="0">E7/88</f>
        <v>2</v>
      </c>
      <c r="E7" s="22">
        <v>176</v>
      </c>
      <c r="F7" s="25" t="s">
        <v>83</v>
      </c>
      <c r="G7" s="25" t="s">
        <v>68</v>
      </c>
      <c r="H7" s="20">
        <v>186</v>
      </c>
      <c r="J7" s="33">
        <v>44</v>
      </c>
      <c r="K7" s="33">
        <v>12</v>
      </c>
      <c r="L7" s="33" t="s">
        <v>42</v>
      </c>
      <c r="M7" s="33" t="s">
        <v>78</v>
      </c>
      <c r="N7" s="33" t="s">
        <v>79</v>
      </c>
      <c r="O7" s="33">
        <v>352</v>
      </c>
      <c r="Q7" s="22">
        <v>44</v>
      </c>
      <c r="R7" s="22">
        <v>12</v>
      </c>
      <c r="S7" s="33">
        <v>-0.1</v>
      </c>
      <c r="T7" s="22" t="s">
        <v>84</v>
      </c>
      <c r="U7" s="22">
        <v>81</v>
      </c>
      <c r="W7" s="42" t="s">
        <v>39</v>
      </c>
      <c r="X7" s="42">
        <f>J18</f>
        <v>264</v>
      </c>
      <c r="Y7" s="42">
        <f>K18</f>
        <v>6</v>
      </c>
      <c r="Z7" s="42" t="str">
        <f>M18</f>
        <v>0,96</v>
      </c>
      <c r="AA7" s="42" t="str">
        <f>N18</f>
        <v>0,0021</v>
      </c>
      <c r="AB7" s="42">
        <f>O18</f>
        <v>224</v>
      </c>
    </row>
    <row r="8" spans="2:28">
      <c r="D8">
        <f t="shared" si="0"/>
        <v>3</v>
      </c>
      <c r="E8" s="34">
        <v>264</v>
      </c>
      <c r="F8" s="35" t="s">
        <v>71</v>
      </c>
      <c r="G8" s="35" t="s">
        <v>68</v>
      </c>
      <c r="H8" s="35">
        <v>186</v>
      </c>
      <c r="J8" s="23">
        <v>44</v>
      </c>
      <c r="K8" s="23">
        <v>18</v>
      </c>
      <c r="L8" s="23" t="s">
        <v>44</v>
      </c>
      <c r="M8" s="23" t="s">
        <v>78</v>
      </c>
      <c r="N8" s="23" t="s">
        <v>73</v>
      </c>
      <c r="O8" s="23">
        <v>247</v>
      </c>
      <c r="Q8" s="22">
        <v>44</v>
      </c>
      <c r="R8" s="22">
        <v>18</v>
      </c>
      <c r="S8" s="23">
        <v>-0.1</v>
      </c>
      <c r="T8" s="22" t="s">
        <v>84</v>
      </c>
      <c r="U8" s="22">
        <v>72</v>
      </c>
      <c r="W8" s="22" t="s">
        <v>49</v>
      </c>
      <c r="X8" s="22">
        <f>Q18</f>
        <v>264</v>
      </c>
      <c r="Y8" s="22">
        <f>R18</f>
        <v>6</v>
      </c>
      <c r="Z8" s="22" t="str">
        <f>S18</f>
        <v>0,96</v>
      </c>
      <c r="AA8" s="22" t="str">
        <f>T18</f>
        <v>0,0022</v>
      </c>
      <c r="AB8" s="22">
        <f>U18</f>
        <v>101</v>
      </c>
    </row>
    <row r="9" spans="2:28">
      <c r="D9">
        <f t="shared" si="0"/>
        <v>6</v>
      </c>
      <c r="E9" s="36">
        <v>528</v>
      </c>
      <c r="F9" s="35" t="s">
        <v>72</v>
      </c>
      <c r="G9" s="35" t="s">
        <v>73</v>
      </c>
      <c r="H9" s="35">
        <v>161</v>
      </c>
      <c r="J9" s="23">
        <v>44</v>
      </c>
      <c r="K9" s="23">
        <v>24</v>
      </c>
      <c r="L9" s="23" t="s">
        <v>42</v>
      </c>
      <c r="M9" s="23" t="s">
        <v>78</v>
      </c>
      <c r="N9" s="23" t="s">
        <v>77</v>
      </c>
      <c r="O9" s="23">
        <v>172</v>
      </c>
      <c r="Q9" s="22">
        <v>44</v>
      </c>
      <c r="R9" s="22">
        <v>24</v>
      </c>
      <c r="S9" s="23">
        <v>-0.1</v>
      </c>
      <c r="T9" s="22" t="s">
        <v>84</v>
      </c>
      <c r="U9" s="22">
        <v>90</v>
      </c>
    </row>
    <row r="10" spans="2:28">
      <c r="D10">
        <f t="shared" si="0"/>
        <v>9</v>
      </c>
      <c r="E10" s="37">
        <v>792</v>
      </c>
      <c r="F10" s="35" t="s">
        <v>72</v>
      </c>
      <c r="G10" s="38" t="s">
        <v>73</v>
      </c>
      <c r="H10" s="38">
        <v>120</v>
      </c>
      <c r="J10" s="23">
        <v>44</v>
      </c>
      <c r="K10" s="23">
        <v>30</v>
      </c>
      <c r="L10" s="23" t="s">
        <v>45</v>
      </c>
      <c r="M10" s="23">
        <v>0.95</v>
      </c>
      <c r="N10" s="23" t="s">
        <v>77</v>
      </c>
      <c r="O10" s="23">
        <v>171</v>
      </c>
      <c r="Q10" s="22">
        <v>44</v>
      </c>
      <c r="R10" s="22">
        <v>30</v>
      </c>
      <c r="S10" s="23">
        <v>-0.1</v>
      </c>
      <c r="T10" s="22" t="s">
        <v>84</v>
      </c>
      <c r="U10" s="22">
        <v>92</v>
      </c>
    </row>
    <row r="11" spans="2:28">
      <c r="D11">
        <f t="shared" si="0"/>
        <v>12</v>
      </c>
      <c r="E11" s="36">
        <v>1056</v>
      </c>
      <c r="F11" s="35" t="s">
        <v>72</v>
      </c>
      <c r="G11" s="38" t="s">
        <v>73</v>
      </c>
      <c r="H11" s="38">
        <v>100</v>
      </c>
      <c r="J11" s="23">
        <v>44</v>
      </c>
      <c r="K11" s="23">
        <v>36</v>
      </c>
      <c r="L11" s="23" t="s">
        <v>46</v>
      </c>
      <c r="M11" s="22">
        <v>0.95</v>
      </c>
      <c r="N11" s="22" t="s">
        <v>76</v>
      </c>
      <c r="O11" s="23">
        <v>219</v>
      </c>
      <c r="Q11" s="23">
        <v>44</v>
      </c>
      <c r="R11" s="23">
        <v>36</v>
      </c>
      <c r="S11" s="23">
        <v>-0.1</v>
      </c>
      <c r="T11" s="22" t="s">
        <v>84</v>
      </c>
      <c r="U11" s="22">
        <v>95</v>
      </c>
    </row>
    <row r="12" spans="2:28">
      <c r="D12">
        <f t="shared" si="0"/>
        <v>15</v>
      </c>
      <c r="E12" s="36">
        <v>1320</v>
      </c>
      <c r="F12" s="35" t="s">
        <v>74</v>
      </c>
      <c r="G12" s="38" t="s">
        <v>73</v>
      </c>
      <c r="H12" s="35">
        <v>118</v>
      </c>
      <c r="J12" s="23">
        <v>44</v>
      </c>
      <c r="K12" s="23">
        <v>37</v>
      </c>
      <c r="L12" s="23" t="s">
        <v>46</v>
      </c>
      <c r="M12" s="22">
        <v>0.95</v>
      </c>
      <c r="N12" s="23" t="s">
        <v>75</v>
      </c>
      <c r="O12" s="23">
        <v>210</v>
      </c>
      <c r="Q12" s="22">
        <v>44</v>
      </c>
      <c r="R12" s="22">
        <v>37</v>
      </c>
      <c r="S12" s="23">
        <v>-0.1</v>
      </c>
      <c r="T12" s="22" t="s">
        <v>84</v>
      </c>
      <c r="U12" s="22">
        <v>98</v>
      </c>
    </row>
    <row r="13" spans="2:28">
      <c r="D13">
        <f t="shared" si="0"/>
        <v>18</v>
      </c>
      <c r="E13" s="36">
        <v>1584</v>
      </c>
      <c r="F13" s="35" t="s">
        <v>74</v>
      </c>
      <c r="G13" s="38" t="s">
        <v>73</v>
      </c>
      <c r="H13" s="35">
        <v>104</v>
      </c>
    </row>
    <row r="14" spans="2:28">
      <c r="D14">
        <f t="shared" si="0"/>
        <v>18.5</v>
      </c>
      <c r="E14" s="40">
        <v>1628</v>
      </c>
      <c r="F14" s="41">
        <v>0.95499999999999996</v>
      </c>
      <c r="G14" s="41" t="s">
        <v>73</v>
      </c>
      <c r="H14" s="41">
        <v>103</v>
      </c>
    </row>
    <row r="15" spans="2:28" ht="24">
      <c r="J15" s="32" t="s">
        <v>41</v>
      </c>
      <c r="K15" s="32" t="s">
        <v>40</v>
      </c>
      <c r="L15" s="32" t="s">
        <v>47</v>
      </c>
      <c r="M15" s="32" t="s">
        <v>36</v>
      </c>
      <c r="N15" s="32" t="s">
        <v>48</v>
      </c>
      <c r="O15" s="32" t="s">
        <v>37</v>
      </c>
      <c r="Q15" s="32" t="s">
        <v>41</v>
      </c>
      <c r="R15" s="32" t="s">
        <v>40</v>
      </c>
      <c r="S15" s="32" t="s">
        <v>36</v>
      </c>
      <c r="T15" s="32" t="s">
        <v>48</v>
      </c>
      <c r="U15" s="32" t="s">
        <v>37</v>
      </c>
    </row>
    <row r="16" spans="2:28">
      <c r="J16" s="22">
        <v>88</v>
      </c>
      <c r="K16" s="22">
        <v>6</v>
      </c>
      <c r="L16" s="22" t="s">
        <v>43</v>
      </c>
      <c r="M16" s="22" t="s">
        <v>78</v>
      </c>
      <c r="N16" s="22" t="s">
        <v>80</v>
      </c>
      <c r="O16" s="22">
        <v>325</v>
      </c>
      <c r="Q16" s="22">
        <v>88</v>
      </c>
      <c r="R16" s="22">
        <v>6</v>
      </c>
      <c r="S16" s="22" t="s">
        <v>78</v>
      </c>
      <c r="T16" s="22" t="s">
        <v>79</v>
      </c>
      <c r="U16" s="22">
        <v>144</v>
      </c>
    </row>
    <row r="17" spans="10:21">
      <c r="J17" s="22">
        <v>176</v>
      </c>
      <c r="K17" s="22">
        <v>6</v>
      </c>
      <c r="L17" s="22" t="s">
        <v>42</v>
      </c>
      <c r="M17" s="22" t="s">
        <v>78</v>
      </c>
      <c r="N17" s="22" t="s">
        <v>79</v>
      </c>
      <c r="O17" s="22">
        <v>202</v>
      </c>
      <c r="Q17" s="22">
        <v>176</v>
      </c>
      <c r="R17" s="22">
        <v>6</v>
      </c>
      <c r="S17" s="22" t="s">
        <v>78</v>
      </c>
      <c r="T17" s="22" t="s">
        <v>79</v>
      </c>
      <c r="U17" s="22">
        <v>112</v>
      </c>
    </row>
    <row r="18" spans="10:21">
      <c r="J18" s="42">
        <v>264</v>
      </c>
      <c r="K18" s="42">
        <v>6</v>
      </c>
      <c r="L18" s="42" t="s">
        <v>42</v>
      </c>
      <c r="M18" s="42" t="s">
        <v>78</v>
      </c>
      <c r="N18" s="42" t="s">
        <v>81</v>
      </c>
      <c r="O18" s="42">
        <v>224</v>
      </c>
      <c r="Q18" s="42">
        <v>264</v>
      </c>
      <c r="R18" s="42">
        <v>6</v>
      </c>
      <c r="S18" s="42" t="s">
        <v>78</v>
      </c>
      <c r="T18" s="42" t="s">
        <v>80</v>
      </c>
      <c r="U18" s="42">
        <v>101</v>
      </c>
    </row>
  </sheetData>
  <mergeCells count="4">
    <mergeCell ref="E2:H2"/>
    <mergeCell ref="J2:O2"/>
    <mergeCell ref="Q2:U2"/>
    <mergeCell ref="W2:AB2"/>
  </mergeCells>
  <phoneticPr fontId="10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40"/>
  <sheetViews>
    <sheetView tabSelected="1" topLeftCell="C1" workbookViewId="0">
      <selection activeCell="H25" sqref="H25"/>
    </sheetView>
  </sheetViews>
  <sheetFormatPr baseColWidth="10" defaultRowHeight="14" x14ac:dyDescent="0"/>
  <cols>
    <col min="7" max="7" width="12.33203125" bestFit="1" customWidth="1"/>
    <col min="10" max="10" width="8.5" bestFit="1" customWidth="1"/>
    <col min="11" max="11" width="11.1640625" customWidth="1"/>
    <col min="12" max="12" width="9.33203125" hidden="1" customWidth="1"/>
    <col min="13" max="13" width="5.6640625" customWidth="1"/>
    <col min="14" max="14" width="10.83203125" bestFit="1" customWidth="1"/>
    <col min="15" max="15" width="6.5" bestFit="1" customWidth="1"/>
    <col min="23" max="23" width="13.83203125" customWidth="1"/>
    <col min="26" max="26" width="8.1640625" bestFit="1" customWidth="1"/>
  </cols>
  <sheetData>
    <row r="2" spans="2:28">
      <c r="E2" s="47" t="s">
        <v>38</v>
      </c>
      <c r="F2" s="47"/>
      <c r="G2" s="47"/>
      <c r="H2" s="47"/>
      <c r="J2" s="47" t="s">
        <v>39</v>
      </c>
      <c r="K2" s="47"/>
      <c r="L2" s="47"/>
      <c r="M2" s="47"/>
      <c r="N2" s="47"/>
      <c r="O2" s="47"/>
      <c r="Q2" s="47" t="s">
        <v>49</v>
      </c>
      <c r="R2" s="47"/>
      <c r="S2" s="47"/>
      <c r="T2" s="47"/>
      <c r="U2" s="47"/>
      <c r="W2" s="47" t="s">
        <v>66</v>
      </c>
      <c r="X2" s="47"/>
      <c r="Y2" s="47"/>
      <c r="Z2" s="47"/>
      <c r="AA2" s="47"/>
      <c r="AB2" s="47"/>
    </row>
    <row r="3" spans="2:28">
      <c r="E3" s="28"/>
      <c r="F3" s="28"/>
      <c r="G3" s="28"/>
      <c r="H3" s="28"/>
      <c r="J3" s="28"/>
      <c r="K3" s="28"/>
      <c r="L3" s="28"/>
      <c r="M3" s="28"/>
      <c r="N3" s="28"/>
      <c r="O3" s="28"/>
    </row>
    <row r="4" spans="2:28" ht="24">
      <c r="B4" s="11" t="s">
        <v>36</v>
      </c>
      <c r="C4" s="11" t="s">
        <v>48</v>
      </c>
      <c r="E4" s="11" t="s">
        <v>41</v>
      </c>
      <c r="F4" s="11" t="s">
        <v>36</v>
      </c>
      <c r="G4" s="11" t="s">
        <v>48</v>
      </c>
      <c r="H4" s="11" t="s">
        <v>37</v>
      </c>
      <c r="J4" s="11" t="s">
        <v>41</v>
      </c>
      <c r="K4" s="11" t="s">
        <v>40</v>
      </c>
      <c r="L4" s="11" t="s">
        <v>47</v>
      </c>
      <c r="M4" s="11" t="s">
        <v>36</v>
      </c>
      <c r="N4" s="11" t="s">
        <v>48</v>
      </c>
      <c r="O4" s="11" t="s">
        <v>37</v>
      </c>
      <c r="Q4" s="11" t="s">
        <v>41</v>
      </c>
      <c r="R4" s="11" t="s">
        <v>40</v>
      </c>
      <c r="S4" s="11" t="s">
        <v>36</v>
      </c>
      <c r="T4" s="11" t="s">
        <v>48</v>
      </c>
      <c r="U4" s="11" t="s">
        <v>37</v>
      </c>
      <c r="W4" s="11" t="s">
        <v>149</v>
      </c>
      <c r="X4" s="11" t="s">
        <v>41</v>
      </c>
      <c r="Y4" s="11" t="s">
        <v>40</v>
      </c>
      <c r="Z4" s="11" t="s">
        <v>36</v>
      </c>
      <c r="AA4" s="11" t="s">
        <v>48</v>
      </c>
      <c r="AB4" s="11" t="s">
        <v>37</v>
      </c>
    </row>
    <row r="5" spans="2:28">
      <c r="B5" s="42">
        <v>0.92</v>
      </c>
      <c r="C5" s="42" t="s">
        <v>67</v>
      </c>
      <c r="E5" s="22">
        <v>45</v>
      </c>
      <c r="F5" s="27" t="s">
        <v>70</v>
      </c>
      <c r="G5" s="27" t="s">
        <v>67</v>
      </c>
      <c r="H5" s="27">
        <v>87</v>
      </c>
      <c r="J5" s="23">
        <v>45</v>
      </c>
      <c r="K5" s="23">
        <v>1</v>
      </c>
      <c r="L5" s="23" t="s">
        <v>43</v>
      </c>
      <c r="M5" s="23" t="s">
        <v>69</v>
      </c>
      <c r="N5" s="23" t="s">
        <v>145</v>
      </c>
      <c r="O5" s="23">
        <v>197</v>
      </c>
      <c r="Q5" s="22">
        <v>45</v>
      </c>
      <c r="R5" s="22">
        <v>1</v>
      </c>
      <c r="S5" s="23" t="s">
        <v>78</v>
      </c>
      <c r="T5" s="22" t="s">
        <v>73</v>
      </c>
      <c r="U5" s="22">
        <v>188</v>
      </c>
      <c r="W5" s="22" t="s">
        <v>52</v>
      </c>
      <c r="X5" s="22" t="s">
        <v>51</v>
      </c>
      <c r="Y5" s="22" t="s">
        <v>51</v>
      </c>
      <c r="Z5" s="22">
        <f>B5</f>
        <v>0.92</v>
      </c>
      <c r="AA5" s="22" t="str">
        <f>C5</f>
        <v>0,0049</v>
      </c>
      <c r="AB5" s="22" t="s">
        <v>51</v>
      </c>
    </row>
    <row r="6" spans="2:28">
      <c r="D6">
        <f>E6/90</f>
        <v>1</v>
      </c>
      <c r="E6" s="22">
        <v>90</v>
      </c>
      <c r="F6" s="27" t="s">
        <v>70</v>
      </c>
      <c r="G6" s="27" t="s">
        <v>67</v>
      </c>
      <c r="H6" s="27">
        <v>49</v>
      </c>
      <c r="J6" s="31">
        <v>45</v>
      </c>
      <c r="K6" s="31">
        <v>6</v>
      </c>
      <c r="L6" s="31" t="s">
        <v>42</v>
      </c>
      <c r="M6" s="31" t="s">
        <v>69</v>
      </c>
      <c r="N6" s="31" t="s">
        <v>77</v>
      </c>
      <c r="O6" s="31">
        <v>178</v>
      </c>
      <c r="Q6" s="31">
        <v>45</v>
      </c>
      <c r="R6" s="31">
        <v>6</v>
      </c>
      <c r="S6" s="31" t="s">
        <v>78</v>
      </c>
      <c r="T6" s="31" t="s">
        <v>143</v>
      </c>
      <c r="U6" s="31">
        <v>156</v>
      </c>
      <c r="W6" s="22" t="s">
        <v>53</v>
      </c>
      <c r="X6" s="22">
        <f>E12</f>
        <v>1575</v>
      </c>
      <c r="Y6" s="22">
        <v>1</v>
      </c>
      <c r="Z6" s="22" t="str">
        <f>F12</f>
        <v>0,957</v>
      </c>
      <c r="AA6" s="22" t="str">
        <f>G12</f>
        <v>0,0025</v>
      </c>
      <c r="AB6" s="22">
        <f>H12</f>
        <v>122</v>
      </c>
    </row>
    <row r="7" spans="2:28">
      <c r="D7">
        <f t="shared" ref="D7:D12" si="0">E7/90</f>
        <v>3</v>
      </c>
      <c r="E7" s="22">
        <v>270</v>
      </c>
      <c r="F7" s="27" t="s">
        <v>140</v>
      </c>
      <c r="G7" s="27" t="s">
        <v>68</v>
      </c>
      <c r="H7" s="27">
        <v>139</v>
      </c>
      <c r="J7" s="23">
        <v>45</v>
      </c>
      <c r="K7" s="33">
        <v>12</v>
      </c>
      <c r="L7" s="33" t="s">
        <v>42</v>
      </c>
      <c r="M7" s="33" t="s">
        <v>69</v>
      </c>
      <c r="N7" s="33" t="s">
        <v>76</v>
      </c>
      <c r="O7" s="33">
        <v>206</v>
      </c>
      <c r="Q7" s="22">
        <v>45</v>
      </c>
      <c r="R7" s="22">
        <v>12</v>
      </c>
      <c r="S7" s="33">
        <v>-7.0000000000000007E-2</v>
      </c>
      <c r="T7" s="22" t="s">
        <v>146</v>
      </c>
      <c r="U7" s="22">
        <v>48</v>
      </c>
      <c r="W7" s="23" t="s">
        <v>39</v>
      </c>
      <c r="X7" s="23">
        <f>J10</f>
        <v>45</v>
      </c>
      <c r="Y7" s="23">
        <f>K10</f>
        <v>30</v>
      </c>
      <c r="Z7" s="23">
        <f>M10</f>
        <v>0.95</v>
      </c>
      <c r="AA7" s="23" t="str">
        <f>N10</f>
        <v>0,0027</v>
      </c>
      <c r="AB7" s="23">
        <f>O10</f>
        <v>124</v>
      </c>
    </row>
    <row r="8" spans="2:28">
      <c r="D8">
        <f t="shared" si="0"/>
        <v>6</v>
      </c>
      <c r="E8" s="34">
        <v>540</v>
      </c>
      <c r="F8" s="35" t="s">
        <v>141</v>
      </c>
      <c r="G8" s="52" t="s">
        <v>73</v>
      </c>
      <c r="H8" s="35">
        <v>195</v>
      </c>
      <c r="J8" s="23">
        <v>45</v>
      </c>
      <c r="K8" s="23">
        <v>18</v>
      </c>
      <c r="L8" s="23" t="s">
        <v>44</v>
      </c>
      <c r="M8" s="23" t="s">
        <v>69</v>
      </c>
      <c r="N8" s="23" t="s">
        <v>77</v>
      </c>
      <c r="O8" s="54">
        <v>160</v>
      </c>
      <c r="Q8" s="22">
        <v>45</v>
      </c>
      <c r="R8" s="22">
        <v>18</v>
      </c>
      <c r="S8" s="33">
        <v>-7.0000000000000007E-2</v>
      </c>
      <c r="T8" s="22" t="s">
        <v>146</v>
      </c>
      <c r="U8" s="22">
        <v>50</v>
      </c>
      <c r="W8" s="42" t="s">
        <v>49</v>
      </c>
      <c r="X8" s="42">
        <f>Q18</f>
        <v>270</v>
      </c>
      <c r="Y8" s="42">
        <f>R18</f>
        <v>6</v>
      </c>
      <c r="Z8" s="42" t="str">
        <f>S18</f>
        <v>0,97</v>
      </c>
      <c r="AA8" s="42" t="str">
        <f>T18</f>
        <v>0,0018</v>
      </c>
      <c r="AB8" s="42">
        <f>U18</f>
        <v>92</v>
      </c>
    </row>
    <row r="9" spans="2:28">
      <c r="D9">
        <f t="shared" si="0"/>
        <v>9</v>
      </c>
      <c r="E9" s="51">
        <v>810</v>
      </c>
      <c r="F9" s="52" t="s">
        <v>141</v>
      </c>
      <c r="G9" s="52" t="s">
        <v>73</v>
      </c>
      <c r="H9" s="52">
        <v>119</v>
      </c>
      <c r="J9" s="23">
        <v>45</v>
      </c>
      <c r="K9" s="23">
        <v>24</v>
      </c>
      <c r="L9" s="23" t="s">
        <v>42</v>
      </c>
      <c r="M9" s="23" t="s">
        <v>69</v>
      </c>
      <c r="N9" s="23" t="s">
        <v>77</v>
      </c>
      <c r="O9" s="23">
        <v>166</v>
      </c>
      <c r="Q9" s="22">
        <v>45</v>
      </c>
      <c r="R9" s="22">
        <v>24</v>
      </c>
      <c r="S9" s="33">
        <v>-7.0000000000000007E-2</v>
      </c>
      <c r="T9" s="22" t="s">
        <v>146</v>
      </c>
      <c r="U9" s="22">
        <v>49</v>
      </c>
    </row>
    <row r="10" spans="2:28">
      <c r="D10">
        <f t="shared" si="0"/>
        <v>12</v>
      </c>
      <c r="E10" s="51">
        <v>1080</v>
      </c>
      <c r="F10" s="52" t="s">
        <v>141</v>
      </c>
      <c r="G10" s="52" t="s">
        <v>73</v>
      </c>
      <c r="H10" s="52">
        <v>104</v>
      </c>
      <c r="J10" s="23">
        <v>45</v>
      </c>
      <c r="K10" s="23">
        <v>30</v>
      </c>
      <c r="L10" s="23" t="s">
        <v>45</v>
      </c>
      <c r="M10" s="23">
        <v>0.95</v>
      </c>
      <c r="N10" s="23" t="s">
        <v>76</v>
      </c>
      <c r="O10" s="23">
        <v>124</v>
      </c>
      <c r="Q10" s="22">
        <v>45</v>
      </c>
      <c r="R10" s="22">
        <v>30</v>
      </c>
      <c r="S10" s="33">
        <v>-7.0000000000000007E-2</v>
      </c>
      <c r="T10" s="22" t="s">
        <v>146</v>
      </c>
      <c r="U10" s="22">
        <v>52</v>
      </c>
    </row>
    <row r="11" spans="2:28">
      <c r="D11">
        <f t="shared" si="0"/>
        <v>15</v>
      </c>
      <c r="E11" s="33">
        <f>90*15</f>
        <v>1350</v>
      </c>
      <c r="F11" s="53" t="s">
        <v>72</v>
      </c>
      <c r="G11" s="52" t="s">
        <v>73</v>
      </c>
      <c r="H11" s="53">
        <v>81</v>
      </c>
      <c r="J11" s="23">
        <v>45</v>
      </c>
      <c r="K11" s="23">
        <v>35</v>
      </c>
      <c r="L11" s="23" t="s">
        <v>46</v>
      </c>
      <c r="M11" s="22">
        <v>0.95</v>
      </c>
      <c r="N11" s="22" t="s">
        <v>144</v>
      </c>
      <c r="O11" s="23">
        <v>226</v>
      </c>
      <c r="Q11" s="23">
        <v>45</v>
      </c>
      <c r="R11" s="23">
        <v>35</v>
      </c>
      <c r="S11" s="33">
        <v>-7.0000000000000007E-2</v>
      </c>
      <c r="T11" s="22" t="s">
        <v>146</v>
      </c>
      <c r="U11" s="22">
        <v>47</v>
      </c>
    </row>
    <row r="12" spans="2:28">
      <c r="D12">
        <f t="shared" si="0"/>
        <v>17.5</v>
      </c>
      <c r="E12" s="42">
        <v>1575</v>
      </c>
      <c r="F12" s="42" t="s">
        <v>142</v>
      </c>
      <c r="G12" s="42" t="s">
        <v>73</v>
      </c>
      <c r="H12" s="42">
        <v>122</v>
      </c>
    </row>
    <row r="15" spans="2:28" ht="24">
      <c r="J15" s="32" t="s">
        <v>41</v>
      </c>
      <c r="K15" s="32" t="s">
        <v>40</v>
      </c>
      <c r="L15" s="32" t="s">
        <v>47</v>
      </c>
      <c r="M15" s="32" t="s">
        <v>36</v>
      </c>
      <c r="N15" s="32" t="s">
        <v>48</v>
      </c>
      <c r="O15" s="32" t="s">
        <v>37</v>
      </c>
      <c r="Q15" s="32" t="s">
        <v>41</v>
      </c>
      <c r="R15" s="32" t="s">
        <v>40</v>
      </c>
      <c r="S15" s="32" t="s">
        <v>36</v>
      </c>
      <c r="T15" s="32" t="s">
        <v>48</v>
      </c>
      <c r="U15" s="32" t="s">
        <v>37</v>
      </c>
    </row>
    <row r="16" spans="2:28">
      <c r="J16" s="22">
        <v>90</v>
      </c>
      <c r="K16" s="22">
        <v>18</v>
      </c>
      <c r="L16" s="22" t="s">
        <v>43</v>
      </c>
      <c r="M16" s="22" t="s">
        <v>69</v>
      </c>
      <c r="N16" s="22" t="s">
        <v>76</v>
      </c>
      <c r="O16" s="22">
        <v>130</v>
      </c>
      <c r="Q16" s="22">
        <v>90</v>
      </c>
      <c r="R16" s="22">
        <v>6</v>
      </c>
      <c r="S16" s="22" t="s">
        <v>69</v>
      </c>
      <c r="T16" s="22" t="s">
        <v>76</v>
      </c>
      <c r="U16" s="22">
        <v>82</v>
      </c>
    </row>
    <row r="17" spans="10:21">
      <c r="Q17" s="22">
        <v>180</v>
      </c>
      <c r="R17" s="22">
        <v>6</v>
      </c>
      <c r="S17" s="22" t="s">
        <v>78</v>
      </c>
      <c r="T17" s="22" t="s">
        <v>143</v>
      </c>
      <c r="U17" s="22">
        <v>99</v>
      </c>
    </row>
    <row r="18" spans="10:21">
      <c r="Q18" s="42">
        <v>270</v>
      </c>
      <c r="R18" s="42">
        <v>6</v>
      </c>
      <c r="S18" s="42" t="s">
        <v>147</v>
      </c>
      <c r="T18" s="42" t="s">
        <v>148</v>
      </c>
      <c r="U18" s="42">
        <v>92</v>
      </c>
    </row>
    <row r="29" spans="10:21" ht="24">
      <c r="J29" s="11" t="s">
        <v>41</v>
      </c>
      <c r="K29" s="11" t="s">
        <v>40</v>
      </c>
      <c r="L29" s="11" t="s">
        <v>47</v>
      </c>
      <c r="M29" s="11" t="s">
        <v>36</v>
      </c>
      <c r="N29" s="11" t="s">
        <v>48</v>
      </c>
      <c r="O29" s="11" t="s">
        <v>37</v>
      </c>
    </row>
    <row r="30" spans="10:21">
      <c r="J30" s="23">
        <v>45</v>
      </c>
      <c r="K30" s="23">
        <v>1</v>
      </c>
      <c r="L30" s="23" t="s">
        <v>43</v>
      </c>
      <c r="M30" s="23" t="s">
        <v>69</v>
      </c>
      <c r="N30" s="23" t="s">
        <v>145</v>
      </c>
      <c r="O30" s="23">
        <v>197</v>
      </c>
    </row>
    <row r="31" spans="10:21">
      <c r="J31" s="23">
        <v>45</v>
      </c>
      <c r="K31" s="23">
        <v>6</v>
      </c>
      <c r="L31" s="23" t="s">
        <v>42</v>
      </c>
      <c r="M31" s="23" t="s">
        <v>69</v>
      </c>
      <c r="N31" s="23" t="s">
        <v>77</v>
      </c>
      <c r="O31" s="23">
        <v>178</v>
      </c>
    </row>
    <row r="32" spans="10:21">
      <c r="J32" s="23">
        <v>45</v>
      </c>
      <c r="K32" s="33">
        <v>12</v>
      </c>
      <c r="L32" s="33" t="s">
        <v>42</v>
      </c>
      <c r="M32" s="33" t="s">
        <v>69</v>
      </c>
      <c r="N32" s="33" t="s">
        <v>76</v>
      </c>
      <c r="O32" s="33">
        <v>206</v>
      </c>
    </row>
    <row r="33" spans="10:15">
      <c r="J33" s="31">
        <v>45</v>
      </c>
      <c r="K33" s="31">
        <v>18</v>
      </c>
      <c r="L33" s="31" t="s">
        <v>44</v>
      </c>
      <c r="M33" s="31" t="s">
        <v>78</v>
      </c>
      <c r="N33" s="31" t="s">
        <v>143</v>
      </c>
      <c r="O33" s="31">
        <v>329</v>
      </c>
    </row>
    <row r="34" spans="10:15">
      <c r="J34" s="23">
        <v>45</v>
      </c>
      <c r="K34" s="23">
        <v>24</v>
      </c>
      <c r="L34" s="23" t="s">
        <v>42</v>
      </c>
      <c r="M34" s="23" t="s">
        <v>69</v>
      </c>
      <c r="N34" s="23" t="s">
        <v>77</v>
      </c>
      <c r="O34" s="23">
        <v>166</v>
      </c>
    </row>
    <row r="35" spans="10:15">
      <c r="J35" s="42">
        <v>45</v>
      </c>
      <c r="K35" s="42">
        <v>30</v>
      </c>
      <c r="L35" s="42" t="s">
        <v>45</v>
      </c>
      <c r="M35" s="42">
        <v>0.96</v>
      </c>
      <c r="N35" s="42" t="s">
        <v>79</v>
      </c>
      <c r="O35" s="42">
        <v>317</v>
      </c>
    </row>
    <row r="36" spans="10:15">
      <c r="J36" s="23">
        <v>45</v>
      </c>
      <c r="K36" s="23">
        <v>35</v>
      </c>
      <c r="L36" s="23" t="s">
        <v>46</v>
      </c>
      <c r="M36" s="22">
        <v>0.95</v>
      </c>
      <c r="N36" s="22" t="s">
        <v>144</v>
      </c>
      <c r="O36" s="23">
        <v>226</v>
      </c>
    </row>
    <row r="39" spans="10:15" ht="24">
      <c r="J39" s="32" t="s">
        <v>41</v>
      </c>
      <c r="K39" s="32" t="s">
        <v>40</v>
      </c>
      <c r="L39" s="32" t="s">
        <v>47</v>
      </c>
      <c r="M39" s="32" t="s">
        <v>36</v>
      </c>
      <c r="N39" s="32" t="s">
        <v>48</v>
      </c>
      <c r="O39" s="32" t="s">
        <v>37</v>
      </c>
    </row>
    <row r="40" spans="10:15">
      <c r="J40" s="22">
        <v>90</v>
      </c>
      <c r="K40" s="22">
        <v>18</v>
      </c>
      <c r="L40" s="22" t="s">
        <v>43</v>
      </c>
      <c r="M40" s="22" t="s">
        <v>69</v>
      </c>
      <c r="N40" s="22" t="s">
        <v>76</v>
      </c>
      <c r="O40" s="22">
        <v>130</v>
      </c>
    </row>
  </sheetData>
  <mergeCells count="4">
    <mergeCell ref="E2:H2"/>
    <mergeCell ref="J2:O2"/>
    <mergeCell ref="Q2:U2"/>
    <mergeCell ref="W2:AB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47"/>
  <sheetViews>
    <sheetView topLeftCell="A15" workbookViewId="0">
      <selection activeCell="H45" sqref="H45"/>
    </sheetView>
  </sheetViews>
  <sheetFormatPr baseColWidth="10" defaultRowHeight="14" x14ac:dyDescent="0"/>
  <cols>
    <col min="3" max="3" width="22.33203125" customWidth="1"/>
    <col min="8" max="8" width="8.33203125" bestFit="1" customWidth="1"/>
  </cols>
  <sheetData>
    <row r="2" spans="3:8" ht="24">
      <c r="C2" s="11" t="s">
        <v>92</v>
      </c>
      <c r="D2" s="11" t="s">
        <v>93</v>
      </c>
      <c r="G2" s="11" t="s">
        <v>94</v>
      </c>
      <c r="H2" s="11" t="s">
        <v>95</v>
      </c>
    </row>
    <row r="3" spans="3:8">
      <c r="C3" s="49" t="s">
        <v>91</v>
      </c>
      <c r="D3" s="22">
        <v>4.09</v>
      </c>
      <c r="G3" s="22">
        <v>5</v>
      </c>
      <c r="H3" s="50">
        <v>0.2441711</v>
      </c>
    </row>
    <row r="4" spans="3:8">
      <c r="C4" s="22" t="s">
        <v>96</v>
      </c>
      <c r="D4" s="22">
        <v>0.14000000000000001</v>
      </c>
      <c r="G4" s="22">
        <v>6</v>
      </c>
      <c r="H4" s="50">
        <v>0.26037993999999998</v>
      </c>
    </row>
    <row r="5" spans="3:8">
      <c r="C5" s="22" t="s">
        <v>97</v>
      </c>
      <c r="D5" s="22">
        <v>0.216</v>
      </c>
      <c r="G5" s="22">
        <v>7</v>
      </c>
      <c r="H5" s="50">
        <v>0.27747282000000001</v>
      </c>
    </row>
    <row r="6" spans="3:8">
      <c r="C6" s="22" t="s">
        <v>98</v>
      </c>
      <c r="D6" s="22">
        <v>0.28100000000000003</v>
      </c>
      <c r="G6" s="22">
        <v>8</v>
      </c>
      <c r="H6" s="50">
        <v>0.28609279999999998</v>
      </c>
    </row>
    <row r="7" spans="3:8">
      <c r="C7" s="22" t="s">
        <v>99</v>
      </c>
      <c r="D7" s="22">
        <v>0.20599999999999999</v>
      </c>
      <c r="G7" s="22">
        <v>9</v>
      </c>
      <c r="H7" s="50">
        <v>0.29496080000000002</v>
      </c>
    </row>
    <row r="8" spans="3:8">
      <c r="C8" s="22" t="s">
        <v>100</v>
      </c>
      <c r="D8" s="22">
        <v>0.185</v>
      </c>
      <c r="G8" s="22">
        <v>10</v>
      </c>
      <c r="H8" s="50">
        <v>0.3103011</v>
      </c>
    </row>
    <row r="9" spans="3:8">
      <c r="C9" s="22" t="s">
        <v>101</v>
      </c>
      <c r="D9" s="22">
        <v>0.246</v>
      </c>
      <c r="G9" s="22">
        <v>11</v>
      </c>
      <c r="H9" s="50">
        <v>0.23779659</v>
      </c>
    </row>
    <row r="10" spans="3:8">
      <c r="C10" s="22" t="s">
        <v>102</v>
      </c>
      <c r="D10" s="22">
        <v>0.26600000000000001</v>
      </c>
      <c r="G10" s="22">
        <v>12</v>
      </c>
      <c r="H10" s="50">
        <v>0.20221471999999999</v>
      </c>
    </row>
    <row r="11" spans="3:8">
      <c r="C11" s="22" t="s">
        <v>103</v>
      </c>
      <c r="D11" s="22">
        <v>0.16500000000000001</v>
      </c>
      <c r="G11" s="22">
        <v>13</v>
      </c>
      <c r="H11" s="50">
        <v>0.15820973999999999</v>
      </c>
    </row>
    <row r="12" spans="3:8">
      <c r="C12" s="22" t="s">
        <v>104</v>
      </c>
      <c r="D12" s="22">
        <v>0.01</v>
      </c>
      <c r="G12" s="22">
        <v>14</v>
      </c>
      <c r="H12" s="50">
        <v>0.11666885</v>
      </c>
    </row>
    <row r="13" spans="3:8">
      <c r="C13" s="22" t="s">
        <v>105</v>
      </c>
      <c r="D13" s="22">
        <v>3.5000000000000003E-2</v>
      </c>
      <c r="G13" s="22">
        <v>15</v>
      </c>
      <c r="H13" s="50">
        <v>0.10520939</v>
      </c>
    </row>
    <row r="14" spans="3:8">
      <c r="C14" s="22" t="s">
        <v>106</v>
      </c>
      <c r="D14" s="22">
        <v>0.09</v>
      </c>
      <c r="G14" s="22">
        <v>16</v>
      </c>
      <c r="H14" s="50">
        <v>9.8775559999999998E-2</v>
      </c>
    </row>
    <row r="15" spans="3:8">
      <c r="C15" s="22" t="s">
        <v>107</v>
      </c>
      <c r="D15" s="22">
        <v>0.115</v>
      </c>
      <c r="G15" s="22">
        <v>17</v>
      </c>
      <c r="H15" s="50">
        <v>8.9180869999999995E-2</v>
      </c>
    </row>
    <row r="16" spans="3:8">
      <c r="C16" s="22" t="s">
        <v>108</v>
      </c>
      <c r="D16" s="22">
        <v>0.06</v>
      </c>
      <c r="G16" s="22">
        <v>18</v>
      </c>
      <c r="H16" s="50">
        <v>0.18040845999999999</v>
      </c>
    </row>
    <row r="17" spans="3:8">
      <c r="C17" s="22" t="s">
        <v>109</v>
      </c>
      <c r="D17" s="22">
        <v>0.05</v>
      </c>
      <c r="G17" s="22">
        <v>19</v>
      </c>
      <c r="H17" s="50">
        <v>0.121033005</v>
      </c>
    </row>
    <row r="18" spans="3:8">
      <c r="C18" s="22" t="s">
        <v>110</v>
      </c>
      <c r="D18" s="22">
        <v>0.03</v>
      </c>
      <c r="G18" s="22">
        <v>20</v>
      </c>
      <c r="H18" s="50">
        <v>1.4702143000000001E-2</v>
      </c>
    </row>
    <row r="19" spans="3:8">
      <c r="C19" s="22" t="s">
        <v>111</v>
      </c>
      <c r="D19" s="22">
        <v>0</v>
      </c>
      <c r="G19" s="22">
        <v>21</v>
      </c>
      <c r="H19" s="50">
        <v>4.6417100000000003E-2</v>
      </c>
    </row>
    <row r="20" spans="3:8">
      <c r="C20" s="22" t="s">
        <v>112</v>
      </c>
      <c r="D20" s="22">
        <v>0</v>
      </c>
      <c r="G20" s="22">
        <v>22</v>
      </c>
      <c r="H20" s="50">
        <v>6.4402899999999999E-2</v>
      </c>
    </row>
    <row r="21" spans="3:8">
      <c r="C21" s="22" t="s">
        <v>113</v>
      </c>
      <c r="D21" s="22">
        <v>0.04</v>
      </c>
      <c r="G21" s="22">
        <v>23</v>
      </c>
      <c r="H21" s="50">
        <v>4.0074404999999999E-3</v>
      </c>
    </row>
    <row r="22" spans="3:8">
      <c r="C22" s="22" t="s">
        <v>114</v>
      </c>
      <c r="D22" s="22">
        <v>0.04</v>
      </c>
      <c r="G22" s="22">
        <v>24</v>
      </c>
      <c r="H22" s="50">
        <v>4.0192806E-4</v>
      </c>
    </row>
    <row r="23" spans="3:8">
      <c r="C23" s="22" t="s">
        <v>115</v>
      </c>
      <c r="D23" s="22">
        <v>0.09</v>
      </c>
      <c r="G23" s="22">
        <v>25</v>
      </c>
      <c r="H23" s="50">
        <v>2.7372051000000001E-2</v>
      </c>
    </row>
    <row r="24" spans="3:8">
      <c r="C24" s="22" t="s">
        <v>116</v>
      </c>
      <c r="D24" s="22">
        <v>0.125</v>
      </c>
      <c r="G24" s="22">
        <v>26</v>
      </c>
      <c r="H24" s="50">
        <v>1.8415233E-2</v>
      </c>
    </row>
    <row r="25" spans="3:8">
      <c r="C25" s="22" t="s">
        <v>117</v>
      </c>
      <c r="D25" s="22">
        <v>8.5000000000000006E-2</v>
      </c>
      <c r="G25" s="22">
        <v>27</v>
      </c>
      <c r="H25" s="50">
        <v>7.2128356000000005E-2</v>
      </c>
    </row>
    <row r="26" spans="3:8">
      <c r="C26" s="22" t="s">
        <v>118</v>
      </c>
      <c r="D26" s="22">
        <v>5.5E-2</v>
      </c>
      <c r="G26" s="22">
        <v>28</v>
      </c>
      <c r="H26" s="50">
        <v>0.10127371</v>
      </c>
    </row>
    <row r="27" spans="3:8">
      <c r="C27" s="22" t="s">
        <v>119</v>
      </c>
      <c r="D27" s="22">
        <v>8.5000000000000006E-2</v>
      </c>
      <c r="G27" s="22">
        <v>29</v>
      </c>
      <c r="H27" s="50">
        <v>0.15261579</v>
      </c>
    </row>
    <row r="28" spans="3:8">
      <c r="C28" s="22" t="s">
        <v>120</v>
      </c>
      <c r="D28" s="22">
        <v>0.21099999999999999</v>
      </c>
      <c r="G28" s="22">
        <v>30</v>
      </c>
      <c r="H28" s="50">
        <v>0.17448409000000001</v>
      </c>
    </row>
    <row r="29" spans="3:8">
      <c r="C29" s="22" t="s">
        <v>121</v>
      </c>
      <c r="D29" s="22">
        <v>0.26600000000000001</v>
      </c>
      <c r="G29" s="22">
        <v>31</v>
      </c>
      <c r="H29" s="50">
        <v>0.18957847</v>
      </c>
    </row>
    <row r="30" spans="3:8">
      <c r="C30" s="22" t="s">
        <v>122</v>
      </c>
      <c r="D30" s="22">
        <v>0.185</v>
      </c>
      <c r="G30" s="22">
        <v>32</v>
      </c>
      <c r="H30" s="50">
        <v>0.21259478000000001</v>
      </c>
    </row>
    <row r="31" spans="3:8">
      <c r="C31" s="22" t="s">
        <v>123</v>
      </c>
      <c r="D31" s="22">
        <v>0.16</v>
      </c>
      <c r="G31" s="22">
        <v>33</v>
      </c>
      <c r="H31" s="50">
        <v>0.20440419000000001</v>
      </c>
    </row>
    <row r="32" spans="3:8">
      <c r="C32" s="22" t="s">
        <v>124</v>
      </c>
      <c r="D32" s="22">
        <v>7.4999999999999997E-2</v>
      </c>
      <c r="G32" s="22">
        <v>34</v>
      </c>
      <c r="H32" s="50">
        <v>0.24650791</v>
      </c>
    </row>
    <row r="33" spans="3:8">
      <c r="C33" s="22" t="s">
        <v>125</v>
      </c>
      <c r="D33" s="22">
        <v>0.17499999999999999</v>
      </c>
      <c r="G33" s="22">
        <v>35</v>
      </c>
      <c r="H33" s="50">
        <v>0.23907122</v>
      </c>
    </row>
    <row r="34" spans="3:8">
      <c r="C34" s="22" t="s">
        <v>126</v>
      </c>
      <c r="D34" s="22">
        <v>0.12</v>
      </c>
      <c r="G34" s="22">
        <v>36</v>
      </c>
      <c r="H34" s="50">
        <v>0.24123644999999999</v>
      </c>
    </row>
    <row r="35" spans="3:8">
      <c r="C35" s="22" t="s">
        <v>127</v>
      </c>
      <c r="D35" s="22">
        <v>1.4999999999999999E-2</v>
      </c>
      <c r="G35" s="22">
        <v>37</v>
      </c>
      <c r="H35" s="50">
        <v>0.25586933000000001</v>
      </c>
    </row>
    <row r="36" spans="3:8">
      <c r="C36" s="22" t="s">
        <v>128</v>
      </c>
      <c r="D36" s="22">
        <v>0.05</v>
      </c>
      <c r="G36" s="22">
        <v>38</v>
      </c>
      <c r="H36" s="50">
        <v>0.27231756000000001</v>
      </c>
    </row>
    <row r="37" spans="3:8">
      <c r="C37" s="22" t="s">
        <v>129</v>
      </c>
      <c r="D37" s="22">
        <v>7.0000000000000007E-2</v>
      </c>
      <c r="G37" s="22">
        <v>39</v>
      </c>
      <c r="H37" s="50">
        <v>0.28030085999999999</v>
      </c>
    </row>
    <row r="38" spans="3:8">
      <c r="C38" s="22" t="s">
        <v>130</v>
      </c>
      <c r="D38" s="22">
        <v>5.0000000000000001E-3</v>
      </c>
      <c r="G38" s="22">
        <v>40</v>
      </c>
      <c r="H38" s="50">
        <v>0.28886719999999999</v>
      </c>
    </row>
    <row r="39" spans="3:8">
      <c r="C39" s="22" t="s">
        <v>131</v>
      </c>
      <c r="D39" s="22">
        <v>0</v>
      </c>
      <c r="G39" s="22">
        <v>41</v>
      </c>
      <c r="H39" s="50">
        <v>0.30395889999999998</v>
      </c>
    </row>
    <row r="40" spans="3:8">
      <c r="C40" s="22" t="s">
        <v>132</v>
      </c>
      <c r="D40" s="22">
        <v>0.03</v>
      </c>
      <c r="G40" s="22">
        <v>42</v>
      </c>
      <c r="H40" s="50">
        <v>0.23375599</v>
      </c>
    </row>
    <row r="41" spans="3:8">
      <c r="C41" s="22" t="s">
        <v>133</v>
      </c>
      <c r="D41" s="22">
        <v>0.02</v>
      </c>
      <c r="G41" s="22">
        <v>43</v>
      </c>
      <c r="H41" s="50">
        <v>0.19487457999999999</v>
      </c>
    </row>
    <row r="42" spans="3:8">
      <c r="C42" s="22" t="s">
        <v>134</v>
      </c>
      <c r="D42" s="22">
        <v>7.4999999999999997E-2</v>
      </c>
      <c r="G42" s="22">
        <v>44</v>
      </c>
      <c r="H42" s="50">
        <v>0.15423265</v>
      </c>
    </row>
    <row r="43" spans="3:8">
      <c r="C43" s="22" t="s">
        <v>135</v>
      </c>
      <c r="D43" s="22">
        <v>0.105</v>
      </c>
      <c r="G43" s="22">
        <v>45</v>
      </c>
      <c r="H43" s="50">
        <v>0.11152297</v>
      </c>
    </row>
    <row r="44" spans="3:8">
      <c r="C44" s="22" t="s">
        <v>136</v>
      </c>
      <c r="D44" s="22">
        <v>0.16</v>
      </c>
      <c r="G44" s="22">
        <v>46</v>
      </c>
      <c r="H44" s="50">
        <v>9.4362600000000005E-2</v>
      </c>
    </row>
    <row r="45" spans="3:8">
      <c r="C45" s="22" t="s">
        <v>137</v>
      </c>
      <c r="D45" s="22">
        <v>0.18</v>
      </c>
      <c r="G45" s="22">
        <v>47</v>
      </c>
      <c r="H45" s="50">
        <v>8.6017209999999997E-2</v>
      </c>
    </row>
    <row r="46" spans="3:8">
      <c r="C46" s="22" t="s">
        <v>138</v>
      </c>
      <c r="D46" s="22">
        <v>0.23100000000000001</v>
      </c>
      <c r="G46" s="22">
        <v>48</v>
      </c>
      <c r="H46" s="50">
        <v>7.7683730000000006E-2</v>
      </c>
    </row>
    <row r="47" spans="3:8">
      <c r="C47" s="22" t="s">
        <v>139</v>
      </c>
      <c r="D47" s="2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Arq.RN.old</vt:lpstr>
      <vt:lpstr>Horiz.Pred</vt:lpstr>
      <vt:lpstr>Fig.RN</vt:lpstr>
      <vt:lpstr>Log.Conv</vt:lpstr>
      <vt:lpstr>Arq.RN.Form</vt:lpstr>
      <vt:lpstr>RN.ParaEjec</vt:lpstr>
      <vt:lpstr>Ejecucion</vt:lpstr>
      <vt:lpstr>EjecucionFin</vt:lpstr>
      <vt:lpstr>Predicción final</vt:lpstr>
    </vt:vector>
  </TitlesOfParts>
  <Company>Cencosud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Moya Munoz, Manuel</dc:creator>
  <cp:lastModifiedBy>Manolo Manolo</cp:lastModifiedBy>
  <cp:lastPrinted>2020-03-22T16:57:25Z</cp:lastPrinted>
  <dcterms:created xsi:type="dcterms:W3CDTF">2019-05-11T21:02:37Z</dcterms:created>
  <dcterms:modified xsi:type="dcterms:W3CDTF">2020-03-31T22:41:37Z</dcterms:modified>
</cp:coreProperties>
</file>