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1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n\Documents\CodingProjects\Python\hydrogen_issues\h2_django\h2_dashboard\h2_prod\"/>
    </mc:Choice>
  </mc:AlternateContent>
  <xr:revisionPtr revIDLastSave="0" documentId="13_ncr:1_{2FC1AD9A-6094-479C-87FD-70350EFE68F3}" xr6:coauthVersionLast="47" xr6:coauthVersionMax="47" xr10:uidLastSave="{00000000-0000-0000-0000-000000000000}"/>
  <bookViews>
    <workbookView xWindow="-110" yWindow="-110" windowWidth="19420" windowHeight="13020" activeTab="1" xr2:uid="{273EF038-2FDB-4C5D-AC68-2872FBEE5DB5}"/>
  </bookViews>
  <sheets>
    <sheet name="Sheet1" sheetId="1" r:id="rId1"/>
    <sheet name="Sheet2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1" l="1"/>
  <c r="L24" i="1"/>
  <c r="I26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E3" i="1"/>
  <c r="E4" i="1"/>
  <c r="E5" i="1"/>
  <c r="E2" i="1"/>
  <c r="D6" i="1"/>
</calcChain>
</file>

<file path=xl/sharedStrings.xml><?xml version="1.0" encoding="utf-8"?>
<sst xmlns="http://schemas.openxmlformats.org/spreadsheetml/2006/main" count="142" uniqueCount="112">
  <si>
    <t>gas</t>
  </si>
  <si>
    <t>oil</t>
  </si>
  <si>
    <t>coal</t>
  </si>
  <si>
    <t>elec</t>
  </si>
  <si>
    <t>sum</t>
  </si>
  <si>
    <t>Coal 18%</t>
  </si>
  <si>
    <t>Oil 30%</t>
  </si>
  <si>
    <t>Gas 48%</t>
  </si>
  <si>
    <t>Electrolysis 4 %</t>
  </si>
  <si>
    <t>File name</t>
  </si>
  <si>
    <t>Folder</t>
  </si>
  <si>
    <t>h2_dashboard/templates</t>
  </si>
  <si>
    <t>home.py</t>
  </si>
  <si>
    <t>Variables</t>
  </si>
  <si>
    <t>h2_dashboard/h2_prod</t>
  </si>
  <si>
    <t>forms.py</t>
  </si>
  <si>
    <t>h2_from_natural_gas</t>
  </si>
  <si>
    <t>h2_from_coal</t>
  </si>
  <si>
    <t>h2_from_oil</t>
  </si>
  <si>
    <t>h2_from_electrolysis</t>
  </si>
  <si>
    <t>total_h2_production</t>
  </si>
  <si>
    <t>electrolyzer_efficiency</t>
  </si>
  <si>
    <t>renewable_percentage</t>
  </si>
  <si>
    <t>co2_emission_per_kwh_fossil</t>
  </si>
  <si>
    <t>co2_emission_per_kwh_renewable</t>
  </si>
  <si>
    <t>h2_functions.py</t>
  </si>
  <si>
    <t>kwh_per_kg_h2</t>
  </si>
  <si>
    <t>default_total_h2_production</t>
  </si>
  <si>
    <t>percentage_gas = 0.48</t>
  </si>
  <si>
    <r>
      <t xml:space="preserve"> </t>
    </r>
    <r>
      <rPr>
        <sz val="7"/>
        <color theme="1"/>
        <rFont val="Consolas"/>
        <family val="3"/>
      </rPr>
      <t>percentage_oil = 0.3</t>
    </r>
  </si>
  <si>
    <r>
      <rPr>
        <sz val="7"/>
        <color theme="1"/>
        <rFont val="Consolas"/>
        <family val="3"/>
      </rPr>
      <t>percentage_coal = 0.18</t>
    </r>
  </si>
  <si>
    <r>
      <t xml:space="preserve"> </t>
    </r>
    <r>
      <rPr>
        <sz val="7"/>
        <color theme="1"/>
        <rFont val="Consolas"/>
        <family val="3"/>
      </rPr>
      <t>percentage_electro = 0.04</t>
    </r>
  </si>
  <si>
    <t>co2_per_kg_oil = 18</t>
  </si>
  <si>
    <t>co2_per_kg_coal = 24</t>
  </si>
  <si>
    <t>co2_per_kg_electro = 22</t>
  </si>
  <si>
    <r>
      <t>co2_per_kg_gas</t>
    </r>
    <r>
      <rPr>
        <sz val="7"/>
        <color theme="1"/>
        <rFont val="Consolas"/>
        <family val="3"/>
      </rPr>
      <t xml:space="preserve"> = 12</t>
    </r>
  </si>
  <si>
    <t>def current_total_co2_emissions</t>
  </si>
  <si>
    <t>def calculate_outputs</t>
  </si>
  <si>
    <t>current_state_co2_emission</t>
  </si>
  <si>
    <t>total_electricity_requirement</t>
  </si>
  <si>
    <t>total_co2_emissions</t>
  </si>
  <si>
    <t>co2_emissions_reduction</t>
  </si>
  <si>
    <t>def calculate_defaults</t>
  </si>
  <si>
    <t>default_total_electricity_requirement</t>
  </si>
  <si>
    <t>default_total_co2_emissions</t>
  </si>
  <si>
    <t>def get_benchmark_data</t>
  </si>
  <si>
    <t>benchmark_data[ElectricityProductionBenchmark]</t>
  </si>
  <si>
    <t>benchmark_data[CO2EmissionsBenchmark]</t>
  </si>
  <si>
    <t>models.py</t>
  </si>
  <si>
    <t>ElectricityProductionBenchmark</t>
  </si>
  <si>
    <t>CO2EmissionsBenchmark</t>
  </si>
  <si>
    <t>urls.py</t>
  </si>
  <si>
    <t xml:space="preserve">path('hydrogen-production/', </t>
  </si>
  <si>
    <t>views.hydrogen_production_view,</t>
  </si>
  <si>
    <t>name='hydrogen_production')</t>
  </si>
  <si>
    <t>views.py</t>
  </si>
  <si>
    <t>def home</t>
  </si>
  <si>
    <t>home.html</t>
  </si>
  <si>
    <t>def hydrogen_production_view</t>
  </si>
  <si>
    <t>context = {'form': HydrogenProductionForm()}</t>
  </si>
  <si>
    <t>if reset:</t>
  </si>
  <si>
    <t>form': form,</t>
  </si>
  <si>
    <t>total_electricity_requirement': default_output[0],</t>
  </si>
  <si>
    <t>total_co2_emissions': default_output[1],</t>
  </si>
  <si>
    <t>co2_emissions_reduction': default_output[2],</t>
  </si>
  <si>
    <t>else: (calculate)</t>
  </si>
  <si>
    <t>form.cleaned_data:</t>
  </si>
  <si>
    <t>rounded_total_electricity_requirement</t>
  </si>
  <si>
    <t>rounded_total_co2_emissions</t>
  </si>
  <si>
    <t>calculate_outputs:</t>
  </si>
  <si>
    <t>get_benchmark_data:</t>
  </si>
  <si>
    <t>electricity_benchmark_data</t>
  </si>
  <si>
    <t>co2_benchmark_data</t>
  </si>
  <si>
    <t>benchmark_colors = ['#d53e4f', '#f46d43', '#fdae61']</t>
  </si>
  <si>
    <t>electricity_chart_data</t>
  </si>
  <si>
    <t>co2_chart_data</t>
  </si>
  <si>
    <t>electricity_layout</t>
  </si>
  <si>
    <t>electricity_fig</t>
  </si>
  <si>
    <t>co2_layout</t>
  </si>
  <si>
    <t>co2_fig</t>
  </si>
  <si>
    <t>electricity_chart_html</t>
  </si>
  <si>
    <t>co2_chart_html</t>
  </si>
  <si>
    <t>context:</t>
  </si>
  <si>
    <t>h2_dashboard/h2_prod/templates/h2_prod</t>
  </si>
  <si>
    <t>hydrogen_production.html</t>
  </si>
  <si>
    <t>hydrogen_production_test.html</t>
  </si>
  <si>
    <t>{{ form.as_p }}</t>
  </si>
  <si>
    <t>Reset button</t>
  </si>
  <si>
    <t>Calculate button</t>
  </si>
  <si>
    <t>{{ total_electricity_requirement|floatformat:2 }}</t>
  </si>
  <si>
    <t>{{ total_co2_emissions|floatformat:2 }}</t>
  </si>
  <si>
    <t>{{ co2_emissions_reduction|floatformat:2 }}</t>
  </si>
  <si>
    <t>{{ electricity_chart_html | safe }}</t>
  </si>
  <si>
    <t>{{ co2_chart_html | safe }}</t>
  </si>
  <si>
    <t>{{ total_electricity_requirement|floatformat:0 }}</t>
  </si>
  <si>
    <t>{{ total_co2_emissions|floatformat:0 }}</t>
  </si>
  <si>
    <t>{{ number_of_electrolyzers|floatformat:0 }}</t>
  </si>
  <si>
    <t>{{ total_h2_production|floatformat:0 }}</t>
  </si>
  <si>
    <t>sliderCoal</t>
  </si>
  <si>
    <t>sliderOil</t>
  </si>
  <si>
    <t>sliderNatGas</t>
  </si>
  <si>
    <t>sliderElectrolysis</t>
  </si>
  <si>
    <t>SliderH2Production</t>
  </si>
  <si>
    <t>SliderElectrolyzerEff</t>
  </si>
  <si>
    <t>SliderRenewablePct</t>
  </si>
  <si>
    <t>SliderCO2Emiss</t>
  </si>
  <si>
    <t>calculateButton</t>
  </si>
  <si>
    <t>resestButton</t>
  </si>
  <si>
    <t>h2_dashboard/</t>
  </si>
  <si>
    <t>('admin/', admin.site.urls)</t>
  </si>
  <si>
    <t>('', home, name='home')</t>
  </si>
  <si>
    <t>('h2_prod/', include('h2_prod.urls'))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</si>
</sst>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7"/>
      <color theme="1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1"/>
    <xf numFmtId="0" fontId="0" fillId="0" borderId="0" xfId="0" quotePrefix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177800</xdr:colOff>
      <xdr:row>15</xdr:row>
      <xdr:rowOff>12700</xdr:rowOff>
    </xdr:from>
    <xdr:to>
      <xdr:col>7</xdr:col>
      <xdr:colOff>127000</xdr:colOff>
      <xdr:row>17</xdr:row>
      <xdr:rowOff>165100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413AEFD0-EC23-BA91-4B48-0CB2560CC2A1}"/>
            </a:ext>
          </a:extLst>
        </xdr:cNvPr>
        <xdr:cNvGrpSpPr/>
      </xdr:nvGrpSpPr>
      <xdr:grpSpPr>
        <a:xfrm>
          <a:off x="2082800" y="2774950"/>
          <a:ext cx="266700" cy="520700"/>
          <a:chOff x="1225550" y="3498850"/>
          <a:chExt cx="266700" cy="520700"/>
        </a:xfrm>
      </xdr:grpSpPr>
      <xdr:cxnSp macro="">
        <xdr:nvCxnSpPr>
          <xdr:cNvPr id="3" name="Straight Connector 2">
            <a:extLst>
              <a:ext uri="{FF2B5EF4-FFF2-40B4-BE49-F238E27FC236}">
                <a16:creationId xmlns:a16="http://schemas.microsoft.com/office/drawing/2014/main" id="{44FC828F-A49A-0309-7CB8-2AE95FD175D4}"/>
              </a:ext>
            </a:extLst>
          </xdr:cNvPr>
          <xdr:cNvCxnSpPr/>
        </xdr:nvCxnSpPr>
        <xdr:spPr>
          <a:xfrm>
            <a:off x="13335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671F655A-A453-B0E2-AA90-DA45965EB81B}"/>
              </a:ext>
            </a:extLst>
          </xdr:cNvPr>
          <xdr:cNvCxnSpPr/>
        </xdr:nvCxnSpPr>
        <xdr:spPr>
          <a:xfrm>
            <a:off x="13843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590951EF-A2D4-2B68-8EC1-1817FE9178CD}"/>
              </a:ext>
            </a:extLst>
          </xdr:cNvPr>
          <xdr:cNvCxnSpPr/>
        </xdr:nvCxnSpPr>
        <xdr:spPr>
          <a:xfrm>
            <a:off x="1225550" y="3752850"/>
            <a:ext cx="266700" cy="0"/>
          </a:xfrm>
          <a:prstGeom prst="straightConnector1">
            <a:avLst/>
          </a:prstGeom>
          <a:ln>
            <a:solidFill>
              <a:srgbClr val="FFC000"/>
            </a:solidFill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8</xdr:col>
      <xdr:colOff>234950</xdr:colOff>
      <xdr:row>12</xdr:row>
      <xdr:rowOff>50800</xdr:rowOff>
    </xdr:from>
    <xdr:to>
      <xdr:col>10</xdr:col>
      <xdr:colOff>279400</xdr:colOff>
      <xdr:row>13</xdr:row>
      <xdr:rowOff>127000</xdr:rowOff>
    </xdr:to>
    <xdr:sp macro="" textlink="">
      <xdr:nvSpPr>
        <xdr:cNvPr id="9" name="Callout: Bent Line 8">
          <a:extLst>
            <a:ext uri="{FF2B5EF4-FFF2-40B4-BE49-F238E27FC236}">
              <a16:creationId xmlns:a16="http://schemas.microsoft.com/office/drawing/2014/main" id="{9750FF3B-F563-A74B-F8B8-CF544C00D577}"/>
            </a:ext>
          </a:extLst>
        </xdr:cNvPr>
        <xdr:cNvSpPr/>
      </xdr:nvSpPr>
      <xdr:spPr>
        <a:xfrm>
          <a:off x="2774950" y="1892300"/>
          <a:ext cx="679450" cy="260350"/>
        </a:xfrm>
        <a:prstGeom prst="borderCallout2">
          <a:avLst>
            <a:gd name="adj1" fmla="val 18750"/>
            <a:gd name="adj2" fmla="val -8333"/>
            <a:gd name="adj3" fmla="val 18750"/>
            <a:gd name="adj4" fmla="val -16667"/>
            <a:gd name="adj5" fmla="val 206944"/>
            <a:gd name="adj6" fmla="val -76566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D" sz="1100"/>
            <a:t>Slider</a:t>
          </a:r>
        </a:p>
      </xdr:txBody>
    </xdr:sp>
    <xdr:clientData/>
  </xdr:twoCellAnchor>
  <xdr:twoCellAnchor>
    <xdr:from>
      <xdr:col>13</xdr:col>
      <xdr:colOff>184150</xdr:colOff>
      <xdr:row>15</xdr:row>
      <xdr:rowOff>12700</xdr:rowOff>
    </xdr:from>
    <xdr:to>
      <xdr:col>14</xdr:col>
      <xdr:colOff>133350</xdr:colOff>
      <xdr:row>17</xdr:row>
      <xdr:rowOff>165100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7CC70BB7-6C57-C722-CA85-1C74507BBBC0}"/>
            </a:ext>
          </a:extLst>
        </xdr:cNvPr>
        <xdr:cNvGrpSpPr/>
      </xdr:nvGrpSpPr>
      <xdr:grpSpPr>
        <a:xfrm>
          <a:off x="4610100" y="2774950"/>
          <a:ext cx="266700" cy="520700"/>
          <a:chOff x="1225550" y="3498850"/>
          <a:chExt cx="266700" cy="520700"/>
        </a:xfrm>
      </xdr:grpSpPr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5FBF105A-0C82-C0A7-BCF0-45624C46AC86}"/>
              </a:ext>
            </a:extLst>
          </xdr:cNvPr>
          <xdr:cNvCxnSpPr/>
        </xdr:nvCxnSpPr>
        <xdr:spPr>
          <a:xfrm>
            <a:off x="13335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Straight Connector 11">
            <a:extLst>
              <a:ext uri="{FF2B5EF4-FFF2-40B4-BE49-F238E27FC236}">
                <a16:creationId xmlns:a16="http://schemas.microsoft.com/office/drawing/2014/main" id="{8677A226-14D6-1BA7-03FB-1D1FA56BD41A}"/>
              </a:ext>
            </a:extLst>
          </xdr:cNvPr>
          <xdr:cNvCxnSpPr/>
        </xdr:nvCxnSpPr>
        <xdr:spPr>
          <a:xfrm>
            <a:off x="13843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>
            <a:extLst>
              <a:ext uri="{FF2B5EF4-FFF2-40B4-BE49-F238E27FC236}">
                <a16:creationId xmlns:a16="http://schemas.microsoft.com/office/drawing/2014/main" id="{035D53FE-CCB6-4B1F-1FE4-B430F2AE0C93}"/>
              </a:ext>
            </a:extLst>
          </xdr:cNvPr>
          <xdr:cNvCxnSpPr/>
        </xdr:nvCxnSpPr>
        <xdr:spPr>
          <a:xfrm>
            <a:off x="1225550" y="3752850"/>
            <a:ext cx="266700" cy="0"/>
          </a:xfrm>
          <a:prstGeom prst="straightConnector1">
            <a:avLst/>
          </a:prstGeom>
          <a:ln>
            <a:solidFill>
              <a:srgbClr val="FFC000"/>
            </a:solidFill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22</xdr:col>
      <xdr:colOff>184150</xdr:colOff>
      <xdr:row>15</xdr:row>
      <xdr:rowOff>12700</xdr:rowOff>
    </xdr:from>
    <xdr:to>
      <xdr:col>23</xdr:col>
      <xdr:colOff>133350</xdr:colOff>
      <xdr:row>17</xdr:row>
      <xdr:rowOff>165100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8836AE54-FAF0-B35A-9DFA-839782816DF9}"/>
            </a:ext>
          </a:extLst>
        </xdr:cNvPr>
        <xdr:cNvGrpSpPr/>
      </xdr:nvGrpSpPr>
      <xdr:grpSpPr>
        <a:xfrm>
          <a:off x="7467600" y="2774950"/>
          <a:ext cx="266700" cy="520700"/>
          <a:chOff x="1225550" y="3498850"/>
          <a:chExt cx="266700" cy="520700"/>
        </a:xfrm>
      </xdr:grpSpPr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A4ACD3EA-7B16-3716-22C4-AC943FEDAE2E}"/>
              </a:ext>
            </a:extLst>
          </xdr:cNvPr>
          <xdr:cNvCxnSpPr/>
        </xdr:nvCxnSpPr>
        <xdr:spPr>
          <a:xfrm>
            <a:off x="13335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D625FDD5-BD32-88B8-2EBB-B32ACD1B8E19}"/>
              </a:ext>
            </a:extLst>
          </xdr:cNvPr>
          <xdr:cNvCxnSpPr/>
        </xdr:nvCxnSpPr>
        <xdr:spPr>
          <a:xfrm>
            <a:off x="1384300" y="3498850"/>
            <a:ext cx="0" cy="520700"/>
          </a:xfrm>
          <a:prstGeom prst="line">
            <a:avLst/>
          </a:prstGeom>
          <a:ln>
            <a:solidFill>
              <a:srgbClr val="FFC000"/>
            </a:solidFill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Arrow Connector 16">
            <a:extLst>
              <a:ext uri="{FF2B5EF4-FFF2-40B4-BE49-F238E27FC236}">
                <a16:creationId xmlns:a16="http://schemas.microsoft.com/office/drawing/2014/main" id="{B5187D7F-3822-EE49-199E-3110D3E6572F}"/>
              </a:ext>
            </a:extLst>
          </xdr:cNvPr>
          <xdr:cNvCxnSpPr/>
        </xdr:nvCxnSpPr>
        <xdr:spPr>
          <a:xfrm>
            <a:off x="1225550" y="3752850"/>
            <a:ext cx="266700" cy="0"/>
          </a:xfrm>
          <a:prstGeom prst="straightConnector1">
            <a:avLst/>
          </a:prstGeom>
          <a:ln>
            <a:solidFill>
              <a:srgbClr val="FFC000"/>
            </a:solidFill>
            <a:headEnd type="triangle"/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home.html/" TargetMode="External"/><Relationship Id="rId1" Type="http://schemas.openxmlformats.org/officeDocument/2006/relationships/hyperlink" Target="http://home.p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672B7-B8E4-4A2A-BE23-D9610FDF96DC}">
  <dimension ref="B2:Y26"/>
  <sheetViews>
    <sheetView showGridLines="0" workbookViewId="0">
      <selection activeCell="L26" sqref="L26"/>
    </sheetView>
  </sheetViews>
  <sheetFormatPr defaultColWidth="4.54296875" defaultRowHeight="14.5" x14ac:dyDescent="0.35"/>
  <cols>
    <col min="4" max="4" width="4.54296875" style="1"/>
    <col min="9" max="9" width="8.81640625" bestFit="1" customWidth="1"/>
  </cols>
  <sheetData>
    <row r="2" spans="2:24" x14ac:dyDescent="0.35">
      <c r="B2" s="2"/>
      <c r="C2" t="s">
        <v>0</v>
      </c>
      <c r="D2" s="1">
        <v>0.48</v>
      </c>
      <c r="E2">
        <f>D2*2/10</f>
        <v>9.6000000000000002E-2</v>
      </c>
    </row>
    <row r="3" spans="2:24" x14ac:dyDescent="0.35">
      <c r="B3" s="3"/>
      <c r="C3" t="s">
        <v>1</v>
      </c>
      <c r="D3" s="1">
        <v>0.3</v>
      </c>
      <c r="E3">
        <f>D3*2/10</f>
        <v>0.06</v>
      </c>
    </row>
    <row r="4" spans="2:24" x14ac:dyDescent="0.35">
      <c r="B4" s="4"/>
      <c r="C4" t="s">
        <v>2</v>
      </c>
      <c r="D4" s="1">
        <v>0.18</v>
      </c>
      <c r="E4">
        <f>D4*2/10</f>
        <v>3.5999999999999997E-2</v>
      </c>
    </row>
    <row r="5" spans="2:24" x14ac:dyDescent="0.35">
      <c r="B5" s="5"/>
      <c r="C5" t="s">
        <v>3</v>
      </c>
      <c r="D5" s="1">
        <v>0.04</v>
      </c>
      <c r="E5">
        <f>D5*2/10</f>
        <v>8.0000000000000002E-3</v>
      </c>
    </row>
    <row r="6" spans="2:24" x14ac:dyDescent="0.35">
      <c r="C6" t="s">
        <v>4</v>
      </c>
      <c r="D6" s="1">
        <f>SUM(D2:D5)</f>
        <v>1</v>
      </c>
    </row>
    <row r="7" spans="2:24" x14ac:dyDescent="0.35">
      <c r="E7">
        <v>1</v>
      </c>
      <c r="F7">
        <v>2</v>
      </c>
      <c r="G7">
        <v>3</v>
      </c>
      <c r="H7">
        <v>4</v>
      </c>
      <c r="I7">
        <v>5</v>
      </c>
      <c r="J7">
        <v>6</v>
      </c>
      <c r="K7">
        <v>7</v>
      </c>
      <c r="L7">
        <v>8</v>
      </c>
      <c r="M7">
        <v>9</v>
      </c>
      <c r="N7">
        <v>10</v>
      </c>
      <c r="O7">
        <v>11</v>
      </c>
      <c r="P7">
        <v>12</v>
      </c>
      <c r="Q7">
        <v>13</v>
      </c>
      <c r="R7">
        <v>14</v>
      </c>
      <c r="S7">
        <v>15</v>
      </c>
      <c r="T7">
        <v>16</v>
      </c>
      <c r="U7">
        <v>17</v>
      </c>
      <c r="V7">
        <v>18</v>
      </c>
      <c r="W7">
        <v>19</v>
      </c>
      <c r="X7">
        <v>20</v>
      </c>
    </row>
    <row r="8" spans="2:24" x14ac:dyDescent="0.35">
      <c r="E8">
        <f t="shared" ref="E8:V8" si="0">($X$8/$X$7)*E7</f>
        <v>5</v>
      </c>
      <c r="F8">
        <f t="shared" si="0"/>
        <v>10</v>
      </c>
      <c r="G8">
        <f t="shared" si="0"/>
        <v>15</v>
      </c>
      <c r="H8">
        <f t="shared" si="0"/>
        <v>20</v>
      </c>
      <c r="I8">
        <f t="shared" si="0"/>
        <v>25</v>
      </c>
      <c r="J8">
        <f t="shared" si="0"/>
        <v>30</v>
      </c>
      <c r="K8">
        <f t="shared" si="0"/>
        <v>35</v>
      </c>
      <c r="L8">
        <f t="shared" si="0"/>
        <v>40</v>
      </c>
      <c r="M8">
        <f t="shared" si="0"/>
        <v>45</v>
      </c>
      <c r="N8">
        <f t="shared" si="0"/>
        <v>50</v>
      </c>
      <c r="O8">
        <f t="shared" si="0"/>
        <v>55</v>
      </c>
      <c r="P8">
        <f t="shared" si="0"/>
        <v>60</v>
      </c>
      <c r="Q8">
        <f t="shared" si="0"/>
        <v>65</v>
      </c>
      <c r="R8">
        <f t="shared" si="0"/>
        <v>70</v>
      </c>
      <c r="S8">
        <f t="shared" si="0"/>
        <v>75</v>
      </c>
      <c r="T8">
        <f t="shared" si="0"/>
        <v>80</v>
      </c>
      <c r="U8">
        <f t="shared" si="0"/>
        <v>85</v>
      </c>
      <c r="V8">
        <f t="shared" si="0"/>
        <v>90</v>
      </c>
      <c r="W8">
        <f>($X$8/$X$7)*W7</f>
        <v>95</v>
      </c>
      <c r="X8">
        <v>100</v>
      </c>
    </row>
    <row r="9" spans="2:24" x14ac:dyDescent="0.35">
      <c r="E9" s="2"/>
      <c r="F9" s="2"/>
      <c r="G9" s="2"/>
      <c r="H9" s="2"/>
      <c r="I9" s="2"/>
      <c r="J9" s="2"/>
      <c r="K9" s="2"/>
      <c r="L9" s="2"/>
      <c r="M9" s="2"/>
      <c r="N9" s="3"/>
      <c r="O9" s="3"/>
      <c r="P9" s="3"/>
      <c r="Q9" s="3"/>
      <c r="R9" s="3"/>
      <c r="S9" s="3"/>
      <c r="T9" s="3"/>
      <c r="U9" s="4"/>
      <c r="V9" s="4"/>
      <c r="W9" s="4"/>
      <c r="X9" s="5"/>
    </row>
    <row r="16" spans="2:24" x14ac:dyDescent="0.35">
      <c r="E16" s="9"/>
      <c r="F16" s="9"/>
      <c r="G16" s="9"/>
      <c r="H16" s="10"/>
      <c r="I16" s="10"/>
      <c r="J16" s="10"/>
      <c r="K16" s="10"/>
      <c r="L16" s="10"/>
      <c r="M16" s="10"/>
      <c r="N16" s="10"/>
      <c r="O16" s="11"/>
      <c r="P16" s="11"/>
      <c r="Q16" s="11"/>
      <c r="R16" s="11"/>
      <c r="S16" s="11"/>
      <c r="T16" s="11"/>
      <c r="U16" s="11"/>
      <c r="V16" s="11"/>
      <c r="W16" s="11"/>
      <c r="X16" s="12"/>
    </row>
    <row r="17" spans="5:25" x14ac:dyDescent="0.35">
      <c r="E17" s="9"/>
      <c r="F17" s="9"/>
      <c r="G17" s="9"/>
      <c r="H17" s="10"/>
      <c r="I17" s="10"/>
      <c r="J17" s="10"/>
      <c r="K17" s="10"/>
      <c r="L17" s="10"/>
      <c r="M17" s="10"/>
      <c r="N17" s="10"/>
      <c r="O17" s="11"/>
      <c r="P17" s="11"/>
      <c r="Q17" s="11"/>
      <c r="R17" s="11"/>
      <c r="S17" s="11"/>
      <c r="T17" s="11"/>
      <c r="U17" s="11"/>
      <c r="V17" s="11"/>
      <c r="W17" s="11"/>
      <c r="X17" s="12"/>
    </row>
    <row r="18" spans="5:25" x14ac:dyDescent="0.35">
      <c r="E18" s="9"/>
      <c r="F18" s="9"/>
      <c r="G18" s="9"/>
      <c r="H18" s="10"/>
      <c r="I18" s="10"/>
      <c r="J18" s="10"/>
      <c r="K18" s="10"/>
      <c r="L18" s="10"/>
      <c r="M18" s="10"/>
      <c r="N18" s="10"/>
      <c r="O18" s="11"/>
      <c r="P18" s="11"/>
      <c r="Q18" s="11"/>
      <c r="R18" s="11"/>
      <c r="S18" s="11"/>
      <c r="T18" s="11"/>
      <c r="U18" s="11"/>
      <c r="V18" s="11"/>
      <c r="W18" s="11"/>
      <c r="X18" s="12"/>
    </row>
    <row r="19" spans="5:25" x14ac:dyDescent="0.35">
      <c r="E19" s="13" t="s">
        <v>5</v>
      </c>
      <c r="F19" s="13"/>
      <c r="G19" s="13"/>
      <c r="H19" s="13" t="s">
        <v>6</v>
      </c>
      <c r="I19" s="13"/>
      <c r="J19" s="13"/>
      <c r="K19" s="13"/>
      <c r="L19" s="13"/>
      <c r="M19" s="13"/>
      <c r="N19" s="13"/>
      <c r="O19" s="13" t="s">
        <v>7</v>
      </c>
      <c r="P19" s="13"/>
      <c r="Q19" s="13"/>
      <c r="R19" s="13"/>
      <c r="S19" s="13"/>
      <c r="T19" s="13"/>
      <c r="U19" s="13"/>
      <c r="V19" s="13"/>
      <c r="W19" s="13"/>
      <c r="X19" s="6" t="s">
        <v>8</v>
      </c>
      <c r="Y19" s="6"/>
    </row>
    <row r="24" spans="5:25" x14ac:dyDescent="0.35">
      <c r="I24">
        <v>70601875</v>
      </c>
      <c r="L24">
        <f>13.98/20</f>
        <v>0.69900000000000007</v>
      </c>
    </row>
    <row r="25" spans="5:25" x14ac:dyDescent="0.35">
      <c r="I25">
        <v>43108125</v>
      </c>
      <c r="L25">
        <f>3.15/4</f>
        <v>0.78749999999999998</v>
      </c>
    </row>
    <row r="26" spans="5:25" x14ac:dyDescent="0.35">
      <c r="I26">
        <f>I24-I25</f>
        <v>27493750</v>
      </c>
    </row>
  </sheetData>
  <mergeCells count="7">
    <mergeCell ref="E16:G18"/>
    <mergeCell ref="H16:N18"/>
    <mergeCell ref="O16:W18"/>
    <mergeCell ref="X16:X18"/>
    <mergeCell ref="E19:G19"/>
    <mergeCell ref="H19:N19"/>
    <mergeCell ref="O19:W19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75198-7907-494F-B345-8BB0ED31ABEF}">
  <dimension ref="A1:J47"/>
  <sheetViews>
    <sheetView tabSelected="1" topLeftCell="B1" workbookViewId="0">
      <selection activeCell="H7" sqref="H7"/>
    </sheetView>
  </sheetViews>
  <sheetFormatPr defaultRowHeight="14.5" x14ac:dyDescent="0.35"/>
  <cols>
    <col min="1" max="1" width="8.6328125" bestFit="1" customWidth="1"/>
    <col min="2" max="3" width="25.81640625" customWidth="1"/>
    <col min="4" max="4" width="31.81640625" customWidth="1"/>
    <col min="5" max="5" width="42.26953125" hidden="1" customWidth="1"/>
    <col min="6" max="7" width="36.08984375" hidden="1" customWidth="1"/>
    <col min="8" max="8" width="42.90625" bestFit="1" customWidth="1"/>
    <col min="9" max="9" width="36.08984375" hidden="1" customWidth="1"/>
    <col min="10" max="10" width="41.81640625" customWidth="1"/>
  </cols>
  <sheetData>
    <row r="1" spans="1:10" x14ac:dyDescent="0.35">
      <c r="A1" t="s">
        <v>10</v>
      </c>
      <c r="B1" t="s">
        <v>11</v>
      </c>
      <c r="C1" t="s">
        <v>108</v>
      </c>
      <c r="D1" t="s">
        <v>14</v>
      </c>
      <c r="E1" t="s">
        <v>14</v>
      </c>
      <c r="F1" t="s">
        <v>14</v>
      </c>
      <c r="G1" t="s">
        <v>14</v>
      </c>
      <c r="H1" t="s">
        <v>14</v>
      </c>
      <c r="I1" t="s">
        <v>83</v>
      </c>
      <c r="J1" t="s">
        <v>83</v>
      </c>
    </row>
    <row r="2" spans="1:10" x14ac:dyDescent="0.35">
      <c r="A2" t="s">
        <v>9</v>
      </c>
      <c r="B2" s="7" t="s">
        <v>12</v>
      </c>
      <c r="C2" s="7" t="s">
        <v>51</v>
      </c>
      <c r="D2" t="s">
        <v>15</v>
      </c>
      <c r="E2" t="s">
        <v>25</v>
      </c>
      <c r="F2" t="s">
        <v>48</v>
      </c>
      <c r="G2" t="s">
        <v>51</v>
      </c>
      <c r="H2" t="s">
        <v>55</v>
      </c>
      <c r="I2" t="s">
        <v>85</v>
      </c>
      <c r="J2" t="s">
        <v>84</v>
      </c>
    </row>
    <row r="3" spans="1:10" x14ac:dyDescent="0.35">
      <c r="A3" t="s">
        <v>13</v>
      </c>
      <c r="C3" t="s">
        <v>109</v>
      </c>
      <c r="D3" t="s">
        <v>16</v>
      </c>
      <c r="E3" t="s">
        <v>36</v>
      </c>
      <c r="F3" t="s">
        <v>49</v>
      </c>
      <c r="G3" t="s">
        <v>52</v>
      </c>
      <c r="H3" t="s">
        <v>56</v>
      </c>
      <c r="I3" t="s">
        <v>86</v>
      </c>
      <c r="J3" t="s">
        <v>87</v>
      </c>
    </row>
    <row r="4" spans="1:10" x14ac:dyDescent="0.35">
      <c r="C4" t="s">
        <v>110</v>
      </c>
      <c r="D4" t="s">
        <v>17</v>
      </c>
      <c r="E4" t="s">
        <v>26</v>
      </c>
      <c r="F4" t="s">
        <v>50</v>
      </c>
      <c r="G4" t="s">
        <v>53</v>
      </c>
      <c r="H4" s="7" t="s">
        <v>57</v>
      </c>
      <c r="I4" t="s">
        <v>87</v>
      </c>
      <c r="J4" t="s">
        <v>107</v>
      </c>
    </row>
    <row r="5" spans="1:10" x14ac:dyDescent="0.35">
      <c r="C5" t="s">
        <v>111</v>
      </c>
      <c r="D5" t="s">
        <v>18</v>
      </c>
      <c r="E5" t="s">
        <v>27</v>
      </c>
      <c r="G5" t="s">
        <v>54</v>
      </c>
      <c r="H5" t="s">
        <v>58</v>
      </c>
      <c r="I5" t="s">
        <v>88</v>
      </c>
      <c r="J5" t="s">
        <v>88</v>
      </c>
    </row>
    <row r="6" spans="1:10" x14ac:dyDescent="0.35">
      <c r="D6" t="s">
        <v>19</v>
      </c>
      <c r="E6" t="s">
        <v>28</v>
      </c>
      <c r="H6" t="s">
        <v>59</v>
      </c>
      <c r="I6" t="s">
        <v>89</v>
      </c>
      <c r="J6" t="s">
        <v>106</v>
      </c>
    </row>
    <row r="7" spans="1:10" x14ac:dyDescent="0.35">
      <c r="D7" t="s">
        <v>20</v>
      </c>
      <c r="E7" t="s">
        <v>29</v>
      </c>
      <c r="H7" t="s">
        <v>60</v>
      </c>
      <c r="I7" t="s">
        <v>90</v>
      </c>
      <c r="J7" t="s">
        <v>94</v>
      </c>
    </row>
    <row r="8" spans="1:10" x14ac:dyDescent="0.35">
      <c r="D8" t="s">
        <v>21</v>
      </c>
      <c r="E8" t="s">
        <v>30</v>
      </c>
      <c r="H8" s="8" t="s">
        <v>61</v>
      </c>
      <c r="I8" t="s">
        <v>91</v>
      </c>
      <c r="J8" t="s">
        <v>95</v>
      </c>
    </row>
    <row r="9" spans="1:10" x14ac:dyDescent="0.35">
      <c r="D9" t="s">
        <v>22</v>
      </c>
      <c r="E9" t="s">
        <v>31</v>
      </c>
      <c r="H9" s="8" t="s">
        <v>62</v>
      </c>
      <c r="I9" t="s">
        <v>92</v>
      </c>
      <c r="J9" t="s">
        <v>97</v>
      </c>
    </row>
    <row r="10" spans="1:10" x14ac:dyDescent="0.35">
      <c r="D10" t="s">
        <v>23</v>
      </c>
      <c r="E10" t="s">
        <v>35</v>
      </c>
      <c r="H10" s="8" t="s">
        <v>63</v>
      </c>
      <c r="I10" t="s">
        <v>93</v>
      </c>
      <c r="J10" t="s">
        <v>96</v>
      </c>
    </row>
    <row r="11" spans="1:10" x14ac:dyDescent="0.35">
      <c r="D11" t="s">
        <v>24</v>
      </c>
      <c r="E11" t="s">
        <v>32</v>
      </c>
      <c r="H11" s="8" t="s">
        <v>64</v>
      </c>
      <c r="J11" t="s">
        <v>98</v>
      </c>
    </row>
    <row r="12" spans="1:10" x14ac:dyDescent="0.35">
      <c r="E12" t="s">
        <v>33</v>
      </c>
      <c r="H12" t="s">
        <v>65</v>
      </c>
      <c r="J12" t="s">
        <v>17</v>
      </c>
    </row>
    <row r="13" spans="1:10" x14ac:dyDescent="0.35">
      <c r="E13" t="s">
        <v>34</v>
      </c>
      <c r="H13" t="s">
        <v>66</v>
      </c>
      <c r="J13" t="s">
        <v>99</v>
      </c>
    </row>
    <row r="14" spans="1:10" x14ac:dyDescent="0.35">
      <c r="E14" t="s">
        <v>38</v>
      </c>
      <c r="H14" t="s">
        <v>16</v>
      </c>
      <c r="J14" t="s">
        <v>18</v>
      </c>
    </row>
    <row r="15" spans="1:10" x14ac:dyDescent="0.35">
      <c r="E15" t="s">
        <v>37</v>
      </c>
      <c r="H15" t="s">
        <v>17</v>
      </c>
      <c r="J15" t="s">
        <v>100</v>
      </c>
    </row>
    <row r="16" spans="1:10" x14ac:dyDescent="0.35">
      <c r="E16" t="s">
        <v>39</v>
      </c>
      <c r="H16" t="s">
        <v>18</v>
      </c>
      <c r="J16" t="s">
        <v>16</v>
      </c>
    </row>
    <row r="17" spans="5:10" x14ac:dyDescent="0.35">
      <c r="E17" t="s">
        <v>40</v>
      </c>
      <c r="H17" t="s">
        <v>19</v>
      </c>
      <c r="J17" t="s">
        <v>101</v>
      </c>
    </row>
    <row r="18" spans="5:10" x14ac:dyDescent="0.35">
      <c r="E18" t="s">
        <v>41</v>
      </c>
      <c r="H18" t="s">
        <v>20</v>
      </c>
      <c r="J18" t="s">
        <v>19</v>
      </c>
    </row>
    <row r="19" spans="5:10" x14ac:dyDescent="0.35">
      <c r="E19" t="s">
        <v>42</v>
      </c>
      <c r="H19" t="s">
        <v>21</v>
      </c>
      <c r="J19" t="s">
        <v>102</v>
      </c>
    </row>
    <row r="20" spans="5:10" x14ac:dyDescent="0.35">
      <c r="E20" t="s">
        <v>43</v>
      </c>
      <c r="H20" t="s">
        <v>22</v>
      </c>
      <c r="J20" t="s">
        <v>103</v>
      </c>
    </row>
    <row r="21" spans="5:10" x14ac:dyDescent="0.35">
      <c r="E21" t="s">
        <v>44</v>
      </c>
      <c r="H21" t="s">
        <v>23</v>
      </c>
      <c r="J21" t="s">
        <v>104</v>
      </c>
    </row>
    <row r="22" spans="5:10" x14ac:dyDescent="0.35">
      <c r="E22" t="s">
        <v>45</v>
      </c>
      <c r="H22" t="s">
        <v>24</v>
      </c>
      <c r="J22" t="s">
        <v>105</v>
      </c>
    </row>
    <row r="23" spans="5:10" x14ac:dyDescent="0.35">
      <c r="E23" t="s">
        <v>46</v>
      </c>
      <c r="H23" t="s">
        <v>69</v>
      </c>
    </row>
    <row r="24" spans="5:10" x14ac:dyDescent="0.35">
      <c r="E24" t="s">
        <v>47</v>
      </c>
      <c r="H24" t="s">
        <v>38</v>
      </c>
    </row>
    <row r="25" spans="5:10" x14ac:dyDescent="0.35">
      <c r="H25" t="s">
        <v>39</v>
      </c>
    </row>
    <row r="26" spans="5:10" x14ac:dyDescent="0.35">
      <c r="H26" t="s">
        <v>40</v>
      </c>
    </row>
    <row r="27" spans="5:10" x14ac:dyDescent="0.35">
      <c r="H27" t="s">
        <v>41</v>
      </c>
    </row>
    <row r="28" spans="5:10" x14ac:dyDescent="0.35">
      <c r="H28" t="s">
        <v>67</v>
      </c>
    </row>
    <row r="29" spans="5:10" x14ac:dyDescent="0.35">
      <c r="H29" t="s">
        <v>68</v>
      </c>
    </row>
    <row r="30" spans="5:10" x14ac:dyDescent="0.35">
      <c r="H30" t="s">
        <v>70</v>
      </c>
    </row>
    <row r="31" spans="5:10" x14ac:dyDescent="0.35">
      <c r="H31" t="s">
        <v>71</v>
      </c>
    </row>
    <row r="32" spans="5:10" x14ac:dyDescent="0.35">
      <c r="H32" t="s">
        <v>72</v>
      </c>
    </row>
    <row r="33" spans="8:8" x14ac:dyDescent="0.35">
      <c r="H33" t="s">
        <v>73</v>
      </c>
    </row>
    <row r="34" spans="8:8" x14ac:dyDescent="0.35">
      <c r="H34" t="s">
        <v>74</v>
      </c>
    </row>
    <row r="35" spans="8:8" x14ac:dyDescent="0.35">
      <c r="H35" t="s">
        <v>75</v>
      </c>
    </row>
    <row r="36" spans="8:8" x14ac:dyDescent="0.35">
      <c r="H36" t="s">
        <v>76</v>
      </c>
    </row>
    <row r="37" spans="8:8" x14ac:dyDescent="0.35">
      <c r="H37" t="s">
        <v>77</v>
      </c>
    </row>
    <row r="38" spans="8:8" x14ac:dyDescent="0.35">
      <c r="H38" t="s">
        <v>78</v>
      </c>
    </row>
    <row r="39" spans="8:8" x14ac:dyDescent="0.35">
      <c r="H39" t="s">
        <v>79</v>
      </c>
    </row>
    <row r="40" spans="8:8" x14ac:dyDescent="0.35">
      <c r="H40" t="s">
        <v>80</v>
      </c>
    </row>
    <row r="41" spans="8:8" x14ac:dyDescent="0.35">
      <c r="H41" t="s">
        <v>81</v>
      </c>
    </row>
    <row r="42" spans="8:8" x14ac:dyDescent="0.35">
      <c r="H42" t="s">
        <v>82</v>
      </c>
    </row>
    <row r="43" spans="8:8" x14ac:dyDescent="0.35">
      <c r="H43" t="s">
        <v>39</v>
      </c>
    </row>
    <row r="44" spans="8:8" x14ac:dyDescent="0.35">
      <c r="H44" t="s">
        <v>40</v>
      </c>
    </row>
    <row r="45" spans="8:8" x14ac:dyDescent="0.35">
      <c r="H45" t="s">
        <v>41</v>
      </c>
    </row>
    <row r="46" spans="8:8" x14ac:dyDescent="0.35">
      <c r="H46" t="s">
        <v>80</v>
      </c>
    </row>
    <row r="47" spans="8:8" x14ac:dyDescent="0.35">
      <c r="H47" t="s">
        <v>81</v>
      </c>
    </row>
  </sheetData>
  <hyperlinks>
    <hyperlink ref="B2" r:id="rId1" xr:uid="{D3158EF0-A3FF-44A6-84AE-72C8849B18B9}"/>
    <hyperlink ref="H4" r:id="rId2" xr:uid="{0B452F5C-132D-4EFC-8D64-000216ECA89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Muda</dc:creator>
  <cp:lastModifiedBy>Tuan Muda</cp:lastModifiedBy>
  <dcterms:created xsi:type="dcterms:W3CDTF">2023-11-15T22:20:52Z</dcterms:created>
  <dcterms:modified xsi:type="dcterms:W3CDTF">2023-11-25T04:39:32Z</dcterms:modified>
</cp:coreProperties>
</file>