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omments3.xml" ContentType="application/vnd.openxmlformats-officedocument.spreadsheetml.comments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4.xml" ContentType="application/vnd.openxmlformats-officedocument.spreadsheetml.comments+xml"/>
  <Override PartName="/xl/tables/table14.xml" ContentType="application/vnd.openxmlformats-officedocument.spreadsheetml.table+xml"/>
  <Override PartName="/xl/comments5.xml" ContentType="application/vnd.openxmlformats-officedocument.spreadsheetml.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Александр\IdeaProjects\kedrBudget\"/>
    </mc:Choice>
  </mc:AlternateContent>
  <bookViews>
    <workbookView xWindow="0" yWindow="0" windowWidth="28800" windowHeight="12210" tabRatio="869" activeTab="6" xr2:uid="{00000000-000D-0000-FFFF-FFFF00000000}"/>
  </bookViews>
  <sheets>
    <sheet name="Счета" sheetId="13" r:id="rId1"/>
    <sheet name="Бюджет" sheetId="29" r:id="rId2"/>
    <sheet name="Бюджет2016-2" sheetId="30" state="hidden" r:id="rId3"/>
    <sheet name="Бюджет2016" sheetId="24" state="hidden" r:id="rId4"/>
    <sheet name="Бюджет 2015" sheetId="1" state="hidden" r:id="rId5"/>
    <sheet name="ЗП" sheetId="4" r:id="rId6"/>
    <sheet name="Coworking" sheetId="3" r:id="rId7"/>
    <sheet name="Courses" sheetId="2" r:id="rId8"/>
    <sheet name="Мастерклассы" sheetId="12" r:id="rId9"/>
    <sheet name="Амортизация" sheetId="11" r:id="rId10"/>
    <sheet name="Развитие" sheetId="10" r:id="rId11"/>
    <sheet name="Остальное" sheetId="9" r:id="rId12"/>
    <sheet name="Индивы" sheetId="5" r:id="rId13"/>
    <sheet name="Дистрибьюция" sheetId="17" r:id="rId14"/>
    <sheet name="Дис.затраты" sheetId="20" r:id="rId15"/>
    <sheet name="Реклама" sheetId="6" r:id="rId16"/>
    <sheet name="Материалы" sheetId="8" r:id="rId17"/>
    <sheet name="Аренда" sheetId="7" r:id="rId18"/>
    <sheet name="Лист1" sheetId="15" state="hidden" r:id="rId19"/>
    <sheet name="Налоги" sheetId="25" r:id="rId20"/>
    <sheet name="Лист4" sheetId="28" state="hidden" r:id="rId21"/>
    <sheet name="Переводы" sheetId="14" r:id="rId22"/>
    <sheet name="Производство" sheetId="18" r:id="rId23"/>
    <sheet name="Пр.издержки" sheetId="19" r:id="rId24"/>
    <sheet name="Лист2" sheetId="26" r:id="rId25"/>
    <sheet name="Лист3" sheetId="27" r:id="rId26"/>
    <sheet name="Лист5" sheetId="31" r:id="rId27"/>
  </sheets>
  <externalReferences>
    <externalReference r:id="rId28"/>
    <externalReference r:id="rId29"/>
    <externalReference r:id="rId30"/>
    <externalReference r:id="rId31"/>
    <externalReference r:id="rId32"/>
  </externalReferences>
  <definedNames>
    <definedName name="Да">Лист2!$A$3</definedName>
    <definedName name="_xlnm.Print_Titles" localSheetId="4">'Бюджет 2015'!#REF!</definedName>
    <definedName name="Чекбокс" localSheetId="1">Таблица22[Чек-бокс]</definedName>
    <definedName name="ЧистаяПрибыль">'Бюджет 2015'!#REF!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77" i="4" l="1"/>
  <c r="W14" i="29" l="1"/>
  <c r="X14" i="29"/>
  <c r="Y14" i="29"/>
  <c r="Z14" i="29"/>
  <c r="M14" i="29"/>
  <c r="N14" i="29"/>
  <c r="O14" i="29"/>
  <c r="P14" i="29"/>
  <c r="Q14" i="29"/>
  <c r="R14" i="29"/>
  <c r="S14" i="29"/>
  <c r="T14" i="29"/>
  <c r="U14" i="29"/>
  <c r="V14" i="29"/>
  <c r="C14" i="29"/>
  <c r="D14" i="29"/>
  <c r="E14" i="29"/>
  <c r="F14" i="29"/>
  <c r="G14" i="29"/>
  <c r="H14" i="29"/>
  <c r="I14" i="29"/>
  <c r="J14" i="29"/>
  <c r="K14" i="29"/>
  <c r="L14" i="29"/>
  <c r="C13" i="29"/>
  <c r="D13" i="29"/>
  <c r="E13" i="29"/>
  <c r="F13" i="29"/>
  <c r="G13" i="29"/>
  <c r="H13" i="29"/>
  <c r="I13" i="29"/>
  <c r="J13" i="29"/>
  <c r="X25" i="29"/>
  <c r="Y25" i="29"/>
  <c r="Z25" i="29"/>
  <c r="N25" i="29"/>
  <c r="O25" i="29"/>
  <c r="P25" i="29"/>
  <c r="Q25" i="29"/>
  <c r="R25" i="29"/>
  <c r="S25" i="29"/>
  <c r="T25" i="29"/>
  <c r="U25" i="29"/>
  <c r="V25" i="29"/>
  <c r="W25" i="29"/>
  <c r="I25" i="29"/>
  <c r="J25" i="29"/>
  <c r="K25" i="29"/>
  <c r="L25" i="29"/>
  <c r="M25" i="29"/>
  <c r="C25" i="29"/>
  <c r="D25" i="29"/>
  <c r="E25" i="29"/>
  <c r="F25" i="29"/>
  <c r="G25" i="29"/>
  <c r="H25" i="29"/>
  <c r="B25" i="29"/>
  <c r="B13" i="29"/>
  <c r="B14" i="29"/>
  <c r="B10" i="29" l="1"/>
  <c r="E34" i="4" l="1"/>
  <c r="I34" i="4"/>
  <c r="I8" i="8"/>
  <c r="I9" i="8"/>
  <c r="I10" i="8"/>
  <c r="I11" i="8"/>
  <c r="I12" i="8"/>
  <c r="I17" i="8"/>
  <c r="I18" i="8"/>
  <c r="I19" i="8"/>
  <c r="I23" i="8"/>
  <c r="E23" i="8"/>
  <c r="E19" i="8"/>
  <c r="E18" i="8"/>
  <c r="E17" i="8"/>
  <c r="E12" i="8"/>
  <c r="E11" i="8"/>
  <c r="E10" i="8"/>
  <c r="E9" i="8"/>
  <c r="E8" i="8"/>
  <c r="I30" i="17"/>
  <c r="E30" i="17"/>
  <c r="I2" i="5"/>
  <c r="E2" i="5"/>
  <c r="I4" i="9"/>
  <c r="I7" i="9"/>
  <c r="I8" i="9"/>
  <c r="I9" i="9"/>
  <c r="I10" i="9"/>
  <c r="E10" i="9"/>
  <c r="E9" i="9"/>
  <c r="E8" i="9"/>
  <c r="E7" i="9"/>
  <c r="E4" i="9"/>
  <c r="E5" i="10"/>
  <c r="E4" i="10"/>
  <c r="I6" i="11"/>
  <c r="E6" i="11"/>
  <c r="Z19" i="29"/>
  <c r="I2" i="4"/>
  <c r="I3" i="4"/>
  <c r="I4" i="4"/>
  <c r="I6" i="4"/>
  <c r="I7" i="4"/>
  <c r="I8" i="4"/>
  <c r="I11" i="4"/>
  <c r="I12" i="4"/>
  <c r="I13" i="4"/>
  <c r="I14" i="4"/>
  <c r="I15" i="4"/>
  <c r="I16" i="4"/>
  <c r="I31" i="4"/>
  <c r="I32" i="4"/>
  <c r="I33" i="4"/>
  <c r="I35" i="4"/>
  <c r="I36" i="4"/>
  <c r="I37" i="4"/>
  <c r="I40" i="4"/>
  <c r="I50" i="4"/>
  <c r="I51" i="4"/>
  <c r="I52" i="4"/>
  <c r="I53" i="4"/>
  <c r="I55" i="4"/>
  <c r="I68" i="4"/>
  <c r="E68" i="4"/>
  <c r="E55" i="4"/>
  <c r="E53" i="4"/>
  <c r="E52" i="4"/>
  <c r="E51" i="4"/>
  <c r="E50" i="4"/>
  <c r="E40" i="4"/>
  <c r="E37" i="4"/>
  <c r="E36" i="4"/>
  <c r="E35" i="4"/>
  <c r="E33" i="4"/>
  <c r="E32" i="4"/>
  <c r="E31" i="4"/>
  <c r="E16" i="4"/>
  <c r="E15" i="4"/>
  <c r="E14" i="4"/>
  <c r="E13" i="4"/>
  <c r="E12" i="4"/>
  <c r="E11" i="4"/>
  <c r="E8" i="4"/>
  <c r="E7" i="4"/>
  <c r="E6" i="4"/>
  <c r="E4" i="4"/>
  <c r="E3" i="4"/>
  <c r="E2" i="4"/>
  <c r="I44" i="2"/>
  <c r="I45" i="2"/>
  <c r="I47" i="2"/>
  <c r="I48" i="2"/>
  <c r="I58" i="2"/>
  <c r="I60" i="2"/>
  <c r="I61" i="2"/>
  <c r="I92" i="2"/>
  <c r="I99" i="2"/>
  <c r="I118" i="2"/>
  <c r="I133" i="2"/>
  <c r="I140" i="2"/>
  <c r="E140" i="2"/>
  <c r="E133" i="2"/>
  <c r="E119" i="2"/>
  <c r="E118" i="2"/>
  <c r="E99" i="2"/>
  <c r="E92" i="2"/>
  <c r="E61" i="2"/>
  <c r="E60" i="2"/>
  <c r="E59" i="2"/>
  <c r="E58" i="2"/>
  <c r="E48" i="2"/>
  <c r="E47" i="2"/>
  <c r="E46" i="2"/>
  <c r="E45" i="2"/>
  <c r="E44" i="2"/>
  <c r="J2" i="3"/>
  <c r="J3" i="3"/>
  <c r="E3" i="3"/>
  <c r="E2" i="3"/>
  <c r="E17" i="3"/>
  <c r="E5" i="3"/>
  <c r="F47" i="9" l="1"/>
  <c r="I47" i="9" s="1"/>
  <c r="E47" i="9"/>
  <c r="F45" i="9"/>
  <c r="I45" i="9" s="1"/>
  <c r="E45" i="9"/>
  <c r="F40" i="9"/>
  <c r="I40" i="9" s="1"/>
  <c r="E40" i="9"/>
  <c r="F22" i="9"/>
  <c r="I22" i="9" s="1"/>
  <c r="E22" i="9"/>
  <c r="F21" i="9"/>
  <c r="I21" i="9" s="1"/>
  <c r="E21" i="9"/>
  <c r="F18" i="9"/>
  <c r="I18" i="9" s="1"/>
  <c r="E18" i="9"/>
  <c r="F11" i="9"/>
  <c r="I11" i="9" s="1"/>
  <c r="E11" i="9"/>
  <c r="F5" i="9"/>
  <c r="I5" i="9" s="1"/>
  <c r="E5" i="9"/>
  <c r="F3" i="9"/>
  <c r="I3" i="9" s="1"/>
  <c r="E3" i="9"/>
  <c r="I19" i="4"/>
  <c r="I21" i="4"/>
  <c r="I23" i="4"/>
  <c r="I25" i="4"/>
  <c r="I27" i="4"/>
  <c r="I54" i="4"/>
  <c r="F54" i="4"/>
  <c r="E54" i="4"/>
  <c r="F49" i="4"/>
  <c r="I49" i="4" s="1"/>
  <c r="E49" i="4"/>
  <c r="F27" i="4"/>
  <c r="E27" i="4"/>
  <c r="F26" i="4"/>
  <c r="I26" i="4" s="1"/>
  <c r="E26" i="4"/>
  <c r="F25" i="4"/>
  <c r="E25" i="4"/>
  <c r="F24" i="4"/>
  <c r="I24" i="4" s="1"/>
  <c r="E24" i="4"/>
  <c r="F23" i="4"/>
  <c r="E23" i="4"/>
  <c r="F22" i="4"/>
  <c r="I22" i="4" s="1"/>
  <c r="E22" i="4"/>
  <c r="F21" i="4"/>
  <c r="E21" i="4"/>
  <c r="F20" i="4"/>
  <c r="I20" i="4" s="1"/>
  <c r="E20" i="4"/>
  <c r="F19" i="4"/>
  <c r="E19" i="4"/>
  <c r="F18" i="4"/>
  <c r="I18" i="4" s="1"/>
  <c r="E18" i="4"/>
  <c r="F17" i="4"/>
  <c r="I17" i="4" s="1"/>
  <c r="E17" i="4"/>
  <c r="F10" i="4"/>
  <c r="I10" i="4" s="1"/>
  <c r="E10" i="4"/>
  <c r="I36" i="2"/>
  <c r="I37" i="2"/>
  <c r="I38" i="2"/>
  <c r="I42" i="2"/>
  <c r="I43" i="2"/>
  <c r="I50" i="2"/>
  <c r="I51" i="2"/>
  <c r="I55" i="2"/>
  <c r="I66" i="2"/>
  <c r="I86" i="2"/>
  <c r="I87" i="2"/>
  <c r="I88" i="2"/>
  <c r="I93" i="2"/>
  <c r="I103" i="2"/>
  <c r="F130" i="2"/>
  <c r="I130" i="2" s="1"/>
  <c r="E130" i="2"/>
  <c r="F103" i="2"/>
  <c r="E103" i="2"/>
  <c r="F93" i="2"/>
  <c r="E93" i="2"/>
  <c r="F88" i="2"/>
  <c r="E88" i="2"/>
  <c r="F87" i="2"/>
  <c r="E87" i="2"/>
  <c r="F86" i="2"/>
  <c r="E86" i="2"/>
  <c r="F85" i="2"/>
  <c r="I85" i="2" s="1"/>
  <c r="E85" i="2"/>
  <c r="F84" i="2"/>
  <c r="I84" i="2" s="1"/>
  <c r="E84" i="2"/>
  <c r="F66" i="2"/>
  <c r="E66" i="2"/>
  <c r="F55" i="2"/>
  <c r="E55" i="2"/>
  <c r="F51" i="2"/>
  <c r="E51" i="2"/>
  <c r="F50" i="2"/>
  <c r="E50" i="2"/>
  <c r="F43" i="2"/>
  <c r="E43" i="2"/>
  <c r="F42" i="2"/>
  <c r="E42" i="2"/>
  <c r="F38" i="2"/>
  <c r="E38" i="2"/>
  <c r="F37" i="2"/>
  <c r="E37" i="2"/>
  <c r="F36" i="2"/>
  <c r="E36" i="2"/>
  <c r="F17" i="3"/>
  <c r="J17" i="3" s="1"/>
  <c r="F5" i="3"/>
  <c r="J5" i="3" s="1"/>
  <c r="I131" i="4" l="1"/>
  <c r="I132" i="4"/>
  <c r="E132" i="4"/>
  <c r="E131" i="4"/>
  <c r="I15" i="8"/>
  <c r="I25" i="8"/>
  <c r="I30" i="8"/>
  <c r="F32" i="8"/>
  <c r="I32" i="8" s="1"/>
  <c r="E32" i="8"/>
  <c r="F31" i="8"/>
  <c r="I31" i="8" s="1"/>
  <c r="E31" i="8"/>
  <c r="F30" i="8"/>
  <c r="E30" i="8"/>
  <c r="F29" i="8"/>
  <c r="I29" i="8" s="1"/>
  <c r="E29" i="8"/>
  <c r="F28" i="8"/>
  <c r="I28" i="8" s="1"/>
  <c r="E28" i="8"/>
  <c r="F27" i="8"/>
  <c r="I27" i="8" s="1"/>
  <c r="E27" i="8"/>
  <c r="F25" i="8"/>
  <c r="E25" i="8"/>
  <c r="F21" i="8"/>
  <c r="I21" i="8" s="1"/>
  <c r="E21" i="8"/>
  <c r="F20" i="8"/>
  <c r="I20" i="8" s="1"/>
  <c r="E20" i="8"/>
  <c r="F16" i="8"/>
  <c r="I16" i="8" s="1"/>
  <c r="E16" i="8"/>
  <c r="F15" i="8"/>
  <c r="E15" i="8"/>
  <c r="F14" i="8"/>
  <c r="I14" i="8" s="1"/>
  <c r="E14" i="8"/>
  <c r="F22" i="8"/>
  <c r="I22" i="8" s="1"/>
  <c r="E22" i="8"/>
  <c r="E13" i="17"/>
  <c r="I11" i="17"/>
  <c r="F20" i="17"/>
  <c r="I20" i="17" s="1"/>
  <c r="E20" i="17"/>
  <c r="F18" i="17"/>
  <c r="I18" i="17" s="1"/>
  <c r="E18" i="17"/>
  <c r="F14" i="17"/>
  <c r="I14" i="17" s="1"/>
  <c r="E14" i="17"/>
  <c r="F13" i="17"/>
  <c r="I13" i="17" s="1"/>
  <c r="F12" i="17"/>
  <c r="I12" i="17" s="1"/>
  <c r="E12" i="17"/>
  <c r="E11" i="17"/>
  <c r="F7" i="17"/>
  <c r="I7" i="17" s="1"/>
  <c r="E7" i="17"/>
  <c r="F6" i="17"/>
  <c r="I6" i="17" s="1"/>
  <c r="E6" i="17"/>
  <c r="F5" i="17"/>
  <c r="I5" i="17" s="1"/>
  <c r="E5" i="17"/>
  <c r="F4" i="17"/>
  <c r="I4" i="17" s="1"/>
  <c r="E4" i="17"/>
  <c r="I39" i="9"/>
  <c r="I44" i="9"/>
  <c r="I56" i="9"/>
  <c r="F60" i="9"/>
  <c r="I60" i="9" s="1"/>
  <c r="E60" i="9"/>
  <c r="F59" i="9"/>
  <c r="I59" i="9" s="1"/>
  <c r="E59" i="9"/>
  <c r="F56" i="9"/>
  <c r="E56" i="9"/>
  <c r="F55" i="9"/>
  <c r="I55" i="9" s="1"/>
  <c r="E55" i="9"/>
  <c r="F54" i="9"/>
  <c r="I54" i="9" s="1"/>
  <c r="E54" i="9"/>
  <c r="F52" i="9"/>
  <c r="I52" i="9" s="1"/>
  <c r="E52" i="9"/>
  <c r="F44" i="9"/>
  <c r="E44" i="9"/>
  <c r="F43" i="9"/>
  <c r="I43" i="9" s="1"/>
  <c r="E43" i="9"/>
  <c r="F42" i="9"/>
  <c r="I42" i="9" s="1"/>
  <c r="E42" i="9"/>
  <c r="F41" i="9"/>
  <c r="I41" i="9" s="1"/>
  <c r="E41" i="9"/>
  <c r="F39" i="9"/>
  <c r="E39" i="9"/>
  <c r="F38" i="9"/>
  <c r="I38" i="9" s="1"/>
  <c r="E38" i="9"/>
  <c r="F36" i="9"/>
  <c r="I36" i="9" s="1"/>
  <c r="E36" i="9"/>
  <c r="F34" i="9"/>
  <c r="I34" i="9" s="1"/>
  <c r="E34" i="9"/>
  <c r="F27" i="9"/>
  <c r="I27" i="9" s="1"/>
  <c r="E27" i="9"/>
  <c r="F26" i="9"/>
  <c r="I26" i="9" s="1"/>
  <c r="E26" i="9"/>
  <c r="F25" i="9"/>
  <c r="I25" i="9" s="1"/>
  <c r="E25" i="9"/>
  <c r="F24" i="9"/>
  <c r="I24" i="9" s="1"/>
  <c r="E24" i="9"/>
  <c r="F23" i="9"/>
  <c r="I23" i="9" s="1"/>
  <c r="E23" i="9"/>
  <c r="F17" i="9"/>
  <c r="I17" i="9" s="1"/>
  <c r="E17" i="9"/>
  <c r="F16" i="9"/>
  <c r="I16" i="9" s="1"/>
  <c r="E16" i="9"/>
  <c r="F14" i="9"/>
  <c r="I14" i="9" s="1"/>
  <c r="E14" i="9"/>
  <c r="E3" i="5"/>
  <c r="E4" i="5"/>
  <c r="I4" i="5"/>
  <c r="F4" i="5"/>
  <c r="F3" i="5"/>
  <c r="I3" i="5" s="1"/>
  <c r="E30" i="4"/>
  <c r="E127" i="4"/>
  <c r="E129" i="4"/>
  <c r="E130" i="4"/>
  <c r="E153" i="4"/>
  <c r="E154" i="4"/>
  <c r="E155" i="4"/>
  <c r="E156" i="4"/>
  <c r="E38" i="4"/>
  <c r="E39" i="4"/>
  <c r="E158" i="4"/>
  <c r="E41" i="4"/>
  <c r="E42" i="4"/>
  <c r="E43" i="4"/>
  <c r="E44" i="4"/>
  <c r="E45" i="4"/>
  <c r="E46" i="4"/>
  <c r="E47" i="4"/>
  <c r="E48" i="4"/>
  <c r="E160" i="4"/>
  <c r="F160" i="4"/>
  <c r="E165" i="4"/>
  <c r="E166" i="4"/>
  <c r="E167" i="4"/>
  <c r="E173" i="4"/>
  <c r="E161" i="4"/>
  <c r="F161" i="4"/>
  <c r="E179" i="4"/>
  <c r="E56" i="4"/>
  <c r="E57" i="4"/>
  <c r="E58" i="4"/>
  <c r="E59" i="4"/>
  <c r="E60" i="4"/>
  <c r="E61" i="4"/>
  <c r="E62" i="4"/>
  <c r="E63" i="4"/>
  <c r="E64" i="4"/>
  <c r="E65" i="4"/>
  <c r="E66" i="4"/>
  <c r="E67" i="4"/>
  <c r="E186" i="4"/>
  <c r="E69" i="4"/>
  <c r="E70" i="4"/>
  <c r="E71" i="4"/>
  <c r="E72" i="4"/>
  <c r="E73" i="4"/>
  <c r="E74" i="4"/>
  <c r="E75" i="4"/>
  <c r="E190" i="4"/>
  <c r="E77" i="4"/>
  <c r="E78" i="4"/>
  <c r="E191" i="4"/>
  <c r="E196" i="4"/>
  <c r="E197" i="4"/>
  <c r="E82" i="4"/>
  <c r="E83" i="4"/>
  <c r="E84" i="4"/>
  <c r="E85" i="4"/>
  <c r="E86" i="4"/>
  <c r="E162" i="4"/>
  <c r="F162" i="4"/>
  <c r="E163" i="4"/>
  <c r="F163" i="4"/>
  <c r="E164" i="4"/>
  <c r="F164" i="4"/>
  <c r="I86" i="4"/>
  <c r="I82" i="4"/>
  <c r="I78" i="4"/>
  <c r="I74" i="4"/>
  <c r="I70" i="4"/>
  <c r="I66" i="4"/>
  <c r="I62" i="4"/>
  <c r="I58" i="4"/>
  <c r="I46" i="4"/>
  <c r="I42" i="4"/>
  <c r="I38" i="4"/>
  <c r="I30" i="4"/>
  <c r="I28" i="4"/>
  <c r="I29" i="4"/>
  <c r="I39" i="4"/>
  <c r="I41" i="4"/>
  <c r="I43" i="4"/>
  <c r="I44" i="4"/>
  <c r="I45" i="4"/>
  <c r="I47" i="4"/>
  <c r="I48" i="4"/>
  <c r="I56" i="4"/>
  <c r="I57" i="4"/>
  <c r="I59" i="4"/>
  <c r="I60" i="4"/>
  <c r="I61" i="4"/>
  <c r="I63" i="4"/>
  <c r="I64" i="4"/>
  <c r="I65" i="4"/>
  <c r="I67" i="4"/>
  <c r="I69" i="4"/>
  <c r="I71" i="4"/>
  <c r="I72" i="4"/>
  <c r="I73" i="4"/>
  <c r="I75" i="4"/>
  <c r="I77" i="4"/>
  <c r="I83" i="4"/>
  <c r="I84" i="4"/>
  <c r="I85" i="4"/>
  <c r="I100" i="4"/>
  <c r="I101" i="4"/>
  <c r="I102" i="4"/>
  <c r="I103" i="4"/>
  <c r="I104" i="4"/>
  <c r="I105" i="4"/>
  <c r="I106" i="4"/>
  <c r="I107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2" i="4"/>
  <c r="E122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7" i="4"/>
  <c r="E106" i="4"/>
  <c r="E105" i="4"/>
  <c r="E104" i="4"/>
  <c r="E103" i="4"/>
  <c r="E102" i="4"/>
  <c r="E101" i="4"/>
  <c r="E100" i="4"/>
  <c r="E29" i="4"/>
  <c r="E28" i="4"/>
  <c r="F23" i="3"/>
  <c r="J23" i="3" s="1"/>
  <c r="E23" i="3"/>
  <c r="F22" i="3"/>
  <c r="J22" i="3" s="1"/>
  <c r="E22" i="3"/>
  <c r="F20" i="3"/>
  <c r="J20" i="3" s="1"/>
  <c r="E20" i="3"/>
  <c r="F16" i="3"/>
  <c r="J16" i="3" s="1"/>
  <c r="E16" i="3"/>
  <c r="F12" i="3"/>
  <c r="J12" i="3" s="1"/>
  <c r="E12" i="3"/>
  <c r="F11" i="3"/>
  <c r="J11" i="3" s="1"/>
  <c r="E11" i="3"/>
  <c r="F10" i="3"/>
  <c r="J10" i="3" s="1"/>
  <c r="E10" i="3"/>
  <c r="E102" i="3"/>
  <c r="E101" i="3"/>
  <c r="E90" i="3"/>
  <c r="E85" i="3"/>
  <c r="E88" i="3"/>
  <c r="E81" i="3"/>
  <c r="E100" i="3"/>
  <c r="E98" i="3"/>
  <c r="E92" i="3"/>
  <c r="E80" i="3"/>
  <c r="E87" i="3"/>
  <c r="E78" i="3"/>
  <c r="E74" i="3"/>
  <c r="E72" i="3"/>
  <c r="E71" i="3"/>
  <c r="E86" i="3"/>
  <c r="E83" i="3"/>
  <c r="E84" i="3"/>
  <c r="E70" i="3"/>
  <c r="E82" i="3"/>
  <c r="E69" i="3"/>
  <c r="E79" i="3"/>
  <c r="E65" i="3"/>
  <c r="E63" i="3"/>
  <c r="E77" i="3"/>
  <c r="E61" i="3"/>
  <c r="E76" i="3"/>
  <c r="E75" i="3"/>
  <c r="E73" i="3"/>
  <c r="E68" i="3"/>
  <c r="E60" i="3"/>
  <c r="E67" i="3"/>
  <c r="E58" i="3"/>
  <c r="E53" i="3"/>
  <c r="E64" i="3"/>
  <c r="E59" i="3"/>
  <c r="E66" i="3"/>
  <c r="E57" i="3"/>
  <c r="E56" i="3"/>
  <c r="E55" i="3"/>
  <c r="E62" i="3"/>
  <c r="E47" i="3"/>
  <c r="E54" i="3"/>
  <c r="E52" i="3"/>
  <c r="E49" i="3"/>
  <c r="E51" i="3"/>
  <c r="E50" i="3"/>
  <c r="E48" i="3"/>
  <c r="E46" i="3"/>
  <c r="E45" i="3"/>
  <c r="E43" i="3"/>
  <c r="E38" i="3"/>
  <c r="E44" i="3"/>
  <c r="E37" i="3"/>
  <c r="E41" i="3"/>
  <c r="E42" i="3"/>
  <c r="E40" i="3"/>
  <c r="E39" i="3"/>
  <c r="E36" i="3"/>
  <c r="E32" i="3"/>
  <c r="E35" i="3"/>
  <c r="E34" i="3"/>
  <c r="E30" i="3"/>
  <c r="E31" i="3"/>
  <c r="E33" i="3"/>
  <c r="E24" i="3"/>
  <c r="E28" i="3"/>
  <c r="E29" i="3"/>
  <c r="E21" i="3"/>
  <c r="E18" i="3"/>
  <c r="E15" i="3"/>
  <c r="E27" i="3"/>
  <c r="E26" i="3"/>
  <c r="E25" i="3"/>
  <c r="E14" i="3"/>
  <c r="E13" i="3"/>
  <c r="E9" i="3"/>
  <c r="E8" i="3"/>
  <c r="E19" i="3"/>
  <c r="E7" i="3"/>
  <c r="E6" i="3"/>
  <c r="E4" i="3"/>
  <c r="X19" i="29" l="1"/>
  <c r="I71" i="2"/>
  <c r="I72" i="2"/>
  <c r="I73" i="2"/>
  <c r="I77" i="2"/>
  <c r="I78" i="2"/>
  <c r="I79" i="2"/>
  <c r="I80" i="2"/>
  <c r="I113" i="2"/>
  <c r="I114" i="2"/>
  <c r="I120" i="2"/>
  <c r="I134" i="2"/>
  <c r="I141" i="2"/>
  <c r="I142" i="2"/>
  <c r="I148" i="2"/>
  <c r="I158" i="2"/>
  <c r="F160" i="2"/>
  <c r="I160" i="2" s="1"/>
  <c r="E160" i="2"/>
  <c r="F159" i="2"/>
  <c r="I159" i="2" s="1"/>
  <c r="E159" i="2"/>
  <c r="E158" i="2"/>
  <c r="F157" i="2"/>
  <c r="I157" i="2" s="1"/>
  <c r="E157" i="2"/>
  <c r="F156" i="2"/>
  <c r="I156" i="2" s="1"/>
  <c r="E156" i="2"/>
  <c r="F155" i="2"/>
  <c r="I155" i="2" s="1"/>
  <c r="E155" i="2"/>
  <c r="F148" i="2"/>
  <c r="E148" i="2"/>
  <c r="F142" i="2"/>
  <c r="E142" i="2"/>
  <c r="F141" i="2"/>
  <c r="E141" i="2"/>
  <c r="F134" i="2"/>
  <c r="E134" i="2"/>
  <c r="F120" i="2"/>
  <c r="E120" i="2"/>
  <c r="F114" i="2"/>
  <c r="E114" i="2"/>
  <c r="E113" i="2"/>
  <c r="F110" i="2"/>
  <c r="I110" i="2" s="1"/>
  <c r="E110" i="2"/>
  <c r="F105" i="2"/>
  <c r="I105" i="2" s="1"/>
  <c r="E105" i="2"/>
  <c r="F104" i="2"/>
  <c r="I104" i="2" s="1"/>
  <c r="E104" i="2"/>
  <c r="F101" i="2"/>
  <c r="I101" i="2" s="1"/>
  <c r="E101" i="2"/>
  <c r="F100" i="2"/>
  <c r="I100" i="2" s="1"/>
  <c r="E100" i="2"/>
  <c r="F83" i="2"/>
  <c r="I83" i="2" s="1"/>
  <c r="E83" i="2"/>
  <c r="F82" i="2"/>
  <c r="I82" i="2" s="1"/>
  <c r="E82" i="2"/>
  <c r="F81" i="2"/>
  <c r="I81" i="2" s="1"/>
  <c r="E81" i="2"/>
  <c r="F80" i="2"/>
  <c r="E80" i="2"/>
  <c r="F79" i="2"/>
  <c r="E79" i="2"/>
  <c r="F78" i="2"/>
  <c r="E78" i="2"/>
  <c r="E77" i="2"/>
  <c r="F75" i="2"/>
  <c r="I75" i="2" s="1"/>
  <c r="E75" i="2"/>
  <c r="F74" i="2"/>
  <c r="I74" i="2" s="1"/>
  <c r="E74" i="2"/>
  <c r="F73" i="2"/>
  <c r="E73" i="2"/>
  <c r="F72" i="2"/>
  <c r="E72" i="2"/>
  <c r="F71" i="2"/>
  <c r="E71" i="2"/>
  <c r="F70" i="2"/>
  <c r="I70" i="2" s="1"/>
  <c r="E70" i="2"/>
  <c r="F65" i="2"/>
  <c r="I65" i="2" s="1"/>
  <c r="E65" i="2"/>
  <c r="F64" i="2"/>
  <c r="I64" i="2" s="1"/>
  <c r="E64" i="2"/>
  <c r="F63" i="2"/>
  <c r="I63" i="2" s="1"/>
  <c r="E63" i="2"/>
  <c r="F62" i="2"/>
  <c r="I62" i="2" s="1"/>
  <c r="E62" i="2"/>
  <c r="E4" i="2" l="1"/>
  <c r="D4" i="2"/>
  <c r="E18" i="2"/>
  <c r="E5" i="2"/>
  <c r="E8" i="2"/>
  <c r="D8" i="2"/>
  <c r="E7" i="2"/>
  <c r="D7" i="2"/>
  <c r="E6" i="2"/>
  <c r="D6" i="2"/>
  <c r="E9" i="2"/>
  <c r="E11" i="2"/>
  <c r="D11" i="2"/>
  <c r="E10" i="2"/>
  <c r="D10" i="2"/>
  <c r="E12" i="2"/>
  <c r="D12" i="2"/>
  <c r="I4" i="2"/>
  <c r="I5" i="2"/>
  <c r="I7" i="2"/>
  <c r="I9" i="2"/>
  <c r="I11" i="2"/>
  <c r="E13" i="2"/>
  <c r="E14" i="2"/>
  <c r="D14" i="2"/>
  <c r="E15" i="2"/>
  <c r="D15" i="2"/>
  <c r="E17" i="2"/>
  <c r="D17" i="2"/>
  <c r="E16" i="2"/>
  <c r="D16" i="2"/>
  <c r="E19" i="2"/>
  <c r="D19" i="2"/>
  <c r="D20" i="2"/>
  <c r="E21" i="2"/>
  <c r="E20" i="2"/>
  <c r="E23" i="2"/>
  <c r="E22" i="2"/>
  <c r="I12" i="2"/>
  <c r="I13" i="2"/>
  <c r="I14" i="2"/>
  <c r="I15" i="2"/>
  <c r="I16" i="2"/>
  <c r="I18" i="2"/>
  <c r="I19" i="2"/>
  <c r="I20" i="2"/>
  <c r="I21" i="2"/>
  <c r="E24" i="2"/>
  <c r="E26" i="2"/>
  <c r="D26" i="2"/>
  <c r="E25" i="2"/>
  <c r="D25" i="2"/>
  <c r="E27" i="2"/>
  <c r="D27" i="2"/>
  <c r="E28" i="2"/>
  <c r="D28" i="2"/>
  <c r="E32" i="2"/>
  <c r="D32" i="2"/>
  <c r="E31" i="2"/>
  <c r="D31" i="2"/>
  <c r="E30" i="2"/>
  <c r="D30" i="2"/>
  <c r="E29" i="2"/>
  <c r="D29" i="2"/>
  <c r="I22" i="2" l="1"/>
  <c r="I24" i="2"/>
  <c r="I25" i="2"/>
  <c r="I26" i="2"/>
  <c r="I27" i="2"/>
  <c r="I29" i="2"/>
  <c r="I30" i="2"/>
  <c r="I31" i="2"/>
  <c r="E6" i="9"/>
  <c r="E13" i="9"/>
  <c r="I6" i="9"/>
  <c r="E6" i="6"/>
  <c r="E5" i="6"/>
  <c r="E2" i="9"/>
  <c r="I2" i="9"/>
  <c r="E2" i="8"/>
  <c r="E3" i="11"/>
  <c r="E4" i="7"/>
  <c r="I4" i="7"/>
  <c r="E5" i="7"/>
  <c r="I5" i="7"/>
  <c r="E6" i="7"/>
  <c r="I6" i="7"/>
  <c r="E3" i="8"/>
  <c r="E4" i="8"/>
  <c r="E3" i="6"/>
  <c r="E3" i="7"/>
  <c r="I3" i="7"/>
  <c r="E7" i="7"/>
  <c r="I7" i="7"/>
  <c r="E4" i="6"/>
  <c r="E2" i="10"/>
  <c r="E3" i="10"/>
  <c r="E5" i="4"/>
  <c r="I5" i="4"/>
  <c r="I8" i="10" l="1"/>
  <c r="I7" i="10"/>
  <c r="F8" i="10"/>
  <c r="E8" i="10"/>
  <c r="F7" i="10"/>
  <c r="E7" i="10"/>
  <c r="F5" i="11"/>
  <c r="I5" i="11" s="1"/>
  <c r="E5" i="11"/>
  <c r="F91" i="8"/>
  <c r="I91" i="8" s="1"/>
  <c r="E91" i="8"/>
  <c r="F90" i="8"/>
  <c r="I90" i="8" s="1"/>
  <c r="E90" i="8"/>
  <c r="F89" i="8"/>
  <c r="I89" i="8" s="1"/>
  <c r="E89" i="8"/>
  <c r="F88" i="8"/>
  <c r="I88" i="8" s="1"/>
  <c r="E88" i="8"/>
  <c r="F87" i="8"/>
  <c r="I87" i="8" s="1"/>
  <c r="E87" i="8"/>
  <c r="F86" i="8"/>
  <c r="I86" i="8" s="1"/>
  <c r="E86" i="8"/>
  <c r="F83" i="8"/>
  <c r="I83" i="8" s="1"/>
  <c r="E83" i="8"/>
  <c r="F80" i="8"/>
  <c r="I80" i="8" s="1"/>
  <c r="E80" i="8"/>
  <c r="F77" i="8"/>
  <c r="I77" i="8" s="1"/>
  <c r="E77" i="8"/>
  <c r="F76" i="8"/>
  <c r="I76" i="8" s="1"/>
  <c r="E76" i="8"/>
  <c r="F74" i="8"/>
  <c r="I74" i="8" s="1"/>
  <c r="E74" i="8"/>
  <c r="F71" i="8"/>
  <c r="I71" i="8" s="1"/>
  <c r="E71" i="8"/>
  <c r="F68" i="8"/>
  <c r="I68" i="8" s="1"/>
  <c r="E68" i="8"/>
  <c r="F59" i="8"/>
  <c r="I59" i="8" s="1"/>
  <c r="E59" i="8"/>
  <c r="F58" i="8"/>
  <c r="I58" i="8" s="1"/>
  <c r="E58" i="8"/>
  <c r="F57" i="8"/>
  <c r="I57" i="8" s="1"/>
  <c r="E57" i="8"/>
  <c r="F56" i="8"/>
  <c r="I56" i="8" s="1"/>
  <c r="E56" i="8"/>
  <c r="F55" i="8"/>
  <c r="I55" i="8" s="1"/>
  <c r="E55" i="8"/>
  <c r="F54" i="8"/>
  <c r="I54" i="8" s="1"/>
  <c r="E54" i="8"/>
  <c r="F53" i="8"/>
  <c r="I53" i="8" s="1"/>
  <c r="E53" i="8"/>
  <c r="F52" i="8"/>
  <c r="I52" i="8" s="1"/>
  <c r="E52" i="8"/>
  <c r="F51" i="8"/>
  <c r="I51" i="8" s="1"/>
  <c r="E51" i="8"/>
  <c r="F50" i="8"/>
  <c r="I50" i="8" s="1"/>
  <c r="E50" i="8"/>
  <c r="F49" i="8"/>
  <c r="I49" i="8" s="1"/>
  <c r="E49" i="8"/>
  <c r="F48" i="8"/>
  <c r="I48" i="8" s="1"/>
  <c r="E48" i="8"/>
  <c r="F47" i="8"/>
  <c r="I47" i="8" s="1"/>
  <c r="E47" i="8"/>
  <c r="F46" i="8"/>
  <c r="I46" i="8" s="1"/>
  <c r="E46" i="8"/>
  <c r="F45" i="8"/>
  <c r="I45" i="8" s="1"/>
  <c r="E45" i="8"/>
  <c r="F44" i="8"/>
  <c r="I44" i="8" s="1"/>
  <c r="E44" i="8"/>
  <c r="F43" i="8"/>
  <c r="I43" i="8" s="1"/>
  <c r="E43" i="8"/>
  <c r="F42" i="8"/>
  <c r="I42" i="8" s="1"/>
  <c r="E42" i="8"/>
  <c r="I21" i="17"/>
  <c r="I22" i="17"/>
  <c r="F25" i="17"/>
  <c r="I25" i="17" s="1"/>
  <c r="E25" i="17"/>
  <c r="F23" i="17"/>
  <c r="I23" i="17" s="1"/>
  <c r="E23" i="17"/>
  <c r="E22" i="17"/>
  <c r="F21" i="17"/>
  <c r="E21" i="17"/>
  <c r="F114" i="9"/>
  <c r="I114" i="9" s="1"/>
  <c r="E114" i="9"/>
  <c r="F108" i="9"/>
  <c r="I108" i="9" s="1"/>
  <c r="E108" i="9"/>
  <c r="F107" i="9"/>
  <c r="I107" i="9" s="1"/>
  <c r="E107" i="9"/>
  <c r="F106" i="9"/>
  <c r="I106" i="9" s="1"/>
  <c r="E106" i="9"/>
  <c r="F101" i="9"/>
  <c r="I101" i="9" s="1"/>
  <c r="E101" i="9"/>
  <c r="F100" i="9"/>
  <c r="I100" i="9" s="1"/>
  <c r="E100" i="9"/>
  <c r="F99" i="9"/>
  <c r="I99" i="9" s="1"/>
  <c r="E99" i="9"/>
  <c r="F94" i="9"/>
  <c r="I94" i="9" s="1"/>
  <c r="E94" i="9"/>
  <c r="F93" i="9"/>
  <c r="I93" i="9" s="1"/>
  <c r="E93" i="9"/>
  <c r="F92" i="9"/>
  <c r="I92" i="9" s="1"/>
  <c r="E92" i="9"/>
  <c r="F91" i="9"/>
  <c r="I91" i="9" s="1"/>
  <c r="E91" i="9"/>
  <c r="F81" i="9"/>
  <c r="I81" i="9" s="1"/>
  <c r="E81" i="9"/>
  <c r="F80" i="9"/>
  <c r="I80" i="9" s="1"/>
  <c r="E80" i="9"/>
  <c r="F75" i="9"/>
  <c r="I75" i="9" s="1"/>
  <c r="E75" i="9"/>
  <c r="F74" i="9"/>
  <c r="I74" i="9" s="1"/>
  <c r="E74" i="9"/>
  <c r="F73" i="9"/>
  <c r="I73" i="9" s="1"/>
  <c r="E73" i="9"/>
  <c r="F69" i="9"/>
  <c r="I69" i="9" s="1"/>
  <c r="E69" i="9"/>
  <c r="F68" i="9"/>
  <c r="I68" i="9" s="1"/>
  <c r="E68" i="9"/>
  <c r="F67" i="9"/>
  <c r="I67" i="9" s="1"/>
  <c r="E67" i="9"/>
  <c r="F64" i="9"/>
  <c r="I64" i="9" s="1"/>
  <c r="E64" i="9"/>
  <c r="F61" i="9"/>
  <c r="I61" i="9" s="1"/>
  <c r="E61" i="9"/>
  <c r="E5" i="5"/>
  <c r="E7" i="5"/>
  <c r="E8" i="5"/>
  <c r="E10" i="5"/>
  <c r="E11" i="5"/>
  <c r="E12" i="5"/>
  <c r="F12" i="5"/>
  <c r="I12" i="5" s="1"/>
  <c r="F11" i="5"/>
  <c r="I11" i="5" s="1"/>
  <c r="F10" i="5"/>
  <c r="I10" i="5" s="1"/>
  <c r="F8" i="5"/>
  <c r="I8" i="5" s="1"/>
  <c r="F7" i="5"/>
  <c r="I7" i="5" s="1"/>
  <c r="F5" i="5"/>
  <c r="I5" i="5" s="1"/>
  <c r="I123" i="4"/>
  <c r="I125" i="4"/>
  <c r="I126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68" i="4"/>
  <c r="I169" i="4"/>
  <c r="I170" i="4"/>
  <c r="I171" i="4"/>
  <c r="I172" i="4"/>
  <c r="I174" i="4"/>
  <c r="I175" i="4"/>
  <c r="I176" i="4"/>
  <c r="I177" i="4"/>
  <c r="I178" i="4"/>
  <c r="I181" i="4"/>
  <c r="I182" i="4"/>
  <c r="I183" i="4"/>
  <c r="I184" i="4"/>
  <c r="I185" i="4"/>
  <c r="I187" i="4"/>
  <c r="I188" i="4"/>
  <c r="I189" i="4"/>
  <c r="I192" i="4"/>
  <c r="I193" i="4"/>
  <c r="I194" i="4"/>
  <c r="I195" i="4"/>
  <c r="I198" i="4"/>
  <c r="I200" i="4"/>
  <c r="I224" i="4"/>
  <c r="I225" i="4"/>
  <c r="I226" i="4"/>
  <c r="I227" i="4"/>
  <c r="I228" i="4"/>
  <c r="I229" i="4"/>
  <c r="I230" i="4"/>
  <c r="I234" i="4"/>
  <c r="I235" i="4"/>
  <c r="I236" i="4"/>
  <c r="I239" i="4"/>
  <c r="I240" i="4"/>
  <c r="I241" i="4"/>
  <c r="I242" i="4"/>
  <c r="I243" i="4"/>
  <c r="I244" i="4"/>
  <c r="I245" i="4"/>
  <c r="I246" i="4"/>
  <c r="I249" i="4"/>
  <c r="I250" i="4"/>
  <c r="I251" i="4"/>
  <c r="I252" i="4"/>
  <c r="I253" i="4"/>
  <c r="I254" i="4"/>
  <c r="I255" i="4"/>
  <c r="I256" i="4"/>
  <c r="I257" i="4"/>
  <c r="I260" i="4"/>
  <c r="I261" i="4"/>
  <c r="I262" i="4"/>
  <c r="I265" i="4"/>
  <c r="I266" i="4"/>
  <c r="I268" i="4"/>
  <c r="I269" i="4"/>
  <c r="I273" i="4"/>
  <c r="I274" i="4"/>
  <c r="I275" i="4"/>
  <c r="I276" i="4"/>
  <c r="E276" i="4"/>
  <c r="E275" i="4"/>
  <c r="E274" i="4"/>
  <c r="E273" i="4"/>
  <c r="E269" i="4"/>
  <c r="E268" i="4"/>
  <c r="E266" i="4"/>
  <c r="E265" i="4"/>
  <c r="E262" i="4"/>
  <c r="E261" i="4"/>
  <c r="E260" i="4"/>
  <c r="E257" i="4"/>
  <c r="E256" i="4"/>
  <c r="E255" i="4"/>
  <c r="E254" i="4"/>
  <c r="E253" i="4"/>
  <c r="E252" i="4"/>
  <c r="E251" i="4"/>
  <c r="E250" i="4"/>
  <c r="E249" i="4"/>
  <c r="E246" i="4"/>
  <c r="E245" i="4"/>
  <c r="E244" i="4"/>
  <c r="E243" i="4"/>
  <c r="E242" i="4"/>
  <c r="E241" i="4"/>
  <c r="E240" i="4"/>
  <c r="E239" i="4"/>
  <c r="E236" i="4"/>
  <c r="E235" i="4"/>
  <c r="E234" i="4"/>
  <c r="E230" i="4"/>
  <c r="E229" i="4"/>
  <c r="E228" i="4"/>
  <c r="E227" i="4"/>
  <c r="E226" i="4"/>
  <c r="E225" i="4"/>
  <c r="E224" i="4"/>
  <c r="E200" i="4"/>
  <c r="E198" i="4"/>
  <c r="E195" i="4"/>
  <c r="E194" i="4"/>
  <c r="E193" i="4"/>
  <c r="E192" i="4"/>
  <c r="E189" i="4"/>
  <c r="E188" i="4"/>
  <c r="E187" i="4"/>
  <c r="E185" i="4"/>
  <c r="E184" i="4"/>
  <c r="E183" i="4"/>
  <c r="E182" i="4"/>
  <c r="E181" i="4"/>
  <c r="E178" i="4"/>
  <c r="E177" i="4"/>
  <c r="E176" i="4"/>
  <c r="E175" i="4"/>
  <c r="E174" i="4"/>
  <c r="E172" i="4"/>
  <c r="E171" i="4"/>
  <c r="E170" i="4"/>
  <c r="E169" i="4"/>
  <c r="E168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26" i="4"/>
  <c r="E125" i="4"/>
  <c r="E123" i="4"/>
  <c r="F36" i="3"/>
  <c r="J36" i="3" s="1"/>
  <c r="F35" i="3"/>
  <c r="J35" i="3" s="1"/>
  <c r="F34" i="3"/>
  <c r="J34" i="3" s="1"/>
  <c r="F31" i="3"/>
  <c r="J31" i="3" s="1"/>
  <c r="F29" i="3"/>
  <c r="J29" i="3" s="1"/>
  <c r="F27" i="3"/>
  <c r="J27" i="3" s="1"/>
  <c r="F26" i="3"/>
  <c r="J26" i="3" s="1"/>
  <c r="F25" i="3"/>
  <c r="J25" i="3" s="1"/>
  <c r="I164" i="2"/>
  <c r="I180" i="2"/>
  <c r="I184" i="2"/>
  <c r="I185" i="2"/>
  <c r="I193" i="2"/>
  <c r="I194" i="2"/>
  <c r="I195" i="2"/>
  <c r="I235" i="2"/>
  <c r="I236" i="2"/>
  <c r="I237" i="2"/>
  <c r="I238" i="2"/>
  <c r="I241" i="2"/>
  <c r="I242" i="2"/>
  <c r="I243" i="2"/>
  <c r="I252" i="2"/>
  <c r="I275" i="2"/>
  <c r="I276" i="2"/>
  <c r="I277" i="2"/>
  <c r="I311" i="2"/>
  <c r="I324" i="2"/>
  <c r="I325" i="2"/>
  <c r="F328" i="2"/>
  <c r="I328" i="2" s="1"/>
  <c r="E328" i="2"/>
  <c r="F327" i="2"/>
  <c r="I327" i="2" s="1"/>
  <c r="E327" i="2"/>
  <c r="F326" i="2"/>
  <c r="I326" i="2" s="1"/>
  <c r="E326" i="2"/>
  <c r="F325" i="2"/>
  <c r="E325" i="2"/>
  <c r="F324" i="2"/>
  <c r="E324" i="2"/>
  <c r="F321" i="2"/>
  <c r="I321" i="2" s="1"/>
  <c r="E321" i="2"/>
  <c r="F320" i="2"/>
  <c r="I320" i="2" s="1"/>
  <c r="E320" i="2"/>
  <c r="F319" i="2"/>
  <c r="I319" i="2" s="1"/>
  <c r="E319" i="2"/>
  <c r="F311" i="2"/>
  <c r="E311" i="2"/>
  <c r="F299" i="2"/>
  <c r="I299" i="2" s="1"/>
  <c r="E299" i="2"/>
  <c r="F277" i="2"/>
  <c r="E277" i="2"/>
  <c r="F276" i="2"/>
  <c r="E276" i="2"/>
  <c r="F275" i="2"/>
  <c r="E275" i="2"/>
  <c r="F274" i="2"/>
  <c r="I274" i="2" s="1"/>
  <c r="E274" i="2"/>
  <c r="F273" i="2"/>
  <c r="I273" i="2" s="1"/>
  <c r="E273" i="2"/>
  <c r="F272" i="2"/>
  <c r="I272" i="2" s="1"/>
  <c r="E272" i="2"/>
  <c r="F271" i="2"/>
  <c r="I271" i="2" s="1"/>
  <c r="E271" i="2"/>
  <c r="F270" i="2"/>
  <c r="I270" i="2" s="1"/>
  <c r="E270" i="2"/>
  <c r="F269" i="2"/>
  <c r="I269" i="2" s="1"/>
  <c r="E269" i="2"/>
  <c r="F268" i="2"/>
  <c r="I268" i="2" s="1"/>
  <c r="E268" i="2"/>
  <c r="F252" i="2"/>
  <c r="E252" i="2"/>
  <c r="F243" i="2"/>
  <c r="E243" i="2"/>
  <c r="F242" i="2"/>
  <c r="E242" i="2"/>
  <c r="F241" i="2"/>
  <c r="E241" i="2"/>
  <c r="F238" i="2"/>
  <c r="E238" i="2"/>
  <c r="F237" i="2"/>
  <c r="E237" i="2"/>
  <c r="F236" i="2"/>
  <c r="E236" i="2"/>
  <c r="F235" i="2"/>
  <c r="E235" i="2"/>
  <c r="F234" i="2"/>
  <c r="I234" i="2" s="1"/>
  <c r="E234" i="2"/>
  <c r="F233" i="2"/>
  <c r="I233" i="2" s="1"/>
  <c r="E233" i="2"/>
  <c r="F232" i="2"/>
  <c r="I232" i="2" s="1"/>
  <c r="E232" i="2"/>
  <c r="F231" i="2"/>
  <c r="I231" i="2" s="1"/>
  <c r="E231" i="2"/>
  <c r="F230" i="2"/>
  <c r="I230" i="2" s="1"/>
  <c r="E230" i="2"/>
  <c r="F229" i="2"/>
  <c r="I229" i="2" s="1"/>
  <c r="E229" i="2"/>
  <c r="F224" i="2"/>
  <c r="I224" i="2" s="1"/>
  <c r="E224" i="2"/>
  <c r="F210" i="2"/>
  <c r="I210" i="2" s="1"/>
  <c r="E210" i="2"/>
  <c r="F205" i="2"/>
  <c r="I205" i="2" s="1"/>
  <c r="E205" i="2"/>
  <c r="F204" i="2"/>
  <c r="I204" i="2" s="1"/>
  <c r="E204" i="2"/>
  <c r="F203" i="2"/>
  <c r="I203" i="2" s="1"/>
  <c r="E203" i="2"/>
  <c r="F202" i="2"/>
  <c r="I202" i="2" s="1"/>
  <c r="E202" i="2"/>
  <c r="F201" i="2"/>
  <c r="I201" i="2" s="1"/>
  <c r="E201" i="2"/>
  <c r="F200" i="2"/>
  <c r="I200" i="2" s="1"/>
  <c r="E200" i="2"/>
  <c r="F199" i="2"/>
  <c r="I199" i="2" s="1"/>
  <c r="E199" i="2"/>
  <c r="F196" i="2"/>
  <c r="I196" i="2" s="1"/>
  <c r="E196" i="2"/>
  <c r="F195" i="2"/>
  <c r="E195" i="2"/>
  <c r="F194" i="2"/>
  <c r="E194" i="2"/>
  <c r="F193" i="2"/>
  <c r="E193" i="2"/>
  <c r="F192" i="2"/>
  <c r="I192" i="2" s="1"/>
  <c r="E192" i="2"/>
  <c r="F191" i="2"/>
  <c r="I191" i="2" s="1"/>
  <c r="E191" i="2"/>
  <c r="F185" i="2"/>
  <c r="E185" i="2"/>
  <c r="F184" i="2"/>
  <c r="E184" i="2"/>
  <c r="F180" i="2"/>
  <c r="E180" i="2"/>
  <c r="F174" i="2"/>
  <c r="I174" i="2" s="1"/>
  <c r="E174" i="2"/>
  <c r="F164" i="2"/>
  <c r="E164" i="2"/>
  <c r="F163" i="2"/>
  <c r="I163" i="2" s="1"/>
  <c r="E163" i="2"/>
  <c r="F162" i="2"/>
  <c r="I162" i="2" s="1"/>
  <c r="E162" i="2"/>
  <c r="F161" i="2"/>
  <c r="E161" i="2"/>
  <c r="I350" i="4" l="1"/>
  <c r="F350" i="4"/>
  <c r="E350" i="4"/>
  <c r="Z10" i="29"/>
  <c r="Y11" i="29"/>
  <c r="Z11" i="29"/>
  <c r="Y12" i="29"/>
  <c r="Z12" i="29"/>
  <c r="Y13" i="29"/>
  <c r="Z13" i="29"/>
  <c r="Y19" i="29"/>
  <c r="Y20" i="29"/>
  <c r="Z20" i="29"/>
  <c r="Y21" i="29"/>
  <c r="Z21" i="29"/>
  <c r="Y22" i="29"/>
  <c r="Z22" i="29"/>
  <c r="Y23" i="29"/>
  <c r="Z23" i="29"/>
  <c r="Y24" i="29"/>
  <c r="Z24" i="29"/>
  <c r="Y26" i="29"/>
  <c r="Z26" i="29"/>
  <c r="Y27" i="29"/>
  <c r="Z27" i="29"/>
  <c r="F109" i="9"/>
  <c r="I109" i="9" s="1"/>
  <c r="E109" i="9"/>
  <c r="Y28" i="29" l="1"/>
  <c r="Z28" i="29"/>
  <c r="Z15" i="29"/>
  <c r="Z29" i="29" l="1"/>
  <c r="F3" i="17" l="1"/>
  <c r="I3" i="17" s="1"/>
  <c r="E3" i="17"/>
  <c r="F2" i="17"/>
  <c r="I2" i="17" s="1"/>
  <c r="E2" i="17"/>
  <c r="F62" i="9"/>
  <c r="I62" i="9" s="1"/>
  <c r="E62" i="9"/>
  <c r="F82" i="9"/>
  <c r="I82" i="9" s="1"/>
  <c r="E82" i="9"/>
  <c r="F76" i="9"/>
  <c r="I76" i="9" s="1"/>
  <c r="E76" i="9"/>
  <c r="F71" i="9"/>
  <c r="I71" i="9" s="1"/>
  <c r="E71" i="9"/>
  <c r="F66" i="9"/>
  <c r="I66" i="9" s="1"/>
  <c r="E66" i="9"/>
  <c r="F65" i="9"/>
  <c r="I65" i="9" s="1"/>
  <c r="E65" i="9"/>
  <c r="F63" i="9"/>
  <c r="I63" i="9" s="1"/>
  <c r="E63" i="9"/>
  <c r="F58" i="9"/>
  <c r="I58" i="9" s="1"/>
  <c r="E58" i="9"/>
  <c r="F57" i="9"/>
  <c r="I57" i="9" s="1"/>
  <c r="E57" i="9"/>
  <c r="F50" i="9"/>
  <c r="I50" i="9" s="1"/>
  <c r="E50" i="9"/>
  <c r="F49" i="9"/>
  <c r="I49" i="9" s="1"/>
  <c r="E49" i="9"/>
  <c r="F48" i="9"/>
  <c r="I48" i="9" s="1"/>
  <c r="E48" i="9"/>
  <c r="I163" i="4"/>
  <c r="I201" i="4"/>
  <c r="F206" i="4"/>
  <c r="I206" i="4" s="1"/>
  <c r="E206" i="4"/>
  <c r="F205" i="4"/>
  <c r="I205" i="4" s="1"/>
  <c r="E205" i="4"/>
  <c r="F202" i="4"/>
  <c r="I202" i="4" s="1"/>
  <c r="E202" i="4"/>
  <c r="F201" i="4"/>
  <c r="E201" i="4"/>
  <c r="F199" i="4"/>
  <c r="I199" i="4" s="1"/>
  <c r="E199" i="4"/>
  <c r="F180" i="4"/>
  <c r="I180" i="4" s="1"/>
  <c r="E180" i="4"/>
  <c r="I164" i="4"/>
  <c r="I162" i="4"/>
  <c r="I161" i="4"/>
  <c r="I160" i="4"/>
  <c r="F159" i="4"/>
  <c r="I159" i="4" s="1"/>
  <c r="E159" i="4"/>
  <c r="F152" i="4"/>
  <c r="I152" i="4" s="1"/>
  <c r="E152" i="4"/>
  <c r="F128" i="4"/>
  <c r="I128" i="4" s="1"/>
  <c r="E128" i="4"/>
  <c r="F121" i="4"/>
  <c r="I121" i="4" s="1"/>
  <c r="E121" i="4"/>
  <c r="F97" i="4"/>
  <c r="I97" i="4" s="1"/>
  <c r="E97" i="4"/>
  <c r="F96" i="4"/>
  <c r="I96" i="4" s="1"/>
  <c r="E96" i="4"/>
  <c r="F92" i="4"/>
  <c r="I92" i="4" s="1"/>
  <c r="E92" i="4"/>
  <c r="F91" i="4"/>
  <c r="I91" i="4" s="1"/>
  <c r="E91" i="4"/>
  <c r="F90" i="4"/>
  <c r="I90" i="4" s="1"/>
  <c r="E90" i="4"/>
  <c r="F89" i="4"/>
  <c r="I89" i="4" s="1"/>
  <c r="E89" i="4"/>
  <c r="F88" i="4"/>
  <c r="I88" i="4" s="1"/>
  <c r="E88" i="4"/>
  <c r="F87" i="4"/>
  <c r="I87" i="4" s="1"/>
  <c r="E87" i="4"/>
  <c r="I168" i="2" l="1"/>
  <c r="I186" i="2"/>
  <c r="I187" i="2"/>
  <c r="I211" i="2"/>
  <c r="I212" i="2"/>
  <c r="I225" i="2"/>
  <c r="I246" i="2"/>
  <c r="I247" i="2"/>
  <c r="I257" i="2"/>
  <c r="I265" i="2"/>
  <c r="I266" i="2"/>
  <c r="F300" i="2"/>
  <c r="I300" i="2" s="1"/>
  <c r="E300" i="2"/>
  <c r="F266" i="2"/>
  <c r="E266" i="2"/>
  <c r="F265" i="2"/>
  <c r="E265" i="2"/>
  <c r="F257" i="2"/>
  <c r="E257" i="2"/>
  <c r="F247" i="2"/>
  <c r="E247" i="2"/>
  <c r="F246" i="2"/>
  <c r="E246" i="2"/>
  <c r="F245" i="2"/>
  <c r="I245" i="2" s="1"/>
  <c r="E245" i="2"/>
  <c r="F244" i="2"/>
  <c r="I244" i="2" s="1"/>
  <c r="E244" i="2"/>
  <c r="F240" i="2"/>
  <c r="I240" i="2" s="1"/>
  <c r="E240" i="2"/>
  <c r="F239" i="2"/>
  <c r="I239" i="2" s="1"/>
  <c r="E239" i="2"/>
  <c r="F225" i="2"/>
  <c r="E225" i="2"/>
  <c r="F212" i="2"/>
  <c r="E212" i="2"/>
  <c r="F211" i="2"/>
  <c r="E211" i="2"/>
  <c r="F187" i="2"/>
  <c r="E187" i="2"/>
  <c r="F186" i="2"/>
  <c r="E186" i="2"/>
  <c r="F183" i="2"/>
  <c r="I183" i="2" s="1"/>
  <c r="E183" i="2"/>
  <c r="F179" i="2"/>
  <c r="I179" i="2" s="1"/>
  <c r="E179" i="2"/>
  <c r="F173" i="2"/>
  <c r="I173" i="2" s="1"/>
  <c r="E173" i="2"/>
  <c r="F170" i="2"/>
  <c r="I170" i="2" s="1"/>
  <c r="E170" i="2"/>
  <c r="F169" i="2"/>
  <c r="I169" i="2" s="1"/>
  <c r="E169" i="2"/>
  <c r="F168" i="2"/>
  <c r="E168" i="2"/>
  <c r="F167" i="2"/>
  <c r="I167" i="2" s="1"/>
  <c r="E167" i="2"/>
  <c r="F143" i="2"/>
  <c r="I143" i="2" s="1"/>
  <c r="E143" i="2"/>
  <c r="F135" i="2"/>
  <c r="I135" i="2" s="1"/>
  <c r="E135" i="2"/>
  <c r="F33" i="3"/>
  <c r="J33" i="3" s="1"/>
  <c r="F28" i="3"/>
  <c r="J28" i="3" s="1"/>
  <c r="F19" i="3"/>
  <c r="J19" i="3" s="1"/>
  <c r="E94" i="4" l="1"/>
  <c r="I94" i="4"/>
  <c r="I24" i="8"/>
  <c r="I26" i="8"/>
  <c r="I33" i="8"/>
  <c r="I34" i="8"/>
  <c r="I35" i="8"/>
  <c r="I36" i="8"/>
  <c r="I37" i="8"/>
  <c r="I38" i="8"/>
  <c r="I41" i="8"/>
  <c r="I60" i="8"/>
  <c r="I63" i="8"/>
  <c r="I64" i="8"/>
  <c r="I65" i="8"/>
  <c r="I66" i="8"/>
  <c r="I67" i="8"/>
  <c r="I69" i="8"/>
  <c r="I72" i="8"/>
  <c r="E72" i="8"/>
  <c r="E69" i="8"/>
  <c r="E67" i="8"/>
  <c r="E66" i="8"/>
  <c r="E65" i="8"/>
  <c r="E64" i="8"/>
  <c r="E63" i="8"/>
  <c r="E60" i="8"/>
  <c r="E41" i="8"/>
  <c r="E38" i="8"/>
  <c r="E37" i="8"/>
  <c r="E36" i="8"/>
  <c r="E35" i="8"/>
  <c r="E34" i="8"/>
  <c r="E33" i="8"/>
  <c r="E26" i="8"/>
  <c r="E24" i="8"/>
  <c r="I9" i="5"/>
  <c r="E9" i="5"/>
  <c r="I12" i="9"/>
  <c r="I13" i="9"/>
  <c r="I29" i="9"/>
  <c r="I30" i="9"/>
  <c r="I31" i="9"/>
  <c r="I32" i="9"/>
  <c r="I33" i="9"/>
  <c r="I35" i="9"/>
  <c r="I46" i="9"/>
  <c r="I51" i="9"/>
  <c r="I72" i="9"/>
  <c r="I77" i="9"/>
  <c r="I78" i="9"/>
  <c r="I79" i="9"/>
  <c r="I89" i="9"/>
  <c r="E89" i="9"/>
  <c r="E79" i="9"/>
  <c r="E78" i="9"/>
  <c r="E77" i="9"/>
  <c r="E72" i="9"/>
  <c r="E51" i="9"/>
  <c r="E46" i="9"/>
  <c r="E35" i="9"/>
  <c r="E33" i="9"/>
  <c r="E32" i="9"/>
  <c r="E31" i="9"/>
  <c r="E30" i="9"/>
  <c r="E29" i="9"/>
  <c r="E12" i="9"/>
  <c r="E14" i="10"/>
  <c r="E13" i="10"/>
  <c r="I11" i="11"/>
  <c r="E11" i="11"/>
  <c r="I76" i="4"/>
  <c r="I79" i="4"/>
  <c r="I80" i="4"/>
  <c r="I81" i="4"/>
  <c r="I93" i="4"/>
  <c r="I95" i="4"/>
  <c r="I98" i="4"/>
  <c r="I99" i="4"/>
  <c r="I108" i="4"/>
  <c r="I124" i="4"/>
  <c r="I127" i="4"/>
  <c r="I129" i="4"/>
  <c r="I130" i="4"/>
  <c r="I153" i="4"/>
  <c r="I154" i="4"/>
  <c r="I155" i="4"/>
  <c r="I156" i="4"/>
  <c r="I158" i="4"/>
  <c r="I165" i="4"/>
  <c r="I166" i="4"/>
  <c r="I167" i="4"/>
  <c r="I173" i="4"/>
  <c r="I179" i="4"/>
  <c r="I186" i="4"/>
  <c r="I190" i="4"/>
  <c r="I191" i="4"/>
  <c r="I196" i="4"/>
  <c r="I197" i="4"/>
  <c r="I203" i="4"/>
  <c r="I204" i="4"/>
  <c r="I208" i="4"/>
  <c r="I209" i="4"/>
  <c r="I210" i="4"/>
  <c r="I211" i="4"/>
  <c r="E211" i="4"/>
  <c r="E210" i="4"/>
  <c r="E209" i="4"/>
  <c r="E208" i="4"/>
  <c r="E204" i="4"/>
  <c r="E203" i="4"/>
  <c r="E124" i="4"/>
  <c r="E108" i="4"/>
  <c r="E99" i="4"/>
  <c r="E98" i="4"/>
  <c r="E95" i="4"/>
  <c r="E93" i="4"/>
  <c r="E81" i="4"/>
  <c r="E80" i="4"/>
  <c r="E79" i="4"/>
  <c r="E76" i="4"/>
  <c r="I285" i="2"/>
  <c r="I284" i="2"/>
  <c r="I283" i="2"/>
  <c r="I282" i="2"/>
  <c r="I256" i="2"/>
  <c r="I182" i="2"/>
  <c r="I207" i="2"/>
  <c r="I208" i="2"/>
  <c r="I209" i="2"/>
  <c r="I217" i="2"/>
  <c r="I223" i="2"/>
  <c r="I251" i="2"/>
  <c r="I264" i="2"/>
  <c r="I278" i="2"/>
  <c r="I281" i="2"/>
  <c r="E285" i="2"/>
  <c r="E284" i="2"/>
  <c r="E283" i="2"/>
  <c r="E282" i="2"/>
  <c r="E281" i="2"/>
  <c r="E278" i="2"/>
  <c r="E264" i="2"/>
  <c r="E256" i="2"/>
  <c r="E251" i="2"/>
  <c r="E223" i="2"/>
  <c r="E217" i="2"/>
  <c r="E209" i="2"/>
  <c r="E208" i="2"/>
  <c r="E207" i="2"/>
  <c r="E182" i="2"/>
  <c r="J4" i="3"/>
  <c r="J6" i="3"/>
  <c r="J7" i="3"/>
  <c r="J8" i="3"/>
  <c r="J9" i="3"/>
  <c r="J13" i="3"/>
  <c r="J14" i="3"/>
  <c r="J15" i="3"/>
  <c r="J18" i="3"/>
  <c r="J21" i="3"/>
  <c r="J24" i="3"/>
  <c r="E9" i="4" l="1"/>
  <c r="I9" i="4"/>
  <c r="X20" i="29"/>
  <c r="X21" i="29"/>
  <c r="X22" i="29"/>
  <c r="X24" i="29"/>
  <c r="X26" i="29"/>
  <c r="X27" i="29"/>
  <c r="X10" i="29"/>
  <c r="X11" i="29"/>
  <c r="X12" i="29"/>
  <c r="X13" i="29"/>
  <c r="E35" i="2"/>
  <c r="D35" i="2"/>
  <c r="E34" i="2"/>
  <c r="D34" i="2"/>
  <c r="E41" i="2"/>
  <c r="E40" i="2"/>
  <c r="E39" i="2"/>
  <c r="D39" i="2"/>
  <c r="D41" i="2"/>
  <c r="E57" i="2"/>
  <c r="E49" i="2"/>
  <c r="D49" i="2"/>
  <c r="E56" i="2"/>
  <c r="E54" i="2"/>
  <c r="E53" i="2"/>
  <c r="E52" i="2"/>
  <c r="D52" i="2"/>
  <c r="D56" i="2"/>
  <c r="D54" i="2"/>
  <c r="I35" i="2"/>
  <c r="I39" i="2"/>
  <c r="I49" i="2"/>
  <c r="I52" i="2"/>
  <c r="I53" i="2"/>
  <c r="I54" i="2"/>
  <c r="E3" i="2"/>
  <c r="E2" i="2"/>
  <c r="E69" i="2"/>
  <c r="D69" i="2"/>
  <c r="E68" i="2"/>
  <c r="D68" i="2"/>
  <c r="E67" i="2"/>
  <c r="D67" i="2"/>
  <c r="E76" i="2"/>
  <c r="D76" i="2"/>
  <c r="E91" i="2"/>
  <c r="D91" i="2"/>
  <c r="E90" i="2"/>
  <c r="D90" i="2"/>
  <c r="E89" i="2"/>
  <c r="D89" i="2"/>
  <c r="I56" i="2"/>
  <c r="I2" i="2"/>
  <c r="I3" i="2"/>
  <c r="I67" i="2"/>
  <c r="I69" i="2"/>
  <c r="I90" i="2"/>
  <c r="E98" i="2"/>
  <c r="E102" i="2"/>
  <c r="E97" i="2"/>
  <c r="D97" i="2"/>
  <c r="E96" i="2"/>
  <c r="D96" i="2"/>
  <c r="E95" i="2"/>
  <c r="D95" i="2"/>
  <c r="E94" i="2"/>
  <c r="D94" i="2"/>
  <c r="E33" i="2"/>
  <c r="D33" i="2"/>
  <c r="Y10" i="29" s="1"/>
  <c r="Y15" i="29" s="1"/>
  <c r="Y29" i="29" s="1"/>
  <c r="E109" i="2"/>
  <c r="E108" i="2"/>
  <c r="E107" i="2"/>
  <c r="E106" i="2"/>
  <c r="D109" i="2"/>
  <c r="D108" i="2"/>
  <c r="D107" i="2"/>
  <c r="D106" i="2"/>
  <c r="I95" i="2"/>
  <c r="I96" i="2"/>
  <c r="I97" i="2"/>
  <c r="I94" i="2"/>
  <c r="I102" i="2"/>
  <c r="I33" i="2"/>
  <c r="I106" i="2"/>
  <c r="I107" i="2"/>
  <c r="E117" i="2"/>
  <c r="E112" i="2"/>
  <c r="D112" i="2"/>
  <c r="E111" i="2"/>
  <c r="D111" i="2"/>
  <c r="E116" i="2"/>
  <c r="D116" i="2"/>
  <c r="E115" i="2"/>
  <c r="D115" i="2"/>
  <c r="E129" i="2"/>
  <c r="E128" i="2"/>
  <c r="E127" i="2"/>
  <c r="E126" i="2"/>
  <c r="E125" i="2"/>
  <c r="E124" i="2"/>
  <c r="E123" i="2"/>
  <c r="E122" i="2"/>
  <c r="E121" i="2"/>
  <c r="D124" i="2"/>
  <c r="D123" i="2"/>
  <c r="D122" i="2"/>
  <c r="D121" i="2"/>
  <c r="D129" i="2"/>
  <c r="D128" i="2"/>
  <c r="D127" i="2"/>
  <c r="D126" i="2"/>
  <c r="I111" i="2"/>
  <c r="I112" i="2"/>
  <c r="I116" i="2"/>
  <c r="I117" i="2"/>
  <c r="I121" i="2"/>
  <c r="I122" i="2"/>
  <c r="I123" i="2"/>
  <c r="I124" i="2"/>
  <c r="I126" i="2"/>
  <c r="I128" i="2"/>
  <c r="E139" i="2"/>
  <c r="E138" i="2"/>
  <c r="E137" i="2"/>
  <c r="E136" i="2"/>
  <c r="E132" i="2"/>
  <c r="E131" i="2"/>
  <c r="D132" i="2"/>
  <c r="D131" i="2"/>
  <c r="D136" i="2"/>
  <c r="E147" i="2"/>
  <c r="E146" i="2"/>
  <c r="E145" i="2"/>
  <c r="E144" i="2"/>
  <c r="D147" i="2"/>
  <c r="D146" i="2"/>
  <c r="D145" i="2"/>
  <c r="D144" i="2"/>
  <c r="E154" i="2"/>
  <c r="E153" i="2"/>
  <c r="E152" i="2"/>
  <c r="E151" i="2"/>
  <c r="E150" i="2"/>
  <c r="E149" i="2"/>
  <c r="D153" i="2"/>
  <c r="D152" i="2"/>
  <c r="D151" i="2"/>
  <c r="D150" i="2"/>
  <c r="D149" i="2"/>
  <c r="E172" i="2"/>
  <c r="E171" i="2"/>
  <c r="E166" i="2"/>
  <c r="E165" i="2"/>
  <c r="D171" i="2"/>
  <c r="D166" i="2"/>
  <c r="D165" i="2"/>
  <c r="I91" i="2"/>
  <c r="I108" i="2"/>
  <c r="I131" i="2"/>
  <c r="I132" i="2"/>
  <c r="I138" i="2"/>
  <c r="I139" i="2"/>
  <c r="I145" i="2"/>
  <c r="I147" i="2"/>
  <c r="I152" i="2"/>
  <c r="I154" i="2"/>
  <c r="I165" i="2"/>
  <c r="I171" i="2"/>
  <c r="X28" i="29" l="1"/>
  <c r="X15" i="29"/>
  <c r="E5" i="8"/>
  <c r="E6" i="8"/>
  <c r="E4" i="11"/>
  <c r="E7" i="8"/>
  <c r="E6" i="10"/>
  <c r="E13" i="8"/>
  <c r="E28" i="9"/>
  <c r="I28" i="9"/>
  <c r="E12" i="7"/>
  <c r="I12" i="7"/>
  <c r="E8" i="7"/>
  <c r="I8" i="7"/>
  <c r="E9" i="7"/>
  <c r="I9" i="7"/>
  <c r="E10" i="7"/>
  <c r="I10" i="7"/>
  <c r="E2" i="7"/>
  <c r="I2" i="7"/>
  <c r="E11" i="7"/>
  <c r="I11" i="7"/>
  <c r="E2" i="6"/>
  <c r="E37" i="9"/>
  <c r="I37" i="9"/>
  <c r="E15" i="9"/>
  <c r="E19" i="9"/>
  <c r="E20" i="9"/>
  <c r="E7" i="6"/>
  <c r="E8" i="6"/>
  <c r="E9" i="6"/>
  <c r="E53" i="9"/>
  <c r="I53" i="9"/>
  <c r="X29" i="29" l="1"/>
  <c r="E294" i="4" l="1"/>
  <c r="I294" i="4"/>
  <c r="I11" i="10"/>
  <c r="I10" i="10"/>
  <c r="I9" i="10"/>
  <c r="F9" i="10"/>
  <c r="E9" i="10"/>
  <c r="F8" i="11"/>
  <c r="I8" i="11" s="1"/>
  <c r="E8" i="11"/>
  <c r="F7" i="11"/>
  <c r="I7" i="11" s="1"/>
  <c r="E7" i="11"/>
  <c r="F97" i="8"/>
  <c r="I97" i="8" s="1"/>
  <c r="E97" i="8"/>
  <c r="F96" i="8"/>
  <c r="I96" i="8" s="1"/>
  <c r="E96" i="8"/>
  <c r="F92" i="8"/>
  <c r="I92" i="8" s="1"/>
  <c r="E92" i="8"/>
  <c r="F29" i="17"/>
  <c r="I29" i="17" s="1"/>
  <c r="E29" i="17"/>
  <c r="F28" i="17"/>
  <c r="I28" i="17" s="1"/>
  <c r="E28" i="17"/>
  <c r="F27" i="17"/>
  <c r="I27" i="17" s="1"/>
  <c r="E27" i="17"/>
  <c r="F26" i="17"/>
  <c r="I26" i="17" s="1"/>
  <c r="E26" i="17"/>
  <c r="F126" i="9"/>
  <c r="I126" i="9" s="1"/>
  <c r="E126" i="9"/>
  <c r="F125" i="9"/>
  <c r="I125" i="9" s="1"/>
  <c r="E125" i="9"/>
  <c r="F120" i="9"/>
  <c r="I120" i="9" s="1"/>
  <c r="E120" i="9"/>
  <c r="F119" i="9"/>
  <c r="I119" i="9" s="1"/>
  <c r="E119" i="9"/>
  <c r="F118" i="9"/>
  <c r="I118" i="9" s="1"/>
  <c r="E118" i="9"/>
  <c r="F117" i="9"/>
  <c r="I117" i="9" s="1"/>
  <c r="E117" i="9"/>
  <c r="E13" i="5"/>
  <c r="F13" i="5"/>
  <c r="I13" i="5" s="1"/>
  <c r="I277" i="4"/>
  <c r="I279" i="4"/>
  <c r="I280" i="4"/>
  <c r="I281" i="4"/>
  <c r="I282" i="4"/>
  <c r="I283" i="4"/>
  <c r="I284" i="4"/>
  <c r="I285" i="4"/>
  <c r="I286" i="4"/>
  <c r="I287" i="4"/>
  <c r="I290" i="4"/>
  <c r="I291" i="4"/>
  <c r="I292" i="4"/>
  <c r="I295" i="4"/>
  <c r="E295" i="4"/>
  <c r="E292" i="4"/>
  <c r="E291" i="4"/>
  <c r="E290" i="4"/>
  <c r="E287" i="4"/>
  <c r="E286" i="4"/>
  <c r="E285" i="4"/>
  <c r="E284" i="4"/>
  <c r="E283" i="4"/>
  <c r="E282" i="4"/>
  <c r="E281" i="4"/>
  <c r="E280" i="4"/>
  <c r="E279" i="4"/>
  <c r="E277" i="4"/>
  <c r="F41" i="3"/>
  <c r="J41" i="3" s="1"/>
  <c r="F40" i="3"/>
  <c r="J40" i="3" s="1"/>
  <c r="F39" i="3"/>
  <c r="J39" i="3" s="1"/>
  <c r="I358" i="2"/>
  <c r="I359" i="2"/>
  <c r="I360" i="2"/>
  <c r="I363" i="2"/>
  <c r="I367" i="2"/>
  <c r="I368" i="2"/>
  <c r="I372" i="2"/>
  <c r="F372" i="2"/>
  <c r="E372" i="2"/>
  <c r="F368" i="2"/>
  <c r="E368" i="2"/>
  <c r="F367" i="2"/>
  <c r="E367" i="2"/>
  <c r="F363" i="2"/>
  <c r="E363" i="2"/>
  <c r="F360" i="2"/>
  <c r="E360" i="2"/>
  <c r="F359" i="2"/>
  <c r="E359" i="2"/>
  <c r="F358" i="2"/>
  <c r="E358" i="2"/>
  <c r="F357" i="2"/>
  <c r="I357" i="2" s="1"/>
  <c r="E357" i="2"/>
  <c r="F356" i="2"/>
  <c r="I356" i="2" s="1"/>
  <c r="E356" i="2"/>
  <c r="F351" i="2"/>
  <c r="I351" i="2" s="1"/>
  <c r="E351" i="2"/>
  <c r="F350" i="2"/>
  <c r="I350" i="2" s="1"/>
  <c r="E350" i="2"/>
  <c r="F349" i="2"/>
  <c r="I349" i="2" s="1"/>
  <c r="E349" i="2"/>
  <c r="F348" i="2"/>
  <c r="I348" i="2" s="1"/>
  <c r="E348" i="2"/>
  <c r="F342" i="2"/>
  <c r="I342" i="2" s="1"/>
  <c r="E342" i="2"/>
  <c r="F15" i="17" l="1"/>
  <c r="I15" i="17" s="1"/>
  <c r="E15" i="17"/>
  <c r="F10" i="17"/>
  <c r="I10" i="17" s="1"/>
  <c r="E10" i="17"/>
  <c r="F9" i="17"/>
  <c r="I9" i="17" s="1"/>
  <c r="E9" i="17"/>
  <c r="F8" i="17"/>
  <c r="I8" i="17" s="1"/>
  <c r="E8" i="17"/>
  <c r="I6" i="5"/>
  <c r="F6" i="5"/>
  <c r="E6" i="5"/>
  <c r="I88" i="9"/>
  <c r="F97" i="9"/>
  <c r="I97" i="9" s="1"/>
  <c r="E97" i="9"/>
  <c r="F96" i="9"/>
  <c r="I96" i="9" s="1"/>
  <c r="E96" i="9"/>
  <c r="F95" i="9"/>
  <c r="I95" i="9" s="1"/>
  <c r="E95" i="9"/>
  <c r="F88" i="9"/>
  <c r="E88" i="9"/>
  <c r="F85" i="9"/>
  <c r="I85" i="9" s="1"/>
  <c r="E85" i="9"/>
  <c r="F84" i="9"/>
  <c r="I84" i="9" s="1"/>
  <c r="E84" i="9"/>
  <c r="F83" i="9"/>
  <c r="I83" i="9" s="1"/>
  <c r="E83" i="9"/>
  <c r="I213" i="4"/>
  <c r="I217" i="4"/>
  <c r="F232" i="4"/>
  <c r="I232" i="4" s="1"/>
  <c r="E232" i="4"/>
  <c r="F231" i="4"/>
  <c r="I231" i="4" s="1"/>
  <c r="E231" i="4"/>
  <c r="F217" i="4"/>
  <c r="E217" i="4"/>
  <c r="F216" i="4"/>
  <c r="I216" i="4" s="1"/>
  <c r="E216" i="4"/>
  <c r="F215" i="4"/>
  <c r="I215" i="4" s="1"/>
  <c r="E215" i="4"/>
  <c r="F214" i="4"/>
  <c r="I214" i="4" s="1"/>
  <c r="E214" i="4"/>
  <c r="F213" i="4"/>
  <c r="E213" i="4"/>
  <c r="F212" i="4"/>
  <c r="I212" i="4" s="1"/>
  <c r="E212" i="4"/>
  <c r="F207" i="4"/>
  <c r="I207" i="4" s="1"/>
  <c r="E207" i="4"/>
  <c r="I344" i="2"/>
  <c r="I345" i="2"/>
  <c r="I385" i="2"/>
  <c r="I386" i="2"/>
  <c r="I387" i="2"/>
  <c r="I388" i="2"/>
  <c r="F389" i="2"/>
  <c r="I389" i="2" s="1"/>
  <c r="E389" i="2"/>
  <c r="F388" i="2"/>
  <c r="E388" i="2"/>
  <c r="F387" i="2"/>
  <c r="E387" i="2"/>
  <c r="F386" i="2"/>
  <c r="E386" i="2"/>
  <c r="F385" i="2"/>
  <c r="E385" i="2"/>
  <c r="F345" i="2"/>
  <c r="E345" i="2"/>
  <c r="F344" i="2"/>
  <c r="E344" i="2"/>
  <c r="F335" i="2"/>
  <c r="I335" i="2" s="1"/>
  <c r="E335" i="2"/>
  <c r="F334" i="2"/>
  <c r="I334" i="2" s="1"/>
  <c r="E334" i="2"/>
  <c r="F333" i="2"/>
  <c r="I333" i="2" s="1"/>
  <c r="E333" i="2"/>
  <c r="F332" i="2"/>
  <c r="I332" i="2" s="1"/>
  <c r="E332" i="2"/>
  <c r="F331" i="2"/>
  <c r="I331" i="2" s="1"/>
  <c r="E331" i="2"/>
  <c r="F330" i="2"/>
  <c r="I330" i="2" s="1"/>
  <c r="E330" i="2"/>
  <c r="F329" i="2"/>
  <c r="I329" i="2" s="1"/>
  <c r="E329" i="2"/>
  <c r="F42" i="3"/>
  <c r="J42" i="3" s="1"/>
  <c r="E247" i="4" l="1"/>
  <c r="I247" i="4"/>
  <c r="I73" i="8"/>
  <c r="I75" i="8"/>
  <c r="I81" i="8"/>
  <c r="I82" i="8"/>
  <c r="I93" i="8"/>
  <c r="I94" i="8"/>
  <c r="I95" i="8"/>
  <c r="I98" i="8"/>
  <c r="I99" i="8"/>
  <c r="I101" i="8"/>
  <c r="E101" i="8"/>
  <c r="E99" i="8"/>
  <c r="E98" i="8"/>
  <c r="E95" i="8"/>
  <c r="E94" i="8"/>
  <c r="E93" i="8"/>
  <c r="E82" i="8"/>
  <c r="E81" i="8"/>
  <c r="E75" i="8"/>
  <c r="E73" i="8"/>
  <c r="I15" i="5"/>
  <c r="E15" i="5"/>
  <c r="I218" i="4"/>
  <c r="I219" i="4"/>
  <c r="I220" i="4"/>
  <c r="I221" i="4"/>
  <c r="I222" i="4"/>
  <c r="I223" i="4"/>
  <c r="I233" i="4"/>
  <c r="I237" i="4"/>
  <c r="I238" i="4"/>
  <c r="I248" i="4"/>
  <c r="I263" i="4"/>
  <c r="I264" i="4"/>
  <c r="I267" i="4"/>
  <c r="I270" i="4"/>
  <c r="E270" i="4"/>
  <c r="E267" i="4"/>
  <c r="E264" i="4"/>
  <c r="E263" i="4"/>
  <c r="E248" i="4"/>
  <c r="E238" i="4"/>
  <c r="E237" i="4"/>
  <c r="E233" i="4"/>
  <c r="E223" i="4"/>
  <c r="E222" i="4"/>
  <c r="E221" i="4"/>
  <c r="E220" i="4"/>
  <c r="E219" i="4"/>
  <c r="E218" i="4"/>
  <c r="I366" i="2"/>
  <c r="I297" i="2"/>
  <c r="I298" i="2"/>
  <c r="I323" i="2"/>
  <c r="I341" i="2"/>
  <c r="I369" i="2"/>
  <c r="I401" i="2"/>
  <c r="E401" i="2"/>
  <c r="E369" i="2"/>
  <c r="E366" i="2"/>
  <c r="E341" i="2"/>
  <c r="E323" i="2"/>
  <c r="E298" i="2"/>
  <c r="E297" i="2"/>
  <c r="J30" i="3"/>
  <c r="J32" i="3"/>
  <c r="E157" i="4" l="1"/>
  <c r="I157" i="4"/>
  <c r="E178" i="2"/>
  <c r="E177" i="2"/>
  <c r="D177" i="2"/>
  <c r="E176" i="2"/>
  <c r="D176" i="2"/>
  <c r="E175" i="2"/>
  <c r="D175" i="2"/>
  <c r="E181" i="2"/>
  <c r="D181" i="2"/>
  <c r="E190" i="2"/>
  <c r="D190" i="2"/>
  <c r="E189" i="2"/>
  <c r="D189" i="2"/>
  <c r="E188" i="2"/>
  <c r="D188" i="2"/>
  <c r="I176" i="2"/>
  <c r="I177" i="2"/>
  <c r="I178" i="2"/>
  <c r="I181" i="2"/>
  <c r="I189" i="2"/>
  <c r="E198" i="2"/>
  <c r="D198" i="2"/>
  <c r="E197" i="2"/>
  <c r="D197" i="2"/>
  <c r="E206" i="2"/>
  <c r="D206" i="2"/>
  <c r="E216" i="2"/>
  <c r="D216" i="2"/>
  <c r="E215" i="2"/>
  <c r="D215" i="2"/>
  <c r="E214" i="2"/>
  <c r="D214" i="2"/>
  <c r="E213" i="2"/>
  <c r="D213" i="2"/>
  <c r="E222" i="2"/>
  <c r="D222" i="2"/>
  <c r="E221" i="2"/>
  <c r="D221" i="2"/>
  <c r="E220" i="2"/>
  <c r="D220" i="2"/>
  <c r="E219" i="2"/>
  <c r="D219" i="2"/>
  <c r="E218" i="2"/>
  <c r="D218" i="2"/>
  <c r="I190" i="2"/>
  <c r="I197" i="2"/>
  <c r="I198" i="2"/>
  <c r="I206" i="2"/>
  <c r="I213" i="2"/>
  <c r="I214" i="2"/>
  <c r="I216" i="2"/>
  <c r="E228" i="2"/>
  <c r="D228" i="2"/>
  <c r="E227" i="2"/>
  <c r="D227" i="2"/>
  <c r="E226" i="2"/>
  <c r="D226" i="2"/>
  <c r="E250" i="2"/>
  <c r="E249" i="2"/>
  <c r="E248" i="2"/>
  <c r="D250" i="2"/>
  <c r="D249" i="2"/>
  <c r="D248" i="2"/>
  <c r="I218" i="2"/>
  <c r="I221" i="2"/>
  <c r="I222" i="2"/>
  <c r="I226" i="2"/>
  <c r="I227" i="2"/>
  <c r="I228" i="2"/>
  <c r="I248" i="2"/>
  <c r="I249" i="2"/>
  <c r="I250" i="2"/>
  <c r="E10" i="6" l="1"/>
  <c r="E39" i="8"/>
  <c r="E40" i="8"/>
  <c r="E61" i="8"/>
  <c r="E62" i="8"/>
  <c r="E367" i="4" l="1"/>
  <c r="I367" i="4"/>
  <c r="F11" i="10"/>
  <c r="E11" i="10"/>
  <c r="F10" i="10"/>
  <c r="E10" i="10"/>
  <c r="I13" i="11"/>
  <c r="F13" i="11"/>
  <c r="E13" i="11"/>
  <c r="F12" i="11"/>
  <c r="I12" i="11" s="1"/>
  <c r="E12" i="11"/>
  <c r="F10" i="11"/>
  <c r="I10" i="11" s="1"/>
  <c r="E10" i="11"/>
  <c r="F9" i="11"/>
  <c r="I9" i="11" s="1"/>
  <c r="E9" i="11"/>
  <c r="F121" i="8"/>
  <c r="I121" i="8" s="1"/>
  <c r="E121" i="8"/>
  <c r="F120" i="8"/>
  <c r="I120" i="8" s="1"/>
  <c r="E120" i="8"/>
  <c r="F119" i="8"/>
  <c r="I119" i="8" s="1"/>
  <c r="E119" i="8"/>
  <c r="F118" i="8"/>
  <c r="I118" i="8" s="1"/>
  <c r="E118" i="8"/>
  <c r="F117" i="8"/>
  <c r="I117" i="8" s="1"/>
  <c r="E117" i="8"/>
  <c r="F116" i="8"/>
  <c r="I116" i="8" s="1"/>
  <c r="E116" i="8"/>
  <c r="F115" i="8"/>
  <c r="I115" i="8" s="1"/>
  <c r="E115" i="8"/>
  <c r="F113" i="8"/>
  <c r="I113" i="8" s="1"/>
  <c r="E113" i="8"/>
  <c r="F112" i="8"/>
  <c r="I112" i="8" s="1"/>
  <c r="E112" i="8"/>
  <c r="F109" i="8"/>
  <c r="I109" i="8" s="1"/>
  <c r="E109" i="8"/>
  <c r="F108" i="8"/>
  <c r="I108" i="8" s="1"/>
  <c r="E108" i="8"/>
  <c r="F107" i="8"/>
  <c r="I107" i="8" s="1"/>
  <c r="E107" i="8"/>
  <c r="F106" i="8"/>
  <c r="I106" i="8" s="1"/>
  <c r="E106" i="8"/>
  <c r="F102" i="8"/>
  <c r="I102" i="8" s="1"/>
  <c r="E102" i="8"/>
  <c r="F100" i="8"/>
  <c r="I100" i="8" s="1"/>
  <c r="E100" i="8"/>
  <c r="I36" i="17"/>
  <c r="I39" i="17"/>
  <c r="I43" i="17"/>
  <c r="F48" i="17"/>
  <c r="I48" i="17" s="1"/>
  <c r="E48" i="17"/>
  <c r="F47" i="17"/>
  <c r="I47" i="17" s="1"/>
  <c r="E47" i="17"/>
  <c r="F44" i="17"/>
  <c r="I44" i="17" s="1"/>
  <c r="E44" i="17"/>
  <c r="F43" i="17"/>
  <c r="E43" i="17"/>
  <c r="F42" i="17"/>
  <c r="I42" i="17" s="1"/>
  <c r="E42" i="17"/>
  <c r="F41" i="17"/>
  <c r="I41" i="17" s="1"/>
  <c r="E41" i="17"/>
  <c r="F40" i="17"/>
  <c r="I40" i="17" s="1"/>
  <c r="E40" i="17"/>
  <c r="E39" i="17"/>
  <c r="F38" i="17"/>
  <c r="I38" i="17" s="1"/>
  <c r="E38" i="17"/>
  <c r="F37" i="17"/>
  <c r="I37" i="17" s="1"/>
  <c r="E37" i="17"/>
  <c r="E36" i="17"/>
  <c r="F35" i="17"/>
  <c r="I35" i="17" s="1"/>
  <c r="E35" i="17"/>
  <c r="F34" i="17"/>
  <c r="I34" i="17" s="1"/>
  <c r="E34" i="17"/>
  <c r="F33" i="17"/>
  <c r="I33" i="17" s="1"/>
  <c r="E33" i="17"/>
  <c r="F32" i="17"/>
  <c r="I32" i="17" s="1"/>
  <c r="E32" i="17"/>
  <c r="F162" i="9"/>
  <c r="I162" i="9" s="1"/>
  <c r="E162" i="9"/>
  <c r="F161" i="9"/>
  <c r="I161" i="9" s="1"/>
  <c r="E161" i="9"/>
  <c r="F160" i="9"/>
  <c r="I160" i="9" s="1"/>
  <c r="E160" i="9"/>
  <c r="F159" i="9"/>
  <c r="I159" i="9" s="1"/>
  <c r="E159" i="9"/>
  <c r="F158" i="9"/>
  <c r="I158" i="9" s="1"/>
  <c r="E158" i="9"/>
  <c r="F157" i="9"/>
  <c r="I157" i="9" s="1"/>
  <c r="E157" i="9"/>
  <c r="F156" i="9"/>
  <c r="I156" i="9" s="1"/>
  <c r="E156" i="9"/>
  <c r="F154" i="9"/>
  <c r="I154" i="9" s="1"/>
  <c r="E154" i="9"/>
  <c r="F153" i="9"/>
  <c r="I153" i="9" s="1"/>
  <c r="E153" i="9"/>
  <c r="F143" i="9"/>
  <c r="I143" i="9" s="1"/>
  <c r="E143" i="9"/>
  <c r="F142" i="9"/>
  <c r="I142" i="9" s="1"/>
  <c r="E142" i="9"/>
  <c r="F141" i="9"/>
  <c r="I141" i="9" s="1"/>
  <c r="E141" i="9"/>
  <c r="F140" i="9"/>
  <c r="I140" i="9" s="1"/>
  <c r="E140" i="9"/>
  <c r="F136" i="9"/>
  <c r="I136" i="9" s="1"/>
  <c r="E136" i="9"/>
  <c r="F133" i="9"/>
  <c r="I133" i="9" s="1"/>
  <c r="E133" i="9"/>
  <c r="F132" i="9"/>
  <c r="I132" i="9" s="1"/>
  <c r="E132" i="9"/>
  <c r="F131" i="9"/>
  <c r="I131" i="9" s="1"/>
  <c r="E131" i="9"/>
  <c r="F127" i="9"/>
  <c r="I127" i="9" s="1"/>
  <c r="E127" i="9"/>
  <c r="E14" i="5"/>
  <c r="E16" i="5"/>
  <c r="E17" i="5"/>
  <c r="F17" i="5"/>
  <c r="I17" i="5" s="1"/>
  <c r="F16" i="5"/>
  <c r="I16" i="5" s="1"/>
  <c r="F14" i="5"/>
  <c r="I14" i="5" s="1"/>
  <c r="I296" i="4"/>
  <c r="I297" i="4"/>
  <c r="I298" i="4"/>
  <c r="I299" i="4"/>
  <c r="I300" i="4"/>
  <c r="I301" i="4"/>
  <c r="I302" i="4"/>
  <c r="I303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2" i="4"/>
  <c r="I343" i="4"/>
  <c r="I344" i="4"/>
  <c r="I345" i="4"/>
  <c r="I346" i="4"/>
  <c r="I355" i="4"/>
  <c r="I356" i="4"/>
  <c r="I359" i="4"/>
  <c r="I360" i="4"/>
  <c r="I361" i="4"/>
  <c r="I362" i="4"/>
  <c r="I363" i="4"/>
  <c r="I364" i="4"/>
  <c r="I365" i="4"/>
  <c r="I366" i="4"/>
  <c r="I368" i="4"/>
  <c r="I369" i="4"/>
  <c r="I370" i="4"/>
  <c r="I371" i="4"/>
  <c r="I372" i="4"/>
  <c r="I373" i="4"/>
  <c r="I374" i="4"/>
  <c r="I375" i="4"/>
  <c r="I380" i="4"/>
  <c r="I381" i="4"/>
  <c r="I382" i="4"/>
  <c r="E382" i="4"/>
  <c r="E381" i="4"/>
  <c r="E380" i="4"/>
  <c r="E375" i="4"/>
  <c r="E374" i="4"/>
  <c r="E373" i="4"/>
  <c r="E372" i="4"/>
  <c r="E371" i="4"/>
  <c r="E370" i="4"/>
  <c r="E369" i="4"/>
  <c r="E368" i="4"/>
  <c r="E366" i="4"/>
  <c r="E365" i="4"/>
  <c r="E364" i="4"/>
  <c r="E363" i="4"/>
  <c r="E362" i="4"/>
  <c r="E361" i="4"/>
  <c r="E360" i="4"/>
  <c r="E359" i="4"/>
  <c r="E356" i="4"/>
  <c r="E355" i="4"/>
  <c r="E346" i="4"/>
  <c r="E345" i="4"/>
  <c r="E344" i="4"/>
  <c r="E343" i="4"/>
  <c r="E342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03" i="4"/>
  <c r="E302" i="4"/>
  <c r="E301" i="4"/>
  <c r="E300" i="4"/>
  <c r="E299" i="4"/>
  <c r="E298" i="4"/>
  <c r="E297" i="4"/>
  <c r="E296" i="4"/>
  <c r="J48" i="3"/>
  <c r="F52" i="3"/>
  <c r="J52" i="3" s="1"/>
  <c r="F49" i="3"/>
  <c r="J49" i="3" s="1"/>
  <c r="F48" i="3"/>
  <c r="F46" i="3"/>
  <c r="J46" i="3" s="1"/>
  <c r="F45" i="3"/>
  <c r="J45" i="3" s="1"/>
  <c r="F44" i="3"/>
  <c r="J44" i="3" s="1"/>
  <c r="I374" i="2"/>
  <c r="I375" i="2"/>
  <c r="I409" i="2"/>
  <c r="I417" i="2"/>
  <c r="I418" i="2"/>
  <c r="I419" i="2"/>
  <c r="I420" i="2"/>
  <c r="I451" i="2"/>
  <c r="I452" i="2"/>
  <c r="I481" i="2"/>
  <c r="I489" i="2"/>
  <c r="I490" i="2"/>
  <c r="I501" i="2"/>
  <c r="I502" i="2"/>
  <c r="I503" i="2"/>
  <c r="I504" i="2"/>
  <c r="I505" i="2"/>
  <c r="F511" i="2"/>
  <c r="I511" i="2" s="1"/>
  <c r="E511" i="2"/>
  <c r="F506" i="2"/>
  <c r="I506" i="2" s="1"/>
  <c r="E506" i="2"/>
  <c r="F505" i="2"/>
  <c r="E505" i="2"/>
  <c r="F504" i="2"/>
  <c r="E504" i="2"/>
  <c r="F503" i="2"/>
  <c r="E503" i="2"/>
  <c r="F502" i="2"/>
  <c r="E502" i="2"/>
  <c r="F501" i="2"/>
  <c r="E501" i="2"/>
  <c r="F491" i="2"/>
  <c r="I491" i="2" s="1"/>
  <c r="E491" i="2"/>
  <c r="F490" i="2"/>
  <c r="E490" i="2"/>
  <c r="F489" i="2"/>
  <c r="E489" i="2"/>
  <c r="F481" i="2"/>
  <c r="E481" i="2"/>
  <c r="F480" i="2"/>
  <c r="I480" i="2" s="1"/>
  <c r="E480" i="2"/>
  <c r="F479" i="2"/>
  <c r="I479" i="2" s="1"/>
  <c r="E479" i="2"/>
  <c r="F475" i="2"/>
  <c r="I475" i="2" s="1"/>
  <c r="E475" i="2"/>
  <c r="F474" i="2"/>
  <c r="I474" i="2" s="1"/>
  <c r="E474" i="2"/>
  <c r="F473" i="2"/>
  <c r="I473" i="2" s="1"/>
  <c r="E473" i="2"/>
  <c r="F472" i="2"/>
  <c r="I472" i="2" s="1"/>
  <c r="E472" i="2"/>
  <c r="F471" i="2"/>
  <c r="I471" i="2" s="1"/>
  <c r="E471" i="2"/>
  <c r="F452" i="2"/>
  <c r="E452" i="2"/>
  <c r="F451" i="2"/>
  <c r="E451" i="2"/>
  <c r="F450" i="2"/>
  <c r="I450" i="2" s="1"/>
  <c r="E450" i="2"/>
  <c r="F449" i="2"/>
  <c r="I449" i="2" s="1"/>
  <c r="E449" i="2"/>
  <c r="F448" i="2"/>
  <c r="I448" i="2" s="1"/>
  <c r="E448" i="2"/>
  <c r="F447" i="2"/>
  <c r="I447" i="2" s="1"/>
  <c r="E447" i="2"/>
  <c r="F424" i="2"/>
  <c r="I424" i="2" s="1"/>
  <c r="E424" i="2"/>
  <c r="F421" i="2"/>
  <c r="I421" i="2" s="1"/>
  <c r="E421" i="2"/>
  <c r="F420" i="2"/>
  <c r="E420" i="2"/>
  <c r="F419" i="2"/>
  <c r="E419" i="2"/>
  <c r="F418" i="2"/>
  <c r="E418" i="2"/>
  <c r="F417" i="2"/>
  <c r="E417" i="2"/>
  <c r="F409" i="2"/>
  <c r="E409" i="2"/>
  <c r="F408" i="2"/>
  <c r="I408" i="2" s="1"/>
  <c r="E408" i="2"/>
  <c r="F406" i="2"/>
  <c r="I406" i="2" s="1"/>
  <c r="E406" i="2"/>
  <c r="F403" i="2"/>
  <c r="I403" i="2" s="1"/>
  <c r="E403" i="2"/>
  <c r="F402" i="2"/>
  <c r="I402" i="2" s="1"/>
  <c r="E402" i="2"/>
  <c r="F384" i="2"/>
  <c r="I384" i="2" s="1"/>
  <c r="E384" i="2"/>
  <c r="F383" i="2"/>
  <c r="I383" i="2" s="1"/>
  <c r="E383" i="2"/>
  <c r="F382" i="2"/>
  <c r="I382" i="2" s="1"/>
  <c r="E382" i="2"/>
  <c r="F381" i="2"/>
  <c r="I381" i="2" s="1"/>
  <c r="E381" i="2"/>
  <c r="F380" i="2"/>
  <c r="I380" i="2" s="1"/>
  <c r="E380" i="2"/>
  <c r="F379" i="2"/>
  <c r="I379" i="2" s="1"/>
  <c r="E379" i="2"/>
  <c r="F378" i="2"/>
  <c r="I378" i="2" s="1"/>
  <c r="E378" i="2"/>
  <c r="F377" i="2"/>
  <c r="I377" i="2" s="1"/>
  <c r="E377" i="2"/>
  <c r="F376" i="2"/>
  <c r="I376" i="2" s="1"/>
  <c r="E376" i="2"/>
  <c r="F375" i="2"/>
  <c r="E375" i="2"/>
  <c r="F374" i="2"/>
  <c r="E374" i="2"/>
  <c r="F373" i="2"/>
  <c r="I373" i="2" s="1"/>
  <c r="E373" i="2"/>
  <c r="F24" i="17" l="1"/>
  <c r="I24" i="17" s="1"/>
  <c r="E24" i="17"/>
  <c r="F19" i="17"/>
  <c r="I19" i="17" s="1"/>
  <c r="E19" i="17"/>
  <c r="F17" i="17"/>
  <c r="I17" i="17" s="1"/>
  <c r="E17" i="17"/>
  <c r="F16" i="17"/>
  <c r="I16" i="17" s="1"/>
  <c r="E16" i="17"/>
  <c r="F150" i="9"/>
  <c r="I150" i="9" s="1"/>
  <c r="E150" i="9"/>
  <c r="F149" i="9"/>
  <c r="I149" i="9" s="1"/>
  <c r="E149" i="9"/>
  <c r="F148" i="9"/>
  <c r="I148" i="9" s="1"/>
  <c r="E148" i="9"/>
  <c r="F146" i="9"/>
  <c r="I146" i="9" s="1"/>
  <c r="E146" i="9"/>
  <c r="F145" i="9"/>
  <c r="I145" i="9" s="1"/>
  <c r="E145" i="9"/>
  <c r="F144" i="9"/>
  <c r="I144" i="9" s="1"/>
  <c r="E144" i="9"/>
  <c r="F139" i="9"/>
  <c r="I139" i="9" s="1"/>
  <c r="E139" i="9"/>
  <c r="F138" i="9"/>
  <c r="I138" i="9" s="1"/>
  <c r="E138" i="9"/>
  <c r="F137" i="9"/>
  <c r="I137" i="9" s="1"/>
  <c r="E137" i="9"/>
  <c r="F135" i="9"/>
  <c r="I135" i="9" s="1"/>
  <c r="E135" i="9"/>
  <c r="F123" i="9"/>
  <c r="I123" i="9" s="1"/>
  <c r="E123" i="9"/>
  <c r="F122" i="9"/>
  <c r="I122" i="9" s="1"/>
  <c r="E122" i="9"/>
  <c r="F121" i="9"/>
  <c r="I121" i="9" s="1"/>
  <c r="E121" i="9"/>
  <c r="F115" i="9"/>
  <c r="I115" i="9" s="1"/>
  <c r="E115" i="9"/>
  <c r="F113" i="9"/>
  <c r="I113" i="9" s="1"/>
  <c r="E113" i="9"/>
  <c r="F112" i="9"/>
  <c r="I112" i="9" s="1"/>
  <c r="E112" i="9"/>
  <c r="F105" i="9"/>
  <c r="I105" i="9" s="1"/>
  <c r="E105" i="9"/>
  <c r="F104" i="9"/>
  <c r="I104" i="9" s="1"/>
  <c r="E104" i="9"/>
  <c r="F103" i="9"/>
  <c r="I103" i="9" s="1"/>
  <c r="E103" i="9"/>
  <c r="F102" i="9"/>
  <c r="I102" i="9" s="1"/>
  <c r="E102" i="9"/>
  <c r="I307" i="4"/>
  <c r="I313" i="4"/>
  <c r="I316" i="4"/>
  <c r="I349" i="4"/>
  <c r="I354" i="4"/>
  <c r="I437" i="4"/>
  <c r="I438" i="4"/>
  <c r="F442" i="4"/>
  <c r="I442" i="4" s="1"/>
  <c r="E442" i="4"/>
  <c r="F439" i="4"/>
  <c r="I439" i="4" s="1"/>
  <c r="E439" i="4"/>
  <c r="F438" i="4"/>
  <c r="E438" i="4"/>
  <c r="F437" i="4"/>
  <c r="E437" i="4"/>
  <c r="F434" i="4"/>
  <c r="I434" i="4" s="1"/>
  <c r="E434" i="4"/>
  <c r="F413" i="4"/>
  <c r="I413" i="4" s="1"/>
  <c r="E413" i="4"/>
  <c r="F383" i="4"/>
  <c r="I383" i="4" s="1"/>
  <c r="E383" i="4"/>
  <c r="F354" i="4"/>
  <c r="E354" i="4"/>
  <c r="F353" i="4"/>
  <c r="I353" i="4" s="1"/>
  <c r="E353" i="4"/>
  <c r="F352" i="4"/>
  <c r="I352" i="4" s="1"/>
  <c r="E352" i="4"/>
  <c r="F351" i="4"/>
  <c r="I351" i="4" s="1"/>
  <c r="E351" i="4"/>
  <c r="F349" i="4"/>
  <c r="E349" i="4"/>
  <c r="F348" i="4"/>
  <c r="I348" i="4" s="1"/>
  <c r="E348" i="4"/>
  <c r="F341" i="4"/>
  <c r="I341" i="4" s="1"/>
  <c r="E341" i="4"/>
  <c r="F316" i="4"/>
  <c r="E316" i="4"/>
  <c r="F313" i="4"/>
  <c r="E313" i="4"/>
  <c r="F309" i="4"/>
  <c r="I309" i="4" s="1"/>
  <c r="E309" i="4"/>
  <c r="F308" i="4"/>
  <c r="I308" i="4" s="1"/>
  <c r="E308" i="4"/>
  <c r="F307" i="4"/>
  <c r="E307" i="4"/>
  <c r="F278" i="4"/>
  <c r="I278" i="4" s="1"/>
  <c r="E278" i="4"/>
  <c r="F259" i="4"/>
  <c r="I259" i="4" s="1"/>
  <c r="E259" i="4"/>
  <c r="F258" i="4"/>
  <c r="I258" i="4" s="1"/>
  <c r="E258" i="4"/>
  <c r="I454" i="2"/>
  <c r="I455" i="2"/>
  <c r="I456" i="2"/>
  <c r="I457" i="2"/>
  <c r="I458" i="2"/>
  <c r="I459" i="2"/>
  <c r="I476" i="2"/>
  <c r="I553" i="2"/>
  <c r="I554" i="2"/>
  <c r="I555" i="2"/>
  <c r="I556" i="2"/>
  <c r="I557" i="2"/>
  <c r="I570" i="2"/>
  <c r="I571" i="2"/>
  <c r="I591" i="2"/>
  <c r="F627" i="2"/>
  <c r="I627" i="2" s="1"/>
  <c r="E627" i="2"/>
  <c r="F591" i="2"/>
  <c r="E591" i="2"/>
  <c r="F571" i="2"/>
  <c r="E571" i="2"/>
  <c r="F570" i="2"/>
  <c r="E570" i="2"/>
  <c r="F557" i="2"/>
  <c r="E557" i="2"/>
  <c r="F556" i="2"/>
  <c r="E556" i="2"/>
  <c r="F555" i="2"/>
  <c r="E555" i="2"/>
  <c r="F554" i="2"/>
  <c r="E554" i="2"/>
  <c r="F553" i="2"/>
  <c r="E553" i="2"/>
  <c r="F523" i="2"/>
  <c r="I523" i="2" s="1"/>
  <c r="E523" i="2"/>
  <c r="F476" i="2"/>
  <c r="E476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25" i="2"/>
  <c r="I425" i="2" s="1"/>
  <c r="E425" i="2"/>
  <c r="F391" i="2"/>
  <c r="I391" i="2" s="1"/>
  <c r="E391" i="2"/>
  <c r="F390" i="2"/>
  <c r="I390" i="2" s="1"/>
  <c r="E390" i="2"/>
  <c r="F47" i="3"/>
  <c r="J47" i="3" s="1"/>
  <c r="F43" i="3"/>
  <c r="J43" i="3" s="1"/>
  <c r="E559" i="2" l="1"/>
  <c r="I559" i="2"/>
  <c r="I105" i="8"/>
  <c r="I110" i="8"/>
  <c r="I111" i="8"/>
  <c r="I114" i="8"/>
  <c r="I128" i="8"/>
  <c r="I129" i="8"/>
  <c r="I130" i="8"/>
  <c r="I131" i="8"/>
  <c r="I138" i="8"/>
  <c r="I139" i="8"/>
  <c r="E139" i="8"/>
  <c r="E138" i="8"/>
  <c r="E131" i="8"/>
  <c r="D131" i="8"/>
  <c r="E130" i="8"/>
  <c r="E129" i="8"/>
  <c r="E128" i="8"/>
  <c r="E114" i="8"/>
  <c r="E111" i="8"/>
  <c r="E110" i="8"/>
  <c r="E105" i="8"/>
  <c r="I31" i="17"/>
  <c r="I53" i="17"/>
  <c r="E53" i="17"/>
  <c r="E31" i="17"/>
  <c r="I21" i="5"/>
  <c r="E21" i="5"/>
  <c r="I90" i="9"/>
  <c r="I98" i="9"/>
  <c r="I110" i="9"/>
  <c r="I111" i="9"/>
  <c r="I116" i="9"/>
  <c r="I124" i="9"/>
  <c r="I128" i="9"/>
  <c r="I129" i="9"/>
  <c r="I130" i="9"/>
  <c r="I147" i="9"/>
  <c r="E147" i="9"/>
  <c r="E130" i="9"/>
  <c r="E129" i="9"/>
  <c r="E128" i="9"/>
  <c r="E124" i="9"/>
  <c r="E116" i="9"/>
  <c r="E111" i="9"/>
  <c r="E110" i="9"/>
  <c r="E98" i="9"/>
  <c r="E90" i="9"/>
  <c r="I14" i="11"/>
  <c r="E14" i="11"/>
  <c r="I414" i="2"/>
  <c r="I496" i="2"/>
  <c r="I495" i="2"/>
  <c r="I494" i="2"/>
  <c r="I488" i="2"/>
  <c r="I423" i="2"/>
  <c r="I415" i="2"/>
  <c r="I413" i="2"/>
  <c r="I412" i="2"/>
  <c r="I411" i="2"/>
  <c r="I405" i="2"/>
  <c r="I497" i="2" l="1"/>
  <c r="I510" i="2"/>
  <c r="I519" i="2"/>
  <c r="E519" i="2"/>
  <c r="E510" i="2"/>
  <c r="E497" i="2"/>
  <c r="E496" i="2"/>
  <c r="E495" i="2"/>
  <c r="E494" i="2"/>
  <c r="E488" i="2"/>
  <c r="E423" i="2"/>
  <c r="E415" i="2"/>
  <c r="E414" i="2"/>
  <c r="E413" i="2"/>
  <c r="E412" i="2"/>
  <c r="E411" i="2"/>
  <c r="E405" i="2"/>
  <c r="J37" i="3"/>
  <c r="J38" i="3"/>
  <c r="J50" i="3"/>
  <c r="J51" i="3"/>
  <c r="I271" i="4"/>
  <c r="V19" i="29" s="1"/>
  <c r="I272" i="4"/>
  <c r="I289" i="4"/>
  <c r="I293" i="4"/>
  <c r="I304" i="4"/>
  <c r="I305" i="4"/>
  <c r="I306" i="4"/>
  <c r="I310" i="4"/>
  <c r="I311" i="4"/>
  <c r="I312" i="4"/>
  <c r="I314" i="4"/>
  <c r="I315" i="4"/>
  <c r="I317" i="4"/>
  <c r="I318" i="4"/>
  <c r="I347" i="4"/>
  <c r="I357" i="4"/>
  <c r="I358" i="4"/>
  <c r="I376" i="4"/>
  <c r="I377" i="4"/>
  <c r="I378" i="4"/>
  <c r="I379" i="4"/>
  <c r="I389" i="4"/>
  <c r="I390" i="4"/>
  <c r="I391" i="4"/>
  <c r="I392" i="4"/>
  <c r="I393" i="4"/>
  <c r="I394" i="4"/>
  <c r="E394" i="4"/>
  <c r="E393" i="4"/>
  <c r="E392" i="4"/>
  <c r="E391" i="4"/>
  <c r="E390" i="4"/>
  <c r="E389" i="4"/>
  <c r="E379" i="4"/>
  <c r="E378" i="4"/>
  <c r="E377" i="4"/>
  <c r="E376" i="4"/>
  <c r="E358" i="4"/>
  <c r="E357" i="4"/>
  <c r="E347" i="4"/>
  <c r="E318" i="4"/>
  <c r="E317" i="4"/>
  <c r="E315" i="4"/>
  <c r="E314" i="4"/>
  <c r="E312" i="4"/>
  <c r="E311" i="4"/>
  <c r="E310" i="4"/>
  <c r="E306" i="4"/>
  <c r="E305" i="4"/>
  <c r="E304" i="4"/>
  <c r="E293" i="4"/>
  <c r="E289" i="4"/>
  <c r="E272" i="4"/>
  <c r="E271" i="4"/>
  <c r="E394" i="2" l="1"/>
  <c r="D394" i="2"/>
  <c r="E393" i="2"/>
  <c r="D393" i="2"/>
  <c r="E392" i="2"/>
  <c r="D392" i="2"/>
  <c r="I392" i="2"/>
  <c r="I393" i="2"/>
  <c r="E267" i="2" l="1"/>
  <c r="D267" i="2"/>
  <c r="E263" i="2"/>
  <c r="D263" i="2"/>
  <c r="E322" i="2"/>
  <c r="E255" i="2"/>
  <c r="E254" i="2"/>
  <c r="D254" i="2"/>
  <c r="E253" i="2"/>
  <c r="D253" i="2"/>
  <c r="E70" i="9"/>
  <c r="E87" i="9"/>
  <c r="E86" i="9"/>
  <c r="I86" i="9"/>
  <c r="I87" i="9"/>
  <c r="I70" i="9"/>
  <c r="E262" i="2"/>
  <c r="D262" i="2"/>
  <c r="E261" i="2"/>
  <c r="D261" i="2"/>
  <c r="E260" i="2"/>
  <c r="D260" i="2"/>
  <c r="E259" i="2"/>
  <c r="D259" i="2"/>
  <c r="E258" i="2"/>
  <c r="D258" i="2"/>
  <c r="I253" i="2"/>
  <c r="I254" i="2"/>
  <c r="I255" i="2"/>
  <c r="I260" i="2"/>
  <c r="I261" i="2"/>
  <c r="I263" i="2"/>
  <c r="I258" i="2"/>
  <c r="E296" i="2"/>
  <c r="E295" i="2"/>
  <c r="E294" i="2"/>
  <c r="E293" i="2"/>
  <c r="E292" i="2"/>
  <c r="D292" i="2"/>
  <c r="E291" i="2"/>
  <c r="D291" i="2"/>
  <c r="E290" i="2"/>
  <c r="D290" i="2"/>
  <c r="E280" i="2"/>
  <c r="D280" i="2"/>
  <c r="E289" i="2"/>
  <c r="D289" i="2"/>
  <c r="E288" i="2"/>
  <c r="D288" i="2"/>
  <c r="E287" i="2"/>
  <c r="D287" i="2"/>
  <c r="E286" i="2"/>
  <c r="D286" i="2"/>
  <c r="I286" i="2"/>
  <c r="I287" i="2"/>
  <c r="I288" i="2"/>
  <c r="I289" i="2"/>
  <c r="I280" i="2"/>
  <c r="I290" i="2"/>
  <c r="I291" i="2"/>
  <c r="I292" i="2"/>
  <c r="I294" i="2"/>
  <c r="I295" i="2"/>
  <c r="E310" i="2"/>
  <c r="E309" i="2"/>
  <c r="D309" i="2"/>
  <c r="E308" i="2"/>
  <c r="D308" i="2"/>
  <c r="E307" i="2"/>
  <c r="D307" i="2"/>
  <c r="E306" i="2"/>
  <c r="D306" i="2"/>
  <c r="E305" i="2"/>
  <c r="D305" i="2"/>
  <c r="E304" i="2"/>
  <c r="D304" i="2"/>
  <c r="E303" i="2"/>
  <c r="D303" i="2"/>
  <c r="E302" i="2"/>
  <c r="D302" i="2"/>
  <c r="E301" i="2"/>
  <c r="D301" i="2"/>
  <c r="I296" i="2"/>
  <c r="I301" i="2"/>
  <c r="I303" i="2"/>
  <c r="I304" i="2"/>
  <c r="E318" i="2"/>
  <c r="D318" i="2"/>
  <c r="E317" i="2"/>
  <c r="D317" i="2"/>
  <c r="E316" i="2"/>
  <c r="D316" i="2"/>
  <c r="E315" i="2"/>
  <c r="D315" i="2"/>
  <c r="E314" i="2"/>
  <c r="D314" i="2"/>
  <c r="E313" i="2"/>
  <c r="D313" i="2"/>
  <c r="E312" i="2"/>
  <c r="D312" i="2"/>
  <c r="I306" i="2"/>
  <c r="I308" i="2"/>
  <c r="I309" i="2"/>
  <c r="I310" i="2"/>
  <c r="I312" i="2"/>
  <c r="I313" i="2"/>
  <c r="I314" i="2"/>
  <c r="I315" i="2"/>
  <c r="I316" i="2"/>
  <c r="I317" i="2"/>
  <c r="E338" i="2"/>
  <c r="D338" i="2"/>
  <c r="E337" i="2"/>
  <c r="D337" i="2"/>
  <c r="E336" i="2"/>
  <c r="D336" i="2"/>
  <c r="E343" i="2"/>
  <c r="E340" i="2"/>
  <c r="E339" i="2"/>
  <c r="D339" i="2"/>
  <c r="E347" i="2"/>
  <c r="D347" i="2"/>
  <c r="E346" i="2"/>
  <c r="D346" i="2"/>
  <c r="I279" i="2"/>
  <c r="I322" i="2"/>
  <c r="I337" i="2"/>
  <c r="I339" i="2"/>
  <c r="I340" i="2"/>
  <c r="I346" i="2"/>
  <c r="E371" i="2"/>
  <c r="E370" i="2"/>
  <c r="E365" i="2"/>
  <c r="E364" i="2"/>
  <c r="E362" i="2"/>
  <c r="E361" i="2"/>
  <c r="E355" i="2"/>
  <c r="E354" i="2"/>
  <c r="E353" i="2"/>
  <c r="E352" i="2"/>
  <c r="D355" i="2"/>
  <c r="D354" i="2"/>
  <c r="D353" i="2"/>
  <c r="D352" i="2"/>
  <c r="D361" i="2"/>
  <c r="D370" i="2"/>
  <c r="D365" i="2"/>
  <c r="I352" i="2"/>
  <c r="I355" i="2"/>
  <c r="I361" i="2"/>
  <c r="I362" i="2"/>
  <c r="I365" i="2"/>
  <c r="I370" i="2"/>
  <c r="I371" i="2"/>
  <c r="E13" i="7" l="1"/>
  <c r="I13" i="7"/>
  <c r="E70" i="8"/>
  <c r="E14" i="7"/>
  <c r="I14" i="7"/>
  <c r="E15" i="7"/>
  <c r="I15" i="7"/>
  <c r="E17" i="7"/>
  <c r="I17" i="7"/>
  <c r="E16" i="7"/>
  <c r="I16" i="7"/>
  <c r="E18" i="7"/>
  <c r="I18" i="7"/>
  <c r="E78" i="8"/>
  <c r="E79" i="8"/>
  <c r="E84" i="8"/>
  <c r="E85" i="8"/>
  <c r="E15" i="6"/>
  <c r="E19" i="7"/>
  <c r="I19" i="7"/>
  <c r="E20" i="7"/>
  <c r="I20" i="7"/>
  <c r="E11" i="6"/>
  <c r="E12" i="6"/>
  <c r="E13" i="6"/>
  <c r="E14" i="6"/>
  <c r="E16" i="6"/>
  <c r="E12" i="10"/>
  <c r="E21" i="7"/>
  <c r="I21" i="7"/>
  <c r="E22" i="7"/>
  <c r="I22" i="7"/>
  <c r="E288" i="4"/>
  <c r="I288" i="4"/>
  <c r="I20" i="10" l="1"/>
  <c r="I19" i="10"/>
  <c r="I18" i="10"/>
  <c r="I16" i="10"/>
  <c r="I17" i="10"/>
  <c r="I21" i="10"/>
  <c r="I22" i="10"/>
  <c r="I23" i="10"/>
  <c r="I24" i="10"/>
  <c r="V10" i="29"/>
  <c r="K10" i="29"/>
  <c r="L10" i="29"/>
  <c r="C10" i="29"/>
  <c r="D10" i="29"/>
  <c r="E10" i="29"/>
  <c r="F10" i="29"/>
  <c r="G10" i="29"/>
  <c r="H10" i="29"/>
  <c r="I10" i="29"/>
  <c r="J10" i="29"/>
  <c r="E19" i="6" l="1"/>
  <c r="E583" i="2"/>
  <c r="I583" i="2"/>
  <c r="I121" i="17"/>
  <c r="E121" i="17"/>
  <c r="E565" i="4"/>
  <c r="I565" i="4"/>
  <c r="I146" i="8"/>
  <c r="I148" i="8"/>
  <c r="I149" i="8"/>
  <c r="I155" i="8"/>
  <c r="I159" i="8"/>
  <c r="I163" i="8"/>
  <c r="I164" i="8"/>
  <c r="I170" i="8"/>
  <c r="I171" i="8"/>
  <c r="I172" i="8"/>
  <c r="I173" i="8"/>
  <c r="I174" i="8"/>
  <c r="I175" i="8"/>
  <c r="I177" i="8"/>
  <c r="E177" i="8"/>
  <c r="E175" i="8"/>
  <c r="E174" i="8"/>
  <c r="E173" i="8"/>
  <c r="E172" i="8"/>
  <c r="E171" i="8"/>
  <c r="E170" i="8"/>
  <c r="E164" i="8"/>
  <c r="E163" i="8"/>
  <c r="E159" i="8"/>
  <c r="E155" i="8"/>
  <c r="E149" i="8"/>
  <c r="E148" i="8"/>
  <c r="E146" i="8"/>
  <c r="I54" i="17"/>
  <c r="I66" i="17"/>
  <c r="I97" i="17"/>
  <c r="E97" i="17"/>
  <c r="E66" i="17"/>
  <c r="E54" i="17"/>
  <c r="I36" i="5"/>
  <c r="E36" i="5"/>
  <c r="I152" i="9"/>
  <c r="I155" i="9"/>
  <c r="I166" i="9"/>
  <c r="I167" i="9"/>
  <c r="I181" i="9"/>
  <c r="I187" i="9"/>
  <c r="I188" i="9"/>
  <c r="I189" i="9"/>
  <c r="I195" i="9"/>
  <c r="E195" i="9"/>
  <c r="E189" i="9"/>
  <c r="E188" i="9"/>
  <c r="E187" i="9"/>
  <c r="E181" i="9"/>
  <c r="E167" i="9"/>
  <c r="E166" i="9"/>
  <c r="E155" i="9"/>
  <c r="E152" i="9"/>
  <c r="E35" i="10"/>
  <c r="E26" i="10"/>
  <c r="E15" i="10"/>
  <c r="I16" i="11"/>
  <c r="I17" i="11"/>
  <c r="I23" i="11"/>
  <c r="E23" i="11"/>
  <c r="E17" i="11"/>
  <c r="E16" i="11"/>
  <c r="I415" i="4"/>
  <c r="I416" i="4"/>
  <c r="I417" i="4"/>
  <c r="I421" i="4"/>
  <c r="I429" i="4"/>
  <c r="I435" i="4"/>
  <c r="I436" i="4"/>
  <c r="I440" i="4"/>
  <c r="I441" i="4"/>
  <c r="I447" i="4"/>
  <c r="I451" i="4"/>
  <c r="I452" i="4"/>
  <c r="I453" i="4"/>
  <c r="I454" i="4"/>
  <c r="I471" i="4"/>
  <c r="I472" i="4"/>
  <c r="I473" i="4"/>
  <c r="I476" i="4"/>
  <c r="I477" i="4"/>
  <c r="I478" i="4"/>
  <c r="I479" i="4"/>
  <c r="I480" i="4"/>
  <c r="I481" i="4"/>
  <c r="I496" i="4"/>
  <c r="I497" i="4"/>
  <c r="I499" i="4"/>
  <c r="I500" i="4"/>
  <c r="I505" i="4"/>
  <c r="I506" i="4"/>
  <c r="I518" i="4"/>
  <c r="I526" i="4"/>
  <c r="I527" i="4"/>
  <c r="I528" i="4"/>
  <c r="I529" i="4"/>
  <c r="E529" i="4"/>
  <c r="E528" i="4"/>
  <c r="E527" i="4"/>
  <c r="E526" i="4"/>
  <c r="E518" i="4"/>
  <c r="E506" i="4"/>
  <c r="E505" i="4"/>
  <c r="E500" i="4"/>
  <c r="E499" i="4"/>
  <c r="E497" i="4"/>
  <c r="E496" i="4"/>
  <c r="E481" i="4"/>
  <c r="E480" i="4"/>
  <c r="E479" i="4"/>
  <c r="E478" i="4"/>
  <c r="E477" i="4"/>
  <c r="E476" i="4"/>
  <c r="E473" i="4"/>
  <c r="E472" i="4"/>
  <c r="E471" i="4"/>
  <c r="E454" i="4"/>
  <c r="E453" i="4"/>
  <c r="E452" i="4"/>
  <c r="E451" i="4"/>
  <c r="E447" i="4"/>
  <c r="E441" i="4"/>
  <c r="E440" i="4"/>
  <c r="E436" i="4"/>
  <c r="E435" i="4"/>
  <c r="E429" i="4"/>
  <c r="E421" i="4"/>
  <c r="E417" i="4"/>
  <c r="E416" i="4"/>
  <c r="E415" i="4"/>
  <c r="I668" i="2"/>
  <c r="I598" i="2"/>
  <c r="I520" i="2"/>
  <c r="I521" i="2"/>
  <c r="I565" i="2"/>
  <c r="I566" i="2"/>
  <c r="I567" i="2"/>
  <c r="I582" i="2"/>
  <c r="I584" i="2"/>
  <c r="I585" i="2"/>
  <c r="I587" i="2"/>
  <c r="I592" i="2"/>
  <c r="I597" i="2"/>
  <c r="I669" i="2"/>
  <c r="I685" i="2"/>
  <c r="I686" i="2"/>
  <c r="I687" i="2"/>
  <c r="I688" i="2"/>
  <c r="I689" i="2"/>
  <c r="I690" i="2"/>
  <c r="I707" i="2"/>
  <c r="I708" i="2"/>
  <c r="I726" i="2"/>
  <c r="I727" i="2"/>
  <c r="E727" i="2"/>
  <c r="E726" i="2"/>
  <c r="E708" i="2"/>
  <c r="E707" i="2"/>
  <c r="E690" i="2"/>
  <c r="E689" i="2"/>
  <c r="E688" i="2"/>
  <c r="E687" i="2"/>
  <c r="E686" i="2"/>
  <c r="E685" i="2"/>
  <c r="E669" i="2"/>
  <c r="E668" i="2"/>
  <c r="E598" i="2"/>
  <c r="E597" i="2"/>
  <c r="E592" i="2"/>
  <c r="E587" i="2"/>
  <c r="E585" i="2"/>
  <c r="E584" i="2"/>
  <c r="E582" i="2"/>
  <c r="E567" i="2"/>
  <c r="E566" i="2"/>
  <c r="E565" i="2"/>
  <c r="E521" i="2"/>
  <c r="E520" i="2"/>
  <c r="J53" i="3"/>
  <c r="J58" i="3"/>
  <c r="J60" i="3"/>
  <c r="F209" i="9" l="1"/>
  <c r="I209" i="9" s="1"/>
  <c r="E209" i="9"/>
  <c r="F208" i="9"/>
  <c r="I208" i="9" s="1"/>
  <c r="E208" i="9"/>
  <c r="F58" i="17"/>
  <c r="I58" i="17" s="1"/>
  <c r="E58" i="17"/>
  <c r="F46" i="17"/>
  <c r="I46" i="17" s="1"/>
  <c r="E46" i="17"/>
  <c r="F45" i="17"/>
  <c r="I45" i="17" s="1"/>
  <c r="E45" i="17"/>
  <c r="F202" i="9"/>
  <c r="I202" i="9" s="1"/>
  <c r="E202" i="9"/>
  <c r="F199" i="9"/>
  <c r="I199" i="9" s="1"/>
  <c r="E199" i="9"/>
  <c r="F198" i="9"/>
  <c r="I198" i="9" s="1"/>
  <c r="E198" i="9"/>
  <c r="F193" i="9"/>
  <c r="I193" i="9" s="1"/>
  <c r="E193" i="9"/>
  <c r="F192" i="9"/>
  <c r="I192" i="9" s="1"/>
  <c r="E192" i="9"/>
  <c r="F191" i="9"/>
  <c r="I191" i="9" s="1"/>
  <c r="E191" i="9"/>
  <c r="F184" i="9"/>
  <c r="I184" i="9" s="1"/>
  <c r="E184" i="9"/>
  <c r="F183" i="9"/>
  <c r="I183" i="9" s="1"/>
  <c r="E183" i="9"/>
  <c r="F182" i="9"/>
  <c r="I182" i="9" s="1"/>
  <c r="E182" i="9"/>
  <c r="F179" i="9"/>
  <c r="I179" i="9" s="1"/>
  <c r="E179" i="9"/>
  <c r="F178" i="9"/>
  <c r="I178" i="9" s="1"/>
  <c r="E178" i="9"/>
  <c r="F170" i="9"/>
  <c r="I170" i="9" s="1"/>
  <c r="E170" i="9"/>
  <c r="F163" i="9"/>
  <c r="I163" i="9" s="1"/>
  <c r="E163" i="9"/>
  <c r="F151" i="9"/>
  <c r="I151" i="9" s="1"/>
  <c r="E151" i="9"/>
  <c r="F20" i="10"/>
  <c r="E20" i="10"/>
  <c r="F19" i="10"/>
  <c r="E19" i="10"/>
  <c r="F18" i="10"/>
  <c r="E18" i="10"/>
  <c r="F16" i="10"/>
  <c r="E16" i="10"/>
  <c r="I455" i="4"/>
  <c r="I456" i="4"/>
  <c r="I470" i="4"/>
  <c r="I475" i="4"/>
  <c r="I507" i="4"/>
  <c r="I508" i="4"/>
  <c r="F510" i="4"/>
  <c r="I510" i="4" s="1"/>
  <c r="E510" i="4"/>
  <c r="F509" i="4"/>
  <c r="I509" i="4" s="1"/>
  <c r="E509" i="4"/>
  <c r="F508" i="4"/>
  <c r="E508" i="4"/>
  <c r="F507" i="4"/>
  <c r="E507" i="4"/>
  <c r="F498" i="4"/>
  <c r="I498" i="4" s="1"/>
  <c r="E498" i="4"/>
  <c r="F482" i="4"/>
  <c r="I482" i="4" s="1"/>
  <c r="E482" i="4"/>
  <c r="F475" i="4"/>
  <c r="E475" i="4"/>
  <c r="F470" i="4"/>
  <c r="E470" i="4"/>
  <c r="F458" i="4"/>
  <c r="I458" i="4" s="1"/>
  <c r="E458" i="4"/>
  <c r="F457" i="4"/>
  <c r="I457" i="4" s="1"/>
  <c r="E457" i="4"/>
  <c r="F456" i="4"/>
  <c r="E456" i="4"/>
  <c r="F455" i="4"/>
  <c r="E455" i="4"/>
  <c r="F450" i="4"/>
  <c r="I450" i="4" s="1"/>
  <c r="E450" i="4"/>
  <c r="F449" i="4"/>
  <c r="I449" i="4" s="1"/>
  <c r="E449" i="4"/>
  <c r="I628" i="2"/>
  <c r="I629" i="2"/>
  <c r="I630" i="2"/>
  <c r="I631" i="2"/>
  <c r="I632" i="2"/>
  <c r="I633" i="2"/>
  <c r="I661" i="2"/>
  <c r="I709" i="2"/>
  <c r="I729" i="2"/>
  <c r="I730" i="2"/>
  <c r="I731" i="2"/>
  <c r="I732" i="2"/>
  <c r="I749" i="2"/>
  <c r="F750" i="2"/>
  <c r="I750" i="2" s="1"/>
  <c r="E750" i="2"/>
  <c r="F749" i="2"/>
  <c r="E749" i="2"/>
  <c r="F733" i="2"/>
  <c r="I733" i="2" s="1"/>
  <c r="E733" i="2"/>
  <c r="F732" i="2"/>
  <c r="E732" i="2"/>
  <c r="F731" i="2"/>
  <c r="E731" i="2"/>
  <c r="F730" i="2"/>
  <c r="E730" i="2"/>
  <c r="F729" i="2"/>
  <c r="E729" i="2"/>
  <c r="F709" i="2"/>
  <c r="E709" i="2"/>
  <c r="F662" i="2"/>
  <c r="I662" i="2" s="1"/>
  <c r="E662" i="2"/>
  <c r="F661" i="2"/>
  <c r="E661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6" i="3"/>
  <c r="J66" i="3" s="1"/>
  <c r="F62" i="3"/>
  <c r="J62" i="3" s="1"/>
  <c r="F17" i="10" l="1"/>
  <c r="E17" i="10"/>
  <c r="F21" i="11"/>
  <c r="I21" i="11" s="1"/>
  <c r="E21" i="11"/>
  <c r="F20" i="11"/>
  <c r="I20" i="11" s="1"/>
  <c r="E20" i="11"/>
  <c r="F19" i="11"/>
  <c r="I19" i="11" s="1"/>
  <c r="E19" i="11"/>
  <c r="F15" i="11"/>
  <c r="I15" i="11" s="1"/>
  <c r="E15" i="11"/>
  <c r="F2" i="11"/>
  <c r="I2" i="11" s="1"/>
  <c r="E2" i="11"/>
  <c r="F198" i="8"/>
  <c r="I198" i="8" s="1"/>
  <c r="E198" i="8"/>
  <c r="F197" i="8"/>
  <c r="I197" i="8" s="1"/>
  <c r="E197" i="8"/>
  <c r="F191" i="8"/>
  <c r="I191" i="8" s="1"/>
  <c r="E191" i="8"/>
  <c r="F190" i="8"/>
  <c r="I190" i="8" s="1"/>
  <c r="E190" i="8"/>
  <c r="F189" i="8"/>
  <c r="I189" i="8" s="1"/>
  <c r="E189" i="8"/>
  <c r="F186" i="8"/>
  <c r="I186" i="8" s="1"/>
  <c r="E186" i="8"/>
  <c r="F185" i="8"/>
  <c r="I185" i="8" s="1"/>
  <c r="E185" i="8"/>
  <c r="F176" i="8"/>
  <c r="I176" i="8" s="1"/>
  <c r="E176" i="8"/>
  <c r="F169" i="8"/>
  <c r="I169" i="8" s="1"/>
  <c r="E169" i="8"/>
  <c r="F166" i="8"/>
  <c r="I166" i="8" s="1"/>
  <c r="E166" i="8"/>
  <c r="F165" i="8"/>
  <c r="I165" i="8" s="1"/>
  <c r="E165" i="8"/>
  <c r="F161" i="8"/>
  <c r="I161" i="8" s="1"/>
  <c r="E161" i="8"/>
  <c r="F160" i="8"/>
  <c r="I160" i="8" s="1"/>
  <c r="E160" i="8"/>
  <c r="F158" i="8"/>
  <c r="I158" i="8" s="1"/>
  <c r="E158" i="8"/>
  <c r="F157" i="8"/>
  <c r="I157" i="8" s="1"/>
  <c r="E157" i="8"/>
  <c r="F156" i="8"/>
  <c r="I156" i="8" s="1"/>
  <c r="E156" i="8"/>
  <c r="F154" i="8"/>
  <c r="I154" i="8" s="1"/>
  <c r="E154" i="8"/>
  <c r="F153" i="8"/>
  <c r="I153" i="8" s="1"/>
  <c r="E153" i="8"/>
  <c r="F152" i="8"/>
  <c r="I152" i="8" s="1"/>
  <c r="E152" i="8"/>
  <c r="F151" i="8"/>
  <c r="I151" i="8" s="1"/>
  <c r="E151" i="8"/>
  <c r="F150" i="8"/>
  <c r="I150" i="8" s="1"/>
  <c r="E150" i="8"/>
  <c r="F147" i="8"/>
  <c r="I147" i="8" s="1"/>
  <c r="E147" i="8"/>
  <c r="F141" i="8"/>
  <c r="I141" i="8" s="1"/>
  <c r="E141" i="8"/>
  <c r="F140" i="8"/>
  <c r="I140" i="8" s="1"/>
  <c r="E140" i="8"/>
  <c r="F137" i="8"/>
  <c r="I137" i="8" s="1"/>
  <c r="E137" i="8"/>
  <c r="F136" i="8"/>
  <c r="I136" i="8" s="1"/>
  <c r="E136" i="8"/>
  <c r="F135" i="8"/>
  <c r="I135" i="8" s="1"/>
  <c r="E135" i="8"/>
  <c r="F134" i="8"/>
  <c r="I134" i="8" s="1"/>
  <c r="E134" i="8"/>
  <c r="F133" i="8"/>
  <c r="I133" i="8" s="1"/>
  <c r="E133" i="8"/>
  <c r="F132" i="8"/>
  <c r="I132" i="8" s="1"/>
  <c r="E132" i="8"/>
  <c r="F127" i="8"/>
  <c r="I127" i="8" s="1"/>
  <c r="E127" i="8"/>
  <c r="F126" i="8"/>
  <c r="I126" i="8" s="1"/>
  <c r="E126" i="8"/>
  <c r="F125" i="8"/>
  <c r="I125" i="8" s="1"/>
  <c r="E125" i="8"/>
  <c r="F124" i="8"/>
  <c r="I124" i="8" s="1"/>
  <c r="E124" i="8"/>
  <c r="F123" i="8"/>
  <c r="I123" i="8" s="1"/>
  <c r="E123" i="8"/>
  <c r="F122" i="8"/>
  <c r="I122" i="8" s="1"/>
  <c r="E122" i="8"/>
  <c r="I67" i="17"/>
  <c r="I71" i="17"/>
  <c r="F77" i="17"/>
  <c r="I77" i="17" s="1"/>
  <c r="E77" i="17"/>
  <c r="F76" i="17"/>
  <c r="I76" i="17" s="1"/>
  <c r="E76" i="17"/>
  <c r="F75" i="17"/>
  <c r="I75" i="17" s="1"/>
  <c r="E75" i="17"/>
  <c r="F74" i="17"/>
  <c r="I74" i="17" s="1"/>
  <c r="E74" i="17"/>
  <c r="F73" i="17"/>
  <c r="I73" i="17" s="1"/>
  <c r="E73" i="17"/>
  <c r="F72" i="17"/>
  <c r="I72" i="17" s="1"/>
  <c r="E72" i="17"/>
  <c r="F71" i="17"/>
  <c r="E71" i="17"/>
  <c r="F70" i="17"/>
  <c r="I70" i="17" s="1"/>
  <c r="E70" i="17"/>
  <c r="F69" i="17"/>
  <c r="I69" i="17" s="1"/>
  <c r="E69" i="17"/>
  <c r="F68" i="17"/>
  <c r="I68" i="17" s="1"/>
  <c r="E68" i="17"/>
  <c r="F67" i="17"/>
  <c r="E67" i="17"/>
  <c r="F65" i="17"/>
  <c r="I65" i="17" s="1"/>
  <c r="E65" i="17"/>
  <c r="F64" i="17"/>
  <c r="I64" i="17" s="1"/>
  <c r="E64" i="17"/>
  <c r="F63" i="17"/>
  <c r="I63" i="17" s="1"/>
  <c r="E63" i="17"/>
  <c r="F62" i="17"/>
  <c r="I62" i="17" s="1"/>
  <c r="E62" i="17"/>
  <c r="F61" i="17"/>
  <c r="I61" i="17" s="1"/>
  <c r="E61" i="17"/>
  <c r="F60" i="17"/>
  <c r="I60" i="17" s="1"/>
  <c r="E60" i="17"/>
  <c r="F59" i="17"/>
  <c r="I59" i="17" s="1"/>
  <c r="E59" i="17"/>
  <c r="F57" i="17"/>
  <c r="I57" i="17" s="1"/>
  <c r="E57" i="17"/>
  <c r="F56" i="17"/>
  <c r="I56" i="17" s="1"/>
  <c r="E56" i="17"/>
  <c r="F55" i="17"/>
  <c r="I55" i="17" s="1"/>
  <c r="E55" i="17"/>
  <c r="F52" i="17"/>
  <c r="I52" i="17" s="1"/>
  <c r="E52" i="17"/>
  <c r="F51" i="17"/>
  <c r="I51" i="17" s="1"/>
  <c r="E51" i="17"/>
  <c r="F50" i="17"/>
  <c r="I50" i="17" s="1"/>
  <c r="E50" i="17"/>
  <c r="F49" i="17"/>
  <c r="I49" i="17" s="1"/>
  <c r="E49" i="17"/>
  <c r="I185" i="9"/>
  <c r="I225" i="9"/>
  <c r="I219" i="9"/>
  <c r="F226" i="9"/>
  <c r="I226" i="9" s="1"/>
  <c r="E226" i="9"/>
  <c r="E219" i="9"/>
  <c r="E225" i="9"/>
  <c r="F223" i="9"/>
  <c r="I223" i="9" s="1"/>
  <c r="E223" i="9"/>
  <c r="F224" i="9"/>
  <c r="I224" i="9" s="1"/>
  <c r="E224" i="9"/>
  <c r="F218" i="9"/>
  <c r="I218" i="9" s="1"/>
  <c r="E218" i="9"/>
  <c r="F217" i="9"/>
  <c r="I217" i="9" s="1"/>
  <c r="E217" i="9"/>
  <c r="F216" i="9"/>
  <c r="I216" i="9" s="1"/>
  <c r="E216" i="9"/>
  <c r="F214" i="9"/>
  <c r="I214" i="9" s="1"/>
  <c r="E214" i="9"/>
  <c r="F215" i="9"/>
  <c r="I215" i="9" s="1"/>
  <c r="E215" i="9"/>
  <c r="F211" i="9"/>
  <c r="I211" i="9" s="1"/>
  <c r="E211" i="9"/>
  <c r="F210" i="9"/>
  <c r="I210" i="9" s="1"/>
  <c r="E210" i="9"/>
  <c r="F206" i="9"/>
  <c r="I206" i="9" s="1"/>
  <c r="E206" i="9"/>
  <c r="F205" i="9"/>
  <c r="I205" i="9" s="1"/>
  <c r="E205" i="9"/>
  <c r="F200" i="9"/>
  <c r="I200" i="9" s="1"/>
  <c r="E200" i="9"/>
  <c r="F201" i="9"/>
  <c r="I201" i="9" s="1"/>
  <c r="E201" i="9"/>
  <c r="F197" i="9"/>
  <c r="I197" i="9" s="1"/>
  <c r="E197" i="9"/>
  <c r="F204" i="9"/>
  <c r="I204" i="9" s="1"/>
  <c r="E204" i="9"/>
  <c r="F203" i="9"/>
  <c r="I203" i="9" s="1"/>
  <c r="E203" i="9"/>
  <c r="F190" i="9"/>
  <c r="I190" i="9" s="1"/>
  <c r="E190" i="9"/>
  <c r="F186" i="9"/>
  <c r="I186" i="9" s="1"/>
  <c r="E186" i="9"/>
  <c r="E185" i="9"/>
  <c r="F180" i="9"/>
  <c r="I180" i="9" s="1"/>
  <c r="E180" i="9"/>
  <c r="F177" i="9"/>
  <c r="I177" i="9" s="1"/>
  <c r="E177" i="9"/>
  <c r="F176" i="9"/>
  <c r="I176" i="9" s="1"/>
  <c r="E176" i="9"/>
  <c r="F175" i="9"/>
  <c r="I175" i="9" s="1"/>
  <c r="E175" i="9"/>
  <c r="F174" i="9"/>
  <c r="I174" i="9" s="1"/>
  <c r="E174" i="9"/>
  <c r="F173" i="9"/>
  <c r="I173" i="9" s="1"/>
  <c r="E173" i="9"/>
  <c r="F172" i="9"/>
  <c r="I172" i="9" s="1"/>
  <c r="E172" i="9"/>
  <c r="F171" i="9"/>
  <c r="I171" i="9" s="1"/>
  <c r="E171" i="9"/>
  <c r="F169" i="9"/>
  <c r="I169" i="9" s="1"/>
  <c r="E169" i="9"/>
  <c r="F168" i="9"/>
  <c r="I168" i="9" s="1"/>
  <c r="E168" i="9"/>
  <c r="F165" i="9"/>
  <c r="I165" i="9" s="1"/>
  <c r="E165" i="9"/>
  <c r="F164" i="9"/>
  <c r="E164" i="9"/>
  <c r="E18" i="5"/>
  <c r="E19" i="5"/>
  <c r="E20" i="5"/>
  <c r="E22" i="5"/>
  <c r="E23" i="5"/>
  <c r="E24" i="5"/>
  <c r="E25" i="5"/>
  <c r="E26" i="5"/>
  <c r="E27" i="5"/>
  <c r="I19" i="5"/>
  <c r="I24" i="5"/>
  <c r="F27" i="5"/>
  <c r="I27" i="5" s="1"/>
  <c r="F26" i="5"/>
  <c r="I26" i="5" s="1"/>
  <c r="F25" i="5"/>
  <c r="I25" i="5" s="1"/>
  <c r="F24" i="5"/>
  <c r="F23" i="5"/>
  <c r="I23" i="5" s="1"/>
  <c r="F22" i="5"/>
  <c r="I22" i="5" s="1"/>
  <c r="F20" i="5"/>
  <c r="I20" i="5" s="1"/>
  <c r="F19" i="5"/>
  <c r="F18" i="5"/>
  <c r="I18" i="5" s="1"/>
  <c r="I384" i="4"/>
  <c r="I385" i="4"/>
  <c r="I386" i="4"/>
  <c r="I387" i="4"/>
  <c r="I388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8" i="4"/>
  <c r="I419" i="4"/>
  <c r="I420" i="4"/>
  <c r="I422" i="4"/>
  <c r="I423" i="4"/>
  <c r="I424" i="4"/>
  <c r="I425" i="4"/>
  <c r="I426" i="4"/>
  <c r="I427" i="4"/>
  <c r="I428" i="4"/>
  <c r="I430" i="4"/>
  <c r="I431" i="4"/>
  <c r="I432" i="4"/>
  <c r="I433" i="4"/>
  <c r="I443" i="4"/>
  <c r="I444" i="4"/>
  <c r="I445" i="4"/>
  <c r="I446" i="4"/>
  <c r="I448" i="4"/>
  <c r="I459" i="4"/>
  <c r="I460" i="4"/>
  <c r="I461" i="4"/>
  <c r="I462" i="4"/>
  <c r="I463" i="4"/>
  <c r="I464" i="4"/>
  <c r="I465" i="4"/>
  <c r="I466" i="4"/>
  <c r="I467" i="4"/>
  <c r="I468" i="4"/>
  <c r="I469" i="4"/>
  <c r="I474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501" i="4"/>
  <c r="I502" i="4"/>
  <c r="I503" i="4"/>
  <c r="I504" i="4"/>
  <c r="I512" i="4"/>
  <c r="I513" i="4"/>
  <c r="I514" i="4"/>
  <c r="I515" i="4"/>
  <c r="I516" i="4"/>
  <c r="I517" i="4"/>
  <c r="I520" i="4"/>
  <c r="I521" i="4"/>
  <c r="I522" i="4"/>
  <c r="I523" i="4"/>
  <c r="I530" i="4"/>
  <c r="I531" i="4"/>
  <c r="I532" i="4"/>
  <c r="I533" i="4"/>
  <c r="I548" i="4"/>
  <c r="I549" i="4"/>
  <c r="I550" i="4"/>
  <c r="I556" i="4"/>
  <c r="I557" i="4"/>
  <c r="I560" i="4"/>
  <c r="I561" i="4"/>
  <c r="I562" i="4"/>
  <c r="I563" i="4"/>
  <c r="I564" i="4"/>
  <c r="I566" i="4"/>
  <c r="I567" i="4"/>
  <c r="I568" i="4"/>
  <c r="I569" i="4"/>
  <c r="I572" i="4"/>
  <c r="I580" i="4"/>
  <c r="I581" i="4"/>
  <c r="E581" i="4"/>
  <c r="E580" i="4"/>
  <c r="E572" i="4"/>
  <c r="E569" i="4"/>
  <c r="E567" i="4"/>
  <c r="E566" i="4"/>
  <c r="E564" i="4"/>
  <c r="E563" i="4"/>
  <c r="E562" i="4"/>
  <c r="E560" i="4"/>
  <c r="E557" i="4"/>
  <c r="E556" i="4"/>
  <c r="E550" i="4"/>
  <c r="E549" i="4"/>
  <c r="E548" i="4"/>
  <c r="E533" i="4"/>
  <c r="E532" i="4"/>
  <c r="E531" i="4"/>
  <c r="E530" i="4"/>
  <c r="E523" i="4"/>
  <c r="E522" i="4"/>
  <c r="E521" i="4"/>
  <c r="E520" i="4"/>
  <c r="E517" i="4"/>
  <c r="E516" i="4"/>
  <c r="E515" i="4"/>
  <c r="E514" i="4"/>
  <c r="E513" i="4"/>
  <c r="E512" i="4"/>
  <c r="E504" i="4"/>
  <c r="E503" i="4"/>
  <c r="E502" i="4"/>
  <c r="E501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74" i="4"/>
  <c r="E469" i="4"/>
  <c r="E468" i="4"/>
  <c r="E467" i="4"/>
  <c r="E466" i="4"/>
  <c r="E465" i="4"/>
  <c r="E464" i="4"/>
  <c r="E463" i="4"/>
  <c r="E462" i="4"/>
  <c r="E461" i="4"/>
  <c r="E460" i="4"/>
  <c r="E459" i="4"/>
  <c r="E448" i="4"/>
  <c r="E446" i="4"/>
  <c r="E445" i="4"/>
  <c r="E444" i="4"/>
  <c r="E443" i="4"/>
  <c r="E433" i="4"/>
  <c r="E432" i="4"/>
  <c r="E431" i="4"/>
  <c r="E430" i="4"/>
  <c r="E428" i="4"/>
  <c r="E427" i="4"/>
  <c r="E426" i="4"/>
  <c r="E425" i="4"/>
  <c r="E423" i="4"/>
  <c r="E422" i="4"/>
  <c r="E420" i="4"/>
  <c r="E419" i="4"/>
  <c r="E418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88" i="4"/>
  <c r="E387" i="4"/>
  <c r="E386" i="4"/>
  <c r="E385" i="4"/>
  <c r="E384" i="4"/>
  <c r="F76" i="3"/>
  <c r="J76" i="3" s="1"/>
  <c r="F75" i="3"/>
  <c r="J75" i="3" s="1"/>
  <c r="F73" i="3"/>
  <c r="J73" i="3" s="1"/>
  <c r="F68" i="3"/>
  <c r="J68" i="3" s="1"/>
  <c r="F67" i="3"/>
  <c r="J67" i="3" s="1"/>
  <c r="F64" i="3"/>
  <c r="J64" i="3" s="1"/>
  <c r="F59" i="3"/>
  <c r="J59" i="3" s="1"/>
  <c r="F57" i="3"/>
  <c r="J57" i="3" s="1"/>
  <c r="F56" i="3"/>
  <c r="J56" i="3" s="1"/>
  <c r="F55" i="3"/>
  <c r="J55" i="3" s="1"/>
  <c r="F54" i="3"/>
  <c r="J54" i="3" s="1"/>
  <c r="I529" i="2"/>
  <c r="I534" i="2"/>
  <c r="I535" i="2"/>
  <c r="I536" i="2"/>
  <c r="I537" i="2"/>
  <c r="I538" i="2"/>
  <c r="I539" i="2"/>
  <c r="I540" i="2"/>
  <c r="I541" i="2"/>
  <c r="I542" i="2"/>
  <c r="I543" i="2"/>
  <c r="I594" i="2"/>
  <c r="I599" i="2"/>
  <c r="I603" i="2"/>
  <c r="I614" i="2"/>
  <c r="I615" i="2"/>
  <c r="I616" i="2"/>
  <c r="I617" i="2"/>
  <c r="I618" i="2"/>
  <c r="I619" i="2"/>
  <c r="I664" i="2"/>
  <c r="I674" i="2"/>
  <c r="I675" i="2"/>
  <c r="I676" i="2"/>
  <c r="I677" i="2"/>
  <c r="I678" i="2"/>
  <c r="I679" i="2"/>
  <c r="I719" i="2"/>
  <c r="I720" i="2"/>
  <c r="I721" i="2"/>
  <c r="F721" i="2"/>
  <c r="E721" i="2"/>
  <c r="F720" i="2"/>
  <c r="E720" i="2"/>
  <c r="F719" i="2"/>
  <c r="E719" i="2"/>
  <c r="F718" i="2"/>
  <c r="I718" i="2" s="1"/>
  <c r="E718" i="2"/>
  <c r="F717" i="2"/>
  <c r="I717" i="2" s="1"/>
  <c r="E717" i="2"/>
  <c r="F716" i="2"/>
  <c r="I716" i="2" s="1"/>
  <c r="E716" i="2"/>
  <c r="F715" i="2"/>
  <c r="I715" i="2" s="1"/>
  <c r="E715" i="2"/>
  <c r="F697" i="2"/>
  <c r="I697" i="2" s="1"/>
  <c r="E697" i="2"/>
  <c r="F681" i="2"/>
  <c r="I681" i="2" s="1"/>
  <c r="E681" i="2"/>
  <c r="F680" i="2"/>
  <c r="I680" i="2" s="1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64" i="2"/>
  <c r="E664" i="2"/>
  <c r="F663" i="2"/>
  <c r="I663" i="2" s="1"/>
  <c r="E663" i="2"/>
  <c r="F620" i="2"/>
  <c r="I620" i="2" s="1"/>
  <c r="E620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I613" i="2" s="1"/>
  <c r="E613" i="2"/>
  <c r="F612" i="2"/>
  <c r="I612" i="2" s="1"/>
  <c r="E612" i="2"/>
  <c r="F611" i="2"/>
  <c r="I611" i="2" s="1"/>
  <c r="E611" i="2"/>
  <c r="F610" i="2"/>
  <c r="I610" i="2" s="1"/>
  <c r="E610" i="2"/>
  <c r="F609" i="2"/>
  <c r="I609" i="2" s="1"/>
  <c r="E609" i="2"/>
  <c r="F608" i="2"/>
  <c r="I608" i="2" s="1"/>
  <c r="E608" i="2"/>
  <c r="F599" i="2"/>
  <c r="E599" i="2"/>
  <c r="F594" i="2"/>
  <c r="E594" i="2"/>
  <c r="F593" i="2"/>
  <c r="I593" i="2" s="1"/>
  <c r="E593" i="2"/>
  <c r="F590" i="2"/>
  <c r="I590" i="2" s="1"/>
  <c r="E590" i="2"/>
  <c r="F589" i="2"/>
  <c r="I589" i="2" s="1"/>
  <c r="E589" i="2"/>
  <c r="F588" i="2"/>
  <c r="I588" i="2" s="1"/>
  <c r="E588" i="2"/>
  <c r="F579" i="2"/>
  <c r="I579" i="2" s="1"/>
  <c r="E579" i="2"/>
  <c r="F578" i="2"/>
  <c r="I578" i="2" s="1"/>
  <c r="E578" i="2"/>
  <c r="F577" i="2"/>
  <c r="I577" i="2" s="1"/>
  <c r="E577" i="2"/>
  <c r="F574" i="2"/>
  <c r="I574" i="2" s="1"/>
  <c r="E574" i="2"/>
  <c r="F573" i="2"/>
  <c r="I573" i="2" s="1"/>
  <c r="E573" i="2"/>
  <c r="F560" i="2"/>
  <c r="I560" i="2" s="1"/>
  <c r="E560" i="2"/>
  <c r="F549" i="2"/>
  <c r="I549" i="2" s="1"/>
  <c r="E549" i="2"/>
  <c r="F548" i="2"/>
  <c r="I548" i="2" s="1"/>
  <c r="E548" i="2"/>
  <c r="F547" i="2"/>
  <c r="I547" i="2" s="1"/>
  <c r="E547" i="2"/>
  <c r="F546" i="2"/>
  <c r="I546" i="2" s="1"/>
  <c r="E546" i="2"/>
  <c r="F545" i="2"/>
  <c r="I545" i="2" s="1"/>
  <c r="E545" i="2"/>
  <c r="F544" i="2"/>
  <c r="I544" i="2" s="1"/>
  <c r="E544" i="2"/>
  <c r="F543" i="2"/>
  <c r="E543" i="2"/>
  <c r="F542" i="2"/>
  <c r="E542" i="2"/>
  <c r="F541" i="2"/>
  <c r="E541" i="2"/>
  <c r="F540" i="2"/>
  <c r="E540" i="2"/>
  <c r="F539" i="2"/>
  <c r="E539" i="2"/>
  <c r="E538" i="2"/>
  <c r="F537" i="2"/>
  <c r="E537" i="2"/>
  <c r="F536" i="2"/>
  <c r="E536" i="2"/>
  <c r="F535" i="2"/>
  <c r="E535" i="2"/>
  <c r="F534" i="2"/>
  <c r="E534" i="2"/>
  <c r="F533" i="2"/>
  <c r="I533" i="2" s="1"/>
  <c r="E533" i="2"/>
  <c r="F532" i="2"/>
  <c r="I532" i="2" s="1"/>
  <c r="E532" i="2"/>
  <c r="F531" i="2"/>
  <c r="I531" i="2" s="1"/>
  <c r="E531" i="2"/>
  <c r="F530" i="2"/>
  <c r="I530" i="2" s="1"/>
  <c r="E530" i="2"/>
  <c r="F529" i="2"/>
  <c r="E529" i="2"/>
  <c r="F522" i="2"/>
  <c r="E522" i="2"/>
  <c r="U19" i="29" l="1"/>
  <c r="I164" i="9"/>
  <c r="I522" i="2"/>
  <c r="W10" i="29"/>
  <c r="W11" i="29"/>
  <c r="W12" i="29"/>
  <c r="W13" i="29"/>
  <c r="W19" i="29"/>
  <c r="W20" i="29"/>
  <c r="W21" i="29"/>
  <c r="W22" i="29"/>
  <c r="W23" i="29"/>
  <c r="W24" i="29"/>
  <c r="W26" i="29"/>
  <c r="W27" i="29"/>
  <c r="E103" i="8"/>
  <c r="E104" i="8"/>
  <c r="E395" i="2"/>
  <c r="E407" i="2"/>
  <c r="E404" i="2"/>
  <c r="E400" i="2"/>
  <c r="E399" i="2"/>
  <c r="E398" i="2"/>
  <c r="E397" i="2"/>
  <c r="E396" i="2"/>
  <c r="D400" i="2"/>
  <c r="D399" i="2"/>
  <c r="D398" i="2"/>
  <c r="D397" i="2"/>
  <c r="D407" i="2"/>
  <c r="W28" i="29" l="1"/>
  <c r="W15" i="29"/>
  <c r="W29" i="29" l="1"/>
  <c r="I395" i="2" l="1"/>
  <c r="I396" i="2"/>
  <c r="I397" i="2"/>
  <c r="I398" i="2"/>
  <c r="I399" i="2"/>
  <c r="I400" i="2"/>
  <c r="I404" i="2"/>
  <c r="E410" i="2" l="1"/>
  <c r="E422" i="2"/>
  <c r="E416" i="2"/>
  <c r="D416" i="2"/>
  <c r="E437" i="2"/>
  <c r="D437" i="2"/>
  <c r="E436" i="2"/>
  <c r="D436" i="2"/>
  <c r="E435" i="2"/>
  <c r="D435" i="2"/>
  <c r="E434" i="2"/>
  <c r="D434" i="2"/>
  <c r="E433" i="2"/>
  <c r="D433" i="2"/>
  <c r="E432" i="2"/>
  <c r="D432" i="2"/>
  <c r="E431" i="2"/>
  <c r="D431" i="2"/>
  <c r="I422" i="2"/>
  <c r="I431" i="2"/>
  <c r="I432" i="2"/>
  <c r="E453" i="2"/>
  <c r="E446" i="2"/>
  <c r="E445" i="2"/>
  <c r="E444" i="2"/>
  <c r="E443" i="2"/>
  <c r="E442" i="2"/>
  <c r="D445" i="2"/>
  <c r="D444" i="2"/>
  <c r="D443" i="2"/>
  <c r="D442" i="2"/>
  <c r="D453" i="2"/>
  <c r="I436" i="2"/>
  <c r="I437" i="2"/>
  <c r="I442" i="2"/>
  <c r="I443" i="2"/>
  <c r="I444" i="2"/>
  <c r="I445" i="2"/>
  <c r="I446" i="2"/>
  <c r="E461" i="2"/>
  <c r="E460" i="2"/>
  <c r="E438" i="2"/>
  <c r="D460" i="2"/>
  <c r="D438" i="2"/>
  <c r="E134" i="9"/>
  <c r="I134" i="9"/>
  <c r="E462" i="2"/>
  <c r="E464" i="2"/>
  <c r="E463" i="2"/>
  <c r="E466" i="2"/>
  <c r="D466" i="2"/>
  <c r="E465" i="2"/>
  <c r="D465" i="2"/>
  <c r="E470" i="2"/>
  <c r="D470" i="2"/>
  <c r="E469" i="2"/>
  <c r="D469" i="2"/>
  <c r="E468" i="2"/>
  <c r="D468" i="2"/>
  <c r="E467" i="2"/>
  <c r="D467" i="2"/>
  <c r="I461" i="2"/>
  <c r="I462" i="2"/>
  <c r="I433" i="2"/>
  <c r="I453" i="2"/>
  <c r="I438" i="2"/>
  <c r="I407" i="2"/>
  <c r="I463" i="2"/>
  <c r="I465" i="2"/>
  <c r="I466" i="2"/>
  <c r="E478" i="2"/>
  <c r="E477" i="2"/>
  <c r="D478" i="2"/>
  <c r="D477" i="2"/>
  <c r="E487" i="2"/>
  <c r="E486" i="2"/>
  <c r="E485" i="2"/>
  <c r="E484" i="2"/>
  <c r="E847" i="2"/>
  <c r="E483" i="2"/>
  <c r="E482" i="2"/>
  <c r="D482" i="2"/>
  <c r="D487" i="2"/>
  <c r="I467" i="2"/>
  <c r="I468" i="2"/>
  <c r="I470" i="2"/>
  <c r="I477" i="2"/>
  <c r="I478" i="2"/>
  <c r="I482" i="2"/>
  <c r="E493" i="2"/>
  <c r="E492" i="2"/>
  <c r="D493" i="2"/>
  <c r="D492" i="2"/>
  <c r="E500" i="2"/>
  <c r="E499" i="2"/>
  <c r="E498" i="2"/>
  <c r="D500" i="2"/>
  <c r="D499" i="2"/>
  <c r="D508" i="2"/>
  <c r="D507" i="2"/>
  <c r="E509" i="2"/>
  <c r="E508" i="2"/>
  <c r="E507" i="2"/>
  <c r="I484" i="2"/>
  <c r="I485" i="2"/>
  <c r="I492" i="2"/>
  <c r="I493" i="2"/>
  <c r="I498" i="2"/>
  <c r="I499" i="2"/>
  <c r="I500" i="2"/>
  <c r="I507" i="2"/>
  <c r="I508" i="2"/>
  <c r="E518" i="2"/>
  <c r="E517" i="2"/>
  <c r="E516" i="2"/>
  <c r="E515" i="2"/>
  <c r="E514" i="2"/>
  <c r="E513" i="2"/>
  <c r="E512" i="2"/>
  <c r="D518" i="2"/>
  <c r="D517" i="2"/>
  <c r="D516" i="2"/>
  <c r="D515" i="2"/>
  <c r="D514" i="2"/>
  <c r="D513" i="2"/>
  <c r="D512" i="2"/>
  <c r="E524" i="2"/>
  <c r="E528" i="2"/>
  <c r="E527" i="2"/>
  <c r="E526" i="2"/>
  <c r="E525" i="2"/>
  <c r="E439" i="2"/>
  <c r="D528" i="2"/>
  <c r="D527" i="2"/>
  <c r="D526" i="2"/>
  <c r="D525" i="2"/>
  <c r="D439" i="2"/>
  <c r="I509" i="2"/>
  <c r="I512" i="2"/>
  <c r="I513" i="2"/>
  <c r="I514" i="2"/>
  <c r="I515" i="2"/>
  <c r="I516" i="2"/>
  <c r="I517" i="2"/>
  <c r="I518" i="2"/>
  <c r="I524" i="2"/>
  <c r="I439" i="2"/>
  <c r="I525" i="2"/>
  <c r="I526" i="2"/>
  <c r="I527" i="2"/>
  <c r="I528" i="2"/>
  <c r="E552" i="2"/>
  <c r="E551" i="2"/>
  <c r="E550" i="2"/>
  <c r="D550" i="2"/>
  <c r="D552" i="2"/>
  <c r="E558" i="2" l="1"/>
  <c r="D558" i="2"/>
  <c r="E563" i="2"/>
  <c r="E562" i="2"/>
  <c r="E561" i="2"/>
  <c r="D564" i="2"/>
  <c r="D563" i="2"/>
  <c r="D562" i="2"/>
  <c r="D561" i="2"/>
  <c r="I563" i="2"/>
  <c r="E564" i="2"/>
  <c r="E572" i="2"/>
  <c r="E569" i="2"/>
  <c r="E568" i="2"/>
  <c r="D572" i="2"/>
  <c r="E576" i="2"/>
  <c r="E575" i="2"/>
  <c r="D576" i="2"/>
  <c r="D575" i="2"/>
  <c r="E441" i="2"/>
  <c r="E440" i="2"/>
  <c r="E586" i="2"/>
  <c r="E581" i="2"/>
  <c r="E580" i="2"/>
  <c r="D586" i="2"/>
  <c r="D581" i="2"/>
  <c r="D580" i="2"/>
  <c r="D440" i="2"/>
  <c r="I552" i="2"/>
  <c r="I558" i="2"/>
  <c r="I561" i="2"/>
  <c r="I562" i="2"/>
  <c r="I564" i="2"/>
  <c r="I568" i="2"/>
  <c r="I569" i="2"/>
  <c r="I572" i="2"/>
  <c r="I575" i="2"/>
  <c r="I576" i="2"/>
  <c r="I580" i="2"/>
  <c r="I581" i="2"/>
  <c r="I586" i="2"/>
  <c r="I440" i="2"/>
  <c r="I441" i="2"/>
  <c r="E24" i="7" l="1"/>
  <c r="I24" i="7"/>
  <c r="E23" i="7"/>
  <c r="I23" i="7"/>
  <c r="E17" i="6"/>
  <c r="E18" i="6"/>
  <c r="E20" i="6"/>
  <c r="E21" i="6"/>
  <c r="E142" i="8"/>
  <c r="E143" i="8"/>
  <c r="E144" i="8"/>
  <c r="E145" i="8"/>
  <c r="E18" i="11"/>
  <c r="E414" i="4"/>
  <c r="I414" i="4"/>
  <c r="F228" i="9" l="1"/>
  <c r="I228" i="9" s="1"/>
  <c r="E228" i="9"/>
  <c r="F221" i="9" l="1"/>
  <c r="I221" i="9" s="1"/>
  <c r="E221" i="9"/>
  <c r="F220" i="9"/>
  <c r="I220" i="9" s="1"/>
  <c r="E220" i="9"/>
  <c r="F212" i="9"/>
  <c r="I212" i="9" s="1"/>
  <c r="E212" i="9"/>
  <c r="F207" i="9"/>
  <c r="E207" i="9"/>
  <c r="I524" i="4"/>
  <c r="I541" i="4"/>
  <c r="F542" i="4"/>
  <c r="I542" i="4" s="1"/>
  <c r="E542" i="4"/>
  <c r="F541" i="4"/>
  <c r="E541" i="4"/>
  <c r="F540" i="4"/>
  <c r="I540" i="4" s="1"/>
  <c r="E540" i="4"/>
  <c r="F539" i="4"/>
  <c r="I539" i="4" s="1"/>
  <c r="E539" i="4"/>
  <c r="F524" i="4"/>
  <c r="E524" i="4"/>
  <c r="F519" i="4"/>
  <c r="I519" i="4" s="1"/>
  <c r="E519" i="4"/>
  <c r="F511" i="4"/>
  <c r="I511" i="4" s="1"/>
  <c r="E511" i="4"/>
  <c r="I767" i="2"/>
  <c r="I768" i="2"/>
  <c r="I769" i="2"/>
  <c r="I772" i="2"/>
  <c r="I773" i="2"/>
  <c r="I774" i="2"/>
  <c r="I797" i="2"/>
  <c r="F799" i="2"/>
  <c r="I799" i="2" s="1"/>
  <c r="E799" i="2"/>
  <c r="F798" i="2"/>
  <c r="I798" i="2" s="1"/>
  <c r="E798" i="2"/>
  <c r="F797" i="2"/>
  <c r="E797" i="2"/>
  <c r="F774" i="2"/>
  <c r="E774" i="2"/>
  <c r="F773" i="2"/>
  <c r="E773" i="2"/>
  <c r="F772" i="2"/>
  <c r="E772" i="2"/>
  <c r="F769" i="2"/>
  <c r="E769" i="2"/>
  <c r="F768" i="2"/>
  <c r="E768" i="2"/>
  <c r="F767" i="2"/>
  <c r="E767" i="2"/>
  <c r="F79" i="3"/>
  <c r="J79" i="3" s="1"/>
  <c r="I207" i="9" l="1"/>
  <c r="I640" i="4"/>
  <c r="I641" i="4"/>
  <c r="I642" i="4"/>
  <c r="E642" i="4"/>
  <c r="E641" i="4"/>
  <c r="E640" i="4"/>
  <c r="F21" i="10"/>
  <c r="E21" i="10"/>
  <c r="F24" i="11"/>
  <c r="I24" i="11" s="1"/>
  <c r="E24" i="11"/>
  <c r="F22" i="11"/>
  <c r="I22" i="11" s="1"/>
  <c r="E22" i="11"/>
  <c r="F209" i="8"/>
  <c r="I209" i="8" s="1"/>
  <c r="E209" i="8"/>
  <c r="F208" i="8"/>
  <c r="I208" i="8" s="1"/>
  <c r="E208" i="8"/>
  <c r="F203" i="8"/>
  <c r="I203" i="8" s="1"/>
  <c r="E203" i="8"/>
  <c r="F202" i="8"/>
  <c r="I202" i="8" s="1"/>
  <c r="E202" i="8"/>
  <c r="F200" i="8"/>
  <c r="I200" i="8" s="1"/>
  <c r="E200" i="8"/>
  <c r="F199" i="8"/>
  <c r="I199" i="8" s="1"/>
  <c r="E199" i="8"/>
  <c r="F88" i="17"/>
  <c r="I88" i="17" s="1"/>
  <c r="E88" i="17"/>
  <c r="F87" i="17"/>
  <c r="I87" i="17" s="1"/>
  <c r="E87" i="17"/>
  <c r="F86" i="17"/>
  <c r="I86" i="17" s="1"/>
  <c r="E86" i="17"/>
  <c r="F85" i="17"/>
  <c r="I85" i="17" s="1"/>
  <c r="E85" i="17"/>
  <c r="F84" i="17"/>
  <c r="I84" i="17" s="1"/>
  <c r="E84" i="17"/>
  <c r="F83" i="17"/>
  <c r="I83" i="17" s="1"/>
  <c r="E83" i="17"/>
  <c r="F82" i="17"/>
  <c r="I82" i="17" s="1"/>
  <c r="E82" i="17"/>
  <c r="F81" i="17"/>
  <c r="I81" i="17" s="1"/>
  <c r="E81" i="17"/>
  <c r="F80" i="17"/>
  <c r="I80" i="17" s="1"/>
  <c r="E80" i="17"/>
  <c r="F79" i="17"/>
  <c r="I79" i="17" s="1"/>
  <c r="E79" i="17"/>
  <c r="F78" i="17"/>
  <c r="I78" i="17" s="1"/>
  <c r="E78" i="17"/>
  <c r="F257" i="9"/>
  <c r="I257" i="9" s="1"/>
  <c r="E257" i="9"/>
  <c r="F256" i="9"/>
  <c r="I256" i="9" s="1"/>
  <c r="E256" i="9"/>
  <c r="F255" i="9"/>
  <c r="I255" i="9" s="1"/>
  <c r="E255" i="9"/>
  <c r="F253" i="9"/>
  <c r="I253" i="9" s="1"/>
  <c r="E253" i="9"/>
  <c r="F245" i="9"/>
  <c r="I245" i="9" s="1"/>
  <c r="E245" i="9"/>
  <c r="F244" i="9"/>
  <c r="E244" i="9"/>
  <c r="F243" i="9"/>
  <c r="I243" i="9" s="1"/>
  <c r="E243" i="9"/>
  <c r="F242" i="9"/>
  <c r="I242" i="9" s="1"/>
  <c r="E242" i="9"/>
  <c r="F235" i="9"/>
  <c r="I235" i="9" s="1"/>
  <c r="E235" i="9"/>
  <c r="F233" i="9"/>
  <c r="I233" i="9" s="1"/>
  <c r="E233" i="9"/>
  <c r="F232" i="9"/>
  <c r="I232" i="9" s="1"/>
  <c r="E232" i="9"/>
  <c r="F229" i="9"/>
  <c r="I229" i="9" s="1"/>
  <c r="E229" i="9"/>
  <c r="E28" i="5"/>
  <c r="E29" i="5"/>
  <c r="E30" i="5"/>
  <c r="F30" i="5"/>
  <c r="I30" i="5" s="1"/>
  <c r="F29" i="5"/>
  <c r="I29" i="5" s="1"/>
  <c r="F28" i="5"/>
  <c r="I28" i="5" s="1"/>
  <c r="I582" i="4"/>
  <c r="I583" i="4"/>
  <c r="I586" i="4"/>
  <c r="I587" i="4"/>
  <c r="I588" i="4"/>
  <c r="I594" i="4"/>
  <c r="I595" i="4"/>
  <c r="I596" i="4"/>
  <c r="I597" i="4"/>
  <c r="I598" i="4"/>
  <c r="I599" i="4"/>
  <c r="I600" i="4"/>
  <c r="I605" i="4"/>
  <c r="I606" i="4"/>
  <c r="I607" i="4"/>
  <c r="I608" i="4"/>
  <c r="I616" i="4"/>
  <c r="I617" i="4"/>
  <c r="I618" i="4"/>
  <c r="I619" i="4"/>
  <c r="I620" i="4"/>
  <c r="I621" i="4"/>
  <c r="I622" i="4"/>
  <c r="I623" i="4"/>
  <c r="I624" i="4"/>
  <c r="I630" i="4"/>
  <c r="I632" i="4"/>
  <c r="I633" i="4"/>
  <c r="I634" i="4"/>
  <c r="I635" i="4"/>
  <c r="E635" i="4"/>
  <c r="E634" i="4"/>
  <c r="E633" i="4"/>
  <c r="E632" i="4"/>
  <c r="E630" i="4"/>
  <c r="E624" i="4"/>
  <c r="E623" i="4"/>
  <c r="E622" i="4"/>
  <c r="E621" i="4"/>
  <c r="E620" i="4"/>
  <c r="E619" i="4"/>
  <c r="E618" i="4"/>
  <c r="E617" i="4"/>
  <c r="E616" i="4"/>
  <c r="E608" i="4"/>
  <c r="E607" i="4"/>
  <c r="E606" i="4"/>
  <c r="E605" i="4"/>
  <c r="E600" i="4"/>
  <c r="E599" i="4"/>
  <c r="E598" i="4"/>
  <c r="E597" i="4"/>
  <c r="E596" i="4"/>
  <c r="E595" i="4"/>
  <c r="E594" i="4"/>
  <c r="E588" i="4"/>
  <c r="E587" i="4"/>
  <c r="E586" i="4"/>
  <c r="E583" i="4"/>
  <c r="E582" i="4"/>
  <c r="F82" i="3"/>
  <c r="J82" i="3" s="1"/>
  <c r="F77" i="3"/>
  <c r="J77" i="3" s="1"/>
  <c r="I723" i="2"/>
  <c r="I752" i="2"/>
  <c r="I775" i="2"/>
  <c r="I779" i="2"/>
  <c r="I780" i="2"/>
  <c r="I781" i="2"/>
  <c r="I782" i="2"/>
  <c r="I783" i="2"/>
  <c r="I784" i="2"/>
  <c r="I785" i="2"/>
  <c r="I823" i="2"/>
  <c r="I824" i="2"/>
  <c r="I825" i="2"/>
  <c r="F827" i="2"/>
  <c r="I827" i="2" s="1"/>
  <c r="E827" i="2"/>
  <c r="F826" i="2"/>
  <c r="I826" i="2" s="1"/>
  <c r="E826" i="2"/>
  <c r="F824" i="2"/>
  <c r="E824" i="2"/>
  <c r="F823" i="2"/>
  <c r="E823" i="2"/>
  <c r="F795" i="2"/>
  <c r="I795" i="2" s="1"/>
  <c r="E795" i="2"/>
  <c r="F789" i="2"/>
  <c r="I789" i="2" s="1"/>
  <c r="E789" i="2"/>
  <c r="F788" i="2"/>
  <c r="I788" i="2" s="1"/>
  <c r="E788" i="2"/>
  <c r="F787" i="2"/>
  <c r="I787" i="2" s="1"/>
  <c r="E787" i="2"/>
  <c r="F786" i="2"/>
  <c r="I786" i="2" s="1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5" i="2"/>
  <c r="E775" i="2"/>
  <c r="F764" i="2"/>
  <c r="I764" i="2" s="1"/>
  <c r="E764" i="2"/>
  <c r="F758" i="2"/>
  <c r="I758" i="2" s="1"/>
  <c r="E758" i="2"/>
  <c r="F752" i="2"/>
  <c r="E752" i="2"/>
  <c r="F751" i="2"/>
  <c r="I751" i="2" s="1"/>
  <c r="E751" i="2"/>
  <c r="F742" i="2"/>
  <c r="I742" i="2" s="1"/>
  <c r="E742" i="2"/>
  <c r="F736" i="2"/>
  <c r="I736" i="2" s="1"/>
  <c r="E736" i="2"/>
  <c r="F724" i="2"/>
  <c r="I724" i="2" s="1"/>
  <c r="E724" i="2"/>
  <c r="F723" i="2"/>
  <c r="E723" i="2"/>
  <c r="F722" i="2"/>
  <c r="I722" i="2" s="1"/>
  <c r="E722" i="2"/>
  <c r="I538" i="4" l="1"/>
  <c r="E538" i="4"/>
  <c r="E23" i="6" l="1"/>
  <c r="I178" i="8"/>
  <c r="I179" i="8"/>
  <c r="E179" i="8"/>
  <c r="E178" i="8"/>
  <c r="I196" i="9"/>
  <c r="I213" i="9"/>
  <c r="I222" i="9"/>
  <c r="I230" i="9"/>
  <c r="I231" i="9"/>
  <c r="I234" i="9"/>
  <c r="E234" i="9"/>
  <c r="E231" i="9"/>
  <c r="E230" i="9"/>
  <c r="E222" i="9"/>
  <c r="E213" i="9"/>
  <c r="E196" i="9"/>
  <c r="I27" i="11"/>
  <c r="E27" i="11"/>
  <c r="I534" i="4"/>
  <c r="T19" i="29" s="1"/>
  <c r="I535" i="4"/>
  <c r="I536" i="4"/>
  <c r="I537" i="4"/>
  <c r="I551" i="4"/>
  <c r="I552" i="4"/>
  <c r="I553" i="4"/>
  <c r="E553" i="4"/>
  <c r="E552" i="4"/>
  <c r="E551" i="4"/>
  <c r="E537" i="4"/>
  <c r="E536" i="4"/>
  <c r="E535" i="4"/>
  <c r="E534" i="4"/>
  <c r="I735" i="2"/>
  <c r="I748" i="2"/>
  <c r="I760" i="2"/>
  <c r="E760" i="2"/>
  <c r="E748" i="2"/>
  <c r="E735" i="2"/>
  <c r="J61" i="3"/>
  <c r="E194" i="9" l="1"/>
  <c r="I194" i="9"/>
  <c r="E646" i="2"/>
  <c r="E647" i="2"/>
  <c r="E648" i="2"/>
  <c r="E601" i="2" l="1"/>
  <c r="D601" i="2"/>
  <c r="E600" i="2"/>
  <c r="D600" i="2"/>
  <c r="E596" i="2"/>
  <c r="D596" i="2"/>
  <c r="E595" i="2"/>
  <c r="D595" i="2"/>
  <c r="I595" i="2"/>
  <c r="I596" i="2"/>
  <c r="I600" i="2"/>
  <c r="E607" i="2"/>
  <c r="D607" i="2"/>
  <c r="E606" i="2"/>
  <c r="D606" i="2"/>
  <c r="E605" i="2"/>
  <c r="D605" i="2"/>
  <c r="E604" i="2"/>
  <c r="D604" i="2"/>
  <c r="E645" i="2"/>
  <c r="D645" i="2"/>
  <c r="E644" i="2"/>
  <c r="D644" i="2"/>
  <c r="E643" i="2"/>
  <c r="D643" i="2"/>
  <c r="E642" i="2"/>
  <c r="D642" i="2"/>
  <c r="E641" i="2"/>
  <c r="D641" i="2"/>
  <c r="E640" i="2"/>
  <c r="D640" i="2"/>
  <c r="E639" i="2"/>
  <c r="D639" i="2"/>
  <c r="E638" i="2"/>
  <c r="D638" i="2"/>
  <c r="E637" i="2"/>
  <c r="D637" i="2"/>
  <c r="E636" i="2"/>
  <c r="D636" i="2"/>
  <c r="E635" i="2"/>
  <c r="D635" i="2"/>
  <c r="E634" i="2"/>
  <c r="D634" i="2"/>
  <c r="I604" i="2"/>
  <c r="I605" i="2"/>
  <c r="I607" i="2"/>
  <c r="I644" i="2"/>
  <c r="I646" i="2"/>
  <c r="I647" i="2"/>
  <c r="I635" i="2"/>
  <c r="I636" i="2"/>
  <c r="I637" i="2"/>
  <c r="I639" i="2"/>
  <c r="I640" i="2"/>
  <c r="I648" i="2"/>
  <c r="E22" i="6" l="1"/>
  <c r="E26" i="6"/>
  <c r="E27" i="6"/>
  <c r="E25" i="7"/>
  <c r="I25" i="7"/>
  <c r="E26" i="7"/>
  <c r="I26" i="7"/>
  <c r="E27" i="7"/>
  <c r="I27" i="7"/>
  <c r="E162" i="8"/>
  <c r="F261" i="9" l="1"/>
  <c r="I261" i="9" s="1"/>
  <c r="E261" i="9"/>
  <c r="F260" i="9"/>
  <c r="I260" i="9" s="1"/>
  <c r="E260" i="9"/>
  <c r="F259" i="9"/>
  <c r="I259" i="9" s="1"/>
  <c r="E259" i="9"/>
  <c r="F258" i="9"/>
  <c r="I258" i="9" s="1"/>
  <c r="E258" i="9"/>
  <c r="F249" i="9"/>
  <c r="I249" i="9" s="1"/>
  <c r="E249" i="9"/>
  <c r="F248" i="9"/>
  <c r="I248" i="9" s="1"/>
  <c r="E248" i="9"/>
  <c r="F237" i="9"/>
  <c r="I237" i="9" s="1"/>
  <c r="E237" i="9"/>
  <c r="F236" i="9"/>
  <c r="I236" i="9" s="1"/>
  <c r="E236" i="9"/>
  <c r="F227" i="9"/>
  <c r="E227" i="9"/>
  <c r="F23" i="10"/>
  <c r="E23" i="10"/>
  <c r="F22" i="10"/>
  <c r="E22" i="10"/>
  <c r="I546" i="4"/>
  <c r="I576" i="4"/>
  <c r="I609" i="4"/>
  <c r="I627" i="4"/>
  <c r="F650" i="4"/>
  <c r="I650" i="4" s="1"/>
  <c r="E650" i="4"/>
  <c r="F629" i="4"/>
  <c r="I629" i="4" s="1"/>
  <c r="E629" i="4"/>
  <c r="F628" i="4"/>
  <c r="I628" i="4" s="1"/>
  <c r="E628" i="4"/>
  <c r="F627" i="4"/>
  <c r="E627" i="4"/>
  <c r="F626" i="4"/>
  <c r="I626" i="4" s="1"/>
  <c r="E626" i="4"/>
  <c r="F625" i="4"/>
  <c r="I625" i="4" s="1"/>
  <c r="E625" i="4"/>
  <c r="F615" i="4"/>
  <c r="I615" i="4" s="1"/>
  <c r="E615" i="4"/>
  <c r="F609" i="4"/>
  <c r="E609" i="4"/>
  <c r="F579" i="4"/>
  <c r="I579" i="4" s="1"/>
  <c r="E579" i="4"/>
  <c r="F578" i="4"/>
  <c r="I578" i="4" s="1"/>
  <c r="E578" i="4"/>
  <c r="F577" i="4"/>
  <c r="I577" i="4" s="1"/>
  <c r="E577" i="4"/>
  <c r="F576" i="4"/>
  <c r="E576" i="4"/>
  <c r="F575" i="4"/>
  <c r="I575" i="4" s="1"/>
  <c r="E575" i="4"/>
  <c r="F574" i="4"/>
  <c r="I574" i="4" s="1"/>
  <c r="E574" i="4"/>
  <c r="F547" i="4"/>
  <c r="I547" i="4" s="1"/>
  <c r="E547" i="4"/>
  <c r="F546" i="4"/>
  <c r="E546" i="4"/>
  <c r="F545" i="4"/>
  <c r="I545" i="4" s="1"/>
  <c r="E545" i="4"/>
  <c r="F544" i="4"/>
  <c r="I544" i="4" s="1"/>
  <c r="E544" i="4"/>
  <c r="F543" i="4"/>
  <c r="I543" i="4" s="1"/>
  <c r="E543" i="4"/>
  <c r="I801" i="2"/>
  <c r="I806" i="2"/>
  <c r="I818" i="2"/>
  <c r="I850" i="2"/>
  <c r="I851" i="2"/>
  <c r="F873" i="2"/>
  <c r="I873" i="2" s="1"/>
  <c r="E873" i="2"/>
  <c r="F872" i="2"/>
  <c r="I872" i="2" s="1"/>
  <c r="E872" i="2"/>
  <c r="F851" i="2"/>
  <c r="E851" i="2"/>
  <c r="F850" i="2"/>
  <c r="E850" i="2"/>
  <c r="F818" i="2"/>
  <c r="E818" i="2"/>
  <c r="F806" i="2"/>
  <c r="E806" i="2"/>
  <c r="F801" i="2"/>
  <c r="E801" i="2"/>
  <c r="F800" i="2"/>
  <c r="E800" i="2"/>
  <c r="F84" i="3"/>
  <c r="J84" i="3" s="1"/>
  <c r="I227" i="9" l="1"/>
  <c r="I800" i="2"/>
  <c r="F217" i="8"/>
  <c r="I217" i="8" s="1"/>
  <c r="E217" i="8"/>
  <c r="F215" i="8"/>
  <c r="I215" i="8" s="1"/>
  <c r="E215" i="8"/>
  <c r="F214" i="8"/>
  <c r="I214" i="8" s="1"/>
  <c r="E214" i="8"/>
  <c r="F212" i="8"/>
  <c r="I212" i="8" s="1"/>
  <c r="E212" i="8"/>
  <c r="F210" i="8"/>
  <c r="I210" i="8" s="1"/>
  <c r="E210" i="8"/>
  <c r="I96" i="17"/>
  <c r="I101" i="17"/>
  <c r="F101" i="17"/>
  <c r="E101" i="17"/>
  <c r="F100" i="17"/>
  <c r="I100" i="17" s="1"/>
  <c r="E100" i="17"/>
  <c r="F99" i="17"/>
  <c r="I99" i="17" s="1"/>
  <c r="E99" i="17"/>
  <c r="F98" i="17"/>
  <c r="I98" i="17" s="1"/>
  <c r="E98" i="17"/>
  <c r="F96" i="17"/>
  <c r="E96" i="17"/>
  <c r="F95" i="17"/>
  <c r="I95" i="17" s="1"/>
  <c r="E95" i="17"/>
  <c r="F94" i="17"/>
  <c r="I94" i="17" s="1"/>
  <c r="E94" i="17"/>
  <c r="F93" i="17"/>
  <c r="I93" i="17" s="1"/>
  <c r="E93" i="17"/>
  <c r="F92" i="17"/>
  <c r="I92" i="17" s="1"/>
  <c r="E92" i="17"/>
  <c r="F91" i="17"/>
  <c r="I91" i="17" s="1"/>
  <c r="E91" i="17"/>
  <c r="F90" i="17"/>
  <c r="I90" i="17" s="1"/>
  <c r="E90" i="17"/>
  <c r="F89" i="17"/>
  <c r="I89" i="17" s="1"/>
  <c r="E89" i="17"/>
  <c r="F276" i="9"/>
  <c r="E276" i="9"/>
  <c r="F271" i="9"/>
  <c r="I271" i="9" s="1"/>
  <c r="E271" i="9"/>
  <c r="F270" i="9"/>
  <c r="I270" i="9" s="1"/>
  <c r="E270" i="9"/>
  <c r="F268" i="9"/>
  <c r="I268" i="9" s="1"/>
  <c r="E268" i="9"/>
  <c r="F267" i="9"/>
  <c r="I267" i="9" s="1"/>
  <c r="E267" i="9"/>
  <c r="F266" i="9"/>
  <c r="I266" i="9" s="1"/>
  <c r="E266" i="9"/>
  <c r="F265" i="9"/>
  <c r="I265" i="9" s="1"/>
  <c r="E265" i="9"/>
  <c r="F264" i="9"/>
  <c r="I264" i="9" s="1"/>
  <c r="E264" i="9"/>
  <c r="F263" i="9"/>
  <c r="I263" i="9" s="1"/>
  <c r="E263" i="9"/>
  <c r="F262" i="9"/>
  <c r="I262" i="9" s="1"/>
  <c r="E262" i="9"/>
  <c r="I639" i="4"/>
  <c r="I643" i="4"/>
  <c r="I644" i="4"/>
  <c r="I646" i="4"/>
  <c r="I647" i="4"/>
  <c r="I648" i="4"/>
  <c r="I649" i="4"/>
  <c r="I659" i="4"/>
  <c r="I660" i="4"/>
  <c r="I663" i="4"/>
  <c r="I664" i="4"/>
  <c r="I665" i="4"/>
  <c r="I666" i="4"/>
  <c r="I667" i="4"/>
  <c r="I668" i="4"/>
  <c r="I672" i="4"/>
  <c r="I673" i="4"/>
  <c r="I674" i="4"/>
  <c r="E674" i="4"/>
  <c r="E673" i="4"/>
  <c r="E672" i="4"/>
  <c r="E668" i="4"/>
  <c r="E667" i="4"/>
  <c r="E666" i="4"/>
  <c r="E665" i="4"/>
  <c r="E664" i="4"/>
  <c r="E663" i="4"/>
  <c r="E660" i="4"/>
  <c r="E659" i="4"/>
  <c r="E649" i="4"/>
  <c r="E648" i="4"/>
  <c r="E647" i="4"/>
  <c r="E646" i="4"/>
  <c r="E644" i="4"/>
  <c r="E643" i="4"/>
  <c r="E639" i="4"/>
  <c r="F87" i="3"/>
  <c r="J87" i="3" s="1"/>
  <c r="F86" i="3"/>
  <c r="J86" i="3" s="1"/>
  <c r="F83" i="3"/>
  <c r="J83" i="3" s="1"/>
  <c r="I852" i="2"/>
  <c r="I853" i="2"/>
  <c r="I862" i="2"/>
  <c r="I867" i="2"/>
  <c r="I868" i="2"/>
  <c r="I869" i="2"/>
  <c r="I870" i="2"/>
  <c r="I884" i="2"/>
  <c r="I910" i="2"/>
  <c r="F910" i="2"/>
  <c r="E910" i="2"/>
  <c r="F907" i="2"/>
  <c r="I907" i="2" s="1"/>
  <c r="E907" i="2"/>
  <c r="F906" i="2"/>
  <c r="I906" i="2" s="1"/>
  <c r="E906" i="2"/>
  <c r="F905" i="2"/>
  <c r="I905" i="2" s="1"/>
  <c r="E905" i="2"/>
  <c r="F891" i="2"/>
  <c r="I891" i="2" s="1"/>
  <c r="E891" i="2"/>
  <c r="F890" i="2"/>
  <c r="I890" i="2" s="1"/>
  <c r="E890" i="2"/>
  <c r="F884" i="2"/>
  <c r="E884" i="2"/>
  <c r="F882" i="2"/>
  <c r="I882" i="2" s="1"/>
  <c r="E882" i="2"/>
  <c r="F871" i="2"/>
  <c r="I871" i="2" s="1"/>
  <c r="E871" i="2"/>
  <c r="F870" i="2"/>
  <c r="E870" i="2"/>
  <c r="F869" i="2"/>
  <c r="E869" i="2"/>
  <c r="F868" i="2"/>
  <c r="E868" i="2"/>
  <c r="F867" i="2"/>
  <c r="E867" i="2"/>
  <c r="F862" i="2"/>
  <c r="E862" i="2"/>
  <c r="F853" i="2"/>
  <c r="E853" i="2"/>
  <c r="F852" i="2"/>
  <c r="E852" i="2"/>
  <c r="F828" i="2"/>
  <c r="I828" i="2" s="1"/>
  <c r="E828" i="2"/>
  <c r="E601" i="4" l="1"/>
  <c r="I601" i="4"/>
  <c r="E102" i="17"/>
  <c r="E558" i="4"/>
  <c r="I558" i="4"/>
  <c r="I180" i="8"/>
  <c r="I181" i="8"/>
  <c r="I182" i="8"/>
  <c r="I183" i="8"/>
  <c r="I184" i="8"/>
  <c r="I187" i="8"/>
  <c r="I188" i="8"/>
  <c r="I201" i="8"/>
  <c r="I204" i="8"/>
  <c r="I205" i="8"/>
  <c r="I206" i="8"/>
  <c r="I207" i="8"/>
  <c r="I211" i="8"/>
  <c r="I216" i="8"/>
  <c r="I218" i="8"/>
  <c r="I224" i="8"/>
  <c r="E224" i="8"/>
  <c r="E218" i="8"/>
  <c r="E216" i="8"/>
  <c r="E211" i="8"/>
  <c r="E207" i="8"/>
  <c r="E206" i="8"/>
  <c r="E205" i="8"/>
  <c r="E204" i="8"/>
  <c r="E201" i="8"/>
  <c r="E188" i="8"/>
  <c r="E187" i="8"/>
  <c r="E184" i="8"/>
  <c r="E183" i="8"/>
  <c r="E182" i="8"/>
  <c r="E181" i="8"/>
  <c r="E180" i="8"/>
  <c r="I238" i="9"/>
  <c r="I239" i="9"/>
  <c r="E239" i="9"/>
  <c r="E238" i="9"/>
  <c r="I554" i="4"/>
  <c r="I555" i="4"/>
  <c r="I570" i="4"/>
  <c r="I571" i="4"/>
  <c r="I573" i="4"/>
  <c r="I584" i="4"/>
  <c r="I585" i="4"/>
  <c r="I589" i="4"/>
  <c r="I590" i="4"/>
  <c r="I591" i="4"/>
  <c r="I592" i="4"/>
  <c r="I593" i="4"/>
  <c r="I602" i="4"/>
  <c r="I603" i="4"/>
  <c r="I604" i="4"/>
  <c r="I610" i="4"/>
  <c r="I611" i="4"/>
  <c r="I612" i="4"/>
  <c r="I613" i="4"/>
  <c r="I614" i="4"/>
  <c r="I631" i="4"/>
  <c r="I636" i="4"/>
  <c r="I637" i="4"/>
  <c r="I638" i="4"/>
  <c r="I651" i="4"/>
  <c r="I652" i="4"/>
  <c r="E652" i="4"/>
  <c r="E651" i="4"/>
  <c r="E638" i="4"/>
  <c r="E637" i="4"/>
  <c r="E636" i="4"/>
  <c r="E631" i="4"/>
  <c r="E614" i="4"/>
  <c r="E613" i="4"/>
  <c r="E612" i="4"/>
  <c r="E611" i="4"/>
  <c r="E610" i="4"/>
  <c r="E604" i="4"/>
  <c r="E603" i="4"/>
  <c r="E602" i="4"/>
  <c r="E593" i="4"/>
  <c r="E592" i="4"/>
  <c r="E591" i="4"/>
  <c r="E590" i="4"/>
  <c r="E589" i="4"/>
  <c r="E585" i="4"/>
  <c r="E584" i="4"/>
  <c r="E573" i="4"/>
  <c r="E571" i="4"/>
  <c r="E570" i="4"/>
  <c r="E555" i="4"/>
  <c r="E554" i="4"/>
  <c r="I761" i="2"/>
  <c r="I762" i="2"/>
  <c r="I766" i="2"/>
  <c r="I813" i="2"/>
  <c r="I814" i="2"/>
  <c r="I832" i="2"/>
  <c r="I833" i="2"/>
  <c r="I835" i="2"/>
  <c r="I848" i="2"/>
  <c r="I849" i="2"/>
  <c r="I883" i="2"/>
  <c r="I900" i="2"/>
  <c r="I901" i="2"/>
  <c r="I904" i="2"/>
  <c r="I909" i="2"/>
  <c r="I927" i="2"/>
  <c r="I928" i="2"/>
  <c r="E928" i="2"/>
  <c r="E927" i="2"/>
  <c r="E909" i="2"/>
  <c r="E904" i="2"/>
  <c r="E901" i="2"/>
  <c r="E900" i="2"/>
  <c r="E883" i="2"/>
  <c r="E849" i="2"/>
  <c r="E848" i="2"/>
  <c r="E835" i="2"/>
  <c r="E833" i="2"/>
  <c r="E832" i="2"/>
  <c r="E814" i="2"/>
  <c r="E813" i="2"/>
  <c r="E766" i="2"/>
  <c r="E762" i="2"/>
  <c r="E761" i="2"/>
  <c r="V11" i="29"/>
  <c r="V12" i="29"/>
  <c r="V13" i="29"/>
  <c r="V20" i="29"/>
  <c r="V21" i="29"/>
  <c r="V22" i="29"/>
  <c r="V23" i="29"/>
  <c r="V24" i="29"/>
  <c r="V26" i="29"/>
  <c r="V27" i="29"/>
  <c r="E216" i="3"/>
  <c r="E210" i="3"/>
  <c r="E204" i="3"/>
  <c r="E202" i="3"/>
  <c r="E201" i="3"/>
  <c r="E199" i="3"/>
  <c r="E197" i="3"/>
  <c r="E195" i="3"/>
  <c r="E190" i="3"/>
  <c r="E183" i="3"/>
  <c r="E182" i="3"/>
  <c r="E178" i="3"/>
  <c r="E170" i="3"/>
  <c r="E169" i="3"/>
  <c r="E163" i="3"/>
  <c r="E162" i="3"/>
  <c r="E155" i="3"/>
  <c r="E154" i="3"/>
  <c r="E153" i="3"/>
  <c r="E152" i="3"/>
  <c r="E151" i="3"/>
  <c r="E149" i="3"/>
  <c r="E145" i="3"/>
  <c r="E137" i="3"/>
  <c r="E136" i="3"/>
  <c r="E135" i="3"/>
  <c r="E134" i="3"/>
  <c r="E133" i="3"/>
  <c r="E132" i="3"/>
  <c r="E130" i="3"/>
  <c r="E125" i="3"/>
  <c r="E124" i="3"/>
  <c r="E121" i="3"/>
  <c r="E119" i="3"/>
  <c r="E118" i="3"/>
  <c r="E117" i="3"/>
  <c r="E114" i="3"/>
  <c r="E111" i="3"/>
  <c r="E110" i="3"/>
  <c r="E109" i="3"/>
  <c r="E108" i="3"/>
  <c r="E107" i="3"/>
  <c r="E96" i="3"/>
  <c r="E95" i="3"/>
  <c r="E94" i="3"/>
  <c r="E93" i="3"/>
  <c r="E91" i="3"/>
  <c r="J63" i="3"/>
  <c r="J65" i="3"/>
  <c r="J69" i="3"/>
  <c r="J70" i="3"/>
  <c r="J71" i="3"/>
  <c r="J72" i="3"/>
  <c r="J74" i="3"/>
  <c r="J78" i="3"/>
  <c r="J80" i="3"/>
  <c r="V15" i="29" l="1"/>
  <c r="V28" i="29"/>
  <c r="V29" i="29" l="1"/>
  <c r="D658" i="2" l="1"/>
  <c r="D657" i="2"/>
  <c r="D655" i="2"/>
  <c r="D621" i="2"/>
  <c r="D654" i="2"/>
  <c r="D653" i="2"/>
  <c r="D652" i="2"/>
  <c r="E651" i="2"/>
  <c r="E622" i="2"/>
  <c r="E650" i="2"/>
  <c r="E649" i="2"/>
  <c r="E658" i="2"/>
  <c r="E657" i="2"/>
  <c r="E656" i="2"/>
  <c r="E655" i="2"/>
  <c r="E621" i="2"/>
  <c r="E654" i="2"/>
  <c r="E653" i="2"/>
  <c r="E652" i="2"/>
  <c r="I653" i="2"/>
  <c r="I654" i="2"/>
  <c r="I621" i="2"/>
  <c r="I655" i="2"/>
  <c r="I657" i="2"/>
  <c r="I658" i="2"/>
  <c r="I650" i="2"/>
  <c r="I622" i="2"/>
  <c r="E667" i="2"/>
  <c r="D667" i="2"/>
  <c r="E666" i="2"/>
  <c r="D666" i="2"/>
  <c r="E665" i="2"/>
  <c r="D665" i="2"/>
  <c r="E659" i="2"/>
  <c r="E660" i="2"/>
  <c r="E673" i="2"/>
  <c r="E428" i="2"/>
  <c r="E672" i="2"/>
  <c r="E427" i="2"/>
  <c r="E426" i="2"/>
  <c r="D426" i="2"/>
  <c r="E671" i="2"/>
  <c r="D671" i="2"/>
  <c r="E670" i="2"/>
  <c r="D670" i="2"/>
  <c r="I665" i="2"/>
  <c r="I666" i="2"/>
  <c r="I659" i="2"/>
  <c r="I660" i="2"/>
  <c r="I426" i="2"/>
  <c r="I427" i="2"/>
  <c r="I670" i="2"/>
  <c r="E684" i="2"/>
  <c r="D684" i="2"/>
  <c r="E683" i="2"/>
  <c r="D683" i="2"/>
  <c r="E693" i="2"/>
  <c r="D693" i="2"/>
  <c r="E692" i="2"/>
  <c r="D692" i="2"/>
  <c r="E691" i="2"/>
  <c r="D691" i="2"/>
  <c r="E623" i="2"/>
  <c r="D623" i="2"/>
  <c r="E682" i="2"/>
  <c r="D682" i="2"/>
  <c r="E624" i="2"/>
  <c r="D624" i="2"/>
  <c r="E695" i="2"/>
  <c r="D695" i="2"/>
  <c r="E694" i="2"/>
  <c r="D694" i="2"/>
  <c r="E429" i="2"/>
  <c r="D429" i="2"/>
  <c r="I672" i="2"/>
  <c r="I428" i="2"/>
  <c r="I673" i="2"/>
  <c r="I683" i="2"/>
  <c r="I684" i="2"/>
  <c r="I623" i="2"/>
  <c r="I691" i="2"/>
  <c r="I692" i="2"/>
  <c r="I624" i="2"/>
  <c r="I682" i="2"/>
  <c r="E696" i="2"/>
  <c r="E706" i="2"/>
  <c r="D706" i="2"/>
  <c r="E430" i="2"/>
  <c r="D430" i="2"/>
  <c r="E705" i="2"/>
  <c r="D705" i="2"/>
  <c r="E704" i="2"/>
  <c r="D704" i="2"/>
  <c r="E703" i="2"/>
  <c r="D703" i="2"/>
  <c r="E702" i="2"/>
  <c r="D702" i="2"/>
  <c r="E701" i="2"/>
  <c r="D701" i="2"/>
  <c r="E700" i="2"/>
  <c r="D700" i="2"/>
  <c r="E699" i="2"/>
  <c r="D699" i="2"/>
  <c r="E698" i="2"/>
  <c r="D698" i="2"/>
  <c r="I696" i="2"/>
  <c r="I699" i="2"/>
  <c r="I702" i="2"/>
  <c r="I703" i="2"/>
  <c r="I704" i="2"/>
  <c r="I430" i="2"/>
  <c r="E711" i="2"/>
  <c r="D711" i="2"/>
  <c r="E710" i="2"/>
  <c r="D710" i="2"/>
  <c r="E712" i="2"/>
  <c r="E714" i="2"/>
  <c r="D714" i="2"/>
  <c r="E713" i="2"/>
  <c r="D713" i="2"/>
  <c r="E734" i="2"/>
  <c r="E728" i="2"/>
  <c r="D728" i="2"/>
  <c r="E725" i="2"/>
  <c r="D725" i="2"/>
  <c r="E741" i="2"/>
  <c r="D741" i="2"/>
  <c r="E625" i="2"/>
  <c r="D625" i="2"/>
  <c r="E740" i="2"/>
  <c r="D740" i="2"/>
  <c r="E739" i="2"/>
  <c r="D739" i="2"/>
  <c r="E738" i="2"/>
  <c r="D738" i="2"/>
  <c r="E737" i="2"/>
  <c r="D737" i="2"/>
  <c r="I695" i="2"/>
  <c r="I710" i="2"/>
  <c r="I713" i="2"/>
  <c r="I714" i="2"/>
  <c r="I712" i="2"/>
  <c r="I737" i="2"/>
  <c r="I738" i="2"/>
  <c r="I739" i="2"/>
  <c r="I740" i="2"/>
  <c r="I625" i="2"/>
  <c r="I741" i="2"/>
  <c r="I725" i="2"/>
  <c r="I728" i="2"/>
  <c r="E763" i="2"/>
  <c r="E626" i="2"/>
  <c r="E757" i="2"/>
  <c r="E759" i="2"/>
  <c r="E756" i="2"/>
  <c r="E755" i="2"/>
  <c r="E754" i="2"/>
  <c r="E753" i="2"/>
  <c r="E747" i="2"/>
  <c r="E746" i="2"/>
  <c r="E745" i="2"/>
  <c r="E744" i="2"/>
  <c r="E743" i="2"/>
  <c r="D746" i="2"/>
  <c r="D745" i="2"/>
  <c r="D744" i="2"/>
  <c r="D743" i="2"/>
  <c r="D755" i="2"/>
  <c r="D754" i="2"/>
  <c r="D753" i="2"/>
  <c r="D759" i="2"/>
  <c r="I671" i="2"/>
  <c r="I694" i="2"/>
  <c r="I734" i="2"/>
  <c r="I744" i="2"/>
  <c r="I746" i="2"/>
  <c r="I754" i="2"/>
  <c r="I755" i="2"/>
  <c r="I756" i="2"/>
  <c r="I759" i="2"/>
  <c r="I757" i="2"/>
  <c r="I626" i="2"/>
  <c r="I763" i="2"/>
  <c r="T10" i="29" l="1"/>
  <c r="U10" i="29"/>
  <c r="E24" i="6"/>
  <c r="E28" i="7"/>
  <c r="I28" i="7"/>
  <c r="E168" i="8"/>
  <c r="E167" i="8"/>
  <c r="E25" i="6"/>
  <c r="E29" i="7" l="1"/>
  <c r="I29" i="7"/>
  <c r="E30" i="7"/>
  <c r="I30" i="7"/>
  <c r="E525" i="4"/>
  <c r="E675" i="4"/>
  <c r="I525" i="4"/>
  <c r="B11" i="29" l="1"/>
  <c r="C20" i="29"/>
  <c r="E28" i="6" l="1"/>
  <c r="E31" i="7"/>
  <c r="I31" i="7"/>
  <c r="E33" i="7"/>
  <c r="I33" i="7"/>
  <c r="I1123" i="4"/>
  <c r="E1123" i="4"/>
  <c r="E420" i="9" l="1"/>
  <c r="I420" i="9"/>
  <c r="E351" i="9"/>
  <c r="I351" i="9"/>
  <c r="I299" i="9"/>
  <c r="E299" i="9"/>
  <c r="E247" i="9" l="1"/>
  <c r="I247" i="9"/>
  <c r="D765" i="2" l="1"/>
  <c r="E765" i="2"/>
  <c r="E771" i="2"/>
  <c r="E770" i="2"/>
  <c r="D771" i="2"/>
  <c r="D770" i="2"/>
  <c r="I765" i="2"/>
  <c r="I770" i="2"/>
  <c r="I771" i="2"/>
  <c r="E794" i="2"/>
  <c r="E778" i="2"/>
  <c r="E777" i="2"/>
  <c r="E776" i="2"/>
  <c r="D777" i="2"/>
  <c r="D776" i="2"/>
  <c r="I777" i="2"/>
  <c r="I778" i="2"/>
  <c r="E792" i="2"/>
  <c r="E790" i="2"/>
  <c r="E793" i="2"/>
  <c r="D792" i="2"/>
  <c r="D790" i="2"/>
  <c r="D793" i="2"/>
  <c r="I793" i="2"/>
  <c r="I790" i="2"/>
  <c r="I792" i="2"/>
  <c r="D796" i="2"/>
  <c r="E559" i="4"/>
  <c r="I559" i="4"/>
  <c r="E192" i="8"/>
  <c r="E193" i="8"/>
  <c r="E194" i="8"/>
  <c r="E195" i="8"/>
  <c r="E196" i="8"/>
  <c r="E32" i="7"/>
  <c r="I32" i="7"/>
  <c r="F290" i="8" l="1"/>
  <c r="I290" i="8" s="1"/>
  <c r="E290" i="8"/>
  <c r="F201" i="17"/>
  <c r="I201" i="17" s="1"/>
  <c r="E201" i="17"/>
  <c r="I150" i="17"/>
  <c r="F150" i="17"/>
  <c r="E150" i="17"/>
  <c r="F296" i="9"/>
  <c r="I296" i="9" s="1"/>
  <c r="E296" i="9"/>
  <c r="F25" i="11"/>
  <c r="I25" i="11" s="1"/>
  <c r="E25" i="11"/>
  <c r="F237" i="8"/>
  <c r="I237" i="8" s="1"/>
  <c r="E237" i="8"/>
  <c r="F236" i="8"/>
  <c r="I236" i="8" s="1"/>
  <c r="E236" i="8"/>
  <c r="F229" i="8"/>
  <c r="I229" i="8" s="1"/>
  <c r="E229" i="8"/>
  <c r="F228" i="8"/>
  <c r="I228" i="8" s="1"/>
  <c r="E228" i="8"/>
  <c r="F226" i="8"/>
  <c r="I226" i="8" s="1"/>
  <c r="E226" i="8"/>
  <c r="F225" i="8"/>
  <c r="I225" i="8" s="1"/>
  <c r="E225" i="8"/>
  <c r="F222" i="8"/>
  <c r="I222" i="8" s="1"/>
  <c r="E222" i="8"/>
  <c r="F220" i="8"/>
  <c r="I220" i="8" s="1"/>
  <c r="E220" i="8"/>
  <c r="F219" i="8"/>
  <c r="I219" i="8" s="1"/>
  <c r="E219" i="8"/>
  <c r="F112" i="17"/>
  <c r="I112" i="17" s="1"/>
  <c r="E112" i="17"/>
  <c r="F111" i="17"/>
  <c r="I111" i="17" s="1"/>
  <c r="E111" i="17"/>
  <c r="F110" i="17"/>
  <c r="I110" i="17" s="1"/>
  <c r="E110" i="17"/>
  <c r="F109" i="17"/>
  <c r="I109" i="17" s="1"/>
  <c r="E109" i="17"/>
  <c r="F108" i="17"/>
  <c r="I108" i="17" s="1"/>
  <c r="E108" i="17"/>
  <c r="F107" i="17"/>
  <c r="I107" i="17" s="1"/>
  <c r="E107" i="17"/>
  <c r="F106" i="17"/>
  <c r="I106" i="17" s="1"/>
  <c r="E106" i="17"/>
  <c r="F105" i="17"/>
  <c r="I105" i="17" s="1"/>
  <c r="E105" i="17"/>
  <c r="F104" i="17"/>
  <c r="I104" i="17" s="1"/>
  <c r="E104" i="17"/>
  <c r="F103" i="17"/>
  <c r="I103" i="17" s="1"/>
  <c r="E103" i="17"/>
  <c r="F294" i="9"/>
  <c r="I294" i="9" s="1"/>
  <c r="E294" i="9"/>
  <c r="F293" i="9"/>
  <c r="I293" i="9" s="1"/>
  <c r="E293" i="9"/>
  <c r="F290" i="9"/>
  <c r="I290" i="9" s="1"/>
  <c r="E290" i="9"/>
  <c r="F289" i="9"/>
  <c r="I289" i="9" s="1"/>
  <c r="E289" i="9"/>
  <c r="F288" i="9"/>
  <c r="I288" i="9" s="1"/>
  <c r="E288" i="9"/>
  <c r="F287" i="9"/>
  <c r="I287" i="9" s="1"/>
  <c r="E287" i="9"/>
  <c r="F286" i="9"/>
  <c r="E286" i="9"/>
  <c r="F285" i="9"/>
  <c r="I285" i="9" s="1"/>
  <c r="E285" i="9"/>
  <c r="F278" i="9"/>
  <c r="I278" i="9" s="1"/>
  <c r="E278" i="9"/>
  <c r="F277" i="9"/>
  <c r="E277" i="9"/>
  <c r="E31" i="5"/>
  <c r="E32" i="5"/>
  <c r="F32" i="5"/>
  <c r="I32" i="5" s="1"/>
  <c r="F31" i="5"/>
  <c r="I31" i="5" s="1"/>
  <c r="I675" i="4"/>
  <c r="I676" i="4"/>
  <c r="I677" i="4"/>
  <c r="I697" i="4"/>
  <c r="I698" i="4"/>
  <c r="I699" i="4"/>
  <c r="I702" i="4"/>
  <c r="I703" i="4"/>
  <c r="I704" i="4"/>
  <c r="I705" i="4"/>
  <c r="I706" i="4"/>
  <c r="I707" i="4"/>
  <c r="I708" i="4"/>
  <c r="I709" i="4"/>
  <c r="I710" i="4"/>
  <c r="I716" i="4"/>
  <c r="I717" i="4"/>
  <c r="I718" i="4"/>
  <c r="I719" i="4"/>
  <c r="I720" i="4"/>
  <c r="I721" i="4"/>
  <c r="I728" i="4"/>
  <c r="I729" i="4"/>
  <c r="E729" i="4"/>
  <c r="E728" i="4"/>
  <c r="E721" i="4"/>
  <c r="E720" i="4"/>
  <c r="E719" i="4"/>
  <c r="E718" i="4"/>
  <c r="E717" i="4"/>
  <c r="E716" i="4"/>
  <c r="E710" i="4"/>
  <c r="E709" i="4"/>
  <c r="E708" i="4"/>
  <c r="E707" i="4"/>
  <c r="E706" i="4"/>
  <c r="E705" i="4"/>
  <c r="E704" i="4"/>
  <c r="E703" i="4"/>
  <c r="E702" i="4"/>
  <c r="E699" i="4"/>
  <c r="E698" i="4"/>
  <c r="E697" i="4"/>
  <c r="E677" i="4"/>
  <c r="E676" i="4"/>
  <c r="F100" i="3"/>
  <c r="J100" i="3" s="1"/>
  <c r="F98" i="3"/>
  <c r="J98" i="3" s="1"/>
  <c r="F92" i="3"/>
  <c r="J92" i="3" s="1"/>
  <c r="I912" i="2"/>
  <c r="I913" i="2"/>
  <c r="I914" i="2"/>
  <c r="I915" i="2"/>
  <c r="I916" i="2"/>
  <c r="I939" i="2"/>
  <c r="I946" i="2"/>
  <c r="I947" i="2"/>
  <c r="I948" i="2"/>
  <c r="I949" i="2"/>
  <c r="I954" i="2"/>
  <c r="F954" i="2"/>
  <c r="E954" i="2"/>
  <c r="F949" i="2"/>
  <c r="E949" i="2"/>
  <c r="F948" i="2"/>
  <c r="E948" i="2"/>
  <c r="F947" i="2"/>
  <c r="E947" i="2"/>
  <c r="F946" i="2"/>
  <c r="E946" i="2"/>
  <c r="F939" i="2"/>
  <c r="E939" i="2"/>
  <c r="F916" i="2"/>
  <c r="E916" i="2"/>
  <c r="F915" i="2"/>
  <c r="E915" i="2"/>
  <c r="F914" i="2"/>
  <c r="E914" i="2"/>
  <c r="F913" i="2"/>
  <c r="E913" i="2"/>
  <c r="F912" i="2"/>
  <c r="E912" i="2"/>
  <c r="F911" i="2"/>
  <c r="I911" i="2" s="1"/>
  <c r="E911" i="2"/>
  <c r="I956" i="2"/>
  <c r="I984" i="2"/>
  <c r="I985" i="2"/>
  <c r="I994" i="2"/>
  <c r="I995" i="2"/>
  <c r="I996" i="2"/>
  <c r="F996" i="2"/>
  <c r="E996" i="2"/>
  <c r="F995" i="2"/>
  <c r="E995" i="2"/>
  <c r="F994" i="2"/>
  <c r="E994" i="2"/>
  <c r="F985" i="2"/>
  <c r="E985" i="2"/>
  <c r="F984" i="2"/>
  <c r="E984" i="2"/>
  <c r="F956" i="2"/>
  <c r="E956" i="2"/>
  <c r="E655" i="4" l="1"/>
  <c r="I227" i="8"/>
  <c r="E227" i="8"/>
  <c r="I102" i="17"/>
  <c r="D494" i="17"/>
  <c r="E494" i="17"/>
  <c r="I240" i="9"/>
  <c r="I241" i="9"/>
  <c r="I250" i="9"/>
  <c r="I251" i="9"/>
  <c r="I252" i="9"/>
  <c r="I269" i="9"/>
  <c r="I273" i="9"/>
  <c r="E273" i="9"/>
  <c r="E269" i="9"/>
  <c r="E252" i="9"/>
  <c r="E251" i="9"/>
  <c r="E250" i="9"/>
  <c r="E241" i="9"/>
  <c r="E240" i="9"/>
  <c r="I653" i="4"/>
  <c r="I654" i="4"/>
  <c r="I661" i="4"/>
  <c r="I662" i="4"/>
  <c r="E662" i="4"/>
  <c r="E661" i="4"/>
  <c r="E654" i="4"/>
  <c r="E653" i="4"/>
  <c r="I929" i="2"/>
  <c r="I930" i="2"/>
  <c r="I935" i="2"/>
  <c r="E935" i="2"/>
  <c r="E930" i="2"/>
  <c r="E929" i="2"/>
  <c r="J81" i="3"/>
  <c r="F283" i="9" l="1"/>
  <c r="I283" i="9" s="1"/>
  <c r="E283" i="9"/>
  <c r="F281" i="9"/>
  <c r="I281" i="9" s="1"/>
  <c r="E281" i="9"/>
  <c r="F275" i="9"/>
  <c r="E275" i="9"/>
  <c r="I658" i="4"/>
  <c r="I681" i="4"/>
  <c r="F688" i="4"/>
  <c r="I688" i="4" s="1"/>
  <c r="E688" i="4"/>
  <c r="F687" i="4"/>
  <c r="I687" i="4" s="1"/>
  <c r="E687" i="4"/>
  <c r="F681" i="4"/>
  <c r="E681" i="4"/>
  <c r="F658" i="4"/>
  <c r="E658" i="4"/>
  <c r="F657" i="4"/>
  <c r="I657" i="4" s="1"/>
  <c r="E657" i="4"/>
  <c r="F656" i="4"/>
  <c r="E656" i="4"/>
  <c r="I275" i="9" l="1"/>
  <c r="I656" i="4"/>
  <c r="I875" i="2" l="1"/>
  <c r="I876" i="2"/>
  <c r="I881" i="2"/>
  <c r="I919" i="2"/>
  <c r="I920" i="2"/>
  <c r="I921" i="2"/>
  <c r="I922" i="2"/>
  <c r="I923" i="2"/>
  <c r="F924" i="2"/>
  <c r="I924" i="2" s="1"/>
  <c r="E924" i="2"/>
  <c r="F923" i="2"/>
  <c r="E923" i="2"/>
  <c r="F922" i="2"/>
  <c r="E922" i="2"/>
  <c r="F921" i="2"/>
  <c r="E921" i="2"/>
  <c r="F920" i="2"/>
  <c r="E920" i="2"/>
  <c r="F919" i="2"/>
  <c r="E919" i="2"/>
  <c r="F881" i="2"/>
  <c r="E881" i="2"/>
  <c r="F880" i="2"/>
  <c r="I880" i="2" s="1"/>
  <c r="E880" i="2"/>
  <c r="F879" i="2"/>
  <c r="I879" i="2" s="1"/>
  <c r="E879" i="2"/>
  <c r="F876" i="2"/>
  <c r="E876" i="2"/>
  <c r="F875" i="2"/>
  <c r="E875" i="2"/>
  <c r="F874" i="2"/>
  <c r="E874" i="2"/>
  <c r="I874" i="2" l="1"/>
  <c r="I234" i="8"/>
  <c r="I235" i="8"/>
  <c r="I240" i="8"/>
  <c r="I241" i="8"/>
  <c r="E241" i="8"/>
  <c r="E240" i="8"/>
  <c r="E235" i="8"/>
  <c r="E234" i="8"/>
  <c r="I274" i="9"/>
  <c r="I282" i="9"/>
  <c r="I291" i="9"/>
  <c r="E291" i="9"/>
  <c r="E282" i="9"/>
  <c r="E274" i="9"/>
  <c r="I693" i="4"/>
  <c r="E693" i="4"/>
  <c r="I669" i="4"/>
  <c r="I670" i="4"/>
  <c r="I671" i="4"/>
  <c r="I682" i="4"/>
  <c r="I683" i="4"/>
  <c r="I684" i="4"/>
  <c r="E684" i="4"/>
  <c r="E683" i="4"/>
  <c r="E682" i="4"/>
  <c r="E671" i="4"/>
  <c r="E670" i="4"/>
  <c r="E669" i="4"/>
  <c r="I943" i="2"/>
  <c r="I944" i="2"/>
  <c r="I945" i="2"/>
  <c r="E945" i="2"/>
  <c r="E944" i="2"/>
  <c r="E943" i="2"/>
  <c r="F298" i="9" l="1"/>
  <c r="I298" i="9" s="1"/>
  <c r="E298" i="9"/>
  <c r="F284" i="9"/>
  <c r="I284" i="9" s="1"/>
  <c r="E284" i="9"/>
  <c r="F24" i="10"/>
  <c r="E24" i="10"/>
  <c r="F925" i="2"/>
  <c r="E925" i="2"/>
  <c r="I925" i="2" l="1"/>
  <c r="E791" i="2"/>
  <c r="E796" i="2"/>
  <c r="E804" i="2"/>
  <c r="D804" i="2"/>
  <c r="E803" i="2"/>
  <c r="D803" i="2"/>
  <c r="E805" i="2"/>
  <c r="D805" i="2"/>
  <c r="E802" i="2"/>
  <c r="D802" i="2"/>
  <c r="I802" i="2"/>
  <c r="E809" i="2"/>
  <c r="E807" i="2"/>
  <c r="D807" i="2"/>
  <c r="E810" i="2"/>
  <c r="D810" i="2"/>
  <c r="E811" i="2"/>
  <c r="D811" i="2"/>
  <c r="I805" i="2"/>
  <c r="I803" i="2"/>
  <c r="I804" i="2"/>
  <c r="I809" i="2"/>
  <c r="Q23" i="29"/>
  <c r="E817" i="2"/>
  <c r="D817" i="2"/>
  <c r="E815" i="2"/>
  <c r="D815" i="2"/>
  <c r="E816" i="2"/>
  <c r="D816" i="2"/>
  <c r="I811" i="2"/>
  <c r="I810" i="2"/>
  <c r="I807" i="2"/>
  <c r="I816" i="2"/>
  <c r="I815" i="2"/>
  <c r="E831" i="2"/>
  <c r="D831" i="2"/>
  <c r="E830" i="2"/>
  <c r="D830" i="2"/>
  <c r="E829" i="2"/>
  <c r="D829" i="2"/>
  <c r="E819" i="2"/>
  <c r="D819" i="2"/>
  <c r="E821" i="2"/>
  <c r="D821" i="2"/>
  <c r="E822" i="2"/>
  <c r="D822" i="2"/>
  <c r="E820" i="2"/>
  <c r="D820" i="2"/>
  <c r="I796" i="2"/>
  <c r="I817" i="2"/>
  <c r="I820" i="2"/>
  <c r="I822" i="2"/>
  <c r="I821" i="2"/>
  <c r="I829" i="2"/>
  <c r="I830" i="2"/>
  <c r="I831" i="2"/>
  <c r="E34" i="7" l="1"/>
  <c r="I34" i="7"/>
  <c r="E246" i="9"/>
  <c r="E29" i="6"/>
  <c r="E30" i="6"/>
  <c r="E295" i="9"/>
  <c r="E254" i="9"/>
  <c r="I254" i="9"/>
  <c r="F26" i="11" l="1"/>
  <c r="I26" i="11" s="1"/>
  <c r="E26" i="11"/>
  <c r="F243" i="8"/>
  <c r="I243" i="8" s="1"/>
  <c r="E243" i="8"/>
  <c r="F239" i="8"/>
  <c r="I239" i="8" s="1"/>
  <c r="E239" i="8"/>
  <c r="F238" i="8"/>
  <c r="E238" i="8"/>
  <c r="F126" i="17"/>
  <c r="I126" i="17" s="1"/>
  <c r="E126" i="17"/>
  <c r="F125" i="17"/>
  <c r="I125" i="17" s="1"/>
  <c r="E125" i="17"/>
  <c r="F124" i="17"/>
  <c r="I124" i="17" s="1"/>
  <c r="E124" i="17"/>
  <c r="F123" i="17"/>
  <c r="I123" i="17" s="1"/>
  <c r="E123" i="17"/>
  <c r="F122" i="17"/>
  <c r="I122" i="17" s="1"/>
  <c r="E122" i="17"/>
  <c r="F120" i="17"/>
  <c r="I120" i="17" s="1"/>
  <c r="E120" i="17"/>
  <c r="F119" i="17"/>
  <c r="I119" i="17" s="1"/>
  <c r="E119" i="17"/>
  <c r="F118" i="17"/>
  <c r="I118" i="17" s="1"/>
  <c r="E118" i="17"/>
  <c r="F117" i="17"/>
  <c r="I117" i="17" s="1"/>
  <c r="E117" i="17"/>
  <c r="F113" i="17"/>
  <c r="I113" i="17" s="1"/>
  <c r="E113" i="17"/>
  <c r="F313" i="9"/>
  <c r="I313" i="9" s="1"/>
  <c r="E313" i="9"/>
  <c r="F312" i="9"/>
  <c r="I312" i="9" s="1"/>
  <c r="E312" i="9"/>
  <c r="F309" i="9"/>
  <c r="I309" i="9" s="1"/>
  <c r="E309" i="9"/>
  <c r="F308" i="9"/>
  <c r="I308" i="9" s="1"/>
  <c r="E308" i="9"/>
  <c r="F307" i="9"/>
  <c r="I307" i="9" s="1"/>
  <c r="E307" i="9"/>
  <c r="F306" i="9"/>
  <c r="I306" i="9" s="1"/>
  <c r="E306" i="9"/>
  <c r="F303" i="9"/>
  <c r="I303" i="9" s="1"/>
  <c r="E303" i="9"/>
  <c r="F302" i="9"/>
  <c r="I302" i="9" s="1"/>
  <c r="E302" i="9"/>
  <c r="F297" i="9"/>
  <c r="I297" i="9" s="1"/>
  <c r="E297" i="9"/>
  <c r="F295" i="9"/>
  <c r="I295" i="9" s="1"/>
  <c r="I238" i="8" l="1"/>
  <c r="F330" i="9"/>
  <c r="I330" i="9" s="1"/>
  <c r="E330" i="9"/>
  <c r="F321" i="9"/>
  <c r="I321" i="9" s="1"/>
  <c r="E321" i="9"/>
  <c r="F320" i="9"/>
  <c r="I320" i="9" s="1"/>
  <c r="E320" i="9"/>
  <c r="F319" i="9"/>
  <c r="I319" i="9" s="1"/>
  <c r="E319" i="9"/>
  <c r="F314" i="9"/>
  <c r="I314" i="9" s="1"/>
  <c r="E314" i="9"/>
  <c r="F311" i="9"/>
  <c r="I311" i="9" s="1"/>
  <c r="E311" i="9"/>
  <c r="F310" i="9"/>
  <c r="I310" i="9" s="1"/>
  <c r="E310" i="9"/>
  <c r="F305" i="9"/>
  <c r="I305" i="9" s="1"/>
  <c r="E305" i="9"/>
  <c r="F304" i="9"/>
  <c r="I304" i="9" s="1"/>
  <c r="E304" i="9"/>
  <c r="F300" i="9"/>
  <c r="I300" i="9" s="1"/>
  <c r="E300" i="9"/>
  <c r="E430" i="8"/>
  <c r="F430" i="8"/>
  <c r="F213" i="8"/>
  <c r="I213" i="8" s="1"/>
  <c r="E213" i="8"/>
  <c r="F223" i="8"/>
  <c r="I223" i="8" s="1"/>
  <c r="E223" i="8"/>
  <c r="F25" i="10"/>
  <c r="E25" i="10"/>
  <c r="I690" i="4" l="1"/>
  <c r="I692" i="4"/>
  <c r="I712" i="4"/>
  <c r="I714" i="4"/>
  <c r="F714" i="4"/>
  <c r="E714" i="4"/>
  <c r="F713" i="4"/>
  <c r="I713" i="4" s="1"/>
  <c r="E713" i="4"/>
  <c r="F712" i="4"/>
  <c r="E712" i="4"/>
  <c r="F711" i="4"/>
  <c r="I711" i="4" s="1"/>
  <c r="E711" i="4"/>
  <c r="F692" i="4"/>
  <c r="E692" i="4"/>
  <c r="F691" i="4"/>
  <c r="I691" i="4" s="1"/>
  <c r="E691" i="4"/>
  <c r="F690" i="4"/>
  <c r="E690" i="4"/>
  <c r="F689" i="4"/>
  <c r="E689" i="4"/>
  <c r="I958" i="2"/>
  <c r="I959" i="2"/>
  <c r="I960" i="2"/>
  <c r="I961" i="2"/>
  <c r="I962" i="2"/>
  <c r="I1008" i="2"/>
  <c r="I1030" i="2"/>
  <c r="F1031" i="2"/>
  <c r="I1031" i="2" s="1"/>
  <c r="E1031" i="2"/>
  <c r="F1030" i="2"/>
  <c r="E1030" i="2"/>
  <c r="F1008" i="2"/>
  <c r="E1008" i="2"/>
  <c r="F962" i="2"/>
  <c r="E962" i="2"/>
  <c r="F961" i="2"/>
  <c r="E961" i="2"/>
  <c r="F960" i="2"/>
  <c r="E960" i="2"/>
  <c r="F959" i="2"/>
  <c r="E959" i="2"/>
  <c r="F958" i="2"/>
  <c r="E958" i="2"/>
  <c r="F938" i="2"/>
  <c r="I938" i="2" s="1"/>
  <c r="E938" i="2"/>
  <c r="F926" i="2"/>
  <c r="I926" i="2" s="1"/>
  <c r="E926" i="2"/>
  <c r="F88" i="3"/>
  <c r="E99" i="3"/>
  <c r="E97" i="3"/>
  <c r="E89" i="3"/>
  <c r="J88" i="3" l="1"/>
  <c r="I689" i="4"/>
  <c r="I251" i="8"/>
  <c r="E251" i="8"/>
  <c r="E115" i="17"/>
  <c r="I115" i="17"/>
  <c r="I685" i="4"/>
  <c r="I686" i="4"/>
  <c r="I694" i="4"/>
  <c r="I695" i="4"/>
  <c r="I696" i="4"/>
  <c r="I700" i="4"/>
  <c r="I701" i="4"/>
  <c r="E701" i="4"/>
  <c r="E700" i="4"/>
  <c r="E696" i="4"/>
  <c r="E695" i="4"/>
  <c r="E694" i="4"/>
  <c r="E686" i="4"/>
  <c r="E685" i="4"/>
  <c r="I972" i="2"/>
  <c r="I975" i="2"/>
  <c r="E975" i="2"/>
  <c r="E972" i="2"/>
  <c r="J85" i="3"/>
  <c r="J90" i="3"/>
  <c r="E864" i="2" l="1"/>
  <c r="E866" i="2"/>
  <c r="E865" i="2"/>
  <c r="E860" i="2"/>
  <c r="E863" i="2"/>
  <c r="E877" i="2"/>
  <c r="E857" i="2"/>
  <c r="E855" i="2"/>
  <c r="E859" i="2"/>
  <c r="E856" i="2"/>
  <c r="E854" i="2"/>
  <c r="E858" i="2"/>
  <c r="E861" i="2"/>
  <c r="E846" i="2"/>
  <c r="E843" i="2"/>
  <c r="E845" i="2"/>
  <c r="E808" i="2"/>
  <c r="E844" i="2"/>
  <c r="E837" i="2"/>
  <c r="E839" i="2"/>
  <c r="E836" i="2"/>
  <c r="E842" i="2"/>
  <c r="E840" i="2"/>
  <c r="E841" i="2"/>
  <c r="E838" i="2"/>
  <c r="E834" i="2"/>
  <c r="D837" i="2"/>
  <c r="D839" i="2"/>
  <c r="D836" i="2"/>
  <c r="D842" i="2"/>
  <c r="D840" i="2"/>
  <c r="D841" i="2"/>
  <c r="D838" i="2"/>
  <c r="D843" i="2"/>
  <c r="D845" i="2"/>
  <c r="D808" i="2"/>
  <c r="D844" i="2"/>
  <c r="I834" i="2"/>
  <c r="I838" i="2"/>
  <c r="I840" i="2"/>
  <c r="I842" i="2"/>
  <c r="I836" i="2"/>
  <c r="I839" i="2"/>
  <c r="I837" i="2"/>
  <c r="I844" i="2"/>
  <c r="I808" i="2"/>
  <c r="I845" i="2"/>
  <c r="D856" i="2"/>
  <c r="D854" i="2"/>
  <c r="D858" i="2"/>
  <c r="D861" i="2"/>
  <c r="D877" i="2"/>
  <c r="D864" i="2"/>
  <c r="D866" i="2"/>
  <c r="I846" i="2"/>
  <c r="I861" i="2"/>
  <c r="I854" i="2"/>
  <c r="I856" i="2"/>
  <c r="I859" i="2"/>
  <c r="I855" i="2"/>
  <c r="I857" i="2"/>
  <c r="I877" i="2"/>
  <c r="I863" i="2"/>
  <c r="I860" i="2"/>
  <c r="I865" i="2"/>
  <c r="E32" i="6" l="1"/>
  <c r="E31" i="6"/>
  <c r="F134" i="17" l="1"/>
  <c r="I134" i="17" s="1"/>
  <c r="E134" i="17"/>
  <c r="F27" i="10"/>
  <c r="E27" i="10"/>
  <c r="I727" i="4"/>
  <c r="I756" i="4"/>
  <c r="I757" i="4"/>
  <c r="F792" i="4"/>
  <c r="I792" i="4" s="1"/>
  <c r="E792" i="4"/>
  <c r="F758" i="4"/>
  <c r="I758" i="4" s="1"/>
  <c r="E758" i="4"/>
  <c r="F757" i="4"/>
  <c r="E757" i="4"/>
  <c r="F756" i="4"/>
  <c r="E756" i="4"/>
  <c r="F746" i="4"/>
  <c r="I746" i="4" s="1"/>
  <c r="E746" i="4"/>
  <c r="F745" i="4"/>
  <c r="I745" i="4" s="1"/>
  <c r="E745" i="4"/>
  <c r="F739" i="4"/>
  <c r="I739" i="4" s="1"/>
  <c r="E739" i="4"/>
  <c r="F727" i="4"/>
  <c r="E727" i="4"/>
  <c r="F726" i="4"/>
  <c r="I726" i="4" s="1"/>
  <c r="E726" i="4"/>
  <c r="F725" i="4"/>
  <c r="E725" i="4"/>
  <c r="I1032" i="2"/>
  <c r="I1033" i="2"/>
  <c r="I1045" i="2"/>
  <c r="I1046" i="2"/>
  <c r="I1052" i="2"/>
  <c r="I1053" i="2"/>
  <c r="I1069" i="2"/>
  <c r="I1076" i="2"/>
  <c r="F1094" i="2"/>
  <c r="I1094" i="2" s="1"/>
  <c r="E1094" i="2"/>
  <c r="F1076" i="2"/>
  <c r="E1076" i="2"/>
  <c r="F1069" i="2"/>
  <c r="E1069" i="2"/>
  <c r="F1053" i="2"/>
  <c r="E1053" i="2"/>
  <c r="F1052" i="2"/>
  <c r="E1052" i="2"/>
  <c r="F1046" i="2"/>
  <c r="E1046" i="2"/>
  <c r="F1045" i="2"/>
  <c r="E1045" i="2"/>
  <c r="F1033" i="2"/>
  <c r="E1033" i="2"/>
  <c r="F1032" i="2"/>
  <c r="E1032" i="2"/>
  <c r="F99" i="3"/>
  <c r="J99" i="3" s="1"/>
  <c r="F97" i="3"/>
  <c r="J97" i="3" s="1"/>
  <c r="F89" i="3"/>
  <c r="J89" i="3" l="1"/>
  <c r="I725" i="4"/>
  <c r="F247" i="8"/>
  <c r="I247" i="8" s="1"/>
  <c r="E247" i="8"/>
  <c r="F246" i="8"/>
  <c r="I246" i="8" s="1"/>
  <c r="E246" i="8"/>
  <c r="F245" i="8"/>
  <c r="I245" i="8" s="1"/>
  <c r="E245" i="8"/>
  <c r="F244" i="8"/>
  <c r="E244" i="8"/>
  <c r="F139" i="17"/>
  <c r="I139" i="17" s="1"/>
  <c r="E139" i="17"/>
  <c r="F138" i="17"/>
  <c r="I138" i="17" s="1"/>
  <c r="E138" i="17"/>
  <c r="F137" i="17"/>
  <c r="I137" i="17" s="1"/>
  <c r="E137" i="17"/>
  <c r="F136" i="17"/>
  <c r="I136" i="17" s="1"/>
  <c r="E136" i="17"/>
  <c r="F135" i="17"/>
  <c r="I135" i="17" s="1"/>
  <c r="E135" i="17"/>
  <c r="F132" i="17"/>
  <c r="I132" i="17" s="1"/>
  <c r="E132" i="17"/>
  <c r="F131" i="17"/>
  <c r="I131" i="17" s="1"/>
  <c r="E131" i="17"/>
  <c r="F130" i="17"/>
  <c r="I130" i="17" s="1"/>
  <c r="E130" i="17"/>
  <c r="F129" i="17"/>
  <c r="I129" i="17" s="1"/>
  <c r="E129" i="17"/>
  <c r="F128" i="17"/>
  <c r="I128" i="17" s="1"/>
  <c r="E128" i="17"/>
  <c r="F127" i="17"/>
  <c r="I127" i="17" s="1"/>
  <c r="E127" i="17"/>
  <c r="F315" i="9"/>
  <c r="I315" i="9" s="1"/>
  <c r="E315" i="9"/>
  <c r="E33" i="5"/>
  <c r="E34" i="5"/>
  <c r="E35" i="5"/>
  <c r="F35" i="5"/>
  <c r="I35" i="5" s="1"/>
  <c r="F34" i="5"/>
  <c r="I34" i="5" s="1"/>
  <c r="F33" i="5"/>
  <c r="I33" i="5" s="1"/>
  <c r="I244" i="8" l="1"/>
  <c r="E723" i="4"/>
  <c r="I723" i="4"/>
  <c r="I252" i="8"/>
  <c r="I253" i="8"/>
  <c r="E253" i="8"/>
  <c r="E252" i="8"/>
  <c r="E133" i="17"/>
  <c r="E114" i="17"/>
  <c r="E116" i="17"/>
  <c r="I116" i="17"/>
  <c r="I114" i="17"/>
  <c r="I133" i="17"/>
  <c r="I292" i="9"/>
  <c r="I301" i="9"/>
  <c r="I317" i="9"/>
  <c r="E317" i="9"/>
  <c r="E301" i="9"/>
  <c r="E292" i="9"/>
  <c r="E49" i="10"/>
  <c r="I28" i="11"/>
  <c r="I29" i="11"/>
  <c r="I43" i="11"/>
  <c r="E43" i="11"/>
  <c r="E29" i="11"/>
  <c r="E28" i="11"/>
  <c r="I715" i="4"/>
  <c r="I722" i="4"/>
  <c r="I724" i="4"/>
  <c r="I731" i="4"/>
  <c r="I732" i="4"/>
  <c r="I733" i="4"/>
  <c r="I734" i="4"/>
  <c r="I738" i="4"/>
  <c r="E738" i="4"/>
  <c r="E734" i="4"/>
  <c r="E733" i="4"/>
  <c r="E732" i="4"/>
  <c r="E731" i="4"/>
  <c r="E724" i="4"/>
  <c r="E722" i="4"/>
  <c r="E715" i="4"/>
  <c r="I981" i="2"/>
  <c r="I982" i="2"/>
  <c r="I983" i="2"/>
  <c r="I998" i="2"/>
  <c r="E998" i="2"/>
  <c r="E983" i="2"/>
  <c r="E982" i="2"/>
  <c r="E981" i="2"/>
  <c r="J91" i="3"/>
  <c r="J93" i="3"/>
  <c r="J94" i="3"/>
  <c r="R13" i="29" l="1"/>
  <c r="D878" i="2"/>
  <c r="D886" i="2"/>
  <c r="D888" i="2"/>
  <c r="D887" i="2"/>
  <c r="D889" i="2"/>
  <c r="I936" i="2"/>
  <c r="I878" i="2"/>
  <c r="I885" i="2"/>
  <c r="I889" i="2"/>
  <c r="I937" i="2"/>
  <c r="I887" i="2"/>
  <c r="I888" i="2"/>
  <c r="D898" i="2"/>
  <c r="D899" i="2"/>
  <c r="D902" i="2"/>
  <c r="D903" i="2"/>
  <c r="D897" i="2"/>
  <c r="D892" i="2"/>
  <c r="D896" i="2"/>
  <c r="D894" i="2"/>
  <c r="I886" i="2"/>
  <c r="I894" i="2"/>
  <c r="I896" i="2"/>
  <c r="I892" i="2"/>
  <c r="I903" i="2"/>
  <c r="I902" i="2"/>
  <c r="I899" i="2"/>
  <c r="I898" i="2"/>
  <c r="I893" i="2"/>
  <c r="I895" i="2"/>
  <c r="I1029" i="2"/>
  <c r="E35" i="7" l="1"/>
  <c r="I35" i="7"/>
  <c r="E36" i="7"/>
  <c r="I36" i="7"/>
  <c r="E34" i="6"/>
  <c r="E33" i="6"/>
  <c r="E272" i="9"/>
  <c r="I272" i="9"/>
  <c r="E645" i="4"/>
  <c r="I645" i="4"/>
  <c r="I827" i="4" l="1"/>
  <c r="F843" i="4"/>
  <c r="I843" i="4" s="1"/>
  <c r="E843" i="4"/>
  <c r="F842" i="4"/>
  <c r="I842" i="4" s="1"/>
  <c r="E842" i="4"/>
  <c r="F841" i="4"/>
  <c r="E841" i="4"/>
  <c r="F827" i="4"/>
  <c r="E827" i="4"/>
  <c r="F826" i="4"/>
  <c r="I826" i="4" s="1"/>
  <c r="E826" i="4"/>
  <c r="F816" i="4"/>
  <c r="I816" i="4" s="1"/>
  <c r="E816" i="4"/>
  <c r="F144" i="17"/>
  <c r="I144" i="17" s="1"/>
  <c r="E144" i="17"/>
  <c r="F350" i="9"/>
  <c r="I350" i="9" s="1"/>
  <c r="E350" i="9"/>
  <c r="F349" i="9"/>
  <c r="I349" i="9" s="1"/>
  <c r="E349" i="9"/>
  <c r="F336" i="9"/>
  <c r="I336" i="9" s="1"/>
  <c r="E336" i="9"/>
  <c r="F334" i="9"/>
  <c r="I334" i="9" s="1"/>
  <c r="E334" i="9"/>
  <c r="F793" i="4"/>
  <c r="E793" i="4"/>
  <c r="I1095" i="2"/>
  <c r="I1096" i="2"/>
  <c r="I1097" i="2"/>
  <c r="I1098" i="2"/>
  <c r="I1107" i="2"/>
  <c r="F1107" i="2"/>
  <c r="E1107" i="2"/>
  <c r="F1098" i="2"/>
  <c r="E1098" i="2"/>
  <c r="F1097" i="2"/>
  <c r="E1097" i="2"/>
  <c r="F1096" i="2"/>
  <c r="E1096" i="2"/>
  <c r="F1095" i="2"/>
  <c r="E1095" i="2"/>
  <c r="E112" i="3"/>
  <c r="E103" i="3"/>
  <c r="F112" i="3"/>
  <c r="J112" i="3" s="1"/>
  <c r="F103" i="3"/>
  <c r="J103" i="3" l="1"/>
  <c r="I793" i="4"/>
  <c r="I254" i="8"/>
  <c r="I256" i="8"/>
  <c r="I259" i="8"/>
  <c r="I261" i="8"/>
  <c r="I264" i="8"/>
  <c r="I267" i="8"/>
  <c r="E267" i="8"/>
  <c r="E264" i="8"/>
  <c r="E261" i="8"/>
  <c r="E259" i="8"/>
  <c r="E256" i="8"/>
  <c r="E254" i="8"/>
  <c r="E192" i="17"/>
  <c r="I192" i="17"/>
  <c r="I50" i="5"/>
  <c r="E50" i="5"/>
  <c r="I318" i="9"/>
  <c r="I329" i="9"/>
  <c r="I332" i="9"/>
  <c r="I333" i="9"/>
  <c r="E333" i="9"/>
  <c r="E332" i="9"/>
  <c r="E329" i="9"/>
  <c r="E318" i="9"/>
  <c r="I749" i="4"/>
  <c r="I750" i="4"/>
  <c r="I751" i="4"/>
  <c r="I752" i="4"/>
  <c r="I753" i="4"/>
  <c r="I754" i="4"/>
  <c r="I755" i="4"/>
  <c r="I771" i="4"/>
  <c r="I772" i="4"/>
  <c r="I773" i="4"/>
  <c r="I774" i="4"/>
  <c r="I786" i="4"/>
  <c r="I790" i="4"/>
  <c r="I791" i="4"/>
  <c r="I796" i="4"/>
  <c r="I797" i="4"/>
  <c r="I798" i="4"/>
  <c r="I799" i="4"/>
  <c r="I810" i="4"/>
  <c r="I811" i="4"/>
  <c r="I817" i="4"/>
  <c r="I819" i="4"/>
  <c r="I820" i="4"/>
  <c r="I821" i="4"/>
  <c r="I824" i="4"/>
  <c r="I825" i="4"/>
  <c r="I833" i="4"/>
  <c r="E833" i="4"/>
  <c r="E825" i="4"/>
  <c r="E824" i="4"/>
  <c r="E821" i="4"/>
  <c r="E820" i="4"/>
  <c r="E819" i="4"/>
  <c r="E817" i="4"/>
  <c r="E811" i="4"/>
  <c r="E810" i="4"/>
  <c r="E799" i="4"/>
  <c r="E798" i="4"/>
  <c r="E797" i="4"/>
  <c r="E796" i="4"/>
  <c r="E791" i="4"/>
  <c r="E790" i="4"/>
  <c r="E786" i="4"/>
  <c r="E774" i="4"/>
  <c r="E773" i="4"/>
  <c r="E772" i="4"/>
  <c r="E771" i="4"/>
  <c r="E755" i="4"/>
  <c r="E754" i="4"/>
  <c r="E753" i="4"/>
  <c r="E752" i="4"/>
  <c r="E751" i="4"/>
  <c r="E750" i="4"/>
  <c r="E749" i="4"/>
  <c r="I999" i="2"/>
  <c r="I1000" i="2"/>
  <c r="I1001" i="2"/>
  <c r="I1003" i="2"/>
  <c r="I1004" i="2"/>
  <c r="I1036" i="2"/>
  <c r="I1037" i="2"/>
  <c r="I1044" i="2"/>
  <c r="I1049" i="2"/>
  <c r="I1050" i="2"/>
  <c r="I1062" i="2"/>
  <c r="I1067" i="2"/>
  <c r="I1068" i="2"/>
  <c r="I1073" i="2"/>
  <c r="I1079" i="2"/>
  <c r="I1080" i="2"/>
  <c r="I1116" i="2"/>
  <c r="I1117" i="2"/>
  <c r="E1117" i="2"/>
  <c r="E1116" i="2"/>
  <c r="E1080" i="2"/>
  <c r="E1079" i="2"/>
  <c r="E1073" i="2"/>
  <c r="E1068" i="2"/>
  <c r="E1067" i="2"/>
  <c r="E1062" i="2"/>
  <c r="E1050" i="2"/>
  <c r="E1049" i="2"/>
  <c r="E1044" i="2"/>
  <c r="E1037" i="2"/>
  <c r="E1036" i="2"/>
  <c r="E1004" i="2"/>
  <c r="E1003" i="2"/>
  <c r="E1001" i="2"/>
  <c r="E1000" i="2"/>
  <c r="E999" i="2"/>
  <c r="J95" i="3"/>
  <c r="J96" i="3"/>
  <c r="J107" i="3"/>
  <c r="J108" i="3"/>
  <c r="F33" i="11" l="1"/>
  <c r="I33" i="11" s="1"/>
  <c r="E33" i="11"/>
  <c r="F32" i="11"/>
  <c r="I32" i="11" s="1"/>
  <c r="E32" i="11"/>
  <c r="F31" i="11"/>
  <c r="I31" i="11" s="1"/>
  <c r="E31" i="11"/>
  <c r="F30" i="11"/>
  <c r="I30" i="11" s="1"/>
  <c r="E30" i="11"/>
  <c r="F288" i="8"/>
  <c r="I288" i="8" s="1"/>
  <c r="E288" i="8"/>
  <c r="F287" i="8"/>
  <c r="I287" i="8" s="1"/>
  <c r="E287" i="8"/>
  <c r="F283" i="8"/>
  <c r="I283" i="8" s="1"/>
  <c r="E283" i="8"/>
  <c r="F282" i="8"/>
  <c r="I282" i="8" s="1"/>
  <c r="E282" i="8"/>
  <c r="F281" i="8"/>
  <c r="I281" i="8" s="1"/>
  <c r="E281" i="8"/>
  <c r="F278" i="8"/>
  <c r="I278" i="8" s="1"/>
  <c r="E278" i="8"/>
  <c r="F276" i="8"/>
  <c r="I276" i="8" s="1"/>
  <c r="E276" i="8"/>
  <c r="F272" i="8"/>
  <c r="I272" i="8" s="1"/>
  <c r="E272" i="8"/>
  <c r="F271" i="8"/>
  <c r="I271" i="8" s="1"/>
  <c r="E271" i="8"/>
  <c r="F270" i="8"/>
  <c r="I270" i="8" s="1"/>
  <c r="E270" i="8"/>
  <c r="F265" i="8"/>
  <c r="I265" i="8" s="1"/>
  <c r="E265" i="8"/>
  <c r="F258" i="8"/>
  <c r="I258" i="8" s="1"/>
  <c r="E258" i="8"/>
  <c r="F257" i="8"/>
  <c r="I257" i="8" s="1"/>
  <c r="E257" i="8"/>
  <c r="F255" i="8"/>
  <c r="I255" i="8" s="1"/>
  <c r="E255" i="8"/>
  <c r="F250" i="8"/>
  <c r="I250" i="8" s="1"/>
  <c r="E250" i="8"/>
  <c r="F249" i="8"/>
  <c r="E249" i="8"/>
  <c r="I169" i="17"/>
  <c r="I168" i="17"/>
  <c r="I167" i="17"/>
  <c r="I164" i="17"/>
  <c r="I165" i="17"/>
  <c r="I166" i="17"/>
  <c r="I161" i="17"/>
  <c r="I162" i="17"/>
  <c r="I163" i="17"/>
  <c r="I160" i="17"/>
  <c r="I159" i="17"/>
  <c r="I155" i="17"/>
  <c r="I156" i="17"/>
  <c r="I157" i="17"/>
  <c r="I158" i="17"/>
  <c r="I153" i="17"/>
  <c r="I154" i="17"/>
  <c r="I149" i="17"/>
  <c r="I151" i="17"/>
  <c r="I152" i="17"/>
  <c r="I146" i="17"/>
  <c r="I147" i="17"/>
  <c r="I148" i="17"/>
  <c r="I145" i="17"/>
  <c r="I143" i="17"/>
  <c r="I142" i="17"/>
  <c r="I141" i="17"/>
  <c r="I140" i="17"/>
  <c r="F371" i="9"/>
  <c r="I371" i="9" s="1"/>
  <c r="E371" i="9"/>
  <c r="F370" i="9"/>
  <c r="I370" i="9" s="1"/>
  <c r="E370" i="9"/>
  <c r="F369" i="9"/>
  <c r="I369" i="9" s="1"/>
  <c r="E369" i="9"/>
  <c r="F367" i="9"/>
  <c r="I367" i="9" s="1"/>
  <c r="E367" i="9"/>
  <c r="F366" i="9"/>
  <c r="I366" i="9" s="1"/>
  <c r="E366" i="9"/>
  <c r="F365" i="9"/>
  <c r="I365" i="9" s="1"/>
  <c r="E365" i="9"/>
  <c r="F363" i="9"/>
  <c r="I363" i="9" s="1"/>
  <c r="E363" i="9"/>
  <c r="F362" i="9"/>
  <c r="I362" i="9" s="1"/>
  <c r="E362" i="9"/>
  <c r="F361" i="9"/>
  <c r="I361" i="9" s="1"/>
  <c r="E361" i="9"/>
  <c r="F360" i="9"/>
  <c r="I360" i="9" s="1"/>
  <c r="E360" i="9"/>
  <c r="F357" i="9"/>
  <c r="I357" i="9" s="1"/>
  <c r="E357" i="9"/>
  <c r="F343" i="9"/>
  <c r="I343" i="9" s="1"/>
  <c r="E343" i="9"/>
  <c r="F340" i="9"/>
  <c r="I340" i="9" s="1"/>
  <c r="E340" i="9"/>
  <c r="F339" i="9"/>
  <c r="I339" i="9" s="1"/>
  <c r="E339" i="9"/>
  <c r="F338" i="9"/>
  <c r="I338" i="9" s="1"/>
  <c r="E338" i="9"/>
  <c r="F337" i="9"/>
  <c r="I337" i="9" s="1"/>
  <c r="E337" i="9"/>
  <c r="F335" i="9"/>
  <c r="I335" i="9" s="1"/>
  <c r="E335" i="9"/>
  <c r="F331" i="9"/>
  <c r="I331" i="9" s="1"/>
  <c r="E331" i="9"/>
  <c r="F328" i="9"/>
  <c r="I328" i="9" s="1"/>
  <c r="E328" i="9"/>
  <c r="F327" i="9"/>
  <c r="I327" i="9" s="1"/>
  <c r="E327" i="9"/>
  <c r="F326" i="9"/>
  <c r="E326" i="9"/>
  <c r="F325" i="9"/>
  <c r="I325" i="9" s="1"/>
  <c r="E325" i="9"/>
  <c r="F324" i="9"/>
  <c r="I324" i="9" s="1"/>
  <c r="E324" i="9"/>
  <c r="F323" i="9"/>
  <c r="I323" i="9" s="1"/>
  <c r="E323" i="9"/>
  <c r="F322" i="9"/>
  <c r="I322" i="9" s="1"/>
  <c r="E322" i="9"/>
  <c r="F316" i="9"/>
  <c r="I316" i="9" s="1"/>
  <c r="E316" i="9"/>
  <c r="E37" i="5"/>
  <c r="E38" i="5"/>
  <c r="E39" i="5"/>
  <c r="E40" i="5"/>
  <c r="E41" i="5"/>
  <c r="E42" i="5"/>
  <c r="E43" i="5"/>
  <c r="E44" i="5"/>
  <c r="E45" i="5"/>
  <c r="F51" i="5"/>
  <c r="I51" i="5" s="1"/>
  <c r="F49" i="5"/>
  <c r="I49" i="5" s="1"/>
  <c r="F48" i="5"/>
  <c r="I48" i="5" s="1"/>
  <c r="F47" i="5"/>
  <c r="I47" i="5" s="1"/>
  <c r="F46" i="5"/>
  <c r="I46" i="5" s="1"/>
  <c r="F45" i="5"/>
  <c r="I45" i="5" s="1"/>
  <c r="F44" i="5"/>
  <c r="I44" i="5" s="1"/>
  <c r="F43" i="5"/>
  <c r="I43" i="5" s="1"/>
  <c r="F42" i="5"/>
  <c r="I42" i="5" s="1"/>
  <c r="F41" i="5"/>
  <c r="I41" i="5" s="1"/>
  <c r="F40" i="5"/>
  <c r="I40" i="5" s="1"/>
  <c r="F39" i="5"/>
  <c r="I39" i="5" s="1"/>
  <c r="F38" i="5"/>
  <c r="I38" i="5" s="1"/>
  <c r="F37" i="5"/>
  <c r="I37" i="5" s="1"/>
  <c r="I249" i="8" l="1"/>
  <c r="E280" i="9"/>
  <c r="E279" i="9"/>
  <c r="I279" i="9"/>
  <c r="I280" i="9"/>
  <c r="D908" i="2"/>
  <c r="D934" i="2"/>
  <c r="D931" i="2"/>
  <c r="E932" i="2"/>
  <c r="E933" i="2"/>
  <c r="E918" i="2"/>
  <c r="E917" i="2"/>
  <c r="D918" i="2"/>
  <c r="D917" i="2"/>
  <c r="D933" i="2"/>
  <c r="I993" i="2"/>
  <c r="I908" i="2"/>
  <c r="I934" i="2"/>
  <c r="I918" i="2"/>
  <c r="I933" i="2"/>
  <c r="D932" i="2"/>
  <c r="E940" i="2"/>
  <c r="E942" i="2"/>
  <c r="E941" i="2"/>
  <c r="D942" i="2"/>
  <c r="D941" i="2"/>
  <c r="E953" i="2"/>
  <c r="E951" i="2"/>
  <c r="E950" i="2"/>
  <c r="E952" i="2"/>
  <c r="D952" i="2"/>
  <c r="I932" i="2"/>
  <c r="I941" i="2"/>
  <c r="I942" i="2"/>
  <c r="I940" i="2"/>
  <c r="I952" i="2"/>
  <c r="I950" i="2"/>
  <c r="I951" i="2"/>
  <c r="E967" i="2"/>
  <c r="D967" i="2"/>
  <c r="E965" i="2"/>
  <c r="E969" i="2"/>
  <c r="E963" i="2"/>
  <c r="E964" i="2"/>
  <c r="D965" i="2"/>
  <c r="D969" i="2"/>
  <c r="D963" i="2"/>
  <c r="D964" i="2"/>
  <c r="E968" i="2"/>
  <c r="E966" i="2"/>
  <c r="E970" i="2"/>
  <c r="E971" i="2"/>
  <c r="E973" i="2"/>
  <c r="E974" i="2"/>
  <c r="D974" i="2"/>
  <c r="I969" i="2"/>
  <c r="I965" i="2"/>
  <c r="I971" i="2"/>
  <c r="I970" i="2"/>
  <c r="I966" i="2"/>
  <c r="I964" i="2"/>
  <c r="I967" i="2"/>
  <c r="I968" i="2"/>
  <c r="I953" i="2"/>
  <c r="I974" i="2"/>
  <c r="E980" i="2"/>
  <c r="E979" i="2"/>
  <c r="E978" i="2"/>
  <c r="E976" i="2"/>
  <c r="E977" i="2"/>
  <c r="D979" i="2"/>
  <c r="D978" i="2"/>
  <c r="D976" i="2"/>
  <c r="D977" i="2"/>
  <c r="E986" i="2"/>
  <c r="E988" i="2"/>
  <c r="E987" i="2"/>
  <c r="E989" i="2"/>
  <c r="D987" i="2"/>
  <c r="D989" i="2"/>
  <c r="E991" i="2"/>
  <c r="E990" i="2"/>
  <c r="E992" i="2"/>
  <c r="D991" i="2"/>
  <c r="D990" i="2"/>
  <c r="D992" i="2"/>
  <c r="I976" i="2"/>
  <c r="I978" i="2"/>
  <c r="I979" i="2"/>
  <c r="I980" i="2"/>
  <c r="I989" i="2"/>
  <c r="I987" i="2"/>
  <c r="I988" i="2"/>
  <c r="I986" i="2"/>
  <c r="I973" i="2"/>
  <c r="I977" i="2"/>
  <c r="E38" i="7" l="1"/>
  <c r="I38" i="7"/>
  <c r="E230" i="8"/>
  <c r="E37" i="7"/>
  <c r="I37" i="7"/>
  <c r="E221" i="8"/>
  <c r="E679" i="4"/>
  <c r="I679" i="4"/>
  <c r="R19" i="29" s="1"/>
  <c r="E678" i="4"/>
  <c r="E680" i="4"/>
  <c r="E231" i="8"/>
  <c r="E232" i="8"/>
  <c r="E233" i="8"/>
  <c r="E242" i="8"/>
  <c r="E29" i="10"/>
  <c r="E28" i="10"/>
  <c r="E35" i="6"/>
  <c r="E36" i="6"/>
  <c r="E39" i="6"/>
  <c r="E38" i="6"/>
  <c r="E2" i="25"/>
  <c r="E37" i="6"/>
  <c r="F41" i="11" l="1"/>
  <c r="I41" i="11" s="1"/>
  <c r="E41" i="11"/>
  <c r="F40" i="11"/>
  <c r="I40" i="11" s="1"/>
  <c r="E40" i="11"/>
  <c r="F39" i="11"/>
  <c r="I39" i="11" s="1"/>
  <c r="E39" i="11"/>
  <c r="F38" i="11"/>
  <c r="I38" i="11" s="1"/>
  <c r="E38" i="11"/>
  <c r="F37" i="11"/>
  <c r="I37" i="11" s="1"/>
  <c r="E37" i="11"/>
  <c r="F36" i="11"/>
  <c r="I36" i="11" s="1"/>
  <c r="E36" i="11"/>
  <c r="F35" i="11"/>
  <c r="I35" i="11" s="1"/>
  <c r="E35" i="11"/>
  <c r="F34" i="11"/>
  <c r="I34" i="11" s="1"/>
  <c r="E34" i="11"/>
  <c r="F294" i="8"/>
  <c r="I294" i="8" s="1"/>
  <c r="E294" i="8"/>
  <c r="F293" i="8"/>
  <c r="I293" i="8" s="1"/>
  <c r="E293" i="8"/>
  <c r="F292" i="8"/>
  <c r="I292" i="8" s="1"/>
  <c r="E292" i="8"/>
  <c r="F291" i="8"/>
  <c r="I291" i="8" s="1"/>
  <c r="E291" i="8"/>
  <c r="F289" i="8"/>
  <c r="E289" i="8"/>
  <c r="I196" i="17"/>
  <c r="I189" i="17"/>
  <c r="I190" i="17"/>
  <c r="I191" i="17"/>
  <c r="I188" i="17"/>
  <c r="I187" i="17"/>
  <c r="I183" i="17"/>
  <c r="I184" i="17"/>
  <c r="I185" i="17"/>
  <c r="I186" i="17"/>
  <c r="I181" i="17"/>
  <c r="I182" i="17"/>
  <c r="I178" i="17"/>
  <c r="I179" i="17"/>
  <c r="I180" i="17"/>
  <c r="I175" i="17"/>
  <c r="I176" i="17"/>
  <c r="I177" i="17"/>
  <c r="I174" i="17"/>
  <c r="I173" i="17"/>
  <c r="I172" i="17"/>
  <c r="I171" i="17"/>
  <c r="I170" i="17"/>
  <c r="F391" i="9"/>
  <c r="I391" i="9" s="1"/>
  <c r="E391" i="9"/>
  <c r="F390" i="9"/>
  <c r="I390" i="9" s="1"/>
  <c r="E390" i="9"/>
  <c r="F389" i="9"/>
  <c r="I389" i="9" s="1"/>
  <c r="E389" i="9"/>
  <c r="F382" i="9"/>
  <c r="I382" i="9" s="1"/>
  <c r="E382" i="9"/>
  <c r="F381" i="9"/>
  <c r="I381" i="9" s="1"/>
  <c r="E381" i="9"/>
  <c r="F380" i="9"/>
  <c r="I380" i="9" s="1"/>
  <c r="E380" i="9"/>
  <c r="F379" i="9"/>
  <c r="I379" i="9" s="1"/>
  <c r="E379" i="9"/>
  <c r="F378" i="9"/>
  <c r="I378" i="9" s="1"/>
  <c r="E378" i="9"/>
  <c r="F377" i="9"/>
  <c r="I377" i="9" s="1"/>
  <c r="E377" i="9"/>
  <c r="F376" i="9"/>
  <c r="I376" i="9" s="1"/>
  <c r="E376" i="9"/>
  <c r="F375" i="9"/>
  <c r="I375" i="9" s="1"/>
  <c r="E375" i="9"/>
  <c r="I52" i="5"/>
  <c r="I289" i="8" l="1"/>
  <c r="I770" i="4"/>
  <c r="E770" i="4"/>
  <c r="I268" i="8"/>
  <c r="I269" i="8"/>
  <c r="I273" i="8"/>
  <c r="I279" i="8"/>
  <c r="I280" i="8"/>
  <c r="I298" i="8"/>
  <c r="I299" i="8"/>
  <c r="I300" i="8"/>
  <c r="I301" i="8"/>
  <c r="I303" i="8"/>
  <c r="I304" i="8"/>
  <c r="I307" i="8"/>
  <c r="E307" i="8"/>
  <c r="E304" i="8"/>
  <c r="E303" i="8"/>
  <c r="E301" i="8"/>
  <c r="E300" i="8"/>
  <c r="E299" i="8"/>
  <c r="E298" i="8"/>
  <c r="E280" i="8"/>
  <c r="E279" i="8"/>
  <c r="E273" i="8"/>
  <c r="E269" i="8"/>
  <c r="E268" i="8"/>
  <c r="I66" i="5"/>
  <c r="I92" i="5"/>
  <c r="E92" i="5"/>
  <c r="E66" i="5"/>
  <c r="I341" i="9"/>
  <c r="I342" i="9"/>
  <c r="I344" i="9"/>
  <c r="I345" i="9"/>
  <c r="I346" i="9"/>
  <c r="I347" i="9"/>
  <c r="I348" i="9"/>
  <c r="I354" i="9"/>
  <c r="I355" i="9"/>
  <c r="I358" i="9"/>
  <c r="I364" i="9"/>
  <c r="I368" i="9"/>
  <c r="E368" i="9"/>
  <c r="E364" i="9"/>
  <c r="E358" i="9"/>
  <c r="E355" i="9"/>
  <c r="E354" i="9"/>
  <c r="E348" i="9"/>
  <c r="E347" i="9"/>
  <c r="E346" i="9"/>
  <c r="E345" i="9"/>
  <c r="E344" i="9"/>
  <c r="E342" i="9"/>
  <c r="E341" i="9"/>
  <c r="I834" i="4"/>
  <c r="I835" i="4"/>
  <c r="I836" i="4"/>
  <c r="I837" i="4"/>
  <c r="I838" i="4"/>
  <c r="I839" i="4"/>
  <c r="I840" i="4"/>
  <c r="I852" i="4"/>
  <c r="I853" i="4"/>
  <c r="I854" i="4"/>
  <c r="I859" i="4"/>
  <c r="I860" i="4"/>
  <c r="I861" i="4"/>
  <c r="I862" i="4"/>
  <c r="I888" i="4"/>
  <c r="I889" i="4"/>
  <c r="I890" i="4"/>
  <c r="I896" i="4"/>
  <c r="I897" i="4"/>
  <c r="I914" i="4"/>
  <c r="I915" i="4"/>
  <c r="I916" i="4"/>
  <c r="I917" i="4"/>
  <c r="I918" i="4"/>
  <c r="I935" i="4"/>
  <c r="I936" i="4"/>
  <c r="I942" i="4"/>
  <c r="I962" i="4"/>
  <c r="I963" i="4"/>
  <c r="I964" i="4"/>
  <c r="I971" i="4"/>
  <c r="I983" i="4"/>
  <c r="I990" i="4"/>
  <c r="I991" i="4"/>
  <c r="I992" i="4"/>
  <c r="E992" i="4"/>
  <c r="E991" i="4"/>
  <c r="E990" i="4"/>
  <c r="E983" i="4"/>
  <c r="E971" i="4"/>
  <c r="E964" i="4"/>
  <c r="E963" i="4"/>
  <c r="E962" i="4"/>
  <c r="E942" i="4"/>
  <c r="E936" i="4"/>
  <c r="E935" i="4"/>
  <c r="E918" i="4"/>
  <c r="E917" i="4"/>
  <c r="E916" i="4"/>
  <c r="E915" i="4"/>
  <c r="E914" i="4"/>
  <c r="E897" i="4"/>
  <c r="E896" i="4"/>
  <c r="E890" i="4"/>
  <c r="E889" i="4"/>
  <c r="E888" i="4"/>
  <c r="E862" i="4"/>
  <c r="E861" i="4"/>
  <c r="E860" i="4"/>
  <c r="E859" i="4"/>
  <c r="E854" i="4"/>
  <c r="E853" i="4"/>
  <c r="E852" i="4"/>
  <c r="E840" i="4"/>
  <c r="E839" i="4"/>
  <c r="E838" i="4"/>
  <c r="E837" i="4"/>
  <c r="E836" i="4"/>
  <c r="E835" i="4"/>
  <c r="E834" i="4"/>
  <c r="I1127" i="2"/>
  <c r="I1128" i="2"/>
  <c r="I1129" i="2"/>
  <c r="I1130" i="2"/>
  <c r="I1169" i="2"/>
  <c r="I1190" i="2"/>
  <c r="I1191" i="2"/>
  <c r="I1192" i="2"/>
  <c r="I1193" i="2"/>
  <c r="I1227" i="2"/>
  <c r="I1232" i="2"/>
  <c r="I1236" i="2"/>
  <c r="I1237" i="2"/>
  <c r="E1237" i="2"/>
  <c r="E1236" i="2"/>
  <c r="E1232" i="2"/>
  <c r="E1227" i="2"/>
  <c r="E1193" i="2"/>
  <c r="E1192" i="2"/>
  <c r="E1191" i="2"/>
  <c r="E1190" i="2"/>
  <c r="E1169" i="2"/>
  <c r="E1130" i="2"/>
  <c r="E1129" i="2"/>
  <c r="E1128" i="2"/>
  <c r="E1127" i="2"/>
  <c r="J109" i="3"/>
  <c r="J110" i="3"/>
  <c r="J111" i="3"/>
  <c r="J114" i="3"/>
  <c r="J117" i="3"/>
  <c r="J118" i="3"/>
  <c r="J119" i="3"/>
  <c r="J121" i="3"/>
  <c r="J124" i="3"/>
  <c r="J125" i="3"/>
  <c r="F438" i="9" l="1"/>
  <c r="I438" i="9" s="1"/>
  <c r="E438" i="9"/>
  <c r="F435" i="9"/>
  <c r="I435" i="9" s="1"/>
  <c r="E435" i="9"/>
  <c r="F434" i="9"/>
  <c r="I434" i="9" s="1"/>
  <c r="E434" i="9"/>
  <c r="F426" i="9"/>
  <c r="I426" i="9" s="1"/>
  <c r="E426" i="9"/>
  <c r="F425" i="9"/>
  <c r="I425" i="9" s="1"/>
  <c r="E425" i="9"/>
  <c r="F423" i="9"/>
  <c r="I423" i="9" s="1"/>
  <c r="E423" i="9"/>
  <c r="F408" i="9"/>
  <c r="I408" i="9" s="1"/>
  <c r="E408" i="9"/>
  <c r="F407" i="9"/>
  <c r="I407" i="9" s="1"/>
  <c r="E407" i="9"/>
  <c r="F406" i="9"/>
  <c r="I406" i="9" s="1"/>
  <c r="E406" i="9"/>
  <c r="F359" i="9"/>
  <c r="I359" i="9" s="1"/>
  <c r="E359" i="9"/>
  <c r="F356" i="9"/>
  <c r="I356" i="9" s="1"/>
  <c r="E356" i="9"/>
  <c r="F353" i="9"/>
  <c r="I353" i="9" s="1"/>
  <c r="E353" i="9"/>
  <c r="F352" i="9"/>
  <c r="I352" i="9" s="1"/>
  <c r="E352" i="9"/>
  <c r="I844" i="4"/>
  <c r="I863" i="4"/>
  <c r="I961" i="4"/>
  <c r="I999" i="4"/>
  <c r="I1002" i="4"/>
  <c r="I1027" i="4"/>
  <c r="F1027" i="4"/>
  <c r="E1027" i="4"/>
  <c r="F1002" i="4"/>
  <c r="E1002" i="4"/>
  <c r="F1001" i="4"/>
  <c r="I1001" i="4" s="1"/>
  <c r="E1001" i="4"/>
  <c r="F1000" i="4"/>
  <c r="I1000" i="4" s="1"/>
  <c r="E1000" i="4"/>
  <c r="F999" i="4"/>
  <c r="E999" i="4"/>
  <c r="F998" i="4"/>
  <c r="I998" i="4" s="1"/>
  <c r="E998" i="4"/>
  <c r="F996" i="4"/>
  <c r="I996" i="4" s="1"/>
  <c r="E996" i="4"/>
  <c r="F994" i="4"/>
  <c r="I994" i="4" s="1"/>
  <c r="E994" i="4"/>
  <c r="F961" i="4"/>
  <c r="E961" i="4"/>
  <c r="F960" i="4"/>
  <c r="I960" i="4" s="1"/>
  <c r="E960" i="4"/>
  <c r="F959" i="4"/>
  <c r="I959" i="4" s="1"/>
  <c r="E959" i="4"/>
  <c r="F958" i="4"/>
  <c r="I958" i="4" s="1"/>
  <c r="E958" i="4"/>
  <c r="F957" i="4"/>
  <c r="I957" i="4" s="1"/>
  <c r="E957" i="4"/>
  <c r="F956" i="4"/>
  <c r="I956" i="4" s="1"/>
  <c r="E956" i="4"/>
  <c r="F865" i="4"/>
  <c r="I865" i="4" s="1"/>
  <c r="E865" i="4"/>
  <c r="F864" i="4"/>
  <c r="I864" i="4" s="1"/>
  <c r="E864" i="4"/>
  <c r="F863" i="4"/>
  <c r="E863" i="4"/>
  <c r="F858" i="4"/>
  <c r="I858" i="4" s="1"/>
  <c r="E858" i="4"/>
  <c r="F846" i="4"/>
  <c r="I846" i="4" s="1"/>
  <c r="E846" i="4"/>
  <c r="F845" i="4"/>
  <c r="I845" i="4" s="1"/>
  <c r="E845" i="4"/>
  <c r="F844" i="4"/>
  <c r="E844" i="4"/>
  <c r="F815" i="4"/>
  <c r="I815" i="4" s="1"/>
  <c r="E815" i="4"/>
  <c r="F801" i="4"/>
  <c r="I801" i="4" s="1"/>
  <c r="E801" i="4"/>
  <c r="F800" i="4"/>
  <c r="E800" i="4"/>
  <c r="I1112" i="2"/>
  <c r="I1113" i="2"/>
  <c r="I1118" i="2"/>
  <c r="I1196" i="2"/>
  <c r="I1238" i="2"/>
  <c r="I1263" i="2"/>
  <c r="I1265" i="2"/>
  <c r="I1267" i="2"/>
  <c r="I1293" i="2"/>
  <c r="I1294" i="2"/>
  <c r="I1327" i="2"/>
  <c r="I1328" i="2"/>
  <c r="I1330" i="2"/>
  <c r="I1331" i="2"/>
  <c r="F1332" i="2"/>
  <c r="I1332" i="2" s="1"/>
  <c r="E1332" i="2"/>
  <c r="F1331" i="2"/>
  <c r="E1331" i="2"/>
  <c r="F1330" i="2"/>
  <c r="E1330" i="2"/>
  <c r="F1329" i="2"/>
  <c r="I1329" i="2" s="1"/>
  <c r="E1329" i="2"/>
  <c r="F1328" i="2"/>
  <c r="E1328" i="2"/>
  <c r="F1327" i="2"/>
  <c r="E1327" i="2"/>
  <c r="F1294" i="2"/>
  <c r="E1294" i="2"/>
  <c r="F1293" i="2"/>
  <c r="E1293" i="2"/>
  <c r="F1267" i="2"/>
  <c r="E1267" i="2"/>
  <c r="F1266" i="2"/>
  <c r="I1266" i="2" s="1"/>
  <c r="E1266" i="2"/>
  <c r="F1265" i="2"/>
  <c r="E1265" i="2"/>
  <c r="F1264" i="2"/>
  <c r="I1264" i="2" s="1"/>
  <c r="E1264" i="2"/>
  <c r="F1263" i="2"/>
  <c r="E1263" i="2"/>
  <c r="F1262" i="2"/>
  <c r="I1262" i="2" s="1"/>
  <c r="E1262" i="2"/>
  <c r="F1239" i="2"/>
  <c r="I1239" i="2" s="1"/>
  <c r="E1239" i="2"/>
  <c r="F1238" i="2"/>
  <c r="E1238" i="2"/>
  <c r="F1196" i="2"/>
  <c r="E1196" i="2"/>
  <c r="F1118" i="2"/>
  <c r="E1118" i="2"/>
  <c r="F1113" i="2"/>
  <c r="E1113" i="2"/>
  <c r="F1112" i="2"/>
  <c r="E1112" i="2"/>
  <c r="E1103" i="2"/>
  <c r="E1100" i="2"/>
  <c r="E1099" i="2"/>
  <c r="E1106" i="2"/>
  <c r="E1102" i="2"/>
  <c r="E1105" i="2"/>
  <c r="E1104" i="2"/>
  <c r="E161" i="3"/>
  <c r="E160" i="3"/>
  <c r="E113" i="3"/>
  <c r="F161" i="3"/>
  <c r="J161" i="3" s="1"/>
  <c r="F160" i="3"/>
  <c r="J160" i="3" s="1"/>
  <c r="F113" i="3"/>
  <c r="E188" i="3"/>
  <c r="E181" i="3"/>
  <c r="J113" i="3" l="1"/>
  <c r="I800" i="4"/>
  <c r="D1104" i="2"/>
  <c r="D1105" i="2"/>
  <c r="D1102" i="2"/>
  <c r="D1106" i="2"/>
  <c r="D1099" i="2"/>
  <c r="D1100" i="2"/>
  <c r="D1103" i="2"/>
  <c r="I1106" i="2"/>
  <c r="I1099" i="2"/>
  <c r="I1105" i="2"/>
  <c r="I1103" i="2"/>
  <c r="E1002" i="2" l="1"/>
  <c r="E1009" i="2"/>
  <c r="E1010" i="2"/>
  <c r="E1016" i="2"/>
  <c r="E1017" i="2"/>
  <c r="E1028" i="2"/>
  <c r="E1034" i="2"/>
  <c r="E1035" i="2"/>
  <c r="E1039" i="2"/>
  <c r="I1002" i="2"/>
  <c r="D1002" i="2"/>
  <c r="D1009" i="2"/>
  <c r="D1010" i="2"/>
  <c r="D1016" i="2"/>
  <c r="D1017" i="2"/>
  <c r="D1028" i="2"/>
  <c r="D957" i="2"/>
  <c r="D1034" i="2"/>
  <c r="D1035" i="2"/>
  <c r="I1010" i="2"/>
  <c r="I1016" i="2"/>
  <c r="I1028" i="2"/>
  <c r="I1034" i="2"/>
  <c r="I1035" i="2"/>
  <c r="E1042" i="2"/>
  <c r="E1038" i="2"/>
  <c r="E1043" i="2"/>
  <c r="E1040" i="2"/>
  <c r="E1047" i="2"/>
  <c r="E1048" i="2"/>
  <c r="E1041" i="2"/>
  <c r="E1054" i="2"/>
  <c r="E1059" i="2"/>
  <c r="E1061" i="2"/>
  <c r="E1063" i="2"/>
  <c r="E1066" i="2"/>
  <c r="E1065" i="2"/>
  <c r="E1064" i="2"/>
  <c r="E1070" i="2"/>
  <c r="E1071" i="2"/>
  <c r="E1072" i="2"/>
  <c r="E1077" i="2"/>
  <c r="E1078" i="2"/>
  <c r="E1085" i="2"/>
  <c r="E1084" i="2"/>
  <c r="E1086" i="2"/>
  <c r="E1093" i="2"/>
  <c r="E1109" i="2"/>
  <c r="E1108" i="2"/>
  <c r="E1110" i="2"/>
  <c r="E1111" i="2"/>
  <c r="D1038" i="2"/>
  <c r="D1043" i="2"/>
  <c r="D1040" i="2"/>
  <c r="D1047" i="2"/>
  <c r="D1048" i="2"/>
  <c r="D1054" i="2"/>
  <c r="D1059" i="2"/>
  <c r="D1061" i="2"/>
  <c r="I1039" i="2"/>
  <c r="I1042" i="2"/>
  <c r="I1038" i="2"/>
  <c r="I1043" i="2"/>
  <c r="I1047" i="2"/>
  <c r="I1048" i="2"/>
  <c r="I1041" i="2"/>
  <c r="I1054" i="2"/>
  <c r="I1059" i="2"/>
  <c r="D1063" i="2"/>
  <c r="D1066" i="2"/>
  <c r="D1065" i="2"/>
  <c r="D1070" i="2"/>
  <c r="D1085" i="2"/>
  <c r="D1084" i="2"/>
  <c r="D1086" i="2"/>
  <c r="D1093" i="2"/>
  <c r="I1070" i="2"/>
  <c r="I1071" i="2"/>
  <c r="I1072" i="2"/>
  <c r="I1077" i="2"/>
  <c r="I1061" i="2"/>
  <c r="I1063" i="2"/>
  <c r="I1066" i="2"/>
  <c r="I1065" i="2"/>
  <c r="I1078" i="2"/>
  <c r="I1084" i="2"/>
  <c r="I1086" i="2"/>
  <c r="I1093" i="2"/>
  <c r="E248" i="8" l="1"/>
  <c r="E40" i="6"/>
  <c r="E789" i="4"/>
  <c r="I789" i="4"/>
  <c r="Q19" i="29" s="1"/>
  <c r="E260" i="8"/>
  <c r="E42" i="7"/>
  <c r="I42" i="7"/>
  <c r="E262" i="8"/>
  <c r="E263" i="8"/>
  <c r="E832" i="4"/>
  <c r="I832" i="4"/>
  <c r="E266" i="8"/>
  <c r="I870" i="4" l="1"/>
  <c r="I993" i="4"/>
  <c r="I995" i="4"/>
  <c r="I904" i="4"/>
  <c r="I997" i="4"/>
  <c r="I1009" i="4"/>
  <c r="I1010" i="4"/>
  <c r="I1011" i="4"/>
  <c r="I1012" i="4"/>
  <c r="I933" i="4"/>
  <c r="I934" i="4"/>
  <c r="I1013" i="4"/>
  <c r="I1014" i="4"/>
  <c r="I1028" i="4"/>
  <c r="I1057" i="4"/>
  <c r="I1059" i="4"/>
  <c r="I1089" i="4"/>
  <c r="I1090" i="4"/>
  <c r="I1091" i="4"/>
  <c r="I1092" i="4"/>
  <c r="I1029" i="4"/>
  <c r="I1030" i="4"/>
  <c r="I1031" i="4"/>
  <c r="I1034" i="4"/>
  <c r="I1035" i="4"/>
  <c r="I1036" i="4"/>
  <c r="I1060" i="4"/>
  <c r="I1064" i="4"/>
  <c r="I1065" i="4"/>
  <c r="I1093" i="4"/>
  <c r="I1094" i="4"/>
  <c r="I1066" i="4"/>
  <c r="I1067" i="4"/>
  <c r="I1095" i="4"/>
  <c r="I1101" i="4"/>
  <c r="I1102" i="4"/>
  <c r="I1103" i="4"/>
  <c r="I1105" i="4"/>
  <c r="I1096" i="4"/>
  <c r="I1097" i="4"/>
  <c r="I1098" i="4"/>
  <c r="I1099" i="4"/>
  <c r="I1100" i="4"/>
  <c r="I1104" i="4"/>
  <c r="I1022" i="4"/>
  <c r="I1023" i="4"/>
  <c r="I1113" i="4"/>
  <c r="I1129" i="4"/>
  <c r="I1133" i="4"/>
  <c r="I1134" i="4"/>
  <c r="I1135" i="4"/>
  <c r="I1138" i="4"/>
  <c r="I1139" i="4"/>
  <c r="I1107" i="4"/>
  <c r="I1140" i="4"/>
  <c r="I1143" i="4"/>
  <c r="I1147" i="4"/>
  <c r="I1148" i="4"/>
  <c r="I1152" i="4"/>
  <c r="I1145" i="4"/>
  <c r="I1180" i="4"/>
  <c r="I1181" i="4"/>
  <c r="I1182" i="4"/>
  <c r="I1185" i="4"/>
  <c r="I1186" i="4"/>
  <c r="I1153" i="4"/>
  <c r="I1154" i="4"/>
  <c r="I1156" i="4"/>
  <c r="I1157" i="4"/>
  <c r="I1187" i="4"/>
  <c r="I1188" i="4"/>
  <c r="I1189" i="4"/>
  <c r="I1158" i="4"/>
  <c r="I1159" i="4"/>
  <c r="I1191" i="4"/>
  <c r="I1206" i="4"/>
  <c r="I1241" i="4"/>
  <c r="I1160" i="4"/>
  <c r="I1246" i="4"/>
  <c r="I1161" i="4"/>
  <c r="I1131" i="4"/>
  <c r="I1132" i="4"/>
  <c r="I1190" i="4"/>
  <c r="I1200" i="4"/>
  <c r="I1201" i="4"/>
  <c r="I1207" i="4"/>
  <c r="I1208" i="4"/>
  <c r="I1209" i="4"/>
  <c r="I1141" i="4"/>
  <c r="I1142" i="4"/>
  <c r="I1210" i="4"/>
  <c r="I1249" i="4"/>
  <c r="I1146" i="4"/>
  <c r="I1211" i="4"/>
  <c r="I1217" i="4"/>
  <c r="I1218" i="4"/>
  <c r="I1240" i="4"/>
  <c r="I1248" i="4"/>
  <c r="I1267" i="4"/>
  <c r="I1278" i="4"/>
  <c r="I1280" i="4"/>
  <c r="I1281" i="4"/>
  <c r="I1284" i="4"/>
  <c r="I1289" i="4"/>
  <c r="I1263" i="4"/>
  <c r="I1274" i="4"/>
  <c r="I1277" i="4"/>
  <c r="I1279" i="4"/>
  <c r="I1282" i="4"/>
  <c r="I1283" i="4"/>
  <c r="I1285" i="4"/>
  <c r="I1286" i="4"/>
  <c r="I1287" i="4"/>
  <c r="I1296" i="4"/>
  <c r="I1199" i="4"/>
  <c r="I1297" i="4"/>
  <c r="I1298" i="4"/>
  <c r="I1288" i="4"/>
  <c r="I1299" i="4"/>
  <c r="I1300" i="4"/>
  <c r="I1332" i="4"/>
  <c r="I1353" i="4"/>
  <c r="I1391" i="4"/>
  <c r="I1392" i="4"/>
  <c r="I1393" i="4"/>
  <c r="I1226" i="4"/>
  <c r="I1227" i="4"/>
  <c r="I1228" i="4"/>
  <c r="I1229" i="4"/>
  <c r="I1394" i="4"/>
  <c r="I1242" i="4"/>
  <c r="I1243" i="4"/>
  <c r="I1244" i="4"/>
  <c r="I1245" i="4"/>
  <c r="I1314" i="4"/>
  <c r="I1319" i="4"/>
  <c r="I1320" i="4"/>
  <c r="I1395" i="4"/>
  <c r="I1258" i="4"/>
  <c r="I1259" i="4"/>
  <c r="I1260" i="4"/>
  <c r="I1261" i="4"/>
  <c r="I1262" i="4"/>
  <c r="I1321" i="4"/>
  <c r="I1264" i="4"/>
  <c r="I1265" i="4"/>
  <c r="I1266" i="4"/>
  <c r="I1396" i="4"/>
  <c r="I1322" i="4"/>
  <c r="I1275" i="4"/>
  <c r="I1276" i="4"/>
  <c r="I1323" i="4"/>
  <c r="I1334" i="4"/>
  <c r="I1397" i="4"/>
  <c r="I1349" i="4"/>
  <c r="I1398" i="4"/>
  <c r="I1399" i="4"/>
  <c r="I1350" i="4"/>
  <c r="I1351" i="4"/>
  <c r="I1400" i="4"/>
  <c r="I1352" i="4"/>
  <c r="I1354" i="4"/>
  <c r="I1362" i="4"/>
  <c r="I1380" i="4"/>
  <c r="I1401" i="4"/>
  <c r="I1483" i="4"/>
  <c r="I1484" i="4"/>
  <c r="I1485" i="4"/>
  <c r="I1486" i="4"/>
  <c r="I1487" i="4"/>
  <c r="I1303" i="4"/>
  <c r="I1304" i="4"/>
  <c r="I1305" i="4"/>
  <c r="I1306" i="4"/>
  <c r="I1307" i="4"/>
  <c r="I1308" i="4"/>
  <c r="I1309" i="4"/>
  <c r="I1310" i="4"/>
  <c r="I1311" i="4"/>
  <c r="I1312" i="4"/>
  <c r="I1313" i="4"/>
  <c r="I1381" i="4"/>
  <c r="I1382" i="4"/>
  <c r="I1383" i="4"/>
  <c r="I1384" i="4"/>
  <c r="I1405" i="4"/>
  <c r="I1408" i="4"/>
  <c r="I1326" i="4"/>
  <c r="I1329" i="4"/>
  <c r="I1330" i="4"/>
  <c r="I1331" i="4"/>
  <c r="I1488" i="4"/>
  <c r="I1412" i="4"/>
  <c r="I1345" i="4"/>
  <c r="I1346" i="4"/>
  <c r="I1347" i="4"/>
  <c r="I1348" i="4"/>
  <c r="I1413" i="4"/>
  <c r="I1414" i="4"/>
  <c r="I1415" i="4"/>
  <c r="I1416" i="4"/>
  <c r="I1417" i="4"/>
  <c r="I1489" i="4"/>
  <c r="I1359" i="4"/>
  <c r="I1360" i="4"/>
  <c r="I1361" i="4"/>
  <c r="I1429" i="4"/>
  <c r="I1363" i="4"/>
  <c r="I1364" i="4"/>
  <c r="I1365" i="4"/>
  <c r="I1366" i="4"/>
  <c r="I1372" i="4"/>
  <c r="I1373" i="4"/>
  <c r="I1378" i="4"/>
  <c r="I1430" i="4"/>
  <c r="I1431" i="4"/>
  <c r="I1439" i="4"/>
  <c r="I1440" i="4"/>
  <c r="I1466" i="4"/>
  <c r="I1490" i="4"/>
  <c r="I1491" i="4"/>
  <c r="I1492" i="4"/>
  <c r="I1493" i="4"/>
  <c r="I1494" i="4"/>
  <c r="I1495" i="4"/>
  <c r="I1496" i="4"/>
  <c r="I1497" i="4"/>
  <c r="I1498" i="4"/>
  <c r="I1499" i="4"/>
  <c r="I1500" i="4"/>
  <c r="I1402" i="4"/>
  <c r="I1403" i="4"/>
  <c r="I1404" i="4"/>
  <c r="I1467" i="4"/>
  <c r="I1407" i="4"/>
  <c r="I1468" i="4"/>
  <c r="I1411" i="4"/>
  <c r="I1469" i="4"/>
  <c r="I1470" i="4"/>
  <c r="I1471" i="4"/>
  <c r="I1505" i="4"/>
  <c r="I1518" i="4"/>
  <c r="I1519" i="4"/>
  <c r="I1418" i="4"/>
  <c r="I1419" i="4"/>
  <c r="I1420" i="4"/>
  <c r="I1426" i="4"/>
  <c r="I1427" i="4"/>
  <c r="I1428" i="4"/>
  <c r="I1521" i="4"/>
  <c r="I1523" i="4"/>
  <c r="I1524" i="4"/>
  <c r="I1438" i="4"/>
  <c r="I1537" i="4"/>
  <c r="I1538" i="4"/>
  <c r="I1445" i="4"/>
  <c r="I1448" i="4"/>
  <c r="I1449" i="4"/>
  <c r="I1450" i="4"/>
  <c r="I1451" i="4"/>
  <c r="I1452" i="4"/>
  <c r="I1457" i="4"/>
  <c r="I1539" i="4"/>
  <c r="I1540" i="4"/>
  <c r="I1541" i="4"/>
  <c r="I1542" i="4"/>
  <c r="I1565" i="4"/>
  <c r="I1572" i="4"/>
  <c r="I1473" i="4"/>
  <c r="I1474" i="4"/>
  <c r="I1475" i="4"/>
  <c r="I1478" i="4"/>
  <c r="I1479" i="4"/>
  <c r="I1480" i="4"/>
  <c r="I1481" i="4"/>
  <c r="I1501" i="4"/>
  <c r="I1502" i="4"/>
  <c r="I1583" i="4"/>
  <c r="I161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1504" i="4"/>
  <c r="I1573" i="4"/>
  <c r="I1512" i="4"/>
  <c r="I1513" i="4"/>
  <c r="I1514" i="4"/>
  <c r="I1590" i="4"/>
  <c r="I1591" i="4"/>
  <c r="I1592" i="4"/>
  <c r="I1522" i="4"/>
  <c r="I1593" i="4"/>
  <c r="I1596" i="4"/>
  <c r="I1532" i="4"/>
  <c r="I1535" i="4"/>
  <c r="I1536" i="4"/>
  <c r="I1597" i="4"/>
  <c r="I1603" i="4"/>
  <c r="I1604" i="4"/>
  <c r="I1605" i="4"/>
  <c r="I1606" i="4"/>
  <c r="I1607" i="4"/>
  <c r="I1546" i="4"/>
  <c r="I1549" i="4"/>
  <c r="I1550" i="4"/>
  <c r="I1551" i="4"/>
  <c r="I1563" i="4"/>
  <c r="I1564" i="4"/>
  <c r="I1612" i="4"/>
  <c r="I1569" i="4"/>
  <c r="I1571" i="4"/>
  <c r="I1613" i="4"/>
  <c r="I1614" i="4"/>
  <c r="I2168" i="4"/>
  <c r="I1584" i="4"/>
  <c r="I1620" i="4"/>
  <c r="I1643" i="4"/>
  <c r="I1648" i="4"/>
  <c r="I1649" i="4"/>
  <c r="I1594" i="4"/>
  <c r="I1595" i="4"/>
  <c r="I1650" i="4"/>
  <c r="I1651" i="4"/>
  <c r="I1600" i="4"/>
  <c r="I1601" i="4"/>
  <c r="I1602" i="4"/>
  <c r="I1664" i="4"/>
  <c r="I1667" i="4"/>
  <c r="I1684" i="4"/>
  <c r="I1686" i="4"/>
  <c r="I1610" i="4"/>
  <c r="I2169" i="4"/>
  <c r="I1701" i="4"/>
  <c r="I1707" i="4"/>
  <c r="I1708" i="4"/>
  <c r="I1615" i="4"/>
  <c r="I1616" i="4"/>
  <c r="I1617" i="4"/>
  <c r="I1618" i="4"/>
  <c r="I1619" i="4"/>
  <c r="I1709" i="4"/>
  <c r="I1634" i="4"/>
  <c r="I1635" i="4"/>
  <c r="I1636" i="4"/>
  <c r="I1637" i="4"/>
  <c r="I1733" i="4"/>
  <c r="I1644" i="4"/>
  <c r="I1645" i="4"/>
  <c r="I1646" i="4"/>
  <c r="I1647" i="4"/>
  <c r="I1734" i="4"/>
  <c r="I1735" i="4"/>
  <c r="I1736" i="4"/>
  <c r="I1739" i="4"/>
  <c r="I1745" i="4"/>
  <c r="I1663" i="4"/>
  <c r="I1748" i="4"/>
  <c r="I1666" i="4"/>
  <c r="I1780" i="4"/>
  <c r="I1675" i="4"/>
  <c r="I1682" i="4"/>
  <c r="I1683" i="4"/>
  <c r="I1782" i="4"/>
  <c r="I1692" i="4"/>
  <c r="I1789" i="4"/>
  <c r="I1706" i="4"/>
  <c r="I1790" i="4"/>
  <c r="I1793" i="4"/>
  <c r="I1806" i="4"/>
  <c r="I1710" i="4"/>
  <c r="I1711" i="4"/>
  <c r="I1716" i="4"/>
  <c r="I1717" i="4"/>
  <c r="I1718" i="4"/>
  <c r="I1731" i="4"/>
  <c r="I1732" i="4"/>
  <c r="I1816" i="4"/>
  <c r="I1818" i="4"/>
  <c r="I1822" i="4"/>
  <c r="I1823" i="4"/>
  <c r="I1746" i="4"/>
  <c r="I1747" i="4"/>
  <c r="I1758" i="4"/>
  <c r="I1759" i="4"/>
  <c r="I1760" i="4"/>
  <c r="I1761" i="4"/>
  <c r="I1763" i="4"/>
  <c r="I1769" i="4"/>
  <c r="I1770" i="4"/>
  <c r="I1776" i="4"/>
  <c r="I1777" i="4"/>
  <c r="I1778" i="4"/>
  <c r="I1779" i="4"/>
  <c r="I1838" i="4"/>
  <c r="I1839" i="4"/>
  <c r="I1842" i="4"/>
  <c r="I1843" i="4"/>
  <c r="I1844" i="4"/>
  <c r="I1794" i="4"/>
  <c r="I1798" i="4"/>
  <c r="I1805" i="4"/>
  <c r="I1811" i="4"/>
  <c r="I1812" i="4"/>
  <c r="I1813" i="4"/>
  <c r="I1814" i="4"/>
  <c r="I1815" i="4"/>
  <c r="I1861" i="4"/>
  <c r="I1862" i="4"/>
  <c r="I1864" i="4"/>
  <c r="I1821" i="4"/>
  <c r="I1877" i="4"/>
  <c r="I1882" i="4"/>
  <c r="I1827" i="4"/>
  <c r="I1828" i="4"/>
  <c r="I1829" i="4"/>
  <c r="I1830" i="4"/>
  <c r="I1887" i="4"/>
  <c r="I1835" i="4"/>
  <c r="I1888" i="4"/>
  <c r="I1896" i="4"/>
  <c r="I1905" i="4"/>
  <c r="I1907" i="4"/>
  <c r="I2138" i="4"/>
  <c r="I2139" i="4"/>
  <c r="I2140" i="4"/>
  <c r="I2141" i="4"/>
  <c r="I1850" i="4"/>
  <c r="I1851" i="4"/>
  <c r="I1852" i="4"/>
  <c r="I1854" i="4"/>
  <c r="I1856" i="4"/>
  <c r="I1857" i="4"/>
  <c r="I1858" i="4"/>
  <c r="I1859" i="4"/>
  <c r="I1860" i="4"/>
  <c r="I2142" i="4"/>
  <c r="I2143" i="4"/>
  <c r="I2144" i="4"/>
  <c r="I1868" i="4"/>
  <c r="I1871" i="4"/>
  <c r="I1872" i="4"/>
  <c r="I1873" i="4"/>
  <c r="I1874" i="4"/>
  <c r="I1875" i="4"/>
  <c r="I1876" i="4"/>
  <c r="I2145" i="4"/>
  <c r="I1878" i="4"/>
  <c r="I1879" i="4"/>
  <c r="I1880" i="4"/>
  <c r="I1881" i="4"/>
  <c r="I1883" i="4"/>
  <c r="I1884" i="4"/>
  <c r="I1885" i="4"/>
  <c r="I1886" i="4"/>
  <c r="I2147" i="4"/>
  <c r="I2148" i="4"/>
  <c r="I1889" i="4"/>
  <c r="I1890" i="4"/>
  <c r="I1891" i="4"/>
  <c r="I1892" i="4"/>
  <c r="I1893" i="4"/>
  <c r="I1894" i="4"/>
  <c r="I1895" i="4"/>
  <c r="I2149" i="4"/>
  <c r="I1897" i="4"/>
  <c r="I1898" i="4"/>
  <c r="I1899" i="4"/>
  <c r="I1900" i="4"/>
  <c r="I1901" i="4"/>
  <c r="I1902" i="4"/>
  <c r="I1903" i="4"/>
  <c r="I1904" i="4"/>
  <c r="I2150" i="4"/>
  <c r="I1906" i="4"/>
  <c r="I2151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170" i="4"/>
  <c r="I2171" i="4"/>
  <c r="I2172" i="4"/>
  <c r="I2173" i="4"/>
  <c r="I2174" i="4"/>
  <c r="I2175" i="4"/>
  <c r="I2176" i="4"/>
  <c r="S19" i="29" s="1"/>
  <c r="C11" i="29"/>
  <c r="C12" i="29"/>
  <c r="D12" i="29"/>
  <c r="D20" i="29"/>
  <c r="B23" i="29"/>
  <c r="C23" i="29"/>
  <c r="D23" i="29"/>
  <c r="B26" i="29"/>
  <c r="C26" i="29"/>
  <c r="D26" i="29"/>
  <c r="B27" i="29"/>
  <c r="C27" i="29"/>
  <c r="D27" i="29"/>
  <c r="F20" i="29"/>
  <c r="I20" i="29"/>
  <c r="E23" i="29"/>
  <c r="F23" i="29"/>
  <c r="G23" i="29"/>
  <c r="H23" i="29"/>
  <c r="I23" i="29"/>
  <c r="J23" i="29"/>
  <c r="K23" i="29"/>
  <c r="L23" i="29"/>
  <c r="E26" i="29"/>
  <c r="F26" i="29"/>
  <c r="G26" i="29"/>
  <c r="H26" i="29"/>
  <c r="I26" i="29"/>
  <c r="J26" i="29"/>
  <c r="K26" i="29"/>
  <c r="L26" i="29"/>
  <c r="E27" i="29"/>
  <c r="F27" i="29"/>
  <c r="G27" i="29"/>
  <c r="H27" i="29"/>
  <c r="I27" i="29"/>
  <c r="J27" i="29"/>
  <c r="K27" i="29"/>
  <c r="L27" i="29"/>
  <c r="M23" i="29"/>
  <c r="M26" i="29"/>
  <c r="M27" i="29"/>
  <c r="Q20" i="29"/>
  <c r="R20" i="29"/>
  <c r="S20" i="29"/>
  <c r="T20" i="29"/>
  <c r="U20" i="29"/>
  <c r="R21" i="29"/>
  <c r="S21" i="29"/>
  <c r="T21" i="29"/>
  <c r="U21" i="29"/>
  <c r="Q22" i="29"/>
  <c r="R22" i="29"/>
  <c r="S22" i="29"/>
  <c r="T22" i="29"/>
  <c r="U22" i="29"/>
  <c r="O23" i="29"/>
  <c r="P23" i="29"/>
  <c r="R23" i="29"/>
  <c r="S23" i="29"/>
  <c r="T23" i="29"/>
  <c r="U23" i="29"/>
  <c r="Q24" i="29"/>
  <c r="R24" i="29"/>
  <c r="S24" i="29"/>
  <c r="T24" i="29"/>
  <c r="U24" i="29"/>
  <c r="O26" i="29"/>
  <c r="P26" i="29"/>
  <c r="Q26" i="29"/>
  <c r="R26" i="29"/>
  <c r="S26" i="29"/>
  <c r="T26" i="29"/>
  <c r="U26" i="29"/>
  <c r="O27" i="29"/>
  <c r="P27" i="29"/>
  <c r="Q27" i="29"/>
  <c r="R27" i="29"/>
  <c r="S27" i="29"/>
  <c r="T27" i="29"/>
  <c r="U27" i="29"/>
  <c r="N27" i="29"/>
  <c r="N26" i="29"/>
  <c r="N23" i="29"/>
  <c r="Q11" i="29"/>
  <c r="R11" i="29"/>
  <c r="S11" i="29"/>
  <c r="T11" i="29"/>
  <c r="U11" i="29"/>
  <c r="Q12" i="29"/>
  <c r="R12" i="29"/>
  <c r="S12" i="29"/>
  <c r="T12" i="29"/>
  <c r="U12" i="29"/>
  <c r="Q13" i="29"/>
  <c r="S13" i="29"/>
  <c r="T13" i="29"/>
  <c r="U13" i="29"/>
  <c r="I957" i="2"/>
  <c r="I1092" i="2"/>
  <c r="I1101" i="2"/>
  <c r="I1108" i="2"/>
  <c r="I1110" i="2"/>
  <c r="I1111" i="2"/>
  <c r="I1115" i="2"/>
  <c r="I1114" i="2"/>
  <c r="I1268" i="2"/>
  <c r="I1269" i="2"/>
  <c r="I1121" i="2"/>
  <c r="I1119" i="2"/>
  <c r="I1120" i="2"/>
  <c r="I1123" i="2"/>
  <c r="I1270" i="2"/>
  <c r="I1287" i="2"/>
  <c r="I1288" i="2"/>
  <c r="I1289" i="2"/>
  <c r="I1132" i="2"/>
  <c r="I1134" i="2"/>
  <c r="I1135" i="2"/>
  <c r="I1131" i="2"/>
  <c r="I1133" i="2"/>
  <c r="I1136" i="2"/>
  <c r="I1137" i="2"/>
  <c r="I1138" i="2"/>
  <c r="I1139" i="2"/>
  <c r="I1141" i="2"/>
  <c r="I1159" i="2"/>
  <c r="I1157" i="2"/>
  <c r="I1160" i="2"/>
  <c r="I1161" i="2"/>
  <c r="I1158" i="2"/>
  <c r="I1162" i="2"/>
  <c r="I1164" i="2"/>
  <c r="I1163" i="2"/>
  <c r="I1165" i="2"/>
  <c r="I1166" i="2"/>
  <c r="I1167" i="2"/>
  <c r="I1168" i="2"/>
  <c r="I1292" i="2"/>
  <c r="I1178" i="2"/>
  <c r="I1175" i="2"/>
  <c r="I1180" i="2"/>
  <c r="I1177" i="2"/>
  <c r="I1176" i="2"/>
  <c r="I1179" i="2"/>
  <c r="I1185" i="2"/>
  <c r="I1183" i="2"/>
  <c r="I1184" i="2"/>
  <c r="I1301" i="2"/>
  <c r="I1336" i="2"/>
  <c r="I1345" i="2"/>
  <c r="I1346" i="2"/>
  <c r="I1195" i="2"/>
  <c r="I1194" i="2"/>
  <c r="I1347" i="2"/>
  <c r="I1217" i="2"/>
  <c r="I1216" i="2"/>
  <c r="I1215" i="2"/>
  <c r="I1219" i="2"/>
  <c r="I1218" i="2"/>
  <c r="I1364" i="2"/>
  <c r="I1230" i="2"/>
  <c r="I1229" i="2"/>
  <c r="I1228" i="2"/>
  <c r="I1231" i="2"/>
  <c r="I1365" i="2"/>
  <c r="I1234" i="2"/>
  <c r="I1235" i="2"/>
  <c r="I1366" i="2"/>
  <c r="I1367" i="2"/>
  <c r="I1242" i="2"/>
  <c r="I1241" i="2"/>
  <c r="I1247" i="2"/>
  <c r="I1261" i="2"/>
  <c r="I1255" i="2"/>
  <c r="I1260" i="2"/>
  <c r="I1254" i="2"/>
  <c r="I1259" i="2"/>
  <c r="I1257" i="2"/>
  <c r="I1258" i="2"/>
  <c r="I1253" i="2"/>
  <c r="I1256" i="2"/>
  <c r="I1393" i="2"/>
  <c r="I1422" i="2"/>
  <c r="I1423" i="2"/>
  <c r="I1424" i="2"/>
  <c r="I1425" i="2"/>
  <c r="I1426" i="2"/>
  <c r="I1377" i="2"/>
  <c r="I1378" i="2"/>
  <c r="I1391" i="2"/>
  <c r="I1277" i="2"/>
  <c r="I1276" i="2"/>
  <c r="I1278" i="2"/>
  <c r="I1279" i="2"/>
  <c r="I1284" i="2"/>
  <c r="I1282" i="2"/>
  <c r="I1280" i="2"/>
  <c r="I1283" i="2"/>
  <c r="I1281" i="2"/>
  <c r="I1286" i="2"/>
  <c r="I1285" i="2"/>
  <c r="I1431" i="2"/>
  <c r="I1432" i="2"/>
  <c r="I1442" i="2"/>
  <c r="I1445" i="2"/>
  <c r="I1295" i="2"/>
  <c r="I1296" i="2"/>
  <c r="I1300" i="2"/>
  <c r="I1299" i="2"/>
  <c r="I1461" i="2"/>
  <c r="I1308" i="2"/>
  <c r="I1307" i="2"/>
  <c r="I1305" i="2"/>
  <c r="I1306" i="2"/>
  <c r="I1315" i="2"/>
  <c r="I1314" i="2"/>
  <c r="I1316" i="2"/>
  <c r="I1433" i="2"/>
  <c r="I1444" i="2"/>
  <c r="I1481" i="2"/>
  <c r="I1505" i="2"/>
  <c r="I1507" i="2"/>
  <c r="I1508" i="2"/>
  <c r="I1333" i="2"/>
  <c r="I1334" i="2"/>
  <c r="I1335" i="2"/>
  <c r="I1462" i="2"/>
  <c r="I1344" i="2"/>
  <c r="I1341" i="2"/>
  <c r="I1342" i="2"/>
  <c r="I1337" i="2"/>
  <c r="I1343" i="2"/>
  <c r="I1339" i="2"/>
  <c r="I1340" i="2"/>
  <c r="I1338" i="2"/>
  <c r="I1463" i="2"/>
  <c r="I1478" i="2"/>
  <c r="I1350" i="2"/>
  <c r="I1351" i="2"/>
  <c r="I1357" i="2"/>
  <c r="I1356" i="2"/>
  <c r="I1358" i="2"/>
  <c r="I1354" i="2"/>
  <c r="I1353" i="2"/>
  <c r="I1355" i="2"/>
  <c r="I1361" i="2"/>
  <c r="I1360" i="2"/>
  <c r="I1362" i="2"/>
  <c r="I1363" i="2"/>
  <c r="I1531" i="2"/>
  <c r="I1532" i="2"/>
  <c r="I1555" i="2"/>
  <c r="I1556" i="2"/>
  <c r="I1368" i="2"/>
  <c r="I1370" i="2"/>
  <c r="I1369" i="2"/>
  <c r="I1371" i="2"/>
  <c r="I1372" i="2"/>
  <c r="I1373" i="2"/>
  <c r="I1376" i="2"/>
  <c r="I1374" i="2"/>
  <c r="I1375" i="2"/>
  <c r="I1557" i="2"/>
  <c r="I1617" i="2"/>
  <c r="I1387" i="2"/>
  <c r="I1390" i="2"/>
  <c r="I1382" i="2"/>
  <c r="I1385" i="2"/>
  <c r="I1389" i="2"/>
  <c r="I1386" i="2"/>
  <c r="I1388" i="2"/>
  <c r="I1383" i="2"/>
  <c r="I1384" i="2"/>
  <c r="I1380" i="2"/>
  <c r="I1381" i="2"/>
  <c r="I1618" i="2"/>
  <c r="I1398" i="2"/>
  <c r="I1396" i="2"/>
  <c r="I1395" i="2"/>
  <c r="I1397" i="2"/>
  <c r="I1394" i="2"/>
  <c r="I1402" i="2"/>
  <c r="I1404" i="2"/>
  <c r="I1401" i="2"/>
  <c r="I1400" i="2"/>
  <c r="I1403" i="2"/>
  <c r="I1399" i="2"/>
  <c r="I1421" i="2"/>
  <c r="I1518" i="2"/>
  <c r="I1530" i="2"/>
  <c r="I1536" i="2"/>
  <c r="I1635" i="2"/>
  <c r="I1653" i="2"/>
  <c r="I1654" i="2"/>
  <c r="I1659" i="2"/>
  <c r="I1430" i="2"/>
  <c r="I1429" i="2"/>
  <c r="I1619" i="2"/>
  <c r="I1631" i="2"/>
  <c r="I1440" i="2"/>
  <c r="I1437" i="2"/>
  <c r="I1439" i="2"/>
  <c r="I1435" i="2"/>
  <c r="I1436" i="2"/>
  <c r="I1434" i="2"/>
  <c r="I1438" i="2"/>
  <c r="I1441" i="2"/>
  <c r="I1632" i="2"/>
  <c r="I1633" i="2"/>
  <c r="I1448" i="2"/>
  <c r="I1447" i="2"/>
  <c r="I1451" i="2"/>
  <c r="I1453" i="2"/>
  <c r="I1452" i="2"/>
  <c r="I1459" i="2"/>
  <c r="I1460" i="2"/>
  <c r="I1634" i="2"/>
  <c r="I1658" i="2"/>
  <c r="I1676" i="2"/>
  <c r="I1465" i="2"/>
  <c r="I1464" i="2"/>
  <c r="I1466" i="2"/>
  <c r="I1470" i="2"/>
  <c r="I1468" i="2"/>
  <c r="I1469" i="2"/>
  <c r="I1474" i="2"/>
  <c r="I1475" i="2"/>
  <c r="I1476" i="2"/>
  <c r="I1477" i="2"/>
  <c r="I1473" i="2"/>
  <c r="I1677" i="2"/>
  <c r="I1487" i="2"/>
  <c r="I1484" i="2"/>
  <c r="I1485" i="2"/>
  <c r="I1482" i="2"/>
  <c r="I1486" i="2"/>
  <c r="I1488" i="2"/>
  <c r="I1483" i="2"/>
  <c r="I1489" i="2"/>
  <c r="I1496" i="2"/>
  <c r="I1498" i="2"/>
  <c r="I1495" i="2"/>
  <c r="I1497" i="2"/>
  <c r="I1506" i="2"/>
  <c r="I1682" i="2"/>
  <c r="I1731" i="2"/>
  <c r="I1732" i="2"/>
  <c r="I1744" i="2"/>
  <c r="I1754" i="2"/>
  <c r="I1516" i="2"/>
  <c r="I1515" i="2"/>
  <c r="I1512" i="2"/>
  <c r="I1514" i="2"/>
  <c r="I1513" i="2"/>
  <c r="I1525" i="2"/>
  <c r="I1524" i="2"/>
  <c r="I1522" i="2"/>
  <c r="I1519" i="2"/>
  <c r="I1520" i="2"/>
  <c r="I1523" i="2"/>
  <c r="I1526" i="2"/>
  <c r="I1521" i="2"/>
  <c r="I1706" i="2"/>
  <c r="I1707" i="2"/>
  <c r="I1539" i="2"/>
  <c r="I1538" i="2"/>
  <c r="I1540" i="2"/>
  <c r="I1537" i="2"/>
  <c r="I1541" i="2"/>
  <c r="I1545" i="2"/>
  <c r="I1546" i="2"/>
  <c r="I1553" i="2"/>
  <c r="I1554" i="2"/>
  <c r="I1708" i="2"/>
  <c r="I1713" i="2"/>
  <c r="I1841" i="2"/>
  <c r="I1558" i="2"/>
  <c r="I1559" i="2"/>
  <c r="I1560" i="2"/>
  <c r="I1562" i="2"/>
  <c r="I1561" i="2"/>
  <c r="I1569" i="2"/>
  <c r="I1564" i="2"/>
  <c r="I1566" i="2"/>
  <c r="I1567" i="2"/>
  <c r="I1568" i="2"/>
  <c r="I1571" i="2"/>
  <c r="I1563" i="2"/>
  <c r="I1565" i="2"/>
  <c r="I1570" i="2"/>
  <c r="I1573" i="2"/>
  <c r="I1580" i="2"/>
  <c r="I1579" i="2"/>
  <c r="I1575" i="2"/>
  <c r="I1572" i="2"/>
  <c r="I1574" i="2"/>
  <c r="I1576" i="2"/>
  <c r="I1577" i="2"/>
  <c r="I1578" i="2"/>
  <c r="I1585" i="2"/>
  <c r="I1583" i="2"/>
  <c r="I1588" i="2"/>
  <c r="I1581" i="2"/>
  <c r="I1582" i="2"/>
  <c r="I1586" i="2"/>
  <c r="I1587" i="2"/>
  <c r="I1584" i="2"/>
  <c r="I1589" i="2"/>
  <c r="I1594" i="2"/>
  <c r="I1602" i="2"/>
  <c r="I1595" i="2"/>
  <c r="I1599" i="2"/>
  <c r="I1592" i="2"/>
  <c r="I1598" i="2"/>
  <c r="I1597" i="2"/>
  <c r="I1596" i="2"/>
  <c r="I1593" i="2"/>
  <c r="I1600" i="2"/>
  <c r="I1601" i="2"/>
  <c r="I1603" i="2"/>
  <c r="I1605" i="2"/>
  <c r="I1606" i="2"/>
  <c r="I1608" i="2"/>
  <c r="I1604" i="2"/>
  <c r="I1607" i="2"/>
  <c r="I1612" i="2"/>
  <c r="I1615" i="2"/>
  <c r="I1616" i="2"/>
  <c r="I1614" i="2"/>
  <c r="I1613" i="2"/>
  <c r="I1842" i="2"/>
  <c r="I1843" i="2"/>
  <c r="I1844" i="2"/>
  <c r="I1621" i="2"/>
  <c r="I1620" i="2"/>
  <c r="I1626" i="2"/>
  <c r="I1625" i="2"/>
  <c r="I1622" i="2"/>
  <c r="I1623" i="2"/>
  <c r="I1624" i="2"/>
  <c r="I1627" i="2"/>
  <c r="I1629" i="2"/>
  <c r="I1628" i="2"/>
  <c r="I1630" i="2"/>
  <c r="I1845" i="2"/>
  <c r="I1846" i="2"/>
  <c r="I1852" i="2"/>
  <c r="I1853" i="2"/>
  <c r="I1636" i="2"/>
  <c r="I1638" i="2"/>
  <c r="I1640" i="2"/>
  <c r="I1639" i="2"/>
  <c r="I1637" i="2"/>
  <c r="I1641" i="2"/>
  <c r="I1644" i="2"/>
  <c r="I1642" i="2"/>
  <c r="I1645" i="2"/>
  <c r="I1646" i="2"/>
  <c r="I1643" i="2"/>
  <c r="I1833" i="2"/>
  <c r="I1847" i="2"/>
  <c r="I1657" i="2"/>
  <c r="I1656" i="2"/>
  <c r="I1655" i="2"/>
  <c r="I1849" i="2"/>
  <c r="I1889" i="2"/>
  <c r="I1915" i="2"/>
  <c r="I1926" i="2"/>
  <c r="I1854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855" i="2"/>
  <c r="I1856" i="2"/>
  <c r="I1683" i="2"/>
  <c r="I1684" i="2"/>
  <c r="I1685" i="2"/>
  <c r="I1686" i="2"/>
  <c r="I1689" i="2"/>
  <c r="I1690" i="2"/>
  <c r="I1691" i="2"/>
  <c r="I1692" i="2"/>
  <c r="I1693" i="2"/>
  <c r="I1694" i="2"/>
  <c r="I1704" i="2"/>
  <c r="I1705" i="2"/>
  <c r="I1857" i="2"/>
  <c r="I1858" i="2"/>
  <c r="I1859" i="2"/>
  <c r="I1709" i="2"/>
  <c r="I1710" i="2"/>
  <c r="I1711" i="2"/>
  <c r="I1712" i="2"/>
  <c r="I1860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8" i="2"/>
  <c r="I1729" i="2"/>
  <c r="I1730" i="2"/>
  <c r="I1932" i="2"/>
  <c r="I1992" i="2"/>
  <c r="I1734" i="2"/>
  <c r="I1735" i="2"/>
  <c r="I1736" i="2"/>
  <c r="I1737" i="2"/>
  <c r="I1738" i="2"/>
  <c r="I1739" i="2"/>
  <c r="I1742" i="2"/>
  <c r="I1743" i="2"/>
  <c r="I1745" i="2"/>
  <c r="I1746" i="2"/>
  <c r="I1747" i="2"/>
  <c r="I1748" i="2"/>
  <c r="I1749" i="2"/>
  <c r="I1751" i="2"/>
  <c r="I1752" i="2"/>
  <c r="I1753" i="2"/>
  <c r="I1756" i="2"/>
  <c r="I1762" i="2"/>
  <c r="I1763" i="2"/>
  <c r="I1764" i="2"/>
  <c r="I1765" i="2"/>
  <c r="I1766" i="2"/>
  <c r="I1767" i="2"/>
  <c r="I1768" i="2"/>
  <c r="I1769" i="2"/>
  <c r="I1770" i="2"/>
  <c r="I1997" i="2"/>
  <c r="I2011" i="2"/>
  <c r="I1773" i="2"/>
  <c r="I1774" i="2"/>
  <c r="I1775" i="2"/>
  <c r="I1779" i="2"/>
  <c r="I1780" i="2"/>
  <c r="I1782" i="2"/>
  <c r="I1783" i="2"/>
  <c r="I1784" i="2"/>
  <c r="I1785" i="2"/>
  <c r="I1786" i="2"/>
  <c r="I1787" i="2"/>
  <c r="I1788" i="2"/>
  <c r="I1790" i="2"/>
  <c r="I1791" i="2"/>
  <c r="I1792" i="2"/>
  <c r="I1793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2017" i="2"/>
  <c r="I1819" i="2"/>
  <c r="I1820" i="2"/>
  <c r="I1821" i="2"/>
  <c r="I1822" i="2"/>
  <c r="I1823" i="2"/>
  <c r="I1824" i="2"/>
  <c r="I1826" i="2"/>
  <c r="I1827" i="2"/>
  <c r="I1828" i="2"/>
  <c r="I1829" i="2"/>
  <c r="I2020" i="2"/>
  <c r="I1831" i="2"/>
  <c r="I1832" i="2"/>
  <c r="I1835" i="2"/>
  <c r="I1836" i="2"/>
  <c r="I1837" i="2"/>
  <c r="I1838" i="2"/>
  <c r="I1839" i="2"/>
  <c r="I1840" i="2"/>
  <c r="I2026" i="2"/>
  <c r="I1861" i="2"/>
  <c r="I1862" i="2"/>
  <c r="I1982" i="2"/>
  <c r="I1983" i="2"/>
  <c r="I1984" i="2"/>
  <c r="I1994" i="2"/>
  <c r="I1850" i="2"/>
  <c r="I1851" i="2"/>
  <c r="I1999" i="2"/>
  <c r="I2024" i="2"/>
  <c r="I2735" i="2"/>
  <c r="I2736" i="2"/>
  <c r="I2737" i="2"/>
  <c r="I2738" i="2"/>
  <c r="I2739" i="2"/>
  <c r="I2740" i="2"/>
  <c r="I2741" i="2"/>
  <c r="I2742" i="2"/>
  <c r="I2743" i="2"/>
  <c r="I1864" i="2"/>
  <c r="I1865" i="2"/>
  <c r="I1867" i="2"/>
  <c r="I1868" i="2"/>
  <c r="I1869" i="2"/>
  <c r="I1870" i="2"/>
  <c r="I1871" i="2"/>
  <c r="I1872" i="2"/>
  <c r="I1873" i="2"/>
  <c r="I1874" i="2"/>
  <c r="I1876" i="2"/>
  <c r="I1877" i="2"/>
  <c r="I1878" i="2"/>
  <c r="I1879" i="2"/>
  <c r="I1880" i="2"/>
  <c r="I1881" i="2"/>
  <c r="I1882" i="2"/>
  <c r="I1883" i="2"/>
  <c r="I1884" i="2"/>
  <c r="I1886" i="2"/>
  <c r="I1887" i="2"/>
  <c r="I1888" i="2"/>
  <c r="I2028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7" i="2"/>
  <c r="I1908" i="2"/>
  <c r="I1909" i="2"/>
  <c r="I1910" i="2"/>
  <c r="I1912" i="2"/>
  <c r="I1913" i="2"/>
  <c r="I1914" i="2"/>
  <c r="I1916" i="2"/>
  <c r="I1917" i="2"/>
  <c r="I1918" i="2"/>
  <c r="I1919" i="2"/>
  <c r="I1920" i="2"/>
  <c r="I1922" i="2"/>
  <c r="I1923" i="2"/>
  <c r="I1924" i="2"/>
  <c r="I1925" i="2"/>
  <c r="I2075" i="2"/>
  <c r="I2076" i="2"/>
  <c r="I1929" i="2"/>
  <c r="I1930" i="2"/>
  <c r="I1933" i="2"/>
  <c r="I1934" i="2"/>
  <c r="I1935" i="2"/>
  <c r="I1936" i="2"/>
  <c r="I1938" i="2"/>
  <c r="I1940" i="2"/>
  <c r="I1942" i="2"/>
  <c r="I1946" i="2"/>
  <c r="I1941" i="2"/>
  <c r="I1945" i="2"/>
  <c r="I1943" i="2"/>
  <c r="I1944" i="2"/>
  <c r="I1947" i="2"/>
  <c r="I1948" i="2"/>
  <c r="I1949" i="2"/>
  <c r="I1952" i="2"/>
  <c r="I1951" i="2"/>
  <c r="I1954" i="2"/>
  <c r="I1953" i="2"/>
  <c r="I1961" i="2"/>
  <c r="I1960" i="2"/>
  <c r="I1962" i="2"/>
  <c r="I1965" i="2"/>
  <c r="I1967" i="2"/>
  <c r="I1968" i="2"/>
  <c r="I1966" i="2"/>
  <c r="I1969" i="2"/>
  <c r="I1964" i="2"/>
  <c r="I1972" i="2"/>
  <c r="I1973" i="2"/>
  <c r="I1974" i="2"/>
  <c r="I1975" i="2"/>
  <c r="I1976" i="2"/>
  <c r="I1977" i="2"/>
  <c r="I1979" i="2"/>
  <c r="I1981" i="2"/>
  <c r="I2744" i="2"/>
  <c r="I2745" i="2"/>
  <c r="I2746" i="2"/>
  <c r="I1988" i="2"/>
  <c r="I1985" i="2"/>
  <c r="I1991" i="2"/>
  <c r="I1990" i="2"/>
  <c r="I1986" i="2"/>
  <c r="I1989" i="2"/>
  <c r="I1987" i="2"/>
  <c r="I2747" i="2"/>
  <c r="I1996" i="2"/>
  <c r="I2244" i="2"/>
  <c r="I1998" i="2"/>
  <c r="I2748" i="2"/>
  <c r="I2000" i="2"/>
  <c r="I2006" i="2"/>
  <c r="I2005" i="2"/>
  <c r="I2004" i="2"/>
  <c r="I2007" i="2"/>
  <c r="I2268" i="2"/>
  <c r="I2012" i="2"/>
  <c r="I2269" i="2"/>
  <c r="I2015" i="2"/>
  <c r="I2014" i="2"/>
  <c r="I2016" i="2"/>
  <c r="I2019" i="2"/>
  <c r="I2018" i="2"/>
  <c r="I2022" i="2"/>
  <c r="I2023" i="2"/>
  <c r="I2749" i="2"/>
  <c r="I2289" i="2"/>
  <c r="I2027" i="2"/>
  <c r="I2030" i="2"/>
  <c r="I2031" i="2"/>
  <c r="I2032" i="2"/>
  <c r="I2035" i="2"/>
  <c r="I2034" i="2"/>
  <c r="I2036" i="2"/>
  <c r="I2037" i="2"/>
  <c r="I2040" i="2"/>
  <c r="I2039" i="2"/>
  <c r="I2038" i="2"/>
  <c r="I2042" i="2"/>
  <c r="I2044" i="2"/>
  <c r="I2043" i="2"/>
  <c r="I2046" i="2"/>
  <c r="I2047" i="2"/>
  <c r="I2048" i="2"/>
  <c r="I2049" i="2"/>
  <c r="I2052" i="2"/>
  <c r="I2055" i="2"/>
  <c r="I2051" i="2"/>
  <c r="I2053" i="2"/>
  <c r="I2054" i="2"/>
  <c r="I2056" i="2"/>
  <c r="I2060" i="2"/>
  <c r="I2059" i="2"/>
  <c r="I2064" i="2"/>
  <c r="I2062" i="2"/>
  <c r="I2063" i="2"/>
  <c r="I2065" i="2"/>
  <c r="I2066" i="2"/>
  <c r="I2067" i="2"/>
  <c r="I2069" i="2"/>
  <c r="I2068" i="2"/>
  <c r="I2072" i="2"/>
  <c r="I2073" i="2"/>
  <c r="I2074" i="2"/>
  <c r="I2071" i="2"/>
  <c r="I2081" i="2"/>
  <c r="I2080" i="2"/>
  <c r="I2078" i="2"/>
  <c r="I2079" i="2"/>
  <c r="I2086" i="2"/>
  <c r="I2089" i="2"/>
  <c r="I2088" i="2"/>
  <c r="I2085" i="2"/>
  <c r="I2090" i="2"/>
  <c r="I2087" i="2"/>
  <c r="I2093" i="2"/>
  <c r="I2092" i="2"/>
  <c r="I2091" i="2"/>
  <c r="I2097" i="2"/>
  <c r="I2096" i="2"/>
  <c r="I2098" i="2"/>
  <c r="I2101" i="2"/>
  <c r="I2100" i="2"/>
  <c r="I2099" i="2"/>
  <c r="I2104" i="2"/>
  <c r="I2108" i="2"/>
  <c r="I2107" i="2"/>
  <c r="I2105" i="2"/>
  <c r="I2106" i="2"/>
  <c r="I2111" i="2"/>
  <c r="I2110" i="2"/>
  <c r="I2112" i="2"/>
  <c r="I2109" i="2"/>
  <c r="I2114" i="2"/>
  <c r="I2113" i="2"/>
  <c r="I2115" i="2"/>
  <c r="I2116" i="2"/>
  <c r="I2718" i="2"/>
  <c r="I2118" i="2"/>
  <c r="I2119" i="2"/>
  <c r="I2120" i="2"/>
  <c r="I2123" i="2"/>
  <c r="I2124" i="2"/>
  <c r="I2121" i="2"/>
  <c r="I2122" i="2"/>
  <c r="I2127" i="2"/>
  <c r="I2125" i="2"/>
  <c r="I2128" i="2"/>
  <c r="I2126" i="2"/>
  <c r="I2129" i="2"/>
  <c r="I2130" i="2"/>
  <c r="I2135" i="2"/>
  <c r="I2137" i="2"/>
  <c r="I2134" i="2"/>
  <c r="I2136" i="2"/>
  <c r="I2138" i="2"/>
  <c r="I2139" i="2"/>
  <c r="I2140" i="2"/>
  <c r="I2141" i="2"/>
  <c r="I2142" i="2"/>
  <c r="I2145" i="2"/>
  <c r="I2143" i="2"/>
  <c r="I2144" i="2"/>
  <c r="I2146" i="2"/>
  <c r="I2147" i="2"/>
  <c r="I2149" i="2"/>
  <c r="I2148" i="2"/>
  <c r="I2152" i="2"/>
  <c r="I2154" i="2"/>
  <c r="I2158" i="2"/>
  <c r="I2159" i="2"/>
  <c r="I2160" i="2"/>
  <c r="I2156" i="2"/>
  <c r="I2155" i="2"/>
  <c r="I2157" i="2"/>
  <c r="I2167" i="2"/>
  <c r="I2164" i="2"/>
  <c r="I2166" i="2"/>
  <c r="I2165" i="2"/>
  <c r="I2169" i="2"/>
  <c r="I2176" i="2"/>
  <c r="I2175" i="2"/>
  <c r="I2174" i="2"/>
  <c r="I2177" i="2"/>
  <c r="I2179" i="2"/>
  <c r="I2180" i="2"/>
  <c r="I2182" i="2"/>
  <c r="I2185" i="2"/>
  <c r="I2189" i="2"/>
  <c r="I2187" i="2"/>
  <c r="I2188" i="2"/>
  <c r="I2190" i="2"/>
  <c r="I2191" i="2"/>
  <c r="I2192" i="2"/>
  <c r="I2194" i="2"/>
  <c r="I2195" i="2"/>
  <c r="I2196" i="2"/>
  <c r="I2197" i="2"/>
  <c r="I2199" i="2"/>
  <c r="I2200" i="2"/>
  <c r="I2201" i="2"/>
  <c r="I2202" i="2"/>
  <c r="I2203" i="2"/>
  <c r="I2207" i="2"/>
  <c r="I2208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9" i="2"/>
  <c r="I2230" i="2"/>
  <c r="I2231" i="2"/>
  <c r="I2232" i="2"/>
  <c r="I2233" i="2"/>
  <c r="I2234" i="2"/>
  <c r="I2236" i="2"/>
  <c r="I2237" i="2"/>
  <c r="I2238" i="2"/>
  <c r="I2242" i="2"/>
  <c r="I2243" i="2"/>
  <c r="I2248" i="2"/>
  <c r="I2249" i="2"/>
  <c r="I2251" i="2"/>
  <c r="I2252" i="2"/>
  <c r="I2253" i="2"/>
  <c r="I2254" i="2"/>
  <c r="I2255" i="2"/>
  <c r="I2256" i="2"/>
  <c r="I2257" i="2"/>
  <c r="I2258" i="2"/>
  <c r="I2259" i="2"/>
  <c r="I2260" i="2"/>
  <c r="I2262" i="2"/>
  <c r="I2264" i="2"/>
  <c r="I2265" i="2"/>
  <c r="I2266" i="2"/>
  <c r="I2267" i="2"/>
  <c r="I2724" i="2"/>
  <c r="I2271" i="2"/>
  <c r="I2272" i="2"/>
  <c r="I2273" i="2"/>
  <c r="I2274" i="2"/>
  <c r="I2275" i="2"/>
  <c r="I2276" i="2"/>
  <c r="I2277" i="2"/>
  <c r="I2279" i="2"/>
  <c r="I2280" i="2"/>
  <c r="I2281" i="2"/>
  <c r="I2727" i="2"/>
  <c r="I2284" i="2"/>
  <c r="I2285" i="2"/>
  <c r="I2286" i="2"/>
  <c r="I2729" i="2"/>
  <c r="I2291" i="2"/>
  <c r="I2292" i="2"/>
  <c r="I2293" i="2"/>
  <c r="I2294" i="2"/>
  <c r="I2295" i="2"/>
  <c r="I2731" i="2"/>
  <c r="I2298" i="2"/>
  <c r="I2299" i="2"/>
  <c r="I2300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734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812" i="2"/>
  <c r="J19" i="29" l="1"/>
  <c r="B19" i="29"/>
  <c r="F19" i="29"/>
  <c r="C19" i="29"/>
  <c r="D19" i="29"/>
  <c r="K19" i="29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40" i="7"/>
  <c r="I41" i="7"/>
  <c r="I43" i="7"/>
  <c r="I44" i="7"/>
  <c r="I45" i="7"/>
  <c r="I46" i="7"/>
  <c r="I47" i="7"/>
  <c r="I48" i="7"/>
  <c r="I49" i="7"/>
  <c r="I50" i="7"/>
  <c r="I51" i="7"/>
  <c r="I52" i="7"/>
  <c r="I53" i="7"/>
  <c r="I39" i="7"/>
  <c r="I309" i="8"/>
  <c r="I310" i="8"/>
  <c r="I311" i="8"/>
  <c r="I313" i="8"/>
  <c r="I314" i="8"/>
  <c r="I321" i="8"/>
  <c r="I322" i="8"/>
  <c r="I324" i="8"/>
  <c r="I333" i="8"/>
  <c r="I338" i="8"/>
  <c r="I339" i="8"/>
  <c r="I340" i="8"/>
  <c r="I353" i="8"/>
  <c r="I341" i="8"/>
  <c r="I346" i="8"/>
  <c r="I347" i="8"/>
  <c r="I369" i="8"/>
  <c r="I348" i="8"/>
  <c r="I349" i="8"/>
  <c r="I350" i="8"/>
  <c r="I352" i="8"/>
  <c r="I354" i="8"/>
  <c r="I356" i="8"/>
  <c r="I357" i="8"/>
  <c r="I360" i="8"/>
  <c r="I365" i="8"/>
  <c r="I371" i="8"/>
  <c r="I373" i="8"/>
  <c r="I374" i="8"/>
  <c r="I375" i="8"/>
  <c r="I376" i="8"/>
  <c r="I377" i="8"/>
  <c r="I378" i="8"/>
  <c r="I379" i="8"/>
  <c r="I384" i="8"/>
  <c r="I387" i="8"/>
  <c r="I388" i="8"/>
  <c r="I394" i="8"/>
  <c r="I395" i="8"/>
  <c r="I397" i="8"/>
  <c r="I398" i="8"/>
  <c r="I452" i="8"/>
  <c r="I399" i="8"/>
  <c r="I400" i="8"/>
  <c r="I401" i="8"/>
  <c r="I469" i="8"/>
  <c r="I479" i="8"/>
  <c r="I402" i="8"/>
  <c r="I403" i="8"/>
  <c r="I404" i="8"/>
  <c r="I406" i="8"/>
  <c r="I407" i="8"/>
  <c r="I437" i="8"/>
  <c r="I438" i="8"/>
  <c r="I439" i="8"/>
  <c r="I440" i="8"/>
  <c r="I441" i="8"/>
  <c r="I442" i="8"/>
  <c r="I443" i="8"/>
  <c r="I485" i="8"/>
  <c r="I487" i="8"/>
  <c r="I417" i="8"/>
  <c r="I444" i="8"/>
  <c r="I445" i="8"/>
  <c r="I446" i="8"/>
  <c r="I447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73" i="8"/>
  <c r="I474" i="8"/>
  <c r="I475" i="8"/>
  <c r="I476" i="8"/>
  <c r="I477" i="8"/>
  <c r="I674" i="8"/>
  <c r="I675" i="8"/>
  <c r="I676" i="8"/>
  <c r="I677" i="8"/>
  <c r="I678" i="8"/>
  <c r="I679" i="8"/>
  <c r="I680" i="8"/>
  <c r="I510" i="8"/>
  <c r="I514" i="8"/>
  <c r="I515" i="8"/>
  <c r="I516" i="8"/>
  <c r="I517" i="8"/>
  <c r="I518" i="8"/>
  <c r="I519" i="8"/>
  <c r="I521" i="8"/>
  <c r="I522" i="8"/>
  <c r="I527" i="8"/>
  <c r="I528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81" i="8"/>
  <c r="I682" i="8"/>
  <c r="Q21" i="29" l="1"/>
  <c r="O21" i="29"/>
  <c r="K21" i="29"/>
  <c r="N21" i="29"/>
  <c r="G21" i="29"/>
  <c r="J21" i="29"/>
  <c r="L21" i="29"/>
  <c r="P21" i="29"/>
  <c r="E21" i="29"/>
  <c r="M21" i="29"/>
  <c r="D21" i="29"/>
  <c r="F21" i="29"/>
  <c r="H21" i="29"/>
  <c r="I21" i="29"/>
  <c r="B21" i="29"/>
  <c r="C21" i="29"/>
  <c r="B22" i="29"/>
  <c r="C22" i="29"/>
  <c r="I199" i="17"/>
  <c r="I200" i="17"/>
  <c r="I202" i="17"/>
  <c r="I193" i="17"/>
  <c r="I194" i="17"/>
  <c r="I195" i="17"/>
  <c r="I197" i="17"/>
  <c r="I494" i="17"/>
  <c r="I268" i="17"/>
  <c r="I271" i="17"/>
  <c r="I346" i="17"/>
  <c r="I353" i="17"/>
  <c r="I383" i="17"/>
  <c r="I400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89" i="17"/>
  <c r="I490" i="17"/>
  <c r="I491" i="17"/>
  <c r="I492" i="17"/>
  <c r="I436" i="17"/>
  <c r="I437" i="17"/>
  <c r="I493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198" i="17"/>
  <c r="I56" i="5"/>
  <c r="I58" i="5"/>
  <c r="I59" i="5"/>
  <c r="I60" i="5"/>
  <c r="I69" i="5"/>
  <c r="I149" i="5"/>
  <c r="I96" i="5"/>
  <c r="I132" i="5"/>
  <c r="B12" i="29" s="1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374" i="9"/>
  <c r="I388" i="9"/>
  <c r="I397" i="9"/>
  <c r="I398" i="9"/>
  <c r="I403" i="9"/>
  <c r="I416" i="9"/>
  <c r="I387" i="9"/>
  <c r="I417" i="9"/>
  <c r="I418" i="9"/>
  <c r="I419" i="9"/>
  <c r="I421" i="9"/>
  <c r="I422" i="9"/>
  <c r="I424" i="9"/>
  <c r="I427" i="9"/>
  <c r="I436" i="9"/>
  <c r="I442" i="9"/>
  <c r="I446" i="9"/>
  <c r="I447" i="9"/>
  <c r="I453" i="9"/>
  <c r="I432" i="9"/>
  <c r="I454" i="9"/>
  <c r="I437" i="9"/>
  <c r="I465" i="9"/>
  <c r="I469" i="9"/>
  <c r="I471" i="9"/>
  <c r="I472" i="9"/>
  <c r="I473" i="9"/>
  <c r="I460" i="9"/>
  <c r="I474" i="9"/>
  <c r="I477" i="9"/>
  <c r="I491" i="9"/>
  <c r="I503" i="9"/>
  <c r="I505" i="9"/>
  <c r="I509" i="9"/>
  <c r="I476" i="9"/>
  <c r="I511" i="9"/>
  <c r="I481" i="9"/>
  <c r="I514" i="9"/>
  <c r="I493" i="9"/>
  <c r="I502" i="9"/>
  <c r="I521" i="9"/>
  <c r="I524" i="9"/>
  <c r="I525" i="9"/>
  <c r="I533" i="9"/>
  <c r="I540" i="9"/>
  <c r="I565" i="9"/>
  <c r="I566" i="9"/>
  <c r="I567" i="9"/>
  <c r="I600" i="9"/>
  <c r="I573" i="9"/>
  <c r="I539" i="9"/>
  <c r="I574" i="9"/>
  <c r="I541" i="9"/>
  <c r="I542" i="9"/>
  <c r="I543" i="9"/>
  <c r="I544" i="9"/>
  <c r="I547" i="9"/>
  <c r="I548" i="9"/>
  <c r="I549" i="9"/>
  <c r="I550" i="9"/>
  <c r="I554" i="9"/>
  <c r="I555" i="9"/>
  <c r="I556" i="9"/>
  <c r="I558" i="9"/>
  <c r="I559" i="9"/>
  <c r="I561" i="9"/>
  <c r="I564" i="9"/>
  <c r="I579" i="9"/>
  <c r="I580" i="9"/>
  <c r="I586" i="9"/>
  <c r="I568" i="9"/>
  <c r="I569" i="9"/>
  <c r="I570" i="9"/>
  <c r="I571" i="9"/>
  <c r="I572" i="9"/>
  <c r="I590" i="9"/>
  <c r="I592" i="9"/>
  <c r="I595" i="9"/>
  <c r="I596" i="9"/>
  <c r="I585" i="9"/>
  <c r="I601" i="9"/>
  <c r="I588" i="9"/>
  <c r="I589" i="9"/>
  <c r="I602" i="9"/>
  <c r="I673" i="9"/>
  <c r="I594" i="9"/>
  <c r="I674" i="9"/>
  <c r="I675" i="9"/>
  <c r="I676" i="9"/>
  <c r="I698" i="9"/>
  <c r="I606" i="9"/>
  <c r="I607" i="9"/>
  <c r="I623" i="9"/>
  <c r="I624" i="9"/>
  <c r="I657" i="9"/>
  <c r="I628" i="9"/>
  <c r="I636" i="9"/>
  <c r="I637" i="9"/>
  <c r="I638" i="9"/>
  <c r="I655" i="9"/>
  <c r="I658" i="9"/>
  <c r="I659" i="9"/>
  <c r="I668" i="9"/>
  <c r="I699" i="9"/>
  <c r="I700" i="9"/>
  <c r="I701" i="9"/>
  <c r="I702" i="9"/>
  <c r="I677" i="9"/>
  <c r="I680" i="9"/>
  <c r="I689" i="9"/>
  <c r="I703" i="9"/>
  <c r="I704" i="9"/>
  <c r="I705" i="9"/>
  <c r="I706" i="9"/>
  <c r="I707" i="9"/>
  <c r="I708" i="9"/>
  <c r="I709" i="9"/>
  <c r="I735" i="9"/>
  <c r="I736" i="9"/>
  <c r="I737" i="9"/>
  <c r="I738" i="9"/>
  <c r="I739" i="9"/>
  <c r="I710" i="9"/>
  <c r="I718" i="9"/>
  <c r="I721" i="9"/>
  <c r="I728" i="9"/>
  <c r="I732" i="9"/>
  <c r="I740" i="9"/>
  <c r="I741" i="9"/>
  <c r="I742" i="9"/>
  <c r="I743" i="9"/>
  <c r="I744" i="9"/>
  <c r="I745" i="9"/>
  <c r="I1033" i="9"/>
  <c r="I1034" i="9"/>
  <c r="I1035" i="9"/>
  <c r="I1036" i="9"/>
  <c r="I1037" i="9"/>
  <c r="I746" i="9"/>
  <c r="I757" i="9"/>
  <c r="I761" i="9"/>
  <c r="I764" i="9"/>
  <c r="I767" i="9"/>
  <c r="I775" i="9"/>
  <c r="I778" i="9"/>
  <c r="I794" i="9"/>
  <c r="I801" i="9"/>
  <c r="I806" i="9"/>
  <c r="I822" i="9"/>
  <c r="I838" i="9"/>
  <c r="I846" i="9"/>
  <c r="I875" i="9"/>
  <c r="I876" i="9"/>
  <c r="I877" i="9"/>
  <c r="I878" i="9"/>
  <c r="I881" i="9"/>
  <c r="I882" i="9"/>
  <c r="I885" i="9"/>
  <c r="I871" i="9"/>
  <c r="I872" i="9"/>
  <c r="I886" i="9"/>
  <c r="I887" i="9"/>
  <c r="I888" i="9"/>
  <c r="I889" i="9"/>
  <c r="I890" i="9"/>
  <c r="I891" i="9"/>
  <c r="I879" i="9"/>
  <c r="I880" i="9"/>
  <c r="I893" i="9"/>
  <c r="I894" i="9"/>
  <c r="I883" i="9"/>
  <c r="I884" i="9"/>
  <c r="I892" i="9"/>
  <c r="I895" i="9"/>
  <c r="I896" i="9"/>
  <c r="I900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B24" i="29" s="1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372" i="9"/>
  <c r="I67" i="11"/>
  <c r="I73" i="11"/>
  <c r="I74" i="11"/>
  <c r="I82" i="11"/>
  <c r="I83" i="11"/>
  <c r="I65" i="11"/>
  <c r="I85" i="11"/>
  <c r="I87" i="11"/>
  <c r="E20" i="29" s="1"/>
  <c r="I88" i="11"/>
  <c r="B20" i="29" s="1"/>
  <c r="I89" i="11"/>
  <c r="I90" i="11"/>
  <c r="I91" i="11"/>
  <c r="I92" i="11"/>
  <c r="I93" i="11"/>
  <c r="I94" i="11"/>
  <c r="I95" i="11"/>
  <c r="I96" i="11"/>
  <c r="I97" i="11"/>
  <c r="I98" i="11"/>
  <c r="I68" i="11"/>
  <c r="I69" i="11"/>
  <c r="I70" i="11"/>
  <c r="I99" i="11"/>
  <c r="I55" i="11"/>
  <c r="J132" i="3"/>
  <c r="J133" i="3"/>
  <c r="J134" i="3"/>
  <c r="J135" i="3"/>
  <c r="J136" i="3"/>
  <c r="J137" i="3"/>
  <c r="J145" i="3"/>
  <c r="J149" i="3"/>
  <c r="J151" i="3"/>
  <c r="J152" i="3"/>
  <c r="J153" i="3"/>
  <c r="J154" i="3"/>
  <c r="J155" i="3"/>
  <c r="J162" i="3"/>
  <c r="J163" i="3"/>
  <c r="J169" i="3"/>
  <c r="J170" i="3"/>
  <c r="J178" i="3"/>
  <c r="J182" i="3"/>
  <c r="J183" i="3"/>
  <c r="J190" i="3"/>
  <c r="J195" i="3"/>
  <c r="J197" i="3"/>
  <c r="J199" i="3"/>
  <c r="J201" i="3"/>
  <c r="J202" i="3"/>
  <c r="J204" i="3"/>
  <c r="J210" i="3"/>
  <c r="J216" i="3"/>
  <c r="J219" i="3"/>
  <c r="J221" i="3"/>
  <c r="J222" i="3"/>
  <c r="J225" i="3"/>
  <c r="J226" i="3"/>
  <c r="J227" i="3"/>
  <c r="J232" i="3"/>
  <c r="J233" i="3"/>
  <c r="J255" i="3"/>
  <c r="J256" i="3"/>
  <c r="J257" i="3"/>
  <c r="J260" i="3"/>
  <c r="J270" i="3"/>
  <c r="J271" i="3"/>
  <c r="J348" i="3"/>
  <c r="J382" i="3"/>
  <c r="J388" i="3"/>
  <c r="J389" i="3"/>
  <c r="J390" i="3"/>
  <c r="J391" i="3"/>
  <c r="J392" i="3"/>
  <c r="J393" i="3"/>
  <c r="J480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272" i="3"/>
  <c r="J482" i="3"/>
  <c r="J483" i="3"/>
  <c r="J130" i="3"/>
  <c r="E310" i="8"/>
  <c r="E309" i="8"/>
  <c r="E403" i="9"/>
  <c r="E398" i="9"/>
  <c r="E397" i="9"/>
  <c r="E388" i="9"/>
  <c r="E374" i="9"/>
  <c r="E372" i="9"/>
  <c r="E55" i="11"/>
  <c r="E1012" i="4"/>
  <c r="E1011" i="4"/>
  <c r="E1010" i="4"/>
  <c r="E1009" i="4"/>
  <c r="E997" i="4"/>
  <c r="E995" i="4"/>
  <c r="E993" i="4"/>
  <c r="E1289" i="2"/>
  <c r="E1288" i="2"/>
  <c r="E1287" i="2"/>
  <c r="E1270" i="2"/>
  <c r="E1269" i="2"/>
  <c r="E1268" i="2"/>
  <c r="C15" i="29" l="1"/>
  <c r="B15" i="29"/>
  <c r="B28" i="29"/>
  <c r="F49" i="11"/>
  <c r="I49" i="11" s="1"/>
  <c r="E49" i="11"/>
  <c r="F48" i="11"/>
  <c r="I48" i="11" s="1"/>
  <c r="E48" i="11"/>
  <c r="F47" i="11"/>
  <c r="I47" i="11" s="1"/>
  <c r="E47" i="11"/>
  <c r="F46" i="11"/>
  <c r="I46" i="11" s="1"/>
  <c r="E46" i="11"/>
  <c r="F45" i="11"/>
  <c r="I45" i="11" s="1"/>
  <c r="E45" i="11"/>
  <c r="F44" i="11"/>
  <c r="I44" i="11" s="1"/>
  <c r="E44" i="11"/>
  <c r="F42" i="11"/>
  <c r="I42" i="11" s="1"/>
  <c r="E42" i="11"/>
  <c r="F296" i="8"/>
  <c r="I296" i="8" s="1"/>
  <c r="E296" i="8"/>
  <c r="F295" i="8"/>
  <c r="E295" i="8"/>
  <c r="F405" i="9"/>
  <c r="I405" i="9" s="1"/>
  <c r="E405" i="9"/>
  <c r="F404" i="9"/>
  <c r="I404" i="9" s="1"/>
  <c r="E404" i="9"/>
  <c r="F402" i="9"/>
  <c r="I402" i="9" s="1"/>
  <c r="E402" i="9"/>
  <c r="F401" i="9"/>
  <c r="I401" i="9" s="1"/>
  <c r="E401" i="9"/>
  <c r="F400" i="9"/>
  <c r="I400" i="9" s="1"/>
  <c r="E400" i="9"/>
  <c r="F399" i="9"/>
  <c r="I399" i="9" s="1"/>
  <c r="E399" i="9"/>
  <c r="F396" i="9"/>
  <c r="I396" i="9" s="1"/>
  <c r="E396" i="9"/>
  <c r="F395" i="9"/>
  <c r="I395" i="9" s="1"/>
  <c r="E395" i="9"/>
  <c r="F394" i="9"/>
  <c r="I394" i="9" s="1"/>
  <c r="E394" i="9"/>
  <c r="F393" i="9"/>
  <c r="I393" i="9" s="1"/>
  <c r="E393" i="9"/>
  <c r="F392" i="9"/>
  <c r="I392" i="9" s="1"/>
  <c r="E392" i="9"/>
  <c r="F55" i="5"/>
  <c r="I55" i="5" s="1"/>
  <c r="F54" i="5"/>
  <c r="I54" i="5" s="1"/>
  <c r="F53" i="5"/>
  <c r="I53" i="5" s="1"/>
  <c r="I295" i="8" l="1"/>
  <c r="B29" i="29"/>
  <c r="B30" i="29" s="1"/>
  <c r="E1101" i="2"/>
  <c r="D1111" i="2"/>
  <c r="D1110" i="2"/>
  <c r="D1108" i="2"/>
  <c r="D1109" i="2"/>
  <c r="D1120" i="2"/>
  <c r="D1119" i="2"/>
  <c r="D1121" i="2"/>
  <c r="D1123" i="2"/>
  <c r="E1133" i="2"/>
  <c r="E1131" i="2"/>
  <c r="E1135" i="2"/>
  <c r="E1134" i="2"/>
  <c r="E812" i="2"/>
  <c r="E1123" i="2"/>
  <c r="E1120" i="2"/>
  <c r="E957" i="2"/>
  <c r="E1119" i="2"/>
  <c r="E1121" i="2"/>
  <c r="E1114" i="2"/>
  <c r="E1115" i="2"/>
  <c r="D1133" i="2"/>
  <c r="D1131" i="2"/>
  <c r="D1135" i="2"/>
  <c r="D1134" i="2"/>
  <c r="E41" i="6" l="1"/>
  <c r="E41" i="7"/>
  <c r="E39" i="7"/>
  <c r="E40" i="7"/>
  <c r="E42" i="6"/>
  <c r="E43" i="6"/>
  <c r="E30" i="10"/>
  <c r="E274" i="8"/>
  <c r="E275" i="8"/>
  <c r="E31" i="10"/>
  <c r="E43" i="7"/>
  <c r="E870" i="4"/>
  <c r="E277" i="8"/>
  <c r="E44" i="7"/>
  <c r="E45" i="6"/>
  <c r="E44" i="6"/>
  <c r="E32" i="10"/>
  <c r="E4" i="25"/>
  <c r="E3" i="25"/>
  <c r="F245" i="17" l="1"/>
  <c r="I245" i="17" s="1"/>
  <c r="E245" i="17"/>
  <c r="F244" i="17"/>
  <c r="I244" i="17" s="1"/>
  <c r="E244" i="17"/>
  <c r="F243" i="17"/>
  <c r="I243" i="17" s="1"/>
  <c r="E243" i="17"/>
  <c r="F242" i="17"/>
  <c r="I242" i="17" s="1"/>
  <c r="E242" i="17"/>
  <c r="F241" i="17"/>
  <c r="I241" i="17" s="1"/>
  <c r="E241" i="17"/>
  <c r="F240" i="17"/>
  <c r="I240" i="17" s="1"/>
  <c r="E240" i="17"/>
  <c r="F239" i="17"/>
  <c r="I239" i="17" s="1"/>
  <c r="E239" i="17"/>
  <c r="F238" i="17"/>
  <c r="I238" i="17" s="1"/>
  <c r="E238" i="17"/>
  <c r="F237" i="17"/>
  <c r="I237" i="17" s="1"/>
  <c r="E237" i="17"/>
  <c r="F236" i="17"/>
  <c r="I236" i="17" s="1"/>
  <c r="E236" i="17"/>
  <c r="F235" i="17"/>
  <c r="I235" i="17" s="1"/>
  <c r="E235" i="17"/>
  <c r="F234" i="17"/>
  <c r="I234" i="17" s="1"/>
  <c r="E234" i="17"/>
  <c r="F233" i="17"/>
  <c r="I233" i="17" s="1"/>
  <c r="E233" i="17"/>
  <c r="F232" i="17"/>
  <c r="I232" i="17" s="1"/>
  <c r="E232" i="17"/>
  <c r="F231" i="17"/>
  <c r="I231" i="17" s="1"/>
  <c r="E231" i="17"/>
  <c r="F230" i="17"/>
  <c r="I230" i="17" s="1"/>
  <c r="E230" i="17"/>
  <c r="F229" i="17"/>
  <c r="I229" i="17" s="1"/>
  <c r="E229" i="17"/>
  <c r="F228" i="17"/>
  <c r="I228" i="17" s="1"/>
  <c r="E228" i="17"/>
  <c r="F227" i="17"/>
  <c r="I227" i="17" s="1"/>
  <c r="E227" i="17"/>
  <c r="F226" i="17"/>
  <c r="I226" i="17" s="1"/>
  <c r="E226" i="17"/>
  <c r="F225" i="17"/>
  <c r="I225" i="17" s="1"/>
  <c r="E225" i="17"/>
  <c r="F224" i="17"/>
  <c r="I224" i="17" s="1"/>
  <c r="E224" i="17"/>
  <c r="F223" i="17"/>
  <c r="I223" i="17" s="1"/>
  <c r="E223" i="17"/>
  <c r="F222" i="17"/>
  <c r="I222" i="17" s="1"/>
  <c r="E222" i="17"/>
  <c r="F221" i="17"/>
  <c r="I221" i="17" s="1"/>
  <c r="E221" i="17"/>
  <c r="F220" i="17"/>
  <c r="I220" i="17" s="1"/>
  <c r="E220" i="17"/>
  <c r="F219" i="17"/>
  <c r="I219" i="17" s="1"/>
  <c r="E219" i="17"/>
  <c r="F218" i="17"/>
  <c r="I218" i="17" s="1"/>
  <c r="E218" i="17"/>
  <c r="F217" i="17"/>
  <c r="I217" i="17" s="1"/>
  <c r="E217" i="17"/>
  <c r="F216" i="17"/>
  <c r="I216" i="17" s="1"/>
  <c r="E216" i="17"/>
  <c r="F215" i="17"/>
  <c r="I215" i="17" s="1"/>
  <c r="E215" i="17"/>
  <c r="F214" i="17"/>
  <c r="I214" i="17" s="1"/>
  <c r="E214" i="17"/>
  <c r="F213" i="17"/>
  <c r="I213" i="17" s="1"/>
  <c r="E213" i="17"/>
  <c r="F212" i="17"/>
  <c r="I212" i="17" s="1"/>
  <c r="E212" i="17"/>
  <c r="F211" i="17"/>
  <c r="I211" i="17" s="1"/>
  <c r="E211" i="17"/>
  <c r="F210" i="17"/>
  <c r="I210" i="17" s="1"/>
  <c r="E210" i="17"/>
  <c r="F209" i="17"/>
  <c r="I209" i="17" s="1"/>
  <c r="E209" i="17"/>
  <c r="F208" i="17"/>
  <c r="I208" i="17" s="1"/>
  <c r="E208" i="17"/>
  <c r="F207" i="17"/>
  <c r="I207" i="17" s="1"/>
  <c r="E207" i="17"/>
  <c r="F206" i="17"/>
  <c r="I206" i="17" s="1"/>
  <c r="E206" i="17"/>
  <c r="F205" i="17"/>
  <c r="I205" i="17" s="1"/>
  <c r="E205" i="17"/>
  <c r="F204" i="17"/>
  <c r="I204" i="17" s="1"/>
  <c r="E204" i="17"/>
  <c r="F203" i="17"/>
  <c r="I203" i="17" s="1"/>
  <c r="E203" i="17"/>
  <c r="F518" i="9"/>
  <c r="I518" i="9" s="1"/>
  <c r="E518" i="9"/>
  <c r="F517" i="9"/>
  <c r="I517" i="9" s="1"/>
  <c r="E517" i="9"/>
  <c r="F516" i="9"/>
  <c r="I516" i="9" s="1"/>
  <c r="E516" i="9"/>
  <c r="F510" i="9"/>
  <c r="I510" i="9" s="1"/>
  <c r="E510" i="9"/>
  <c r="F57" i="11"/>
  <c r="I57" i="11" s="1"/>
  <c r="E57" i="11"/>
  <c r="F56" i="11"/>
  <c r="I56" i="11" s="1"/>
  <c r="E56" i="11"/>
  <c r="F54" i="11"/>
  <c r="I54" i="11" s="1"/>
  <c r="E54" i="11"/>
  <c r="F53" i="11"/>
  <c r="I53" i="11" s="1"/>
  <c r="E53" i="11"/>
  <c r="F52" i="11"/>
  <c r="I52" i="11" s="1"/>
  <c r="E52" i="11"/>
  <c r="F51" i="11"/>
  <c r="I51" i="11" s="1"/>
  <c r="E51" i="11"/>
  <c r="F50" i="11"/>
  <c r="I50" i="11" s="1"/>
  <c r="E50" i="11"/>
  <c r="F409" i="8"/>
  <c r="I409" i="8" s="1"/>
  <c r="E409" i="8"/>
  <c r="F408" i="8"/>
  <c r="I408" i="8" s="1"/>
  <c r="E408" i="8"/>
  <c r="F392" i="8"/>
  <c r="I392" i="8" s="1"/>
  <c r="E392" i="8"/>
  <c r="F391" i="8"/>
  <c r="I391" i="8" s="1"/>
  <c r="E391" i="8"/>
  <c r="F382" i="8"/>
  <c r="I382" i="8" s="1"/>
  <c r="E382" i="8"/>
  <c r="F381" i="8"/>
  <c r="I381" i="8" s="1"/>
  <c r="E381" i="8"/>
  <c r="F380" i="8"/>
  <c r="I380" i="8" s="1"/>
  <c r="E380" i="8"/>
  <c r="F368" i="8"/>
  <c r="I368" i="8" s="1"/>
  <c r="E368" i="8"/>
  <c r="F359" i="8"/>
  <c r="I359" i="8" s="1"/>
  <c r="E359" i="8"/>
  <c r="F358" i="8"/>
  <c r="I358" i="8" s="1"/>
  <c r="E358" i="8"/>
  <c r="F345" i="8"/>
  <c r="I345" i="8" s="1"/>
  <c r="E345" i="8"/>
  <c r="F337" i="8"/>
  <c r="I337" i="8" s="1"/>
  <c r="E337" i="8"/>
  <c r="F336" i="8"/>
  <c r="I336" i="8" s="1"/>
  <c r="E336" i="8"/>
  <c r="F335" i="8"/>
  <c r="I335" i="8" s="1"/>
  <c r="E335" i="8"/>
  <c r="F334" i="8"/>
  <c r="I334" i="8" s="1"/>
  <c r="E334" i="8"/>
  <c r="F328" i="8"/>
  <c r="I328" i="8" s="1"/>
  <c r="E328" i="8"/>
  <c r="F327" i="8"/>
  <c r="I327" i="8" s="1"/>
  <c r="E327" i="8"/>
  <c r="F323" i="8"/>
  <c r="I323" i="8" s="1"/>
  <c r="E323" i="8"/>
  <c r="F320" i="8"/>
  <c r="I320" i="8" s="1"/>
  <c r="E320" i="8"/>
  <c r="F318" i="8"/>
  <c r="I318" i="8" s="1"/>
  <c r="E318" i="8"/>
  <c r="F317" i="8"/>
  <c r="I317" i="8" s="1"/>
  <c r="E317" i="8"/>
  <c r="F316" i="8"/>
  <c r="I316" i="8" s="1"/>
  <c r="E316" i="8"/>
  <c r="F312" i="8"/>
  <c r="I312" i="8" s="1"/>
  <c r="E312" i="8"/>
  <c r="F308" i="8"/>
  <c r="I308" i="8" s="1"/>
  <c r="E308" i="8"/>
  <c r="F306" i="8"/>
  <c r="I306" i="8" s="1"/>
  <c r="E306" i="8"/>
  <c r="F305" i="8"/>
  <c r="I305" i="8" s="1"/>
  <c r="E305" i="8"/>
  <c r="F302" i="8"/>
  <c r="I302" i="8" s="1"/>
  <c r="E302" i="8"/>
  <c r="F297" i="8"/>
  <c r="I297" i="8" s="1"/>
  <c r="E297" i="8"/>
  <c r="F507" i="9"/>
  <c r="I507" i="9" s="1"/>
  <c r="E507" i="9"/>
  <c r="F499" i="9"/>
  <c r="I499" i="9" s="1"/>
  <c r="E499" i="9"/>
  <c r="F495" i="9"/>
  <c r="I495" i="9" s="1"/>
  <c r="E495" i="9"/>
  <c r="F494" i="9"/>
  <c r="I494" i="9" s="1"/>
  <c r="E494" i="9"/>
  <c r="F492" i="9"/>
  <c r="I492" i="9" s="1"/>
  <c r="E492" i="9"/>
  <c r="F489" i="9"/>
  <c r="I489" i="9" s="1"/>
  <c r="E489" i="9"/>
  <c r="F488" i="9"/>
  <c r="I488" i="9" s="1"/>
  <c r="E488" i="9"/>
  <c r="F487" i="9"/>
  <c r="I487" i="9" s="1"/>
  <c r="E487" i="9"/>
  <c r="F486" i="9"/>
  <c r="I486" i="9" s="1"/>
  <c r="E486" i="9"/>
  <c r="F479" i="9"/>
  <c r="I479" i="9" s="1"/>
  <c r="E479" i="9"/>
  <c r="F478" i="9"/>
  <c r="I478" i="9" s="1"/>
  <c r="E478" i="9"/>
  <c r="F475" i="9"/>
  <c r="I475" i="9" s="1"/>
  <c r="E475" i="9"/>
  <c r="F468" i="9"/>
  <c r="I468" i="9" s="1"/>
  <c r="E468" i="9"/>
  <c r="F467" i="9"/>
  <c r="I467" i="9" s="1"/>
  <c r="E467" i="9"/>
  <c r="F466" i="9"/>
  <c r="I466" i="9" s="1"/>
  <c r="E466" i="9"/>
  <c r="F463" i="9"/>
  <c r="I463" i="9" s="1"/>
  <c r="E463" i="9"/>
  <c r="F462" i="9"/>
  <c r="I462" i="9" s="1"/>
  <c r="E462" i="9"/>
  <c r="F459" i="9"/>
  <c r="I459" i="9" s="1"/>
  <c r="E459" i="9"/>
  <c r="F458" i="9"/>
  <c r="I458" i="9" s="1"/>
  <c r="E458" i="9"/>
  <c r="F457" i="9"/>
  <c r="I457" i="9" s="1"/>
  <c r="E457" i="9"/>
  <c r="F456" i="9"/>
  <c r="I456" i="9" s="1"/>
  <c r="E456" i="9"/>
  <c r="F455" i="9"/>
  <c r="I455" i="9" s="1"/>
  <c r="E455" i="9"/>
  <c r="F452" i="9"/>
  <c r="I452" i="9" s="1"/>
  <c r="E452" i="9"/>
  <c r="F451" i="9"/>
  <c r="I451" i="9" s="1"/>
  <c r="E451" i="9"/>
  <c r="F450" i="9"/>
  <c r="I450" i="9" s="1"/>
  <c r="E450" i="9"/>
  <c r="F449" i="9"/>
  <c r="I449" i="9" s="1"/>
  <c r="E449" i="9"/>
  <c r="F448" i="9"/>
  <c r="I448" i="9" s="1"/>
  <c r="E448" i="9"/>
  <c r="F445" i="9"/>
  <c r="I445" i="9" s="1"/>
  <c r="E445" i="9"/>
  <c r="F444" i="9"/>
  <c r="I444" i="9" s="1"/>
  <c r="E444" i="9"/>
  <c r="F443" i="9"/>
  <c r="I443" i="9" s="1"/>
  <c r="E443" i="9"/>
  <c r="F440" i="9"/>
  <c r="I440" i="9" s="1"/>
  <c r="E440" i="9"/>
  <c r="F433" i="9"/>
  <c r="I433" i="9" s="1"/>
  <c r="E433" i="9"/>
  <c r="F431" i="9"/>
  <c r="I431" i="9" s="1"/>
  <c r="E431" i="9"/>
  <c r="F430" i="9"/>
  <c r="I430" i="9" s="1"/>
  <c r="E430" i="9"/>
  <c r="F429" i="9"/>
  <c r="I429" i="9" s="1"/>
  <c r="E429" i="9"/>
  <c r="F428" i="9"/>
  <c r="I428" i="9" s="1"/>
  <c r="E428" i="9"/>
  <c r="F415" i="9"/>
  <c r="I415" i="9" s="1"/>
  <c r="E415" i="9"/>
  <c r="F414" i="9"/>
  <c r="I414" i="9" s="1"/>
  <c r="E414" i="9"/>
  <c r="F413" i="9"/>
  <c r="I413" i="9" s="1"/>
  <c r="E413" i="9"/>
  <c r="F412" i="9"/>
  <c r="I412" i="9" s="1"/>
  <c r="E412" i="9"/>
  <c r="F411" i="9"/>
  <c r="I411" i="9" s="1"/>
  <c r="E411" i="9"/>
  <c r="F410" i="9"/>
  <c r="I410" i="9" s="1"/>
  <c r="E410" i="9"/>
  <c r="F409" i="9"/>
  <c r="I409" i="9" s="1"/>
  <c r="E409" i="9"/>
  <c r="F85" i="5"/>
  <c r="I85" i="5" s="1"/>
  <c r="F84" i="5"/>
  <c r="I84" i="5" s="1"/>
  <c r="F83" i="5"/>
  <c r="I83" i="5" s="1"/>
  <c r="F82" i="5"/>
  <c r="I82" i="5" s="1"/>
  <c r="F81" i="5"/>
  <c r="I81" i="5" s="1"/>
  <c r="F80" i="5"/>
  <c r="I80" i="5" s="1"/>
  <c r="F79" i="5"/>
  <c r="I79" i="5" s="1"/>
  <c r="F78" i="5"/>
  <c r="I78" i="5" s="1"/>
  <c r="F77" i="5"/>
  <c r="I77" i="5" s="1"/>
  <c r="F76" i="5"/>
  <c r="I76" i="5" s="1"/>
  <c r="F75" i="5"/>
  <c r="I75" i="5" s="1"/>
  <c r="F74" i="5"/>
  <c r="I74" i="5" s="1"/>
  <c r="F73" i="5"/>
  <c r="I73" i="5" s="1"/>
  <c r="F72" i="5"/>
  <c r="I72" i="5" s="1"/>
  <c r="F71" i="5"/>
  <c r="I71" i="5" s="1"/>
  <c r="F70" i="5"/>
  <c r="I70" i="5" s="1"/>
  <c r="F68" i="5"/>
  <c r="I68" i="5" s="1"/>
  <c r="F67" i="5"/>
  <c r="I67" i="5" s="1"/>
  <c r="F65" i="5"/>
  <c r="I65" i="5" s="1"/>
  <c r="F64" i="5"/>
  <c r="I64" i="5" s="1"/>
  <c r="F63" i="5"/>
  <c r="I63" i="5" s="1"/>
  <c r="F62" i="5"/>
  <c r="I62" i="5" s="1"/>
  <c r="F61" i="5"/>
  <c r="I61" i="5" s="1"/>
  <c r="F57" i="5"/>
  <c r="I57" i="5" s="1"/>
  <c r="P12" i="29" s="1"/>
  <c r="P20" i="29" l="1"/>
  <c r="P24" i="29"/>
  <c r="P13" i="29"/>
  <c r="P11" i="29"/>
  <c r="F464" i="9"/>
  <c r="I464" i="9" s="1"/>
  <c r="E464" i="9"/>
  <c r="F461" i="9"/>
  <c r="I461" i="9" s="1"/>
  <c r="E461" i="9"/>
  <c r="F439" i="9"/>
  <c r="I439" i="9" s="1"/>
  <c r="E439" i="9"/>
  <c r="F1092" i="4"/>
  <c r="E1092" i="4"/>
  <c r="F1091" i="4"/>
  <c r="E1091" i="4"/>
  <c r="F1090" i="4"/>
  <c r="E1090" i="4"/>
  <c r="F1089" i="4"/>
  <c r="E1089" i="4"/>
  <c r="F1059" i="4"/>
  <c r="E1059" i="4"/>
  <c r="F1057" i="4"/>
  <c r="E1057" i="4"/>
  <c r="E313" i="8" l="1"/>
  <c r="D313" i="8"/>
  <c r="P22" i="29" s="1"/>
  <c r="E311" i="8"/>
  <c r="E197" i="17"/>
  <c r="E195" i="17"/>
  <c r="E194" i="17"/>
  <c r="E193" i="17"/>
  <c r="E419" i="9"/>
  <c r="E418" i="9"/>
  <c r="E417" i="9"/>
  <c r="E416" i="9"/>
  <c r="E1065" i="4"/>
  <c r="E1064" i="4"/>
  <c r="E1060" i="4"/>
  <c r="E1036" i="4"/>
  <c r="E1035" i="4"/>
  <c r="E1034" i="4"/>
  <c r="E1031" i="4"/>
  <c r="E1030" i="4"/>
  <c r="E1029" i="4"/>
  <c r="D1029" i="4"/>
  <c r="P19" i="29" s="1"/>
  <c r="E1028" i="4"/>
  <c r="E1014" i="4"/>
  <c r="E1013" i="4"/>
  <c r="E1346" i="2"/>
  <c r="E1345" i="2"/>
  <c r="E1336" i="2"/>
  <c r="E1301" i="2"/>
  <c r="E1292" i="2"/>
  <c r="E1141" i="2" l="1"/>
  <c r="E1139" i="2"/>
  <c r="E1138" i="2"/>
  <c r="E1137" i="2"/>
  <c r="E1136" i="2"/>
  <c r="E1132" i="2"/>
  <c r="D1132" i="2"/>
  <c r="D1137" i="2"/>
  <c r="D1139" i="2"/>
  <c r="E1176" i="2" l="1"/>
  <c r="E1177" i="2"/>
  <c r="E1180" i="2"/>
  <c r="E1175" i="2"/>
  <c r="E1178" i="2"/>
  <c r="E1168" i="2"/>
  <c r="E1167" i="2"/>
  <c r="E1166" i="2"/>
  <c r="E1165" i="2"/>
  <c r="E1163" i="2"/>
  <c r="E1164" i="2"/>
  <c r="E1162" i="2"/>
  <c r="E1092" i="2"/>
  <c r="E1158" i="2"/>
  <c r="E1161" i="2"/>
  <c r="E1160" i="2"/>
  <c r="E1157" i="2"/>
  <c r="E1159" i="2"/>
  <c r="D1159" i="2"/>
  <c r="D1158" i="2"/>
  <c r="D1161" i="2"/>
  <c r="D1160" i="2"/>
  <c r="D1157" i="2"/>
  <c r="D1164" i="2"/>
  <c r="D1162" i="2"/>
  <c r="D1092" i="2"/>
  <c r="Q10" i="29" s="1"/>
  <c r="E284" i="8"/>
  <c r="E285" i="8"/>
  <c r="E286" i="8"/>
  <c r="D1168" i="2"/>
  <c r="D1167" i="2"/>
  <c r="D1166" i="2"/>
  <c r="D1165" i="2"/>
  <c r="D1176" i="2"/>
  <c r="D1177" i="2"/>
  <c r="D1180" i="2"/>
  <c r="D1175" i="2"/>
  <c r="D1178" i="2"/>
  <c r="D1184" i="2"/>
  <c r="D1183" i="2"/>
  <c r="E1179" i="2"/>
  <c r="E1184" i="2"/>
  <c r="E1183" i="2"/>
  <c r="E1185" i="2"/>
  <c r="E1194" i="2"/>
  <c r="E1195" i="2"/>
  <c r="D1195" i="2"/>
  <c r="E5" i="25" l="1"/>
  <c r="E373" i="9"/>
  <c r="E33" i="10" l="1"/>
  <c r="E46" i="6"/>
  <c r="E47" i="6"/>
  <c r="E383" i="9"/>
  <c r="E384" i="9"/>
  <c r="E904" i="4"/>
  <c r="E385" i="9"/>
  <c r="E45" i="7"/>
  <c r="E933" i="4"/>
  <c r="E934" i="4"/>
  <c r="E387" i="9"/>
  <c r="E386" i="9"/>
  <c r="E2" i="20"/>
  <c r="F490" i="9" l="1"/>
  <c r="I490" i="9" s="1"/>
  <c r="E490" i="9"/>
  <c r="F485" i="9"/>
  <c r="I485" i="9" s="1"/>
  <c r="E485" i="9"/>
  <c r="F484" i="9"/>
  <c r="I484" i="9" s="1"/>
  <c r="E484" i="9"/>
  <c r="F483" i="9"/>
  <c r="I483" i="9" s="1"/>
  <c r="E483" i="9"/>
  <c r="F482" i="9"/>
  <c r="I482" i="9" s="1"/>
  <c r="E482" i="9"/>
  <c r="F480" i="9"/>
  <c r="I480" i="9" s="1"/>
  <c r="E480" i="9"/>
  <c r="F470" i="9"/>
  <c r="I470" i="9" s="1"/>
  <c r="E470" i="9"/>
  <c r="F1241" i="4"/>
  <c r="E1241" i="4"/>
  <c r="F1206" i="4"/>
  <c r="E1206" i="4"/>
  <c r="F1191" i="4"/>
  <c r="E1191" i="4"/>
  <c r="F1189" i="4"/>
  <c r="E1189" i="4"/>
  <c r="F1188" i="4"/>
  <c r="E1188" i="4"/>
  <c r="F1187" i="4"/>
  <c r="E1187" i="4"/>
  <c r="F1186" i="4"/>
  <c r="E1186" i="4"/>
  <c r="F1185" i="4"/>
  <c r="E1185" i="4"/>
  <c r="F1182" i="4"/>
  <c r="E1182" i="4"/>
  <c r="F1181" i="4"/>
  <c r="E1181" i="4"/>
  <c r="F1180" i="4"/>
  <c r="E1180" i="4"/>
  <c r="F1145" i="4"/>
  <c r="E1145" i="4"/>
  <c r="F1128" i="4"/>
  <c r="I1128" i="4" s="1"/>
  <c r="E1128" i="4"/>
  <c r="F1127" i="4"/>
  <c r="I1127" i="4" s="1"/>
  <c r="E1127" i="4"/>
  <c r="F1107" i="4"/>
  <c r="E1107" i="4"/>
  <c r="F1106" i="4"/>
  <c r="I1106" i="4" s="1"/>
  <c r="E1106" i="4"/>
  <c r="F1105" i="4"/>
  <c r="E1105" i="4"/>
  <c r="F1103" i="4"/>
  <c r="E1103" i="4"/>
  <c r="F1102" i="4"/>
  <c r="E1102" i="4"/>
  <c r="F1101" i="4"/>
  <c r="E1101" i="4"/>
  <c r="F1095" i="4"/>
  <c r="E1095" i="4"/>
  <c r="F1094" i="4"/>
  <c r="E1094" i="4"/>
  <c r="F1093" i="4"/>
  <c r="E1093" i="4"/>
  <c r="F1511" i="2"/>
  <c r="I1511" i="2" s="1"/>
  <c r="E1511" i="2"/>
  <c r="F1510" i="2"/>
  <c r="I1510" i="2" s="1"/>
  <c r="E1510" i="2"/>
  <c r="F1509" i="2"/>
  <c r="I1509" i="2" s="1"/>
  <c r="E1509" i="2"/>
  <c r="F1508" i="2"/>
  <c r="E1508" i="2"/>
  <c r="F1507" i="2"/>
  <c r="E1507" i="2"/>
  <c r="F1505" i="2"/>
  <c r="E1505" i="2"/>
  <c r="F1481" i="2"/>
  <c r="E1481" i="2"/>
  <c r="F1444" i="2"/>
  <c r="E1444" i="2"/>
  <c r="F1433" i="2"/>
  <c r="E1433" i="2"/>
  <c r="F1428" i="2"/>
  <c r="I1428" i="2" s="1"/>
  <c r="E1428" i="2"/>
  <c r="F1427" i="2"/>
  <c r="I1427" i="2" s="1"/>
  <c r="E1427" i="2"/>
  <c r="F1426" i="2"/>
  <c r="E1426" i="2"/>
  <c r="F1425" i="2"/>
  <c r="E1425" i="2"/>
  <c r="F1424" i="2"/>
  <c r="E1424" i="2"/>
  <c r="F1423" i="2"/>
  <c r="E1423" i="2"/>
  <c r="F1422" i="2"/>
  <c r="E1422" i="2"/>
  <c r="F1393" i="2"/>
  <c r="E1393" i="2"/>
  <c r="F1349" i="2"/>
  <c r="I1349" i="2" s="1"/>
  <c r="E1349" i="2"/>
  <c r="F1348" i="2"/>
  <c r="I1348" i="2" s="1"/>
  <c r="E1348" i="2"/>
  <c r="E248" i="3"/>
  <c r="E219" i="3"/>
  <c r="E224" i="3"/>
  <c r="E209" i="3"/>
  <c r="E203" i="3"/>
  <c r="E200" i="3"/>
  <c r="E198" i="3"/>
  <c r="E191" i="3"/>
  <c r="F191" i="3"/>
  <c r="J191" i="3" s="1"/>
  <c r="F188" i="3"/>
  <c r="J188" i="3" s="1"/>
  <c r="F181" i="3"/>
  <c r="J181" i="3" l="1"/>
  <c r="E1190" i="4"/>
  <c r="E356" i="8"/>
  <c r="E354" i="8"/>
  <c r="E352" i="8"/>
  <c r="E350" i="8"/>
  <c r="E349" i="8"/>
  <c r="E348" i="8"/>
  <c r="E347" i="8"/>
  <c r="E346" i="8"/>
  <c r="E341" i="8"/>
  <c r="E340" i="8"/>
  <c r="E339" i="8"/>
  <c r="E338" i="8"/>
  <c r="E333" i="8"/>
  <c r="E324" i="8"/>
  <c r="E322" i="8"/>
  <c r="E321" i="8"/>
  <c r="E314" i="8"/>
  <c r="E471" i="9"/>
  <c r="E469" i="9"/>
  <c r="E465" i="9"/>
  <c r="E454" i="9"/>
  <c r="E453" i="9"/>
  <c r="E447" i="9"/>
  <c r="E446" i="9"/>
  <c r="E442" i="9"/>
  <c r="E436" i="9"/>
  <c r="E427" i="9"/>
  <c r="E424" i="9"/>
  <c r="E422" i="9"/>
  <c r="E421" i="9"/>
  <c r="E99" i="11"/>
  <c r="E1160" i="4"/>
  <c r="E1159" i="4"/>
  <c r="E1158" i="4"/>
  <c r="E1157" i="4"/>
  <c r="E1156" i="4"/>
  <c r="E1154" i="4"/>
  <c r="E1153" i="4"/>
  <c r="E1152" i="4"/>
  <c r="E1148" i="4"/>
  <c r="E1147" i="4"/>
  <c r="E1143" i="4"/>
  <c r="E1140" i="4"/>
  <c r="E1139" i="4"/>
  <c r="E1138" i="4"/>
  <c r="E1135" i="4"/>
  <c r="E1134" i="4"/>
  <c r="E1133" i="4"/>
  <c r="E1129" i="4"/>
  <c r="E1113" i="4"/>
  <c r="E1104" i="4"/>
  <c r="E1100" i="4"/>
  <c r="E1099" i="4"/>
  <c r="E1098" i="4"/>
  <c r="E1097" i="4"/>
  <c r="E1096" i="4"/>
  <c r="E1067" i="4"/>
  <c r="E1066" i="4"/>
  <c r="E1462" i="2"/>
  <c r="E1461" i="2"/>
  <c r="E1445" i="2"/>
  <c r="E1442" i="2"/>
  <c r="E1432" i="2"/>
  <c r="E1431" i="2"/>
  <c r="E1391" i="2"/>
  <c r="E1378" i="2"/>
  <c r="E1377" i="2"/>
  <c r="E1367" i="2"/>
  <c r="E1366" i="2"/>
  <c r="E1365" i="2"/>
  <c r="E1364" i="2"/>
  <c r="D1339" i="2" l="1"/>
  <c r="D1343" i="2"/>
  <c r="D1354" i="2"/>
  <c r="D1358" i="2"/>
  <c r="E1354" i="2"/>
  <c r="E1358" i="2"/>
  <c r="E1356" i="2"/>
  <c r="E1357" i="2"/>
  <c r="E1350" i="2"/>
  <c r="E1340" i="2"/>
  <c r="E1339" i="2"/>
  <c r="E1343" i="2"/>
  <c r="D1218" i="2"/>
  <c r="D1219" i="2"/>
  <c r="D1215" i="2"/>
  <c r="D1216" i="2"/>
  <c r="D1217" i="2"/>
  <c r="D1228" i="2"/>
  <c r="D1229" i="2"/>
  <c r="D1230" i="2"/>
  <c r="E1234" i="2"/>
  <c r="E1231" i="2"/>
  <c r="E1228" i="2"/>
  <c r="E1229" i="2"/>
  <c r="E1230" i="2"/>
  <c r="E1218" i="2"/>
  <c r="E1219" i="2"/>
  <c r="E1215" i="2"/>
  <c r="E1216" i="2"/>
  <c r="E1217" i="2"/>
  <c r="D1235" i="2"/>
  <c r="D1234" i="2"/>
  <c r="D1241" i="2"/>
  <c r="D1242" i="2"/>
  <c r="D1247" i="2"/>
  <c r="D1255" i="2"/>
  <c r="D1261" i="2"/>
  <c r="D1256" i="2"/>
  <c r="D1253" i="2"/>
  <c r="D1258" i="2"/>
  <c r="D1257" i="2"/>
  <c r="D1259" i="2"/>
  <c r="D1254" i="2"/>
  <c r="E1256" i="2"/>
  <c r="E1253" i="2"/>
  <c r="E1258" i="2"/>
  <c r="E1257" i="2"/>
  <c r="E1259" i="2"/>
  <c r="E1254" i="2"/>
  <c r="E1260" i="2"/>
  <c r="E1255" i="2"/>
  <c r="E1261" i="2"/>
  <c r="E1247" i="2"/>
  <c r="E1241" i="2"/>
  <c r="E1242" i="2"/>
  <c r="E1235" i="2"/>
  <c r="E1276" i="2"/>
  <c r="E1277" i="2"/>
  <c r="D1276" i="2"/>
  <c r="D1277" i="2"/>
  <c r="D1279" i="2"/>
  <c r="D1278" i="2"/>
  <c r="D1284" i="2"/>
  <c r="D1283" i="2"/>
  <c r="D1280" i="2"/>
  <c r="E1286" i="2"/>
  <c r="E1281" i="2"/>
  <c r="E1283" i="2"/>
  <c r="E1280" i="2"/>
  <c r="E1282" i="2"/>
  <c r="E1284" i="2"/>
  <c r="E1279" i="2"/>
  <c r="E1278" i="2"/>
  <c r="D1285" i="2"/>
  <c r="D1286" i="2"/>
  <c r="D1296" i="2" l="1"/>
  <c r="D1295" i="2"/>
  <c r="D1300" i="2"/>
  <c r="D1306" i="2"/>
  <c r="D1305" i="2"/>
  <c r="D1307" i="2"/>
  <c r="D1308" i="2"/>
  <c r="D1316" i="2"/>
  <c r="D1314" i="2"/>
  <c r="D1315" i="2"/>
  <c r="E1335" i="2"/>
  <c r="E1334" i="2"/>
  <c r="E1333" i="2"/>
  <c r="E1316" i="2"/>
  <c r="E1314" i="2"/>
  <c r="E1315" i="2"/>
  <c r="E1306" i="2"/>
  <c r="E1305" i="2"/>
  <c r="E1307" i="2"/>
  <c r="E1308" i="2"/>
  <c r="E1299" i="2"/>
  <c r="E1300" i="2"/>
  <c r="E1296" i="2"/>
  <c r="E1295" i="2"/>
  <c r="E1285" i="2"/>
  <c r="D1335" i="2"/>
  <c r="D1334" i="2"/>
  <c r="D1333" i="2"/>
  <c r="E1023" i="4"/>
  <c r="E49" i="6"/>
  <c r="E48" i="6"/>
  <c r="E52" i="6"/>
  <c r="E51" i="6"/>
  <c r="E50" i="6"/>
  <c r="E1022" i="4"/>
  <c r="E315" i="8"/>
  <c r="E319" i="8"/>
  <c r="E432" i="9"/>
  <c r="E53" i="6"/>
  <c r="E460" i="9"/>
  <c r="E437" i="9"/>
  <c r="E34" i="10"/>
  <c r="E325" i="8"/>
  <c r="E441" i="9"/>
  <c r="E326" i="8"/>
  <c r="E329" i="8"/>
  <c r="E330" i="8"/>
  <c r="E331" i="8"/>
  <c r="E332" i="8"/>
  <c r="E46" i="7"/>
  <c r="E47" i="7"/>
  <c r="E48" i="7"/>
  <c r="D296" i="6" l="1"/>
  <c r="J296" i="6"/>
  <c r="F91" i="5" l="1"/>
  <c r="I91" i="5" s="1"/>
  <c r="E91" i="5"/>
  <c r="F90" i="5"/>
  <c r="I90" i="5" s="1"/>
  <c r="E90" i="5"/>
  <c r="F89" i="5"/>
  <c r="I89" i="5" s="1"/>
  <c r="E89" i="5"/>
  <c r="F88" i="5"/>
  <c r="I88" i="5" s="1"/>
  <c r="E88" i="5"/>
  <c r="F560" i="9"/>
  <c r="I560" i="9" s="1"/>
  <c r="E560" i="9"/>
  <c r="F557" i="9"/>
  <c r="I557" i="9" s="1"/>
  <c r="E557" i="9"/>
  <c r="F536" i="9"/>
  <c r="I536" i="9" s="1"/>
  <c r="E536" i="9"/>
  <c r="F535" i="9"/>
  <c r="I535" i="9" s="1"/>
  <c r="E535" i="9"/>
  <c r="F534" i="9"/>
  <c r="I534" i="9" s="1"/>
  <c r="E534" i="9"/>
  <c r="F515" i="9"/>
  <c r="I515" i="9" s="1"/>
  <c r="E515" i="9"/>
  <c r="F513" i="9"/>
  <c r="I513" i="9" s="1"/>
  <c r="E513" i="9"/>
  <c r="F512" i="9"/>
  <c r="I512" i="9" s="1"/>
  <c r="E512" i="9"/>
  <c r="F506" i="9"/>
  <c r="I506" i="9" s="1"/>
  <c r="E506" i="9"/>
  <c r="F498" i="9"/>
  <c r="I498" i="9" s="1"/>
  <c r="E498" i="9"/>
  <c r="F497" i="9"/>
  <c r="I497" i="9" s="1"/>
  <c r="E497" i="9"/>
  <c r="F496" i="9"/>
  <c r="I496" i="9" s="1"/>
  <c r="E496" i="9"/>
  <c r="F1277" i="4"/>
  <c r="E1277" i="4"/>
  <c r="F1274" i="4"/>
  <c r="E1274" i="4"/>
  <c r="F1263" i="4"/>
  <c r="E1263" i="4"/>
  <c r="F1249" i="4"/>
  <c r="E1249" i="4"/>
  <c r="F1247" i="4"/>
  <c r="I1247" i="4" s="1"/>
  <c r="O19" i="29" s="1"/>
  <c r="E1247" i="4"/>
  <c r="F1246" i="4"/>
  <c r="E1246" i="4"/>
  <c r="F1661" i="2"/>
  <c r="I1661" i="2" s="1"/>
  <c r="E1661" i="2"/>
  <c r="F1660" i="2"/>
  <c r="I1660" i="2" s="1"/>
  <c r="E1660" i="2"/>
  <c r="F1659" i="2"/>
  <c r="E1659" i="2"/>
  <c r="F1654" i="2"/>
  <c r="E1654" i="2"/>
  <c r="F1653" i="2"/>
  <c r="E1653" i="2"/>
  <c r="F1635" i="2"/>
  <c r="E1635" i="2"/>
  <c r="F1536" i="2"/>
  <c r="E1536" i="2"/>
  <c r="F1530" i="2"/>
  <c r="E1530" i="2"/>
  <c r="F1518" i="2"/>
  <c r="E1518" i="2"/>
  <c r="F1517" i="2"/>
  <c r="I1517" i="2" s="1"/>
  <c r="E1517" i="2"/>
  <c r="F203" i="3"/>
  <c r="J203" i="3" s="1"/>
  <c r="F200" i="3"/>
  <c r="J200" i="3" s="1"/>
  <c r="F198" i="3"/>
  <c r="J198" i="3" s="1"/>
  <c r="E379" i="8" l="1"/>
  <c r="E378" i="8"/>
  <c r="E377" i="8"/>
  <c r="E376" i="8"/>
  <c r="E375" i="8"/>
  <c r="E374" i="8"/>
  <c r="E373" i="8"/>
  <c r="E371" i="8"/>
  <c r="E365" i="8"/>
  <c r="E360" i="8"/>
  <c r="E357" i="8"/>
  <c r="E149" i="5"/>
  <c r="E514" i="9"/>
  <c r="E511" i="9"/>
  <c r="E509" i="9"/>
  <c r="E505" i="9"/>
  <c r="E503" i="9"/>
  <c r="E491" i="9"/>
  <c r="E477" i="9"/>
  <c r="E474" i="9"/>
  <c r="D474" i="9"/>
  <c r="E473" i="9"/>
  <c r="E472" i="9"/>
  <c r="E68" i="10"/>
  <c r="E1353" i="4"/>
  <c r="E1332" i="4"/>
  <c r="E1300" i="4"/>
  <c r="E1299" i="4"/>
  <c r="E1298" i="4"/>
  <c r="E1297" i="4"/>
  <c r="E1296" i="4"/>
  <c r="E1289" i="4"/>
  <c r="E1284" i="4"/>
  <c r="E1281" i="4"/>
  <c r="E1280" i="4"/>
  <c r="E1278" i="4"/>
  <c r="E1267" i="4"/>
  <c r="E1248" i="4"/>
  <c r="E1240" i="4"/>
  <c r="E1218" i="4"/>
  <c r="E1217" i="4"/>
  <c r="E1211" i="4"/>
  <c r="E1210" i="4"/>
  <c r="E1209" i="4"/>
  <c r="E1208" i="4"/>
  <c r="E1207" i="4"/>
  <c r="E1201" i="4"/>
  <c r="E1200" i="4"/>
  <c r="E1161" i="4"/>
  <c r="E1676" i="2"/>
  <c r="E1658" i="2"/>
  <c r="E1634" i="2"/>
  <c r="E1633" i="2"/>
  <c r="E1632" i="2"/>
  <c r="E1631" i="2"/>
  <c r="E1619" i="2"/>
  <c r="E1618" i="2"/>
  <c r="E1617" i="2"/>
  <c r="E1557" i="2"/>
  <c r="E1556" i="2"/>
  <c r="E1555" i="2"/>
  <c r="E1532" i="2"/>
  <c r="E1531" i="2"/>
  <c r="E1478" i="2"/>
  <c r="E1463" i="2"/>
  <c r="F609" i="9" l="1"/>
  <c r="I609" i="9" s="1"/>
  <c r="E609" i="9"/>
  <c r="F610" i="9"/>
  <c r="I610" i="9" s="1"/>
  <c r="E610" i="9"/>
  <c r="F63" i="11"/>
  <c r="I63" i="11" s="1"/>
  <c r="E63" i="11"/>
  <c r="F62" i="11" l="1"/>
  <c r="I62" i="11" s="1"/>
  <c r="E62" i="11"/>
  <c r="F61" i="11"/>
  <c r="I61" i="11" s="1"/>
  <c r="E61" i="11"/>
  <c r="F60" i="11"/>
  <c r="I60" i="11" s="1"/>
  <c r="E60" i="11"/>
  <c r="F59" i="11"/>
  <c r="I59" i="11" s="1"/>
  <c r="E59" i="11"/>
  <c r="F58" i="11"/>
  <c r="I58" i="11" s="1"/>
  <c r="O20" i="29" s="1"/>
  <c r="E58" i="11"/>
  <c r="F428" i="8"/>
  <c r="I428" i="8" s="1"/>
  <c r="E428" i="8"/>
  <c r="F422" i="8"/>
  <c r="I422" i="8" s="1"/>
  <c r="E422" i="8"/>
  <c r="F421" i="8"/>
  <c r="I421" i="8" s="1"/>
  <c r="O22" i="29" s="1"/>
  <c r="E421" i="8"/>
  <c r="F259" i="17"/>
  <c r="I259" i="17" s="1"/>
  <c r="E259" i="17"/>
  <c r="F258" i="17"/>
  <c r="I258" i="17" s="1"/>
  <c r="E258" i="17"/>
  <c r="F257" i="17"/>
  <c r="I257" i="17" s="1"/>
  <c r="E257" i="17"/>
  <c r="F256" i="17"/>
  <c r="I256" i="17" s="1"/>
  <c r="E256" i="17"/>
  <c r="F255" i="17"/>
  <c r="I255" i="17" s="1"/>
  <c r="E255" i="17"/>
  <c r="F254" i="17"/>
  <c r="I254" i="17" s="1"/>
  <c r="E254" i="17"/>
  <c r="F253" i="17"/>
  <c r="I253" i="17" s="1"/>
  <c r="E253" i="17"/>
  <c r="F252" i="17"/>
  <c r="I252" i="17" s="1"/>
  <c r="E252" i="17"/>
  <c r="F251" i="17"/>
  <c r="I251" i="17" s="1"/>
  <c r="E251" i="17"/>
  <c r="F250" i="17"/>
  <c r="I250" i="17" s="1"/>
  <c r="E250" i="17"/>
  <c r="F249" i="17"/>
  <c r="I249" i="17" s="1"/>
  <c r="E249" i="17"/>
  <c r="F248" i="17"/>
  <c r="I248" i="17" s="1"/>
  <c r="E248" i="17"/>
  <c r="F247" i="17"/>
  <c r="I247" i="17" s="1"/>
  <c r="E247" i="17"/>
  <c r="F246" i="17"/>
  <c r="I246" i="17" s="1"/>
  <c r="E246" i="17"/>
  <c r="F551" i="9"/>
  <c r="I551" i="9" s="1"/>
  <c r="E551" i="9"/>
  <c r="F546" i="9"/>
  <c r="I546" i="9" s="1"/>
  <c r="E546" i="9"/>
  <c r="F545" i="9"/>
  <c r="I545" i="9" s="1"/>
  <c r="E545" i="9"/>
  <c r="F538" i="9"/>
  <c r="I538" i="9" s="1"/>
  <c r="E538" i="9"/>
  <c r="F537" i="9"/>
  <c r="I537" i="9" s="1"/>
  <c r="E537" i="9"/>
  <c r="F532" i="9"/>
  <c r="I532" i="9" s="1"/>
  <c r="E532" i="9"/>
  <c r="F531" i="9"/>
  <c r="I531" i="9" s="1"/>
  <c r="E531" i="9"/>
  <c r="F530" i="9"/>
  <c r="I530" i="9" s="1"/>
  <c r="E530" i="9"/>
  <c r="F529" i="9"/>
  <c r="I529" i="9" s="1"/>
  <c r="E529" i="9"/>
  <c r="F528" i="9"/>
  <c r="I528" i="9" s="1"/>
  <c r="E528" i="9"/>
  <c r="F527" i="9"/>
  <c r="I527" i="9" s="1"/>
  <c r="E527" i="9"/>
  <c r="F526" i="9"/>
  <c r="I526" i="9" s="1"/>
  <c r="E526" i="9"/>
  <c r="F523" i="9"/>
  <c r="I523" i="9" s="1"/>
  <c r="E523" i="9"/>
  <c r="F522" i="9"/>
  <c r="I522" i="9" s="1"/>
  <c r="E522" i="9"/>
  <c r="F520" i="9"/>
  <c r="I520" i="9" s="1"/>
  <c r="E520" i="9"/>
  <c r="F519" i="9"/>
  <c r="I519" i="9" s="1"/>
  <c r="E519" i="9"/>
  <c r="F508" i="9"/>
  <c r="I508" i="9" s="1"/>
  <c r="O24" i="29" s="1"/>
  <c r="E508" i="9"/>
  <c r="F95" i="5"/>
  <c r="I95" i="5" s="1"/>
  <c r="N12" i="29" s="1"/>
  <c r="F94" i="5"/>
  <c r="I94" i="5" s="1"/>
  <c r="F93" i="5"/>
  <c r="I93" i="5" s="1"/>
  <c r="F87" i="5"/>
  <c r="I87" i="5" s="1"/>
  <c r="F86" i="5"/>
  <c r="I86" i="5" s="1"/>
  <c r="O13" i="29" l="1"/>
  <c r="O12" i="29"/>
  <c r="E1441" i="2" l="1"/>
  <c r="E1470" i="2"/>
  <c r="D1470" i="2"/>
  <c r="E1141" i="4" l="1"/>
  <c r="E1142" i="4"/>
  <c r="E55" i="6"/>
  <c r="E1337" i="2"/>
  <c r="E54" i="6"/>
  <c r="E49" i="7"/>
  <c r="E50" i="7"/>
  <c r="E52" i="7"/>
  <c r="E56" i="6"/>
  <c r="E57" i="6"/>
  <c r="E342" i="8"/>
  <c r="E343" i="8"/>
  <c r="E344" i="8"/>
  <c r="E59" i="6"/>
  <c r="E3" i="20"/>
  <c r="E53" i="7"/>
  <c r="E1402" i="2"/>
  <c r="E63" i="6"/>
  <c r="E62" i="6"/>
  <c r="E58" i="6"/>
  <c r="E60" i="6"/>
  <c r="E51" i="7"/>
  <c r="E1132" i="4"/>
  <c r="E1131" i="4"/>
  <c r="E476" i="9"/>
  <c r="E61" i="6"/>
  <c r="E351" i="8"/>
  <c r="E481" i="9"/>
  <c r="E1146" i="4"/>
  <c r="E355" i="8"/>
  <c r="E1243" i="4"/>
  <c r="E493" i="9"/>
  <c r="D1338" i="2"/>
  <c r="D1342" i="2"/>
  <c r="D1341" i="2"/>
  <c r="D1344" i="2"/>
  <c r="D1363" i="2"/>
  <c r="D1362" i="2"/>
  <c r="D1360" i="2"/>
  <c r="D1361" i="2"/>
  <c r="D1369" i="2"/>
  <c r="D1370" i="2"/>
  <c r="D1368" i="2"/>
  <c r="D1376" i="2"/>
  <c r="D1373" i="2"/>
  <c r="D1372" i="2"/>
  <c r="D1371" i="2"/>
  <c r="D1375" i="2"/>
  <c r="D1374" i="2"/>
  <c r="E1374" i="2"/>
  <c r="E1376" i="2"/>
  <c r="E1373" i="2"/>
  <c r="E1372" i="2"/>
  <c r="E1371" i="2"/>
  <c r="E1369" i="2"/>
  <c r="E1370" i="2"/>
  <c r="E1368" i="2"/>
  <c r="E1363" i="2"/>
  <c r="E1362" i="2"/>
  <c r="E1360" i="2"/>
  <c r="E1361" i="2"/>
  <c r="E1338" i="2"/>
  <c r="E1342" i="2"/>
  <c r="E1341" i="2"/>
  <c r="E1344" i="2"/>
  <c r="D1384" i="2"/>
  <c r="D1383" i="2"/>
  <c r="D1388" i="2"/>
  <c r="D1386" i="2"/>
  <c r="D1389" i="2"/>
  <c r="D1385" i="2"/>
  <c r="D1382" i="2"/>
  <c r="D1390" i="2"/>
  <c r="D1387" i="2"/>
  <c r="D1397" i="2"/>
  <c r="D1395" i="2"/>
  <c r="D1396" i="2"/>
  <c r="D1398" i="2"/>
  <c r="E1396" i="2"/>
  <c r="E1398" i="2"/>
  <c r="E1384" i="2"/>
  <c r="E1383" i="2"/>
  <c r="E1388" i="2"/>
  <c r="E1386" i="2"/>
  <c r="E1389" i="2"/>
  <c r="E1385" i="2"/>
  <c r="E1382" i="2"/>
  <c r="E1390" i="2"/>
  <c r="E1387" i="2"/>
  <c r="E1375" i="2"/>
  <c r="D1401" i="2"/>
  <c r="D1404" i="2"/>
  <c r="D1421" i="2"/>
  <c r="D1429" i="2"/>
  <c r="D1430" i="2"/>
  <c r="D1434" i="2"/>
  <c r="D1436" i="2"/>
  <c r="D1435" i="2"/>
  <c r="D1439" i="2"/>
  <c r="D1437" i="2"/>
  <c r="D1440" i="2"/>
  <c r="E1434" i="2"/>
  <c r="E1436" i="2"/>
  <c r="E1435" i="2"/>
  <c r="E1439" i="2"/>
  <c r="E1437" i="2"/>
  <c r="E1440" i="2"/>
  <c r="E1421" i="2"/>
  <c r="E1429" i="2"/>
  <c r="E1430" i="2"/>
  <c r="E1401" i="2"/>
  <c r="E1404" i="2"/>
  <c r="E1397" i="2"/>
  <c r="E1395" i="2"/>
  <c r="D1447" i="2"/>
  <c r="D1448" i="2"/>
  <c r="D1453" i="2"/>
  <c r="D1451" i="2"/>
  <c r="D1459" i="2"/>
  <c r="D1465" i="2"/>
  <c r="D1464" i="2"/>
  <c r="D1466" i="2"/>
  <c r="E1448" i="2"/>
  <c r="E1447" i="2"/>
  <c r="E1451" i="2"/>
  <c r="E1453" i="2"/>
  <c r="E1459" i="2"/>
  <c r="E1465" i="2"/>
  <c r="E1464" i="2"/>
  <c r="E1466" i="2"/>
  <c r="E1553" i="2"/>
  <c r="E1554" i="2"/>
  <c r="E1351" i="2"/>
  <c r="E1353" i="2"/>
  <c r="E1355" i="2"/>
  <c r="E1380" i="2"/>
  <c r="E1381" i="2"/>
  <c r="E1394" i="2"/>
  <c r="E1400" i="2"/>
  <c r="E1403" i="2"/>
  <c r="E1399" i="2"/>
  <c r="E1438" i="2"/>
  <c r="E1452" i="2"/>
  <c r="E1460" i="2"/>
  <c r="O10" i="29" l="1"/>
  <c r="E614" i="9"/>
  <c r="E608" i="9"/>
  <c r="E605" i="9"/>
  <c r="E573" i="9"/>
  <c r="E603" i="9"/>
  <c r="E600" i="9"/>
  <c r="E599" i="9"/>
  <c r="E598" i="9"/>
  <c r="E597" i="9"/>
  <c r="E591" i="9"/>
  <c r="E587" i="9"/>
  <c r="E567" i="9"/>
  <c r="E566" i="9"/>
  <c r="E584" i="9"/>
  <c r="E583" i="9"/>
  <c r="E565" i="9"/>
  <c r="E582" i="9"/>
  <c r="E581" i="9"/>
  <c r="E578" i="9"/>
  <c r="E577" i="9"/>
  <c r="E576" i="9"/>
  <c r="E540" i="9"/>
  <c r="E604" i="9"/>
  <c r="E593" i="9"/>
  <c r="E563" i="9"/>
  <c r="E533" i="9"/>
  <c r="E575" i="9"/>
  <c r="E525" i="9"/>
  <c r="E553" i="9"/>
  <c r="E552" i="9"/>
  <c r="E524" i="9"/>
  <c r="E562" i="9"/>
  <c r="E504" i="9"/>
  <c r="E521" i="9"/>
  <c r="E502" i="9"/>
  <c r="E501" i="9"/>
  <c r="E500" i="9"/>
  <c r="E1560" i="2"/>
  <c r="E1559" i="2"/>
  <c r="E1558" i="2"/>
  <c r="E1841" i="2"/>
  <c r="E1713" i="2"/>
  <c r="E1708" i="2"/>
  <c r="E1546" i="2"/>
  <c r="E1545" i="2"/>
  <c r="E1541" i="2"/>
  <c r="E1537" i="2"/>
  <c r="E1540" i="2"/>
  <c r="E1538" i="2"/>
  <c r="E1539" i="2"/>
  <c r="E1707" i="2"/>
  <c r="E1706" i="2"/>
  <c r="E1816" i="2"/>
  <c r="E1776" i="2"/>
  <c r="E1521" i="2"/>
  <c r="E1526" i="2"/>
  <c r="E1523" i="2"/>
  <c r="E1520" i="2"/>
  <c r="E1519" i="2"/>
  <c r="E1522" i="2"/>
  <c r="E1524" i="2"/>
  <c r="E1525" i="2"/>
  <c r="E1772" i="2"/>
  <c r="E1771" i="2"/>
  <c r="E1513" i="2"/>
  <c r="E1514" i="2"/>
  <c r="E1512" i="2"/>
  <c r="E1515" i="2"/>
  <c r="E1516" i="2"/>
  <c r="E1754" i="2"/>
  <c r="E1744" i="2"/>
  <c r="E1732" i="2"/>
  <c r="E1731" i="2"/>
  <c r="E1682" i="2"/>
  <c r="E1506" i="2"/>
  <c r="E1663" i="2"/>
  <c r="E1497" i="2"/>
  <c r="E1495" i="2"/>
  <c r="E1498" i="2"/>
  <c r="E1496" i="2"/>
  <c r="E1489" i="2"/>
  <c r="E1483" i="2"/>
  <c r="E1488" i="2"/>
  <c r="E1486" i="2"/>
  <c r="E1482" i="2"/>
  <c r="E1485" i="2"/>
  <c r="E1484" i="2"/>
  <c r="E1487" i="2"/>
  <c r="E1677" i="2"/>
  <c r="E1662" i="2"/>
  <c r="E1473" i="2"/>
  <c r="E1477" i="2"/>
  <c r="E1476" i="2"/>
  <c r="E1475" i="2"/>
  <c r="E1474" i="2"/>
  <c r="E1469" i="2"/>
  <c r="E1468" i="2"/>
  <c r="E1242" i="4"/>
  <c r="E1401" i="4"/>
  <c r="E1290" i="4"/>
  <c r="E1229" i="4"/>
  <c r="E1228" i="4"/>
  <c r="E1227" i="4"/>
  <c r="E1226" i="4"/>
  <c r="E1400" i="4"/>
  <c r="E1399" i="4"/>
  <c r="E1398" i="4"/>
  <c r="E1397" i="4"/>
  <c r="E1396" i="4"/>
  <c r="E1395" i="4"/>
  <c r="E1394" i="4"/>
  <c r="E1288" i="4"/>
  <c r="E1393" i="4"/>
  <c r="E1392" i="4"/>
  <c r="E1199" i="4"/>
  <c r="E1391" i="4"/>
  <c r="E1287" i="4"/>
  <c r="E1286" i="4"/>
  <c r="E1285" i="4"/>
  <c r="E1283" i="4"/>
  <c r="E1282" i="4"/>
  <c r="E1279" i="4"/>
  <c r="F603" i="9"/>
  <c r="I603" i="9" s="1"/>
  <c r="F599" i="9"/>
  <c r="I599" i="9" s="1"/>
  <c r="F598" i="9"/>
  <c r="I598" i="9" s="1"/>
  <c r="F597" i="9"/>
  <c r="I597" i="9" s="1"/>
  <c r="F591" i="9"/>
  <c r="I591" i="9" s="1"/>
  <c r="F587" i="9"/>
  <c r="I587" i="9" s="1"/>
  <c r="F584" i="9"/>
  <c r="I584" i="9" s="1"/>
  <c r="F583" i="9"/>
  <c r="I583" i="9" s="1"/>
  <c r="F582" i="9"/>
  <c r="I582" i="9" s="1"/>
  <c r="F581" i="9"/>
  <c r="I581" i="9" s="1"/>
  <c r="F578" i="9"/>
  <c r="I578" i="9" s="1"/>
  <c r="F577" i="9"/>
  <c r="I577" i="9" s="1"/>
  <c r="F576" i="9"/>
  <c r="I576" i="9" s="1"/>
  <c r="F575" i="9"/>
  <c r="I575" i="9" s="1"/>
  <c r="F553" i="9"/>
  <c r="I553" i="9" s="1"/>
  <c r="F552" i="9"/>
  <c r="I552" i="9" s="1"/>
  <c r="F66" i="11"/>
  <c r="I66" i="11" s="1"/>
  <c r="E66" i="11"/>
  <c r="F64" i="11"/>
  <c r="I64" i="11" s="1"/>
  <c r="N20" i="29" s="1"/>
  <c r="E64" i="11"/>
  <c r="F451" i="8"/>
  <c r="I451" i="8" s="1"/>
  <c r="E451" i="8"/>
  <c r="F450" i="8"/>
  <c r="I450" i="8" s="1"/>
  <c r="E450" i="8"/>
  <c r="F449" i="8"/>
  <c r="I449" i="8" s="1"/>
  <c r="N22" i="29" s="1"/>
  <c r="E449" i="8"/>
  <c r="F262" i="17"/>
  <c r="I262" i="17" s="1"/>
  <c r="E262" i="17"/>
  <c r="F261" i="17"/>
  <c r="I261" i="17" s="1"/>
  <c r="E261" i="17"/>
  <c r="F260" i="17"/>
  <c r="I260" i="17" s="1"/>
  <c r="N13" i="29" s="1"/>
  <c r="E260" i="17"/>
  <c r="D445" i="8" l="1"/>
  <c r="E400" i="8"/>
  <c r="E399" i="8"/>
  <c r="E398" i="8"/>
  <c r="E397" i="8"/>
  <c r="E395" i="8"/>
  <c r="E394" i="8"/>
  <c r="E388" i="8"/>
  <c r="E387" i="8"/>
  <c r="E384" i="8"/>
  <c r="D2154" i="4"/>
  <c r="D2153" i="4"/>
  <c r="D2152" i="4"/>
  <c r="D1611" i="4"/>
  <c r="D1583" i="4"/>
  <c r="D1502" i="4"/>
  <c r="D1499" i="4"/>
  <c r="D1498" i="4"/>
  <c r="L19" i="29" s="1"/>
  <c r="D1493" i="4"/>
  <c r="D1492" i="4"/>
  <c r="D1491" i="4"/>
  <c r="D1490" i="4"/>
  <c r="D1489" i="4"/>
  <c r="M19" i="29" s="1"/>
  <c r="Q15" i="29" l="1"/>
  <c r="U15" i="29"/>
  <c r="T15" i="29"/>
  <c r="F614" i="9"/>
  <c r="I614" i="9" s="1"/>
  <c r="F608" i="9"/>
  <c r="I608" i="9" s="1"/>
  <c r="F605" i="9"/>
  <c r="I605" i="9" s="1"/>
  <c r="F604" i="9"/>
  <c r="I604" i="9" s="1"/>
  <c r="F593" i="9"/>
  <c r="I593" i="9" s="1"/>
  <c r="F563" i="9"/>
  <c r="I563" i="9" s="1"/>
  <c r="F562" i="9"/>
  <c r="I562" i="9" s="1"/>
  <c r="F1290" i="4"/>
  <c r="I1290" i="4" s="1"/>
  <c r="N19" i="29" s="1"/>
  <c r="F1288" i="4"/>
  <c r="F1287" i="4"/>
  <c r="F1286" i="4"/>
  <c r="F1285" i="4"/>
  <c r="F1283" i="4"/>
  <c r="F1282" i="4"/>
  <c r="F1279" i="4"/>
  <c r="F248" i="3"/>
  <c r="J248" i="3" s="1"/>
  <c r="F224" i="3"/>
  <c r="J224" i="3" s="1"/>
  <c r="F209" i="3"/>
  <c r="J209" i="3" s="1"/>
  <c r="F1816" i="2"/>
  <c r="I1816" i="2" s="1"/>
  <c r="F1776" i="2"/>
  <c r="I1776" i="2" s="1"/>
  <c r="F1772" i="2"/>
  <c r="I1772" i="2" s="1"/>
  <c r="F1771" i="2"/>
  <c r="I1771" i="2" s="1"/>
  <c r="F1754" i="2"/>
  <c r="F1744" i="2"/>
  <c r="F1732" i="2"/>
  <c r="F1731" i="2"/>
  <c r="F1682" i="2"/>
  <c r="F1663" i="2"/>
  <c r="I1663" i="2" s="1"/>
  <c r="F1662" i="2"/>
  <c r="I1662" i="2" s="1"/>
  <c r="N11" i="29" l="1"/>
  <c r="D1474" i="2" l="1"/>
  <c r="D1477" i="2"/>
  <c r="D1476" i="2"/>
  <c r="D1475" i="2"/>
  <c r="D1487" i="2"/>
  <c r="D1484" i="2"/>
  <c r="D1485" i="2"/>
  <c r="D1482" i="2"/>
  <c r="D1486" i="2"/>
  <c r="D1488" i="2"/>
  <c r="D1483" i="2"/>
  <c r="D1495" i="2"/>
  <c r="D1497" i="2"/>
  <c r="D1506" i="2"/>
  <c r="D1515" i="2"/>
  <c r="D1512" i="2"/>
  <c r="D1514" i="2"/>
  <c r="D1513" i="2"/>
  <c r="E361" i="8" l="1"/>
  <c r="E362" i="8"/>
  <c r="E363" i="8"/>
  <c r="E4" i="20"/>
  <c r="E364" i="8"/>
  <c r="E367" i="8"/>
  <c r="E366" i="8"/>
  <c r="E36" i="10"/>
  <c r="D1525" i="2" l="1"/>
  <c r="D1524" i="2"/>
  <c r="D1522" i="2"/>
  <c r="D1519" i="2"/>
  <c r="N10" i="29" s="1"/>
  <c r="D1520" i="2"/>
  <c r="D1523" i="2"/>
  <c r="D1526" i="2"/>
  <c r="D1539" i="2"/>
  <c r="D1538" i="2"/>
  <c r="D1540" i="2"/>
  <c r="D1537" i="2"/>
  <c r="D1545" i="2"/>
  <c r="D1559" i="2"/>
  <c r="D1560" i="2"/>
  <c r="D1562" i="2"/>
  <c r="D1569" i="2"/>
  <c r="D1564" i="2"/>
  <c r="D1566" i="2"/>
  <c r="D1567" i="2"/>
  <c r="D1568" i="2"/>
  <c r="D1571" i="2"/>
  <c r="D1563" i="2"/>
  <c r="D1565" i="2"/>
  <c r="D1570" i="2"/>
  <c r="E54" i="7" l="1"/>
  <c r="E55" i="7"/>
  <c r="E370" i="8"/>
  <c r="E65" i="6"/>
  <c r="E372" i="8"/>
  <c r="E64" i="6"/>
  <c r="E66" i="6"/>
  <c r="F396" i="8" l="1"/>
  <c r="I396" i="8" s="1"/>
  <c r="F617" i="9"/>
  <c r="I617" i="9" s="1"/>
  <c r="F615" i="9"/>
  <c r="I615" i="9" s="1"/>
  <c r="F639" i="9"/>
  <c r="I639" i="9" s="1"/>
  <c r="F631" i="9"/>
  <c r="I631" i="9" s="1"/>
  <c r="F41" i="10"/>
  <c r="F1321" i="4"/>
  <c r="F1320" i="4"/>
  <c r="F1319" i="4"/>
  <c r="F1314" i="4"/>
  <c r="F1354" i="4"/>
  <c r="F1380" i="4"/>
  <c r="F1352" i="4"/>
  <c r="F1362" i="4"/>
  <c r="F1351" i="4"/>
  <c r="F1350" i="4"/>
  <c r="F1349" i="4"/>
  <c r="F1334" i="4"/>
  <c r="F1323" i="4"/>
  <c r="F1322" i="4"/>
  <c r="F1927" i="2"/>
  <c r="I1927" i="2" s="1"/>
  <c r="F1847" i="2"/>
  <c r="F1833" i="2"/>
  <c r="F1830" i="2"/>
  <c r="I1830" i="2" s="1"/>
  <c r="F249" i="3"/>
  <c r="J249" i="3" s="1"/>
  <c r="F275" i="17" l="1"/>
  <c r="I275" i="17" s="1"/>
  <c r="F274" i="17"/>
  <c r="I274" i="17" s="1"/>
  <c r="F270" i="17"/>
  <c r="I270" i="17" s="1"/>
  <c r="F269" i="17"/>
  <c r="I269" i="17" s="1"/>
  <c r="F267" i="17"/>
  <c r="I267" i="17" s="1"/>
  <c r="F266" i="17"/>
  <c r="I266" i="17" s="1"/>
  <c r="F265" i="17"/>
  <c r="I265" i="17" s="1"/>
  <c r="F264" i="17"/>
  <c r="I264" i="17" s="1"/>
  <c r="F263" i="17"/>
  <c r="I263" i="17" s="1"/>
  <c r="F625" i="9"/>
  <c r="I625" i="9" s="1"/>
  <c r="F622" i="9"/>
  <c r="I622" i="9" s="1"/>
  <c r="F621" i="9"/>
  <c r="I621" i="9" s="1"/>
  <c r="F620" i="9"/>
  <c r="I620" i="9" s="1"/>
  <c r="F619" i="9"/>
  <c r="I619" i="9" s="1"/>
  <c r="F618" i="9"/>
  <c r="I618" i="9" s="1"/>
  <c r="F616" i="9"/>
  <c r="I616" i="9" s="1"/>
  <c r="F613" i="9"/>
  <c r="I613" i="9" s="1"/>
  <c r="F612" i="9"/>
  <c r="I612" i="9" s="1"/>
  <c r="F611" i="9"/>
  <c r="I611" i="9" s="1"/>
  <c r="F97" i="5"/>
  <c r="I97" i="5" s="1"/>
  <c r="F72" i="11"/>
  <c r="I72" i="11" s="1"/>
  <c r="F71" i="11"/>
  <c r="I71" i="11" s="1"/>
  <c r="M20" i="29" s="1"/>
  <c r="D1573" i="2" l="1"/>
  <c r="D1580" i="2"/>
  <c r="D1579" i="2"/>
  <c r="D1575" i="2"/>
  <c r="D1572" i="2"/>
  <c r="M10" i="29" s="1"/>
  <c r="D1574" i="2"/>
  <c r="D1576" i="2"/>
  <c r="D1577" i="2"/>
  <c r="D1578" i="2"/>
  <c r="D1585" i="2"/>
  <c r="D1583" i="2"/>
  <c r="D1588" i="2"/>
  <c r="D1581" i="2"/>
  <c r="D1582" i="2"/>
  <c r="D1586" i="2"/>
  <c r="D1587" i="2"/>
  <c r="D1584" i="2"/>
  <c r="D1589" i="2"/>
  <c r="D1594" i="2"/>
  <c r="D1598" i="2"/>
  <c r="D1597" i="2"/>
  <c r="D1596" i="2"/>
  <c r="D1593" i="2"/>
  <c r="D1595" i="2"/>
  <c r="D1599" i="2"/>
  <c r="D1592" i="2"/>
  <c r="D1600" i="2"/>
  <c r="D1605" i="2"/>
  <c r="D1606" i="2"/>
  <c r="D1603" i="2"/>
  <c r="D1608" i="2"/>
  <c r="D1604" i="2"/>
  <c r="D1612" i="2"/>
  <c r="D1616" i="2"/>
  <c r="D1621" i="2"/>
  <c r="D1620" i="2"/>
  <c r="D1614" i="2"/>
  <c r="S10" i="29" l="1"/>
  <c r="S15" i="29" s="1"/>
  <c r="R10" i="29"/>
  <c r="R15" i="29" s="1"/>
  <c r="P10" i="29"/>
  <c r="F491" i="8"/>
  <c r="I491" i="8" s="1"/>
  <c r="F488" i="8"/>
  <c r="I488" i="8" s="1"/>
  <c r="M22" i="29" s="1"/>
  <c r="F285" i="17"/>
  <c r="I285" i="17" s="1"/>
  <c r="F282" i="17"/>
  <c r="I282" i="17" s="1"/>
  <c r="F281" i="17"/>
  <c r="I281" i="17" s="1"/>
  <c r="F280" i="17"/>
  <c r="I280" i="17" s="1"/>
  <c r="F279" i="17"/>
  <c r="I279" i="17" s="1"/>
  <c r="F278" i="17"/>
  <c r="I278" i="17" s="1"/>
  <c r="F277" i="17"/>
  <c r="I277" i="17" s="1"/>
  <c r="F276" i="17"/>
  <c r="I276" i="17" s="1"/>
  <c r="F98" i="5"/>
  <c r="I98" i="5" s="1"/>
  <c r="M12" i="29" s="1"/>
  <c r="F647" i="9"/>
  <c r="I647" i="9" s="1"/>
  <c r="F646" i="9"/>
  <c r="I646" i="9" s="1"/>
  <c r="F645" i="9"/>
  <c r="I645" i="9" s="1"/>
  <c r="F644" i="9"/>
  <c r="I644" i="9" s="1"/>
  <c r="F643" i="9"/>
  <c r="I643" i="9" s="1"/>
  <c r="F642" i="9"/>
  <c r="I642" i="9" s="1"/>
  <c r="F641" i="9"/>
  <c r="I641" i="9" s="1"/>
  <c r="F640" i="9"/>
  <c r="I640" i="9" s="1"/>
  <c r="F635" i="9"/>
  <c r="I635" i="9" s="1"/>
  <c r="F634" i="9"/>
  <c r="I634" i="9" s="1"/>
  <c r="F633" i="9"/>
  <c r="I633" i="9" s="1"/>
  <c r="F632" i="9"/>
  <c r="I632" i="9" s="1"/>
  <c r="F630" i="9"/>
  <c r="I630" i="9" s="1"/>
  <c r="F629" i="9"/>
  <c r="I629" i="9" s="1"/>
  <c r="F627" i="9"/>
  <c r="I627" i="9" s="1"/>
  <c r="F626" i="9"/>
  <c r="I626" i="9" s="1"/>
  <c r="M11" i="29"/>
  <c r="M13" i="29" l="1"/>
  <c r="F669" i="9"/>
  <c r="I669" i="9" s="1"/>
  <c r="F661" i="9"/>
  <c r="I661" i="9" s="1"/>
  <c r="F648" i="9"/>
  <c r="I648" i="9" s="1"/>
  <c r="F1381" i="4"/>
  <c r="F1928" i="2"/>
  <c r="I1928" i="2" l="1"/>
  <c r="M15" i="29" s="1"/>
  <c r="F1408" i="4"/>
  <c r="F420" i="8" l="1"/>
  <c r="I420" i="8" s="1"/>
  <c r="F273" i="17"/>
  <c r="I273" i="17" s="1"/>
  <c r="F272" i="17"/>
  <c r="I272" i="17" s="1"/>
  <c r="F719" i="9"/>
  <c r="I719" i="9" s="1"/>
  <c r="F714" i="9"/>
  <c r="I714" i="9" s="1"/>
  <c r="F711" i="9"/>
  <c r="I711" i="9" s="1"/>
  <c r="F697" i="9"/>
  <c r="I697" i="9" s="1"/>
  <c r="F692" i="9"/>
  <c r="I692" i="9" s="1"/>
  <c r="F687" i="9"/>
  <c r="I687" i="9" s="1"/>
  <c r="F678" i="9"/>
  <c r="I678" i="9" s="1"/>
  <c r="F670" i="9"/>
  <c r="I670" i="9" s="1"/>
  <c r="F1466" i="4"/>
  <c r="F1440" i="4"/>
  <c r="F1439" i="4"/>
  <c r="F1431" i="4"/>
  <c r="F1430" i="4"/>
  <c r="F1429" i="4"/>
  <c r="F1417" i="4"/>
  <c r="F1416" i="4"/>
  <c r="F1415" i="4"/>
  <c r="F1414" i="4"/>
  <c r="F1413" i="4"/>
  <c r="F1412" i="4"/>
  <c r="F1405" i="4"/>
  <c r="F1384" i="4"/>
  <c r="F1383" i="4"/>
  <c r="F1382" i="4"/>
  <c r="F2013" i="2"/>
  <c r="I2013" i="2" s="1"/>
  <c r="F2011" i="2"/>
  <c r="F1997" i="2"/>
  <c r="F1995" i="2"/>
  <c r="I1995" i="2" s="1"/>
  <c r="F1993" i="2"/>
  <c r="I1993" i="2" s="1"/>
  <c r="F1992" i="2"/>
  <c r="F1932" i="2"/>
  <c r="R14" i="24" l="1"/>
  <c r="F495" i="8" l="1"/>
  <c r="I495" i="8" s="1"/>
  <c r="F493" i="8"/>
  <c r="I493" i="8" s="1"/>
  <c r="F289" i="17"/>
  <c r="I289" i="17" s="1"/>
  <c r="F288" i="17"/>
  <c r="I288" i="17" s="1"/>
  <c r="F287" i="17"/>
  <c r="I287" i="17" s="1"/>
  <c r="F286" i="17"/>
  <c r="I286" i="17" s="1"/>
  <c r="F99" i="5"/>
  <c r="I99" i="5" s="1"/>
  <c r="F686" i="9"/>
  <c r="I686" i="9" s="1"/>
  <c r="F685" i="9"/>
  <c r="I685" i="9" s="1"/>
  <c r="F684" i="9"/>
  <c r="I684" i="9" s="1"/>
  <c r="F683" i="9"/>
  <c r="I683" i="9" s="1"/>
  <c r="F682" i="9"/>
  <c r="I682" i="9" s="1"/>
  <c r="F681" i="9"/>
  <c r="I681" i="9" s="1"/>
  <c r="F679" i="9"/>
  <c r="I679" i="9" s="1"/>
  <c r="F672" i="9"/>
  <c r="I672" i="9" s="1"/>
  <c r="F671" i="9"/>
  <c r="I671" i="9" s="1"/>
  <c r="F667" i="9"/>
  <c r="I667" i="9" s="1"/>
  <c r="F666" i="9"/>
  <c r="I666" i="9" s="1"/>
  <c r="F665" i="9"/>
  <c r="I665" i="9" s="1"/>
  <c r="F664" i="9"/>
  <c r="I664" i="9" s="1"/>
  <c r="F663" i="9"/>
  <c r="I663" i="9" s="1"/>
  <c r="F662" i="9"/>
  <c r="I662" i="9" s="1"/>
  <c r="F660" i="9"/>
  <c r="I660" i="9" s="1"/>
  <c r="F656" i="9"/>
  <c r="I656" i="9" s="1"/>
  <c r="F654" i="9"/>
  <c r="I654" i="9" s="1"/>
  <c r="F653" i="9"/>
  <c r="I653" i="9" s="1"/>
  <c r="F652" i="9"/>
  <c r="I652" i="9" s="1"/>
  <c r="F651" i="9"/>
  <c r="I651" i="9" s="1"/>
  <c r="F650" i="9"/>
  <c r="I650" i="9" s="1"/>
  <c r="F649" i="9"/>
  <c r="I649" i="9" s="1"/>
  <c r="F75" i="11"/>
  <c r="I75" i="11" s="1"/>
  <c r="F429" i="8" l="1"/>
  <c r="I429" i="8" s="1"/>
  <c r="F284" i="17"/>
  <c r="I284" i="17" s="1"/>
  <c r="F283" i="17"/>
  <c r="I283" i="17" s="1"/>
  <c r="F101" i="5"/>
  <c r="I101" i="5" s="1"/>
  <c r="F724" i="9"/>
  <c r="I724" i="9" s="1"/>
  <c r="F723" i="9"/>
  <c r="I723" i="9" s="1"/>
  <c r="F1538" i="4"/>
  <c r="F1537" i="4"/>
  <c r="F1524" i="4"/>
  <c r="F1523" i="4"/>
  <c r="F1521" i="4"/>
  <c r="F1519" i="4"/>
  <c r="F1518" i="4"/>
  <c r="F1505" i="4"/>
  <c r="F1471" i="4"/>
  <c r="F1470" i="4"/>
  <c r="F1469" i="4"/>
  <c r="F1468" i="4"/>
  <c r="F1467" i="4"/>
  <c r="F2025" i="2"/>
  <c r="I2025" i="2" s="1"/>
  <c r="F2026" i="2"/>
  <c r="F2021" i="2"/>
  <c r="I2021" i="2" s="1"/>
  <c r="F2020" i="2"/>
  <c r="F2017" i="2"/>
  <c r="F267" i="3"/>
  <c r="J267" i="3" s="1"/>
  <c r="F265" i="3"/>
  <c r="J265" i="3" s="1"/>
  <c r="F250" i="3"/>
  <c r="J250" i="3" s="1"/>
  <c r="F726" i="9" l="1"/>
  <c r="I726" i="9" s="1"/>
  <c r="F725" i="9"/>
  <c r="I725" i="9" s="1"/>
  <c r="F722" i="9"/>
  <c r="I722" i="9" s="1"/>
  <c r="F720" i="9"/>
  <c r="I720" i="9" s="1"/>
  <c r="F717" i="9"/>
  <c r="I717" i="9" s="1"/>
  <c r="F497" i="8"/>
  <c r="I497" i="8" s="1"/>
  <c r="F496" i="8"/>
  <c r="I496" i="8" s="1"/>
  <c r="F299" i="17"/>
  <c r="I299" i="17" s="1"/>
  <c r="F298" i="17"/>
  <c r="I298" i="17" s="1"/>
  <c r="F295" i="17"/>
  <c r="I295" i="17" s="1"/>
  <c r="F294" i="17"/>
  <c r="I294" i="17" s="1"/>
  <c r="F293" i="17"/>
  <c r="I293" i="17" s="1"/>
  <c r="F291" i="17"/>
  <c r="I291" i="17" s="1"/>
  <c r="F290" i="17"/>
  <c r="I290" i="17" s="1"/>
  <c r="F112" i="5"/>
  <c r="I112" i="5" s="1"/>
  <c r="F102" i="5"/>
  <c r="I102" i="5" s="1"/>
  <c r="F100" i="5"/>
  <c r="I100" i="5" s="1"/>
  <c r="L12" i="29" s="1"/>
  <c r="F716" i="9"/>
  <c r="I716" i="9" s="1"/>
  <c r="F715" i="9"/>
  <c r="I715" i="9" s="1"/>
  <c r="F713" i="9"/>
  <c r="I713" i="9" s="1"/>
  <c r="F712" i="9"/>
  <c r="I712" i="9" s="1"/>
  <c r="F696" i="9"/>
  <c r="I696" i="9" s="1"/>
  <c r="F695" i="9"/>
  <c r="I695" i="9" s="1"/>
  <c r="F694" i="9"/>
  <c r="I694" i="9" s="1"/>
  <c r="F693" i="9"/>
  <c r="I693" i="9" s="1"/>
  <c r="F691" i="9"/>
  <c r="I691" i="9" s="1"/>
  <c r="F690" i="9"/>
  <c r="I690" i="9" s="1"/>
  <c r="F688" i="9"/>
  <c r="I688" i="9" s="1"/>
  <c r="L24" i="29" s="1"/>
  <c r="F76" i="11"/>
  <c r="I76" i="11" s="1"/>
  <c r="L20" i="29" s="1"/>
  <c r="L11" i="29"/>
  <c r="F103" i="5" l="1"/>
  <c r="I103" i="5" s="1"/>
  <c r="F747" i="9"/>
  <c r="I747" i="9" s="1"/>
  <c r="F733" i="9"/>
  <c r="I733" i="9" s="1"/>
  <c r="F1572" i="4"/>
  <c r="F1565" i="4"/>
  <c r="F1542" i="4"/>
  <c r="F1541" i="4"/>
  <c r="F1540" i="4"/>
  <c r="F1539" i="4"/>
  <c r="F2028" i="2"/>
  <c r="F268" i="3"/>
  <c r="J268" i="3" s="1"/>
  <c r="F301" i="17" l="1"/>
  <c r="I301" i="17" s="1"/>
  <c r="F300" i="17"/>
  <c r="I300" i="17" s="1"/>
  <c r="F113" i="5"/>
  <c r="I113" i="5" s="1"/>
  <c r="F749" i="9"/>
  <c r="I749" i="9" s="1"/>
  <c r="F734" i="9"/>
  <c r="I734" i="9" s="1"/>
  <c r="F731" i="9"/>
  <c r="I731" i="9" s="1"/>
  <c r="F730" i="9"/>
  <c r="I730" i="9" s="1"/>
  <c r="F729" i="9"/>
  <c r="I729" i="9" s="1"/>
  <c r="F727" i="9"/>
  <c r="I727" i="9" s="1"/>
  <c r="F78" i="11"/>
  <c r="I78" i="11" s="1"/>
  <c r="F77" i="11"/>
  <c r="I77" i="11" s="1"/>
  <c r="Q14" i="24" l="1"/>
  <c r="F297" i="17" l="1"/>
  <c r="I297" i="17" s="1"/>
  <c r="F296" i="17"/>
  <c r="I296" i="17" s="1"/>
  <c r="F292" i="17"/>
  <c r="I292" i="17" s="1"/>
  <c r="F105" i="5"/>
  <c r="I105" i="5" s="1"/>
  <c r="F104" i="5"/>
  <c r="I104" i="5" s="1"/>
  <c r="F51" i="10"/>
  <c r="F269" i="3"/>
  <c r="J269" i="3" s="1"/>
  <c r="F305" i="17" l="1"/>
  <c r="I305" i="17" s="1"/>
  <c r="F304" i="17"/>
  <c r="I304" i="17" s="1"/>
  <c r="F303" i="17"/>
  <c r="I303" i="17" s="1"/>
  <c r="F302" i="17"/>
  <c r="I302" i="17" s="1"/>
  <c r="F498" i="8" l="1"/>
  <c r="I498" i="8" s="1"/>
  <c r="F752" i="9"/>
  <c r="I752" i="9" s="1"/>
  <c r="F751" i="9"/>
  <c r="I751" i="9" s="1"/>
  <c r="F750" i="9"/>
  <c r="I750" i="9" s="1"/>
  <c r="F109" i="5" l="1"/>
  <c r="I109" i="5" s="1"/>
  <c r="F108" i="5"/>
  <c r="I108" i="5" s="1"/>
  <c r="F107" i="5"/>
  <c r="I107" i="5" s="1"/>
  <c r="F106" i="5"/>
  <c r="I106" i="5" s="1"/>
  <c r="K12" i="29" s="1"/>
  <c r="F755" i="9"/>
  <c r="I755" i="9" s="1"/>
  <c r="F748" i="9"/>
  <c r="I748" i="9" s="1"/>
  <c r="F758" i="9"/>
  <c r="I758" i="9" s="1"/>
  <c r="F1607" i="4"/>
  <c r="F1606" i="4"/>
  <c r="F1605" i="4"/>
  <c r="F1604" i="4"/>
  <c r="F1603" i="4"/>
  <c r="F1597" i="4"/>
  <c r="F1596" i="4"/>
  <c r="F1593" i="4"/>
  <c r="F1592" i="4"/>
  <c r="F1591" i="4"/>
  <c r="F1590" i="4"/>
  <c r="F1573" i="4"/>
  <c r="F2131" i="2"/>
  <c r="I2131" i="2" s="1"/>
  <c r="F2076" i="2"/>
  <c r="F2117" i="2"/>
  <c r="I2117" i="2" s="1"/>
  <c r="F2041" i="2"/>
  <c r="I2041" i="2" s="1"/>
  <c r="F292" i="3"/>
  <c r="J292" i="3" s="1"/>
  <c r="F290" i="3"/>
  <c r="J290" i="3" s="1"/>
  <c r="F274" i="3"/>
  <c r="J274" i="3" s="1"/>
  <c r="F500" i="8" l="1"/>
  <c r="I500" i="8" s="1"/>
  <c r="F499" i="8"/>
  <c r="I499" i="8" s="1"/>
  <c r="K22" i="29" s="1"/>
  <c r="F313" i="17"/>
  <c r="I313" i="17" s="1"/>
  <c r="F312" i="17"/>
  <c r="I312" i="17" s="1"/>
  <c r="F311" i="17"/>
  <c r="I311" i="17" s="1"/>
  <c r="F310" i="17"/>
  <c r="I310" i="17" s="1"/>
  <c r="F309" i="17"/>
  <c r="I309" i="17" s="1"/>
  <c r="F308" i="17"/>
  <c r="I308" i="17" s="1"/>
  <c r="F307" i="17"/>
  <c r="I307" i="17" s="1"/>
  <c r="F306" i="17"/>
  <c r="I306" i="17" s="1"/>
  <c r="K13" i="29" s="1"/>
  <c r="F760" i="9"/>
  <c r="I760" i="9" s="1"/>
  <c r="F756" i="9"/>
  <c r="I756" i="9" s="1"/>
  <c r="F754" i="9"/>
  <c r="I754" i="9" s="1"/>
  <c r="F753" i="9"/>
  <c r="I753" i="9" s="1"/>
  <c r="F79" i="11"/>
  <c r="I79" i="11" s="1"/>
  <c r="K20" i="29" s="1"/>
  <c r="P14" i="24" l="1"/>
  <c r="F316" i="17" l="1"/>
  <c r="I316" i="17" s="1"/>
  <c r="F315" i="17"/>
  <c r="I315" i="17" s="1"/>
  <c r="F314" i="17"/>
  <c r="I314" i="17" s="1"/>
  <c r="F774" i="9"/>
  <c r="I774" i="9" s="1"/>
  <c r="F773" i="9"/>
  <c r="I773" i="9" s="1"/>
  <c r="F769" i="9"/>
  <c r="I769" i="9" s="1"/>
  <c r="F768" i="9"/>
  <c r="I768" i="9" s="1"/>
  <c r="F766" i="9"/>
  <c r="I766" i="9" s="1"/>
  <c r="F80" i="11"/>
  <c r="I80" i="11" s="1"/>
  <c r="F111" i="5" l="1"/>
  <c r="I111" i="5" s="1"/>
  <c r="F110" i="5"/>
  <c r="I110" i="5" s="1"/>
  <c r="F759" i="9"/>
  <c r="I759" i="9" s="1"/>
  <c r="F53" i="10"/>
  <c r="F120" i="5" l="1"/>
  <c r="I120" i="5" s="1"/>
  <c r="F119" i="5"/>
  <c r="I119" i="5" s="1"/>
  <c r="F765" i="9"/>
  <c r="I765" i="9" s="1"/>
  <c r="F763" i="9"/>
  <c r="I763" i="9" s="1"/>
  <c r="F762" i="9"/>
  <c r="I762" i="9" s="1"/>
  <c r="F1614" i="4"/>
  <c r="F1613" i="4"/>
  <c r="F1612" i="4"/>
  <c r="F323" i="3"/>
  <c r="J323" i="3" s="1"/>
  <c r="F299" i="3"/>
  <c r="J299" i="3" s="1"/>
  <c r="F501" i="8" l="1"/>
  <c r="I501" i="8" s="1"/>
  <c r="F320" i="17"/>
  <c r="I320" i="17" s="1"/>
  <c r="F319" i="17"/>
  <c r="I319" i="17" s="1"/>
  <c r="F318" i="17"/>
  <c r="I318" i="17" s="1"/>
  <c r="F317" i="17"/>
  <c r="I317" i="17" s="1"/>
  <c r="F122" i="5"/>
  <c r="I122" i="5" s="1"/>
  <c r="F121" i="5"/>
  <c r="I121" i="5" s="1"/>
  <c r="F118" i="5"/>
  <c r="I118" i="5" s="1"/>
  <c r="F117" i="5"/>
  <c r="I117" i="5" s="1"/>
  <c r="F116" i="5"/>
  <c r="I116" i="5" s="1"/>
  <c r="F115" i="5"/>
  <c r="I115" i="5" s="1"/>
  <c r="F114" i="5"/>
  <c r="I114" i="5" s="1"/>
  <c r="J12" i="29" s="1"/>
  <c r="F781" i="9"/>
  <c r="I781" i="9" s="1"/>
  <c r="F779" i="9"/>
  <c r="I779" i="9" s="1"/>
  <c r="F470" i="8" l="1"/>
  <c r="I470" i="8" s="1"/>
  <c r="F2239" i="2"/>
  <c r="I2239" i="2" s="1"/>
  <c r="F2235" i="2"/>
  <c r="I2235" i="2" s="1"/>
  <c r="F2209" i="2"/>
  <c r="I2209" i="2" s="1"/>
  <c r="F1649" i="4"/>
  <c r="F1648" i="4"/>
  <c r="F1643" i="4"/>
  <c r="F1620" i="4"/>
  <c r="B14" i="24" l="1"/>
  <c r="D14" i="24"/>
  <c r="F14" i="24"/>
  <c r="H14" i="24"/>
  <c r="J14" i="24"/>
  <c r="L14" i="24"/>
  <c r="M14" i="24"/>
  <c r="N14" i="24"/>
  <c r="O14" i="24"/>
  <c r="F326" i="17" l="1"/>
  <c r="I326" i="17" s="1"/>
  <c r="F325" i="17"/>
  <c r="I325" i="17" s="1"/>
  <c r="F324" i="17"/>
  <c r="I324" i="17" s="1"/>
  <c r="F323" i="17"/>
  <c r="I323" i="17" s="1"/>
  <c r="F322" i="17"/>
  <c r="I322" i="17" s="1"/>
  <c r="F321" i="17"/>
  <c r="I321" i="17" s="1"/>
  <c r="F785" i="9"/>
  <c r="I785" i="9" s="1"/>
  <c r="F784" i="9"/>
  <c r="I784" i="9" s="1"/>
  <c r="F783" i="9"/>
  <c r="I783" i="9" s="1"/>
  <c r="F782" i="9"/>
  <c r="I782" i="9" s="1"/>
  <c r="F81" i="11"/>
  <c r="I81" i="11" s="1"/>
  <c r="J20" i="29" s="1"/>
  <c r="F1650" i="4" l="1"/>
  <c r="F798" i="9" l="1"/>
  <c r="I798" i="9" s="1"/>
  <c r="F58" i="10"/>
  <c r="F64" i="10"/>
  <c r="F63" i="10"/>
  <c r="F1780" i="4"/>
  <c r="F471" i="8"/>
  <c r="I471" i="8" s="1"/>
  <c r="J22" i="29" s="1"/>
  <c r="F772" i="9"/>
  <c r="I772" i="9" s="1"/>
  <c r="F771" i="9"/>
  <c r="I771" i="9" s="1"/>
  <c r="F770" i="9"/>
  <c r="I770" i="9" s="1"/>
  <c r="F55" i="10"/>
  <c r="F2270" i="2"/>
  <c r="I2270" i="2" s="1"/>
  <c r="F2269" i="2"/>
  <c r="F2268" i="2"/>
  <c r="F2244" i="2"/>
  <c r="F376" i="3"/>
  <c r="J376" i="3" s="1"/>
  <c r="F1664" i="4"/>
  <c r="F1667" i="4"/>
  <c r="F1686" i="4"/>
  <c r="F1684" i="4"/>
  <c r="F1662" i="4"/>
  <c r="I1662" i="4" s="1"/>
  <c r="I19" i="29" s="1"/>
  <c r="F1651" i="4"/>
  <c r="F662" i="8" l="1"/>
  <c r="I662" i="8" s="1"/>
  <c r="F661" i="8"/>
  <c r="I661" i="8" s="1"/>
  <c r="F506" i="8"/>
  <c r="I506" i="8" s="1"/>
  <c r="F505" i="8"/>
  <c r="I505" i="8" s="1"/>
  <c r="I22" i="29" s="1"/>
  <c r="F349" i="17" l="1"/>
  <c r="I349" i="17" s="1"/>
  <c r="F348" i="17"/>
  <c r="I348" i="17" s="1"/>
  <c r="F347" i="17"/>
  <c r="I347" i="17" s="1"/>
  <c r="F345" i="17"/>
  <c r="I345" i="17" s="1"/>
  <c r="F344" i="17"/>
  <c r="I344" i="17" s="1"/>
  <c r="F343" i="17"/>
  <c r="I343" i="17" s="1"/>
  <c r="F342" i="17"/>
  <c r="I342" i="17" s="1"/>
  <c r="F341" i="17"/>
  <c r="I341" i="17" s="1"/>
  <c r="F340" i="17"/>
  <c r="I340" i="17" s="1"/>
  <c r="F339" i="17"/>
  <c r="I339" i="17" s="1"/>
  <c r="F338" i="17"/>
  <c r="I338" i="17" s="1"/>
  <c r="F337" i="17"/>
  <c r="I337" i="17" s="1"/>
  <c r="F336" i="17"/>
  <c r="I336" i="17" s="1"/>
  <c r="F335" i="17"/>
  <c r="I335" i="17" s="1"/>
  <c r="F334" i="17"/>
  <c r="I334" i="17" s="1"/>
  <c r="F333" i="17"/>
  <c r="I333" i="17" s="1"/>
  <c r="F332" i="17"/>
  <c r="I332" i="17" s="1"/>
  <c r="F331" i="17"/>
  <c r="I331" i="17" s="1"/>
  <c r="F330" i="17"/>
  <c r="I330" i="17" s="1"/>
  <c r="F329" i="17"/>
  <c r="I329" i="17" s="1"/>
  <c r="F328" i="17"/>
  <c r="I328" i="17" s="1"/>
  <c r="F327" i="17"/>
  <c r="I327" i="17" s="1"/>
  <c r="F124" i="5"/>
  <c r="I124" i="5" s="1"/>
  <c r="I12" i="29" s="1"/>
  <c r="F812" i="9"/>
  <c r="I812" i="9" s="1"/>
  <c r="F811" i="9"/>
  <c r="I811" i="9" s="1"/>
  <c r="F810" i="9"/>
  <c r="I810" i="9" s="1"/>
  <c r="F809" i="9"/>
  <c r="I809" i="9" s="1"/>
  <c r="F808" i="9"/>
  <c r="I808" i="9" s="1"/>
  <c r="F807" i="9"/>
  <c r="I807" i="9" s="1"/>
  <c r="F805" i="9"/>
  <c r="I805" i="9" s="1"/>
  <c r="F802" i="9"/>
  <c r="I802" i="9" s="1"/>
  <c r="F800" i="9"/>
  <c r="I800" i="9" s="1"/>
  <c r="F797" i="9"/>
  <c r="I797" i="9" s="1"/>
  <c r="F796" i="9"/>
  <c r="I796" i="9" s="1"/>
  <c r="F792" i="9"/>
  <c r="I792" i="9" s="1"/>
  <c r="F789" i="9"/>
  <c r="I789" i="9" s="1"/>
  <c r="F788" i="9"/>
  <c r="I788" i="9" s="1"/>
  <c r="F787" i="9"/>
  <c r="I787" i="9" s="1"/>
  <c r="F786" i="9"/>
  <c r="I786" i="9" s="1"/>
  <c r="I11" i="29"/>
  <c r="F57" i="10" l="1"/>
  <c r="F56" i="10"/>
  <c r="F1818" i="4" l="1"/>
  <c r="F1782" i="4"/>
  <c r="F1736" i="4"/>
  <c r="F793" i="9"/>
  <c r="I793" i="9" s="1"/>
  <c r="F791" i="9"/>
  <c r="I791" i="9" s="1"/>
  <c r="F790" i="9"/>
  <c r="I790" i="9" s="1"/>
  <c r="F780" i="9"/>
  <c r="I780" i="9" s="1"/>
  <c r="F777" i="9"/>
  <c r="I777" i="9" s="1"/>
  <c r="F776" i="9"/>
  <c r="I776" i="9" s="1"/>
  <c r="F61" i="10"/>
  <c r="F1734" i="4"/>
  <c r="F1733" i="4"/>
  <c r="F1709" i="4"/>
  <c r="F1708" i="4"/>
  <c r="F1701" i="4"/>
  <c r="F1707" i="4"/>
  <c r="F2296" i="2"/>
  <c r="I2296" i="2" s="1"/>
  <c r="F2289" i="2"/>
  <c r="F2288" i="2"/>
  <c r="I2288" i="2" s="1"/>
  <c r="F2282" i="2"/>
  <c r="I2282" i="2" s="1"/>
  <c r="F2287" i="2"/>
  <c r="I2287" i="2" s="1"/>
  <c r="F799" i="9"/>
  <c r="I799" i="9" s="1"/>
  <c r="F795" i="9"/>
  <c r="I795" i="9" s="1"/>
  <c r="F1748" i="4"/>
  <c r="F1745" i="4"/>
  <c r="F1735" i="4"/>
  <c r="F1739" i="4"/>
  <c r="F2297" i="2"/>
  <c r="I2297" i="2" s="1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1716" i="4"/>
  <c r="F2119" i="2"/>
  <c r="F2118" i="2"/>
  <c r="F666" i="8"/>
  <c r="I666" i="8" s="1"/>
  <c r="F665" i="8"/>
  <c r="I665" i="8" s="1"/>
  <c r="F664" i="8"/>
  <c r="I664" i="8" s="1"/>
  <c r="F663" i="8"/>
  <c r="I663" i="8" s="1"/>
  <c r="H22" i="29" s="1"/>
  <c r="F364" i="17"/>
  <c r="I364" i="17" s="1"/>
  <c r="F363" i="17"/>
  <c r="I363" i="17" s="1"/>
  <c r="F362" i="17"/>
  <c r="I362" i="17" s="1"/>
  <c r="F361" i="17"/>
  <c r="I361" i="17" s="1"/>
  <c r="F360" i="17"/>
  <c r="I360" i="17" s="1"/>
  <c r="F359" i="17"/>
  <c r="I359" i="17" s="1"/>
  <c r="F358" i="17"/>
  <c r="I358" i="17" s="1"/>
  <c r="F357" i="17"/>
  <c r="I357" i="17" s="1"/>
  <c r="F356" i="17"/>
  <c r="I356" i="17" s="1"/>
  <c r="F355" i="17"/>
  <c r="I355" i="17" s="1"/>
  <c r="F354" i="17"/>
  <c r="I354" i="17" s="1"/>
  <c r="F352" i="17"/>
  <c r="I352" i="17" s="1"/>
  <c r="F351" i="17"/>
  <c r="I351" i="17" s="1"/>
  <c r="F350" i="17"/>
  <c r="I350" i="17" s="1"/>
  <c r="F147" i="5"/>
  <c r="I147" i="5" s="1"/>
  <c r="H12" i="29" s="1"/>
  <c r="F832" i="9"/>
  <c r="I832" i="9" s="1"/>
  <c r="F829" i="9"/>
  <c r="I829" i="9" s="1"/>
  <c r="F828" i="9"/>
  <c r="I828" i="9" s="1"/>
  <c r="F827" i="9"/>
  <c r="I827" i="9" s="1"/>
  <c r="F825" i="9"/>
  <c r="I825" i="9" s="1"/>
  <c r="F824" i="9"/>
  <c r="I824" i="9" s="1"/>
  <c r="F821" i="9"/>
  <c r="I821" i="9" s="1"/>
  <c r="F819" i="9"/>
  <c r="I819" i="9" s="1"/>
  <c r="F818" i="9"/>
  <c r="I818" i="9" s="1"/>
  <c r="F817" i="9"/>
  <c r="I817" i="9" s="1"/>
  <c r="F816" i="9"/>
  <c r="I816" i="9" s="1"/>
  <c r="F814" i="9"/>
  <c r="I814" i="9" s="1"/>
  <c r="F813" i="9"/>
  <c r="I813" i="9" s="1"/>
  <c r="F831" i="9"/>
  <c r="I831" i="9" s="1"/>
  <c r="F830" i="9"/>
  <c r="I830" i="9" s="1"/>
  <c r="F826" i="9"/>
  <c r="I826" i="9" s="1"/>
  <c r="F823" i="9"/>
  <c r="I823" i="9" s="1"/>
  <c r="F820" i="9"/>
  <c r="I820" i="9" s="1"/>
  <c r="F815" i="9"/>
  <c r="I815" i="9" s="1"/>
  <c r="F804" i="9"/>
  <c r="I804" i="9" s="1"/>
  <c r="F803" i="9"/>
  <c r="I803" i="9" s="1"/>
  <c r="F72" i="10"/>
  <c r="F67" i="10"/>
  <c r="F1816" i="4"/>
  <c r="F1817" i="4"/>
  <c r="I1817" i="4" s="1"/>
  <c r="F1806" i="4"/>
  <c r="F1790" i="4"/>
  <c r="F1793" i="4"/>
  <c r="F1789" i="4"/>
  <c r="F1781" i="4"/>
  <c r="I1781" i="4" s="1"/>
  <c r="F2719" i="2"/>
  <c r="I2719" i="2" s="1"/>
  <c r="F2718" i="2"/>
  <c r="F2369" i="2"/>
  <c r="I2369" i="2" s="1"/>
  <c r="F2331" i="2"/>
  <c r="I2331" i="2" s="1"/>
  <c r="F381" i="3"/>
  <c r="J381" i="3" s="1"/>
  <c r="F839" i="9"/>
  <c r="I839" i="9" s="1"/>
  <c r="F834" i="9"/>
  <c r="I834" i="9" s="1"/>
  <c r="F833" i="9"/>
  <c r="I833" i="9" s="1"/>
  <c r="F1839" i="4"/>
  <c r="F1838" i="4"/>
  <c r="F1842" i="4"/>
  <c r="F1836" i="4"/>
  <c r="I1836" i="4" s="1"/>
  <c r="F1834" i="4"/>
  <c r="I1834" i="4" s="1"/>
  <c r="F1823" i="4"/>
  <c r="F1822" i="4"/>
  <c r="F668" i="8"/>
  <c r="I668" i="8" s="1"/>
  <c r="F667" i="8"/>
  <c r="I667" i="8" s="1"/>
  <c r="F374" i="17"/>
  <c r="I374" i="17" s="1"/>
  <c r="F373" i="17"/>
  <c r="I373" i="17" s="1"/>
  <c r="F372" i="17"/>
  <c r="I372" i="17" s="1"/>
  <c r="F371" i="17"/>
  <c r="I371" i="17" s="1"/>
  <c r="F370" i="17"/>
  <c r="I370" i="17" s="1"/>
  <c r="F369" i="17"/>
  <c r="I369" i="17" s="1"/>
  <c r="F368" i="17"/>
  <c r="I368" i="17" s="1"/>
  <c r="F367" i="17"/>
  <c r="I367" i="17" s="1"/>
  <c r="F366" i="17"/>
  <c r="I366" i="17" s="1"/>
  <c r="F365" i="17"/>
  <c r="I365" i="17" s="1"/>
  <c r="F845" i="9"/>
  <c r="I845" i="9" s="1"/>
  <c r="F844" i="9"/>
  <c r="I844" i="9" s="1"/>
  <c r="F843" i="9"/>
  <c r="I843" i="9" s="1"/>
  <c r="F842" i="9"/>
  <c r="I842" i="9" s="1"/>
  <c r="F840" i="9"/>
  <c r="I840" i="9" s="1"/>
  <c r="F837" i="9"/>
  <c r="I837" i="9" s="1"/>
  <c r="F836" i="9"/>
  <c r="I836" i="9" s="1"/>
  <c r="F835" i="9"/>
  <c r="I835" i="9" s="1"/>
  <c r="F107" i="10"/>
  <c r="F84" i="11"/>
  <c r="I84" i="11" s="1"/>
  <c r="H20" i="29" s="1"/>
  <c r="F671" i="8"/>
  <c r="I671" i="8" s="1"/>
  <c r="F670" i="8"/>
  <c r="I670" i="8" s="1"/>
  <c r="F669" i="8"/>
  <c r="I669" i="8" s="1"/>
  <c r="F377" i="17"/>
  <c r="I377" i="17" s="1"/>
  <c r="F376" i="17"/>
  <c r="I376" i="17" s="1"/>
  <c r="F375" i="17"/>
  <c r="I375" i="17" s="1"/>
  <c r="F859" i="9"/>
  <c r="I859" i="9" s="1"/>
  <c r="F858" i="9"/>
  <c r="I858" i="9" s="1"/>
  <c r="F855" i="9"/>
  <c r="I855" i="9" s="1"/>
  <c r="F853" i="9"/>
  <c r="I853" i="9" s="1"/>
  <c r="F848" i="9"/>
  <c r="I848" i="9" s="1"/>
  <c r="F123" i="5"/>
  <c r="I123" i="5" s="1"/>
  <c r="G12" i="29" s="1"/>
  <c r="F2720" i="2"/>
  <c r="I2720" i="2" s="1"/>
  <c r="F856" i="9"/>
  <c r="I856" i="9" s="1"/>
  <c r="F854" i="9"/>
  <c r="I854" i="9" s="1"/>
  <c r="F852" i="9"/>
  <c r="I852" i="9" s="1"/>
  <c r="F851" i="9"/>
  <c r="I851" i="9" s="1"/>
  <c r="F850" i="9"/>
  <c r="I850" i="9" s="1"/>
  <c r="F849" i="9"/>
  <c r="I849" i="9" s="1"/>
  <c r="F847" i="9"/>
  <c r="I847" i="9" s="1"/>
  <c r="F841" i="9"/>
  <c r="I841" i="9" s="1"/>
  <c r="F115" i="10"/>
  <c r="F116" i="10"/>
  <c r="F1846" i="4"/>
  <c r="I1846" i="4" s="1"/>
  <c r="F1845" i="4"/>
  <c r="I1845" i="4" s="1"/>
  <c r="G19" i="29" s="1"/>
  <c r="F1843" i="4"/>
  <c r="F1844" i="4"/>
  <c r="F380" i="17"/>
  <c r="I380" i="17" s="1"/>
  <c r="F379" i="17"/>
  <c r="I379" i="17" s="1"/>
  <c r="F378" i="17"/>
  <c r="I378" i="17" s="1"/>
  <c r="F148" i="5"/>
  <c r="I148" i="5" s="1"/>
  <c r="F863" i="9"/>
  <c r="I863" i="9" s="1"/>
  <c r="F862" i="9"/>
  <c r="I862" i="9" s="1"/>
  <c r="F861" i="9"/>
  <c r="I861" i="9" s="1"/>
  <c r="F130" i="10"/>
  <c r="F2142" i="4"/>
  <c r="F509" i="8"/>
  <c r="I509" i="8" s="1"/>
  <c r="F128" i="5"/>
  <c r="I128" i="5" s="1"/>
  <c r="F1032" i="9"/>
  <c r="F1031" i="9"/>
  <c r="I1031" i="9" s="1"/>
  <c r="F1030" i="9"/>
  <c r="I1030" i="9" s="1"/>
  <c r="F1029" i="9"/>
  <c r="I1029" i="9" s="1"/>
  <c r="F1028" i="9"/>
  <c r="I1028" i="9" s="1"/>
  <c r="F1027" i="9"/>
  <c r="I1027" i="9" s="1"/>
  <c r="F1025" i="9"/>
  <c r="I1025" i="9" s="1"/>
  <c r="F1024" i="9"/>
  <c r="I1024" i="9" s="1"/>
  <c r="F1026" i="9"/>
  <c r="I1026" i="9" s="1"/>
  <c r="F901" i="9"/>
  <c r="I901" i="9" s="1"/>
  <c r="F899" i="9"/>
  <c r="I899" i="9" s="1"/>
  <c r="F898" i="9"/>
  <c r="I898" i="9" s="1"/>
  <c r="F897" i="9"/>
  <c r="I897" i="9" s="1"/>
  <c r="F148" i="10"/>
  <c r="F147" i="10"/>
  <c r="F146" i="10"/>
  <c r="F143" i="10"/>
  <c r="F142" i="10"/>
  <c r="F139" i="10"/>
  <c r="F138" i="10"/>
  <c r="F2151" i="4"/>
  <c r="F2150" i="4"/>
  <c r="F2734" i="2"/>
  <c r="B5" i="13" s="1"/>
  <c r="F481" i="3"/>
  <c r="F394" i="3"/>
  <c r="J394" i="3" s="1"/>
  <c r="D11" i="29" s="1"/>
  <c r="D15" i="29" s="1"/>
  <c r="F388" i="17"/>
  <c r="I388" i="17" s="1"/>
  <c r="F387" i="17"/>
  <c r="I387" i="17" s="1"/>
  <c r="F386" i="17"/>
  <c r="I386" i="17" s="1"/>
  <c r="F385" i="17"/>
  <c r="I385" i="17" s="1"/>
  <c r="F384" i="17"/>
  <c r="I384" i="17" s="1"/>
  <c r="F382" i="17"/>
  <c r="I382" i="17" s="1"/>
  <c r="F381" i="17"/>
  <c r="I381" i="17" s="1"/>
  <c r="F1005" i="9"/>
  <c r="I1005" i="9" s="1"/>
  <c r="F1004" i="9"/>
  <c r="I1004" i="9" s="1"/>
  <c r="F1003" i="9"/>
  <c r="I1003" i="9" s="1"/>
  <c r="F1002" i="9"/>
  <c r="I1002" i="9" s="1"/>
  <c r="F870" i="9"/>
  <c r="I870" i="9" s="1"/>
  <c r="F869" i="9"/>
  <c r="I869" i="9" s="1"/>
  <c r="F868" i="9"/>
  <c r="I868" i="9" s="1"/>
  <c r="F86" i="11"/>
  <c r="I86" i="11" s="1"/>
  <c r="G20" i="29" s="1"/>
  <c r="F504" i="8"/>
  <c r="I504" i="8" s="1"/>
  <c r="F131" i="5"/>
  <c r="I131" i="5" s="1"/>
  <c r="E12" i="29" s="1"/>
  <c r="F130" i="5"/>
  <c r="I130" i="5" s="1"/>
  <c r="F129" i="5"/>
  <c r="I129" i="5" s="1"/>
  <c r="F127" i="5"/>
  <c r="I127" i="5" s="1"/>
  <c r="F126" i="5"/>
  <c r="I126" i="5" s="1"/>
  <c r="F125" i="5"/>
  <c r="I125" i="5" s="1"/>
  <c r="F874" i="9"/>
  <c r="I874" i="9" s="1"/>
  <c r="F873" i="9"/>
  <c r="I873" i="9" s="1"/>
  <c r="F867" i="9"/>
  <c r="I867" i="9" s="1"/>
  <c r="F866" i="9"/>
  <c r="I866" i="9" s="1"/>
  <c r="F865" i="9"/>
  <c r="I865" i="9" s="1"/>
  <c r="F864" i="9"/>
  <c r="I864" i="9" s="1"/>
  <c r="F860" i="9"/>
  <c r="I860" i="9" s="1"/>
  <c r="F857" i="9"/>
  <c r="I857" i="9" s="1"/>
  <c r="F120" i="10"/>
  <c r="F118" i="10"/>
  <c r="F119" i="10"/>
  <c r="F2149" i="4"/>
  <c r="F2148" i="4"/>
  <c r="F2147" i="4"/>
  <c r="F2146" i="4"/>
  <c r="I2146" i="4" s="1"/>
  <c r="E19" i="29" s="1"/>
  <c r="F2145" i="4"/>
  <c r="F2144" i="4"/>
  <c r="F2143" i="4"/>
  <c r="F2141" i="4"/>
  <c r="F2140" i="4"/>
  <c r="F2139" i="4"/>
  <c r="F1907" i="4"/>
  <c r="F2138" i="4"/>
  <c r="F1905" i="4"/>
  <c r="F1896" i="4"/>
  <c r="F1888" i="4"/>
  <c r="F1887" i="4"/>
  <c r="F1882" i="4"/>
  <c r="F1877" i="4"/>
  <c r="F1864" i="4"/>
  <c r="F1861" i="4"/>
  <c r="F1862" i="4"/>
  <c r="F2733" i="2"/>
  <c r="I2733" i="2" s="1"/>
  <c r="F2731" i="2"/>
  <c r="F2732" i="2"/>
  <c r="I2732" i="2" s="1"/>
  <c r="F2729" i="2"/>
  <c r="F2730" i="2"/>
  <c r="I2730" i="2" s="1"/>
  <c r="F2728" i="2"/>
  <c r="I2728" i="2" s="1"/>
  <c r="F2727" i="2"/>
  <c r="F2726" i="2"/>
  <c r="I2726" i="2" s="1"/>
  <c r="F2725" i="2"/>
  <c r="I2725" i="2" s="1"/>
  <c r="F2724" i="2"/>
  <c r="F2723" i="2"/>
  <c r="I2723" i="2" s="1"/>
  <c r="F2722" i="2"/>
  <c r="I2722" i="2" s="1"/>
  <c r="F2721" i="2"/>
  <c r="I2721" i="2" s="1"/>
  <c r="F389" i="17"/>
  <c r="I389" i="17" s="1"/>
  <c r="F390" i="17"/>
  <c r="I390" i="17" s="1"/>
  <c r="F391" i="17"/>
  <c r="I391" i="17" s="1"/>
  <c r="F1006" i="9"/>
  <c r="I1006" i="9" s="1"/>
  <c r="F1007" i="9"/>
  <c r="I1007" i="9" s="1"/>
  <c r="F1008" i="9"/>
  <c r="I1008" i="9" s="1"/>
  <c r="F1009" i="9"/>
  <c r="I1009" i="9" s="1"/>
  <c r="F117" i="10"/>
  <c r="F507" i="8"/>
  <c r="I507" i="8" s="1"/>
  <c r="E22" i="29" s="1"/>
  <c r="J9" i="19"/>
  <c r="K15" i="24"/>
  <c r="F392" i="17"/>
  <c r="I392" i="17" s="1"/>
  <c r="F393" i="17"/>
  <c r="I393" i="17" s="1"/>
  <c r="F395" i="17"/>
  <c r="I395" i="17" s="1"/>
  <c r="F394" i="17"/>
  <c r="I394" i="17" s="1"/>
  <c r="F399" i="17"/>
  <c r="I399" i="17" s="1"/>
  <c r="F398" i="17"/>
  <c r="I398" i="17" s="1"/>
  <c r="F397" i="17"/>
  <c r="I397" i="17" s="1"/>
  <c r="F396" i="17"/>
  <c r="I396" i="17" s="1"/>
  <c r="F432" i="17"/>
  <c r="I432" i="17" s="1"/>
  <c r="F401" i="17"/>
  <c r="I401" i="17" s="1"/>
  <c r="F433" i="17"/>
  <c r="I433" i="17" s="1"/>
  <c r="F438" i="17"/>
  <c r="I438" i="17" s="1"/>
  <c r="F435" i="17"/>
  <c r="I435" i="17" s="1"/>
  <c r="F434" i="17"/>
  <c r="I434" i="17" s="1"/>
  <c r="F484" i="17"/>
  <c r="I484" i="17" s="1"/>
  <c r="F487" i="17"/>
  <c r="I487" i="17" s="1"/>
  <c r="F486" i="17"/>
  <c r="I486" i="17" s="1"/>
  <c r="F485" i="17"/>
  <c r="I485" i="17" s="1"/>
  <c r="F488" i="17"/>
  <c r="I488" i="17" s="1"/>
  <c r="F672" i="8"/>
  <c r="I672" i="8" s="1"/>
  <c r="F673" i="8"/>
  <c r="F1010" i="9"/>
  <c r="I1010" i="9" s="1"/>
  <c r="F1012" i="9"/>
  <c r="I1012" i="9" s="1"/>
  <c r="F1011" i="9"/>
  <c r="I1011" i="9" s="1"/>
  <c r="F1013" i="9"/>
  <c r="I1013" i="9" s="1"/>
  <c r="F1014" i="9"/>
  <c r="I1014" i="9" s="1"/>
  <c r="F1015" i="9"/>
  <c r="I1015" i="9" s="1"/>
  <c r="F1017" i="9"/>
  <c r="I1017" i="9" s="1"/>
  <c r="F1016" i="9"/>
  <c r="I1016" i="9" s="1"/>
  <c r="F1018" i="9"/>
  <c r="I1018" i="9" s="1"/>
  <c r="F1020" i="9"/>
  <c r="I1020" i="9" s="1"/>
  <c r="F1019" i="9"/>
  <c r="I1019" i="9" s="1"/>
  <c r="F1023" i="9"/>
  <c r="I1023" i="9" s="1"/>
  <c r="F1022" i="9"/>
  <c r="I1022" i="9" s="1"/>
  <c r="F1021" i="9"/>
  <c r="I1021" i="9" s="1"/>
  <c r="F123" i="10"/>
  <c r="L19" i="17"/>
  <c r="I28" i="24"/>
  <c r="I15" i="24"/>
  <c r="E292" i="6"/>
  <c r="E293" i="6"/>
  <c r="E294" i="6"/>
  <c r="E295" i="6"/>
  <c r="E119" i="7"/>
  <c r="E120" i="7"/>
  <c r="E121" i="7"/>
  <c r="C2" i="13"/>
  <c r="C14" i="24"/>
  <c r="B10" i="24" s="1"/>
  <c r="G15" i="24"/>
  <c r="G28" i="24"/>
  <c r="H19" i="29" l="1"/>
  <c r="C24" i="29"/>
  <c r="C28" i="29" s="1"/>
  <c r="C29" i="29" s="1"/>
  <c r="C30" i="29" s="1"/>
  <c r="I1032" i="9"/>
  <c r="F10" i="13"/>
  <c r="B6" i="13"/>
  <c r="B8" i="13"/>
  <c r="B7" i="13"/>
  <c r="B9" i="13"/>
  <c r="I673" i="8"/>
  <c r="J481" i="3"/>
  <c r="E11" i="29"/>
  <c r="F11" i="29"/>
  <c r="F12" i="29"/>
  <c r="E24" i="29"/>
  <c r="F24" i="29"/>
  <c r="D24" i="29"/>
  <c r="N24" i="29"/>
  <c r="M24" i="29"/>
  <c r="K24" i="29"/>
  <c r="K28" i="29" s="1"/>
  <c r="J24" i="29"/>
  <c r="I24" i="29"/>
  <c r="G24" i="29"/>
  <c r="H24" i="29"/>
  <c r="L13" i="29"/>
  <c r="L15" i="29" s="1"/>
  <c r="G11" i="29"/>
  <c r="H11" i="29"/>
  <c r="O11" i="29"/>
  <c r="K11" i="29"/>
  <c r="K15" i="29" s="1"/>
  <c r="J11" i="29"/>
  <c r="I15" i="29"/>
  <c r="G22" i="29"/>
  <c r="D22" i="29"/>
  <c r="L22" i="29"/>
  <c r="L28" i="29" s="1"/>
  <c r="F22" i="29"/>
  <c r="R28" i="29"/>
  <c r="R29" i="29" s="1"/>
  <c r="T28" i="29"/>
  <c r="T29" i="29" s="1"/>
  <c r="R20" i="24"/>
  <c r="R13" i="24"/>
  <c r="R21" i="24"/>
  <c r="R25" i="24"/>
  <c r="R27" i="24"/>
  <c r="Q27" i="24"/>
  <c r="P27" i="24"/>
  <c r="B27" i="24"/>
  <c r="J27" i="24"/>
  <c r="O27" i="24"/>
  <c r="M27" i="24"/>
  <c r="D27" i="24"/>
  <c r="L27" i="24"/>
  <c r="F27" i="24"/>
  <c r="H27" i="24"/>
  <c r="N27" i="24"/>
  <c r="R11" i="24"/>
  <c r="R26" i="24"/>
  <c r="R24" i="24"/>
  <c r="R23" i="24"/>
  <c r="R22" i="24"/>
  <c r="R12" i="24"/>
  <c r="R19" i="24"/>
  <c r="R10" i="24"/>
  <c r="Q26" i="24"/>
  <c r="P26" i="24"/>
  <c r="P19" i="24"/>
  <c r="K44" i="4"/>
  <c r="Q20" i="24"/>
  <c r="Q13" i="24"/>
  <c r="Q23" i="24"/>
  <c r="P25" i="24"/>
  <c r="Q25" i="24"/>
  <c r="Q19" i="24"/>
  <c r="Q22" i="24"/>
  <c r="Q24" i="24"/>
  <c r="Q21" i="24"/>
  <c r="Q10" i="24"/>
  <c r="Q12" i="24"/>
  <c r="Q11" i="24"/>
  <c r="P23" i="24"/>
  <c r="P21" i="24"/>
  <c r="P22" i="24"/>
  <c r="P13" i="24"/>
  <c r="P24" i="24"/>
  <c r="P12" i="24"/>
  <c r="P20" i="24"/>
  <c r="J20" i="24"/>
  <c r="D20" i="24"/>
  <c r="N20" i="24"/>
  <c r="F20" i="24"/>
  <c r="M20" i="24"/>
  <c r="O20" i="24"/>
  <c r="H20" i="24"/>
  <c r="B20" i="24"/>
  <c r="L20" i="24"/>
  <c r="P11" i="24"/>
  <c r="P10" i="24"/>
  <c r="D26" i="24"/>
  <c r="L26" i="24"/>
  <c r="H26" i="24"/>
  <c r="F26" i="24"/>
  <c r="B26" i="24"/>
  <c r="J26" i="24"/>
  <c r="O26" i="24"/>
  <c r="N26" i="24"/>
  <c r="M26" i="24"/>
  <c r="B21" i="24"/>
  <c r="D21" i="24"/>
  <c r="F21" i="24"/>
  <c r="H21" i="24"/>
  <c r="N21" i="24"/>
  <c r="J21" i="24"/>
  <c r="O21" i="24"/>
  <c r="L21" i="24"/>
  <c r="M21" i="24"/>
  <c r="F23" i="24"/>
  <c r="D23" i="24"/>
  <c r="H23" i="24"/>
  <c r="N23" i="24"/>
  <c r="O23" i="24"/>
  <c r="B23" i="24"/>
  <c r="L23" i="24"/>
  <c r="J23" i="24"/>
  <c r="M23" i="24"/>
  <c r="D13" i="24"/>
  <c r="C23" i="24" s="1"/>
  <c r="F13" i="24"/>
  <c r="H13" i="24"/>
  <c r="O13" i="24"/>
  <c r="B13" i="24"/>
  <c r="N13" i="24"/>
  <c r="J13" i="24"/>
  <c r="L13" i="24"/>
  <c r="M13" i="24"/>
  <c r="L22" i="24"/>
  <c r="B22" i="24"/>
  <c r="J22" i="24"/>
  <c r="D22" i="24"/>
  <c r="O22" i="24"/>
  <c r="M22" i="24"/>
  <c r="F22" i="24"/>
  <c r="N22" i="24"/>
  <c r="H22" i="24"/>
  <c r="D12" i="24"/>
  <c r="L12" i="24"/>
  <c r="O12" i="24"/>
  <c r="B12" i="24"/>
  <c r="J12" i="24"/>
  <c r="H12" i="24"/>
  <c r="N12" i="24"/>
  <c r="F12" i="24"/>
  <c r="M12" i="24"/>
  <c r="H24" i="24"/>
  <c r="O24" i="24"/>
  <c r="F24" i="24"/>
  <c r="M24" i="24"/>
  <c r="B24" i="24"/>
  <c r="L24" i="24"/>
  <c r="J24" i="24"/>
  <c r="D24" i="24"/>
  <c r="N24" i="24"/>
  <c r="F25" i="24"/>
  <c r="N25" i="24"/>
  <c r="O25" i="24"/>
  <c r="D25" i="24"/>
  <c r="J25" i="24"/>
  <c r="B25" i="24"/>
  <c r="M25" i="24"/>
  <c r="L25" i="24"/>
  <c r="H25" i="24"/>
  <c r="F10" i="24"/>
  <c r="N10" i="24"/>
  <c r="O10" i="24"/>
  <c r="J10" i="24"/>
  <c r="D10" i="24"/>
  <c r="L10" i="24"/>
  <c r="H10" i="24"/>
  <c r="M10" i="24"/>
  <c r="B11" i="24"/>
  <c r="L11" i="24"/>
  <c r="N11" i="24"/>
  <c r="J11" i="24"/>
  <c r="F11" i="24"/>
  <c r="O11" i="24"/>
  <c r="M11" i="24"/>
  <c r="D11" i="24"/>
  <c r="H11" i="24"/>
  <c r="B19" i="24"/>
  <c r="M19" i="24"/>
  <c r="D19" i="24"/>
  <c r="N19" i="24"/>
  <c r="F19" i="24"/>
  <c r="O19" i="24"/>
  <c r="H19" i="24"/>
  <c r="L19" i="24"/>
  <c r="J19" i="24"/>
  <c r="L44" i="4"/>
  <c r="E12" i="24"/>
  <c r="C24" i="24"/>
  <c r="C10" i="24"/>
  <c r="G29" i="24"/>
  <c r="I29" i="24"/>
  <c r="E19" i="24"/>
  <c r="C21" i="24"/>
  <c r="C19" i="24"/>
  <c r="E13" i="24"/>
  <c r="C27" i="24"/>
  <c r="K20" i="24"/>
  <c r="K28" i="24" s="1"/>
  <c r="K29" i="24" s="1"/>
  <c r="E24" i="24"/>
  <c r="E10" i="24"/>
  <c r="E25" i="24"/>
  <c r="E20" i="24"/>
  <c r="C13" i="24"/>
  <c r="C11" i="24"/>
  <c r="C20" i="24"/>
  <c r="C25" i="24"/>
  <c r="E21" i="24"/>
  <c r="E11" i="24"/>
  <c r="E27" i="24"/>
  <c r="C12" i="24"/>
  <c r="E28" i="29" l="1"/>
  <c r="E15" i="29"/>
  <c r="D28" i="29"/>
  <c r="D29" i="29" s="1"/>
  <c r="D30" i="29" s="1"/>
  <c r="M28" i="29"/>
  <c r="M29" i="29" s="1"/>
  <c r="J28" i="29"/>
  <c r="H28" i="29"/>
  <c r="K29" i="29"/>
  <c r="I28" i="29"/>
  <c r="I29" i="29" s="1"/>
  <c r="G28" i="29"/>
  <c r="L29" i="29"/>
  <c r="F15" i="29"/>
  <c r="J15" i="29"/>
  <c r="G15" i="29"/>
  <c r="H15" i="29"/>
  <c r="F28" i="29"/>
  <c r="U28" i="29"/>
  <c r="U29" i="29" s="1"/>
  <c r="S28" i="29"/>
  <c r="S29" i="29" s="1"/>
  <c r="Q28" i="29"/>
  <c r="Q29" i="29" s="1"/>
  <c r="P28" i="29"/>
  <c r="O15" i="29"/>
  <c r="O28" i="29"/>
  <c r="N28" i="29"/>
  <c r="P15" i="29"/>
  <c r="N15" i="29"/>
  <c r="R28" i="24"/>
  <c r="R15" i="24"/>
  <c r="Q28" i="24"/>
  <c r="Q15" i="24"/>
  <c r="P28" i="24"/>
  <c r="P15" i="24"/>
  <c r="M44" i="4"/>
  <c r="O28" i="24"/>
  <c r="O15" i="24"/>
  <c r="C22" i="24"/>
  <c r="C26" i="24"/>
  <c r="H15" i="24"/>
  <c r="C15" i="24"/>
  <c r="L28" i="24"/>
  <c r="M15" i="24"/>
  <c r="B10" i="13"/>
  <c r="J28" i="24"/>
  <c r="J15" i="24"/>
  <c r="H28" i="24"/>
  <c r="F28" i="24"/>
  <c r="N15" i="24"/>
  <c r="D15" i="24"/>
  <c r="M28" i="24"/>
  <c r="N28" i="24"/>
  <c r="E22" i="24"/>
  <c r="E23" i="24"/>
  <c r="E26" i="24"/>
  <c r="E14" i="24"/>
  <c r="E15" i="24" s="1"/>
  <c r="B15" i="24"/>
  <c r="L15" i="24"/>
  <c r="D28" i="24"/>
  <c r="F15" i="24"/>
  <c r="B28" i="24"/>
  <c r="E29" i="29" l="1"/>
  <c r="E30" i="29" s="1"/>
  <c r="J29" i="29"/>
  <c r="H29" i="29"/>
  <c r="G29" i="29"/>
  <c r="F29" i="29"/>
  <c r="P29" i="29"/>
  <c r="O29" i="29"/>
  <c r="N29" i="29"/>
  <c r="R29" i="24"/>
  <c r="Q29" i="24"/>
  <c r="P29" i="24"/>
  <c r="O29" i="24"/>
  <c r="C28" i="24"/>
  <c r="C29" i="24" s="1"/>
  <c r="L29" i="24"/>
  <c r="H29" i="24"/>
  <c r="M29" i="24"/>
  <c r="S28" i="24"/>
  <c r="J29" i="24"/>
  <c r="E28" i="24"/>
  <c r="E29" i="24" s="1"/>
  <c r="S15" i="24"/>
  <c r="F29" i="24"/>
  <c r="D29" i="24"/>
  <c r="B29" i="24"/>
  <c r="B30" i="24" s="1"/>
  <c r="N29" i="24"/>
  <c r="F30" i="29" l="1"/>
  <c r="G30" i="29" s="1"/>
  <c r="H30" i="29" s="1"/>
  <c r="I30" i="29" s="1"/>
  <c r="J30" i="29" s="1"/>
  <c r="K30" i="29" s="1"/>
  <c r="L30" i="29" s="1"/>
  <c r="M30" i="29" s="1"/>
  <c r="N30" i="29" s="1"/>
  <c r="C30" i="24"/>
  <c r="S29" i="24"/>
  <c r="D30" i="24"/>
  <c r="F30" i="24" s="1"/>
  <c r="E30" i="24" l="1"/>
  <c r="G30" i="24"/>
  <c r="H30" i="24"/>
  <c r="I30" i="24" l="1"/>
  <c r="J30" i="24"/>
  <c r="K30" i="24" l="1"/>
  <c r="L30" i="24"/>
  <c r="M30" i="24" s="1"/>
  <c r="N30" i="24" s="1"/>
  <c r="O30" i="24" l="1"/>
  <c r="P30" i="24" s="1"/>
  <c r="Q30" i="24" s="1"/>
  <c r="R30" i="24" s="1"/>
  <c r="O30" i="29" s="1"/>
  <c r="P30" i="29" s="1"/>
  <c r="Q30" i="29" s="1"/>
  <c r="R30" i="29" s="1"/>
  <c r="S30" i="24"/>
  <c r="S30" i="29" l="1"/>
  <c r="T30" i="29" s="1"/>
  <c r="U30" i="29" s="1"/>
  <c r="V30" i="29" s="1"/>
  <c r="W30" i="29" s="1"/>
  <c r="X30" i="29" s="1"/>
  <c r="Y30" i="29" s="1"/>
  <c r="Z30" i="2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Александр Манунин</author>
  </authors>
  <commentList>
    <comment ref="S25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Александр Манунин:</t>
        </r>
        <r>
          <rPr>
            <sz val="9"/>
            <color indexed="81"/>
            <rFont val="Tahoma"/>
            <family val="2"/>
            <charset val="204"/>
          </rPr>
          <t xml:space="preserve">
фуганок на самокатную и пылесосы в Питер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Лариса Захарова</author>
    <author>Гость</author>
  </authors>
  <commentList>
    <comment ref="B931" authorId="0" shapeId="0" xr:uid="{00000000-0006-0000-0700-000001000000}">
      <text>
        <r>
          <rPr>
            <sz val="10"/>
            <rFont val="Arial"/>
            <family val="2"/>
            <charset val="204"/>
          </rPr>
          <t xml:space="preserve">звонить 16 июня с дачи приедет/17  июня звонить 16 июня с дачи
20 июня не берет
</t>
        </r>
      </text>
    </comment>
    <comment ref="B2437" authorId="1" shapeId="0" xr:uid="{00000000-0006-0000-0700-000002000000}">
      <text>
        <r>
          <rPr>
            <sz val="10"/>
            <rFont val="Arial"/>
            <family val="2"/>
            <charset val="204"/>
          </rPr>
          <t xml:space="preserve">не берет
</t>
        </r>
      </text>
    </comment>
    <comment ref="B2472" authorId="1" shapeId="0" xr:uid="{00000000-0006-0000-0700-000003000000}">
      <text>
        <r>
          <rPr>
            <sz val="10"/>
            <rFont val="Arial"/>
            <family val="2"/>
            <charset val="204"/>
          </rPr>
          <t>занято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Ольга</author>
  </authors>
  <commentList>
    <comment ref="C219" authorId="0" shapeId="0" xr:uid="{00000000-0006-0000-0D00-000001000000}">
      <text>
        <r>
          <rPr>
            <b/>
            <sz val="9"/>
            <color indexed="81"/>
            <rFont val="Tahoma"/>
            <family val="2"/>
            <charset val="204"/>
          </rPr>
          <t>Ольга:</t>
        </r>
        <r>
          <rPr>
            <sz val="9"/>
            <color indexed="81"/>
            <rFont val="Tahoma"/>
            <family val="2"/>
            <charset val="204"/>
          </rPr>
          <t xml:space="preserve">
в конверте 2000+360 из 1000 за воск</t>
        </r>
      </text>
    </comment>
    <comment ref="D247" authorId="0" shapeId="0" xr:uid="{00000000-0006-0000-0D00-000002000000}">
      <text>
        <r>
          <rPr>
            <b/>
            <sz val="9"/>
            <color indexed="81"/>
            <rFont val="Tahoma"/>
            <family val="2"/>
            <charset val="204"/>
          </rPr>
          <t>Ольга:</t>
        </r>
        <r>
          <rPr>
            <sz val="9"/>
            <color indexed="81"/>
            <rFont val="Tahoma"/>
            <family val="2"/>
            <charset val="204"/>
          </rPr>
          <t xml:space="preserve">
в конверте 2000+360 из 1000 за воск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Александр Манунин</author>
  </authors>
  <commentList>
    <comment ref="D258" authorId="0" shapeId="0" xr:uid="{00000000-0006-0000-0F00-000001000000}">
      <text>
        <r>
          <rPr>
            <sz val="10"/>
            <color theme="2"/>
            <rFont val="Segoe UI"/>
            <family val="2"/>
            <scheme val="minor"/>
          </rPr>
          <t>ррр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223" authorId="0" shapeId="0" xr:uid="{00000000-0006-0000-1000-000001000000}">
      <text>
        <r>
          <rPr>
            <b/>
            <sz val="8"/>
            <color indexed="81"/>
            <rFont val="Tahoma"/>
            <family val="2"/>
            <charset val="204"/>
          </rPr>
          <t>Admin: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<sst xmlns="http://schemas.openxmlformats.org/spreadsheetml/2006/main" count="23541" uniqueCount="6205">
  <si>
    <t>Счет</t>
  </si>
  <si>
    <t>Руднев</t>
  </si>
  <si>
    <t>Манунин</t>
  </si>
  <si>
    <t>Сумма</t>
  </si>
  <si>
    <t>Счет Манунина</t>
  </si>
  <si>
    <t>Текущая сумма на карте</t>
  </si>
  <si>
    <t>Самокатная</t>
  </si>
  <si>
    <t>На ИП</t>
  </si>
  <si>
    <t>Всего</t>
  </si>
  <si>
    <t>Личные</t>
  </si>
  <si>
    <t>Доход</t>
  </si>
  <si>
    <t>ЯНВАРЬ</t>
  </si>
  <si>
    <t>ФЕВРАЛЬ</t>
  </si>
  <si>
    <t>МАРТ</t>
  </si>
  <si>
    <t>План</t>
  </si>
  <si>
    <t>Факт</t>
  </si>
  <si>
    <t>Основной курс</t>
  </si>
  <si>
    <t>Коворкинг</t>
  </si>
  <si>
    <t>Индивы</t>
  </si>
  <si>
    <t>Дистрибьюция</t>
  </si>
  <si>
    <t>Мастер-классы</t>
  </si>
  <si>
    <t>Валовая прибыль</t>
  </si>
  <si>
    <t>Операционные расходы</t>
  </si>
  <si>
    <t>Заработная плата</t>
  </si>
  <si>
    <t>Амортизация</t>
  </si>
  <si>
    <t>Аренда</t>
  </si>
  <si>
    <t>Материалы</t>
  </si>
  <si>
    <t>Реклама</t>
  </si>
  <si>
    <t>Остальное</t>
  </si>
  <si>
    <t>Развитие</t>
  </si>
  <si>
    <t>Дистрибьюция затраты</t>
  </si>
  <si>
    <t>Налоги</t>
  </si>
  <si>
    <t>Всего операционных расходов</t>
  </si>
  <si>
    <t>Прибыль от операций</t>
  </si>
  <si>
    <t>Чистый доход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</si>
  <si>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</si>
  <si>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</si>
  <si>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</si>
  <si>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</si>
  <si>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</si>
  <si>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</si>
  <si>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</si>
  <si>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Дата</t>
  </si>
  <si>
    <t>Участник</t>
  </si>
  <si>
    <t>Примечание</t>
  </si>
  <si>
    <t>Николаев Игорь</t>
  </si>
  <si>
    <t>Петухов Андрей</t>
  </si>
  <si>
    <t>Дудка Павел</t>
  </si>
  <si>
    <t>Сорокина Ольга</t>
  </si>
  <si>
    <t>Иванов Антон</t>
  </si>
  <si>
    <t>2 часа</t>
  </si>
  <si>
    <t>Сорокина Дарья</t>
  </si>
  <si>
    <t>Гладков Андрей</t>
  </si>
  <si>
    <t>План на январь</t>
  </si>
  <si>
    <t>Коворкинг Оля доделки</t>
  </si>
  <si>
    <t>Анна Назарова</t>
  </si>
  <si>
    <t>коворкинг</t>
  </si>
  <si>
    <t>допуск</t>
  </si>
  <si>
    <t>Герасимов Сергей</t>
  </si>
  <si>
    <t>до 4.02.2016</t>
  </si>
  <si>
    <t>Спасский Олег</t>
  </si>
  <si>
    <t>до 5.02.2016</t>
  </si>
  <si>
    <t>Абдрохманова Оксана</t>
  </si>
  <si>
    <t>Герасимов Сергей Михайлович</t>
  </si>
  <si>
    <t>Карпов</t>
  </si>
  <si>
    <t>Радченко Игорь</t>
  </si>
  <si>
    <t>до 18.01.2016</t>
  </si>
  <si>
    <t>За парковку</t>
  </si>
  <si>
    <t>Киреев Роман</t>
  </si>
  <si>
    <t>коворкинг шоун</t>
  </si>
  <si>
    <t>Веденеева Наталья</t>
  </si>
  <si>
    <t>Допуски</t>
  </si>
  <si>
    <t>Кирилл Черный</t>
  </si>
  <si>
    <t>Дьяконов Сергей</t>
  </si>
  <si>
    <t>допуск к пиле</t>
  </si>
  <si>
    <t>Катерина Бузукова</t>
  </si>
  <si>
    <t>до 1.01.2016</t>
  </si>
  <si>
    <t>План на декабрь</t>
  </si>
  <si>
    <t>доплата до 18.12</t>
  </si>
  <si>
    <t>Евсейчик Мииаил</t>
  </si>
  <si>
    <t>30 часов</t>
  </si>
  <si>
    <t>за доски</t>
  </si>
  <si>
    <t>аванс за 30-ть часов</t>
  </si>
  <si>
    <t>абонимент с 19.11</t>
  </si>
  <si>
    <t>Грибов Роман</t>
  </si>
  <si>
    <t>Инга Древаль</t>
  </si>
  <si>
    <t>с 12.11</t>
  </si>
  <si>
    <t>Козлова Ольга</t>
  </si>
  <si>
    <t>Третьяков Александр</t>
  </si>
  <si>
    <t>Майя Коновалова</t>
  </si>
  <si>
    <t>Мария Виноградова</t>
  </si>
  <si>
    <t>План на ноябрь</t>
  </si>
  <si>
    <t>Кравец Алексей</t>
  </si>
  <si>
    <t>Морозова Анастасия</t>
  </si>
  <si>
    <t>Сертификат на 5000</t>
  </si>
  <si>
    <t>Виссарион</t>
  </si>
  <si>
    <t>работа на фугане</t>
  </si>
  <si>
    <t xml:space="preserve"> с 22 окт по 22 ноября,долг 500р</t>
  </si>
  <si>
    <t>Настя Васюхина</t>
  </si>
  <si>
    <t>Тимур Ивасюк</t>
  </si>
  <si>
    <t>Бондаренко Евгения</t>
  </si>
  <si>
    <t>Илья Сукорский</t>
  </si>
  <si>
    <t>Олеся</t>
  </si>
  <si>
    <t>Андрей Глущенков</t>
  </si>
  <si>
    <t>Еля</t>
  </si>
  <si>
    <t>Топильская</t>
  </si>
  <si>
    <t>Поляков Сергей</t>
  </si>
  <si>
    <t>Михаил Волков</t>
  </si>
  <si>
    <t>Пара с полками</t>
  </si>
  <si>
    <t>Тимур</t>
  </si>
  <si>
    <t>Галина</t>
  </si>
  <si>
    <t>Сергей Покладьев</t>
  </si>
  <si>
    <t>План на июль</t>
  </si>
  <si>
    <t>Ольга Щавелева</t>
  </si>
  <si>
    <t>Вешалка для одежды</t>
  </si>
  <si>
    <t>Ирина Окорочкова</t>
  </si>
  <si>
    <t>за фанеру</t>
  </si>
  <si>
    <t>Алексей</t>
  </si>
  <si>
    <t>Оплата абонимента на месяц</t>
  </si>
  <si>
    <t>Номер месяца</t>
  </si>
  <si>
    <t>Надежда Трунова</t>
  </si>
  <si>
    <t>КС27 (20.02.2016)</t>
  </si>
  <si>
    <t>сертификат</t>
  </si>
  <si>
    <t>План на февраль</t>
  </si>
  <si>
    <t>Тираспольская Екатерина</t>
  </si>
  <si>
    <t>Ф06 (2 апреля)</t>
  </si>
  <si>
    <t>Дмитриев Александр</t>
  </si>
  <si>
    <t>Пыриева Ольга Сергеевна</t>
  </si>
  <si>
    <t>ПКС01 (6 февраля)</t>
  </si>
  <si>
    <t>Кузьмичев Валерий Викторович</t>
  </si>
  <si>
    <t>Ф04 (5 марта)</t>
  </si>
  <si>
    <t>Сафонова Елена Михайловна</t>
  </si>
  <si>
    <t>КС28 (5-е марта)</t>
  </si>
  <si>
    <t>Петров Дмитрий и Курлович Наталья</t>
  </si>
  <si>
    <t>курс 6-е февраля</t>
  </si>
  <si>
    <t>Клебанов Вячеслав Андреевич</t>
  </si>
  <si>
    <t>ПКС04 (19 марта)</t>
  </si>
  <si>
    <t>Семакина Татьяна</t>
  </si>
  <si>
    <t>Ф05 (19 марта)</t>
  </si>
  <si>
    <t>Пилюгина Ирина</t>
  </si>
  <si>
    <t>Сетификат</t>
  </si>
  <si>
    <t>Ефимова Анна Михайловна</t>
  </si>
  <si>
    <t>Д06 (21 февраля)</t>
  </si>
  <si>
    <t>Сарычев Георгий Викторович</t>
  </si>
  <si>
    <t>Крапивина Юлия</t>
  </si>
  <si>
    <t>ПКС03 (5 марта)</t>
  </si>
  <si>
    <t>Олеся Сергеевна Колерова</t>
  </si>
  <si>
    <t>ПКС02 (21 февраля)</t>
  </si>
  <si>
    <t>Даниелян Ксения</t>
  </si>
  <si>
    <t>Кузьмин Олег Вячеславович</t>
  </si>
  <si>
    <t>Ф02 (6.02.2016)</t>
  </si>
  <si>
    <t>Степанов Андрей Андреевич</t>
  </si>
  <si>
    <t>Ф03 (21 февраля)</t>
  </si>
  <si>
    <t>Наталья Брестер</t>
  </si>
  <si>
    <t>И06 (26 марта)</t>
  </si>
  <si>
    <t>Ким Наталья</t>
  </si>
  <si>
    <t>Турчанинова Анастасия</t>
  </si>
  <si>
    <t>Д05 (17 февраля)</t>
  </si>
  <si>
    <t>Мария Гай</t>
  </si>
  <si>
    <t>????</t>
  </si>
  <si>
    <t>Боровинский Александр</t>
  </si>
  <si>
    <t>Букрина Александра Александровна</t>
  </si>
  <si>
    <t>Труфанов Андрей</t>
  </si>
  <si>
    <t>Сертификат</t>
  </si>
  <si>
    <t>Арсеньева Вероника</t>
  </si>
  <si>
    <t>Ефремов Сергей Владимирович</t>
  </si>
  <si>
    <t>Григорьев Олег</t>
  </si>
  <si>
    <t>Елена Шильникова</t>
  </si>
  <si>
    <t>Ольга Сергеевна Гесс</t>
  </si>
  <si>
    <t>Коронелли Елена Георгиевна</t>
  </si>
  <si>
    <t>Барынина Надежда Сергеевна</t>
  </si>
  <si>
    <t>Лапир Александр Евгеньевич</t>
  </si>
  <si>
    <t>КС29 (19 марта)</t>
  </si>
  <si>
    <t>Родионова Татьяна Владимировна</t>
  </si>
  <si>
    <t>Елена Герасимович</t>
  </si>
  <si>
    <t>Бузукова Екатерина</t>
  </si>
  <si>
    <t>ИП01 (30-е января)</t>
  </si>
  <si>
    <t>Орлова Людмила Ростиславовна</t>
  </si>
  <si>
    <t>Вишневская Мария</t>
  </si>
  <si>
    <t>Козлова Екатерина</t>
  </si>
  <si>
    <t>Токарева Марина</t>
  </si>
  <si>
    <t>КС29 (19.03.2016)</t>
  </si>
  <si>
    <t>Тюнина Светлана</t>
  </si>
  <si>
    <t>Кислова Светлана Витальевна</t>
  </si>
  <si>
    <t>Сергеева Елена</t>
  </si>
  <si>
    <t>Свитнеева Виктория</t>
  </si>
  <si>
    <t>Ещё 6 тысяч</t>
  </si>
  <si>
    <t>Белик Русла</t>
  </si>
  <si>
    <t>Сертификат. До 29-го марта 2016-го</t>
  </si>
  <si>
    <t>Гуров Сергей</t>
  </si>
  <si>
    <t>Анастасия Федорова</t>
  </si>
  <si>
    <t>Сертификат. До 28-го марта 2016-го</t>
  </si>
  <si>
    <t>Уфимцева Ольга</t>
  </si>
  <si>
    <t>Сертификат. До 27 - марта 2016-го</t>
  </si>
  <si>
    <t>Лабзин Алексей Александрович</t>
  </si>
  <si>
    <t>Елена Сигал Кр Стр с 5.03</t>
  </si>
  <si>
    <t>Амиантов Сергей</t>
  </si>
  <si>
    <t>Марченко Алексей Васильевич</t>
  </si>
  <si>
    <t>Жаров Сергей</t>
  </si>
  <si>
    <t>Коровина Марина Валентиновна</t>
  </si>
  <si>
    <t>Зорина Ирина</t>
  </si>
  <si>
    <t>Окорочкова Ирина Анатольевна</t>
  </si>
  <si>
    <t>Ф03 (21-е февраля)</t>
  </si>
  <si>
    <t>Мухин Тимур</t>
  </si>
  <si>
    <t>КСБ</t>
  </si>
  <si>
    <t>Сушон Руслан</t>
  </si>
  <si>
    <t>Веселовская Ольга</t>
  </si>
  <si>
    <t>Д03 (27-е января)</t>
  </si>
  <si>
    <t>Александрова Ольга</t>
  </si>
  <si>
    <t>Дубровина Нина</t>
  </si>
  <si>
    <t>Бучкин Алексей</t>
  </si>
  <si>
    <t>Лукина Марина</t>
  </si>
  <si>
    <t>Д04 (30 января)</t>
  </si>
  <si>
    <t>Сидяка Олеся</t>
  </si>
  <si>
    <t>Желудкова Мария</t>
  </si>
  <si>
    <t>До 23.3</t>
  </si>
  <si>
    <t>Шотин Александр</t>
  </si>
  <si>
    <t>должен 9900</t>
  </si>
  <si>
    <t>Луконина Наталья (Сабурова)</t>
  </si>
  <si>
    <t>Пославская Елена</t>
  </si>
  <si>
    <t>Иващенко Екатерина Сергеевна</t>
  </si>
  <si>
    <t>Федосов Александр</t>
  </si>
  <si>
    <t>Денисова Галина</t>
  </si>
  <si>
    <t>Кудрявченко Наталья Анатольевна</t>
  </si>
  <si>
    <t>Базылева Елена Владимировна</t>
  </si>
  <si>
    <t>Хайрутдинова Надия</t>
  </si>
  <si>
    <t>Береснев Илья</t>
  </si>
  <si>
    <t>КСБ;</t>
  </si>
  <si>
    <t>до 14.03</t>
  </si>
  <si>
    <t>Селиванов Юрий Иванович</t>
  </si>
  <si>
    <t>Маллиндайн Лариса</t>
  </si>
  <si>
    <t>курс по будням</t>
  </si>
  <si>
    <t>до 12.03</t>
  </si>
  <si>
    <t>Некрасова Наталья</t>
  </si>
  <si>
    <t>косова светлана николаевна</t>
  </si>
  <si>
    <t>до 11.03</t>
  </si>
  <si>
    <t>Суворова Мария</t>
  </si>
  <si>
    <t>Неезжалова Кристина Владимировна</t>
  </si>
  <si>
    <t>Д02 (9-е января)</t>
  </si>
  <si>
    <t>ждем оплаты 9-го января</t>
  </si>
  <si>
    <t>Разумовская Елена Викторовна</t>
  </si>
  <si>
    <t>Обещала принести оплату на курс</t>
  </si>
  <si>
    <t>Юлия Иванова</t>
  </si>
  <si>
    <t>Иванникова Елена Владимировна</t>
  </si>
  <si>
    <t>Кадыкова Ирина Владимировна</t>
  </si>
  <si>
    <t>Сертификат до 9.04.2016</t>
  </si>
  <si>
    <t>Ветохин Олег</t>
  </si>
  <si>
    <t>Жук Андрей Александрович</t>
  </si>
  <si>
    <t>Ветохина Наталия</t>
  </si>
  <si>
    <t>Карпова Дарья Николаевна</t>
  </si>
  <si>
    <t>полтора места</t>
  </si>
  <si>
    <t>Виталий Квитковский</t>
  </si>
  <si>
    <t>Сауленко Александр</t>
  </si>
  <si>
    <t>Гусев Сергей</t>
  </si>
  <si>
    <t>Сахарова Галина Сергеевна</t>
  </si>
  <si>
    <t>РУСЛАНОВА МАРИНА ЮРЬЕВНА</t>
  </si>
  <si>
    <t>Дружинина Елена</t>
  </si>
  <si>
    <t>Сертификат. До 23 - марта 2016-го</t>
  </si>
  <si>
    <t>Морозов Михаил Александрович</t>
  </si>
  <si>
    <t>Сертификат. До 22-го марта 20160го</t>
  </si>
  <si>
    <t>Ананьина Татьяна Петровна</t>
  </si>
  <si>
    <t>Марина Абухович</t>
  </si>
  <si>
    <t>2 места</t>
  </si>
  <si>
    <t>Арова Мария</t>
  </si>
  <si>
    <t>Петрова Наталья Валерьевна</t>
  </si>
  <si>
    <t>Иванова Мирослава Владимировна</t>
  </si>
  <si>
    <t>Приходько Ольга Валериевна</t>
  </si>
  <si>
    <t>Малашенко Сергей Петрович</t>
  </si>
  <si>
    <t>Глеб Капустин</t>
  </si>
  <si>
    <t>фрезер будни</t>
  </si>
  <si>
    <t>должен 3500</t>
  </si>
  <si>
    <t>Бойко Ольга</t>
  </si>
  <si>
    <t>Александра Гончарова</t>
  </si>
  <si>
    <t>Д01 (6-е января)</t>
  </si>
  <si>
    <t>Инна Прохорова</t>
  </si>
  <si>
    <t>Шевчук Полина</t>
  </si>
  <si>
    <t>Сертификат до 28.03.2016</t>
  </si>
  <si>
    <t>Елена Жесткова</t>
  </si>
  <si>
    <t>Балусова Александра Борисовна</t>
  </si>
  <si>
    <t>перевела. Ждем птупления</t>
  </si>
  <si>
    <t>Млынчик Елена Вячеславовна</t>
  </si>
  <si>
    <t>Николаев Сергей</t>
  </si>
  <si>
    <t>Станислав Медведев</t>
  </si>
  <si>
    <t>Ф01 (5.01.16)</t>
  </si>
  <si>
    <t>Монакова Ирина Игоревна</t>
  </si>
  <si>
    <t>Сергей Александров</t>
  </si>
  <si>
    <t>Ботина Надежда Борисовна</t>
  </si>
  <si>
    <t>Пугачевич Анастасия</t>
  </si>
  <si>
    <t>И04 (22-декабря)</t>
  </si>
  <si>
    <t>Петракова Анна</t>
  </si>
  <si>
    <t>Шевченко Евгений</t>
  </si>
  <si>
    <t>Чернышёва Наталья</t>
  </si>
  <si>
    <t>Артем Володин</t>
  </si>
  <si>
    <t>Калашникова Татьяна Александровна</t>
  </si>
  <si>
    <t>Татьяна Иванникова</t>
  </si>
  <si>
    <t>курс 23-е января</t>
  </si>
  <si>
    <t xml:space="preserve">Захарова Юлия </t>
  </si>
  <si>
    <t>курс 9-е января</t>
  </si>
  <si>
    <t>Макеева Елена</t>
  </si>
  <si>
    <t>Сергей Галахов</t>
  </si>
  <si>
    <t>Екатерина Максимова</t>
  </si>
  <si>
    <t>Макс Коптев</t>
  </si>
  <si>
    <t>Добронравова Марина</t>
  </si>
  <si>
    <t>Носова Наталия</t>
  </si>
  <si>
    <t>Бодрова Елена Игоревна</t>
  </si>
  <si>
    <t>Мухомедова Диляра</t>
  </si>
  <si>
    <t>Подруга Дарьи Сорокиной</t>
  </si>
  <si>
    <t>Кириллова Татьяна</t>
  </si>
  <si>
    <t>аванс за будни</t>
  </si>
  <si>
    <t>Лайцева Анастасия Александровна</t>
  </si>
  <si>
    <t>Прудиус Матвей</t>
  </si>
  <si>
    <t>Минченя Алексей Иванович</t>
  </si>
  <si>
    <t>Коперник Ирина Валерьевна</t>
  </si>
  <si>
    <t>Трушина Евгения</t>
  </si>
  <si>
    <t>Виктория Савельева</t>
  </si>
  <si>
    <t>курс 5-е января</t>
  </si>
  <si>
    <t>Швырин Дмитрий</t>
  </si>
  <si>
    <t>Грилинг Матвей</t>
  </si>
  <si>
    <t>Могилёва Татьяна Юрьевна</t>
  </si>
  <si>
    <t>Рогова Ирина </t>
  </si>
  <si>
    <t>Карачев Андрей Петрович</t>
  </si>
  <si>
    <t>Жигунов Олег Андреевич</t>
  </si>
  <si>
    <t>курс 19-е декабря</t>
  </si>
  <si>
    <t>Серебряков Дмитрий</t>
  </si>
  <si>
    <t>ОЛЬГА АЛЕКСАНДРОВНА Сорокина</t>
  </si>
  <si>
    <t>Конюхов Дмитрий Сергеевич</t>
  </si>
  <si>
    <t>Иванова Нелли</t>
  </si>
  <si>
    <t>Лютиков Роман Валерьянович</t>
  </si>
  <si>
    <t>Харитонов Денис</t>
  </si>
  <si>
    <t>Коваль Елена</t>
  </si>
  <si>
    <t>Рудзинский Виталий</t>
  </si>
  <si>
    <t>курс 21-е ноября по станкам</t>
  </si>
  <si>
    <t>Фролов Андрей</t>
  </si>
  <si>
    <t>Воспенников Михаил</t>
  </si>
  <si>
    <t>Толмачева Галина</t>
  </si>
  <si>
    <t>курс 5-е декабря</t>
  </si>
  <si>
    <t>Радчиков Игорь</t>
  </si>
  <si>
    <t>Никонов Александр</t>
  </si>
  <si>
    <t>Лазарева Мария</t>
  </si>
  <si>
    <t>Дулепов Павел Игнатьевич</t>
  </si>
  <si>
    <t>КАРПОВА СВЕТЛАНА ГРИГОРЬЕВНА</t>
  </si>
  <si>
    <t>курс 21-е ноября</t>
  </si>
  <si>
    <t>Ильина Мария Алексеевна</t>
  </si>
  <si>
    <t>Акиндинов Станислав</t>
  </si>
  <si>
    <t>Суасо-Гонсалес Беатрис</t>
  </si>
  <si>
    <t>Юревич Михаил</t>
  </si>
  <si>
    <t>Темников Сергей Евгеньвич</t>
  </si>
  <si>
    <t>Елисеев Борис Андреевич</t>
  </si>
  <si>
    <t>курс 7-е ноября</t>
  </si>
  <si>
    <t>Иванова Ольга</t>
  </si>
  <si>
    <t>Синицын Александр</t>
  </si>
  <si>
    <t>Савельева Софья Андреевна</t>
  </si>
  <si>
    <t>Оксана</t>
  </si>
  <si>
    <t>Двое</t>
  </si>
  <si>
    <t>Козловский Александр Александрович</t>
  </si>
  <si>
    <t>Илья Черпак</t>
  </si>
  <si>
    <t>Толстоноженко Сергей</t>
  </si>
  <si>
    <t>курс 24-е октября по станкам</t>
  </si>
  <si>
    <t>Наталья Райкова</t>
  </si>
  <si>
    <t>Людмила Стефудкина</t>
  </si>
  <si>
    <t>Королев Андрей Владимирович</t>
  </si>
  <si>
    <t>Ольга Медведева</t>
  </si>
  <si>
    <t>Мария</t>
  </si>
  <si>
    <t>Майя</t>
  </si>
  <si>
    <t>Гаськова Ольга Станиславовна</t>
  </si>
  <si>
    <t>курс 24-е октября</t>
  </si>
  <si>
    <t>Астаховцева Светлана</t>
  </si>
  <si>
    <t>Дмитрий Шкорев</t>
  </si>
  <si>
    <t>КМС</t>
  </si>
  <si>
    <t>Сидоренко Елена</t>
  </si>
  <si>
    <t>Цыплакова Алиса Александровна</t>
  </si>
  <si>
    <t>Валиуллина Эльвира Талгатовна</t>
  </si>
  <si>
    <t>Вера Петрова</t>
  </si>
  <si>
    <t>Ирина Михалкова</t>
  </si>
  <si>
    <t>Антонова Наталья</t>
  </si>
  <si>
    <t>на 10-е октября</t>
  </si>
  <si>
    <t>Губанова Ольга</t>
  </si>
  <si>
    <t>Кирюнина Надежда</t>
  </si>
  <si>
    <t>Юрий</t>
  </si>
  <si>
    <t>на 26-е сентября</t>
  </si>
  <si>
    <t>Настя Васюхина</t>
  </si>
  <si>
    <t>Коновалова Майа</t>
  </si>
  <si>
    <t>Макарова Анна</t>
  </si>
  <si>
    <t>Груздева Юлия</t>
  </si>
  <si>
    <t>Митченкова Татьяна</t>
  </si>
  <si>
    <t>Передрий Дмитрий</t>
  </si>
  <si>
    <t>Морева Надежда</t>
  </si>
  <si>
    <t>Володина Зинаида</t>
  </si>
  <si>
    <t>на 12-е сентября</t>
  </si>
  <si>
    <t>Володина Юлия</t>
  </si>
  <si>
    <t>Волкова Екатерина</t>
  </si>
  <si>
    <t>Екатерина за мужа</t>
  </si>
  <si>
    <t>Басалаев Сергей Леонидович</t>
  </si>
  <si>
    <t>Малышенко Ольга</t>
  </si>
  <si>
    <t>Максимов Илья</t>
  </si>
  <si>
    <t>Веденеева Наталья Михайловна</t>
  </si>
  <si>
    <t>Катя Чувашова</t>
  </si>
  <si>
    <t>Свиридова Анна Александровна</t>
  </si>
  <si>
    <t>Кудрявцева Марина Викторовна</t>
  </si>
  <si>
    <t>на 29-е августа</t>
  </si>
  <si>
    <t>Владимир Андрюсенко</t>
  </si>
  <si>
    <t>Снигирева Ольга Александровна</t>
  </si>
  <si>
    <t>Радов Вячеслав</t>
  </si>
  <si>
    <t>Рыжов Вячеслав</t>
  </si>
  <si>
    <t>Каткрина</t>
  </si>
  <si>
    <t>подарок мужу</t>
  </si>
  <si>
    <t>Глубокин Сергей Александрович</t>
  </si>
  <si>
    <t>Лукина Мария</t>
  </si>
  <si>
    <t>Сокольская Ольга</t>
  </si>
  <si>
    <t>на 15-е августа</t>
  </si>
  <si>
    <t>Дмитриева Наталья</t>
  </si>
  <si>
    <t>Валерия</t>
  </si>
  <si>
    <t>Клабукова Наталья</t>
  </si>
  <si>
    <t>Надежда</t>
  </si>
  <si>
    <t>1 августа</t>
  </si>
  <si>
    <t>Китайская семья на 1.08</t>
  </si>
  <si>
    <t>Сергей Кишнев</t>
  </si>
  <si>
    <t>Илья</t>
  </si>
  <si>
    <t>Ирина Савельева</t>
  </si>
  <si>
    <t>За сына, основной курс 1 августа</t>
  </si>
  <si>
    <t>Евгения Топильская</t>
  </si>
  <si>
    <t>Сергей Коротков</t>
  </si>
  <si>
    <t>на 18-е июля</t>
  </si>
  <si>
    <t>Сын Татьяны</t>
  </si>
  <si>
    <t>июнь</t>
  </si>
  <si>
    <t>Иван Горенко</t>
  </si>
  <si>
    <t>18-е июля</t>
  </si>
  <si>
    <t>Павел Федоров</t>
  </si>
  <si>
    <t>1-е августа</t>
  </si>
  <si>
    <t>Мария Мищур</t>
  </si>
  <si>
    <t>Ольга</t>
  </si>
  <si>
    <t>4-е июля</t>
  </si>
  <si>
    <t>Сергей Масленников</t>
  </si>
  <si>
    <t>будни</t>
  </si>
  <si>
    <t xml:space="preserve">Сукорские </t>
  </si>
  <si>
    <t>Елена Андреева</t>
  </si>
  <si>
    <t>за 18-е июля</t>
  </si>
  <si>
    <t>Недоступ Наталья</t>
  </si>
  <si>
    <t>Бессарабов Иван</t>
  </si>
  <si>
    <t>Покладьев Сергей</t>
  </si>
  <si>
    <t>Иванова Юлия</t>
  </si>
  <si>
    <t>Кирилл</t>
  </si>
  <si>
    <t>Виталий</t>
  </si>
  <si>
    <t>июль</t>
  </si>
  <si>
    <t>Аршак</t>
  </si>
  <si>
    <t>Перец</t>
  </si>
  <si>
    <t>Позиция</t>
  </si>
  <si>
    <t>Месяц</t>
  </si>
  <si>
    <t>на измайлова 28.11</t>
  </si>
  <si>
    <t>Назаров Сергей Николаевич</t>
  </si>
  <si>
    <t>Вера Петров</t>
  </si>
  <si>
    <t>на измайлова 31.10</t>
  </si>
  <si>
    <t>Александр Третьяков</t>
  </si>
  <si>
    <t>Петр Степанов</t>
  </si>
  <si>
    <t>Вадим Столяров</t>
  </si>
  <si>
    <t>Максим Шустов</t>
  </si>
  <si>
    <t>Мария Горюн</t>
  </si>
  <si>
    <t>План кошкин дом</t>
  </si>
  <si>
    <t>План Измайлов</t>
  </si>
  <si>
    <t>Резьба план</t>
  </si>
  <si>
    <t>Кошкин дом</t>
  </si>
  <si>
    <t>Примечение</t>
  </si>
  <si>
    <t>Шлифмашинка Макита и мелочь</t>
  </si>
  <si>
    <t>Зап.части Макита</t>
  </si>
  <si>
    <t>ремонт дрели и шуруповыерта</t>
  </si>
  <si>
    <t>План на декабрь 2015</t>
  </si>
  <si>
    <t>авто: ремонт</t>
  </si>
  <si>
    <t>нет</t>
  </si>
  <si>
    <t>авто:спрей</t>
  </si>
  <si>
    <t>запчасти на авто</t>
  </si>
  <si>
    <t>авто:диагностика</t>
  </si>
  <si>
    <t>Ремонт авто</t>
  </si>
  <si>
    <t>авто:ремени</t>
  </si>
  <si>
    <t>Докупки в Леруа на Прео</t>
  </si>
  <si>
    <t>Инстументт на Самокатную (танк, шуроповерт и т.д.)</t>
  </si>
  <si>
    <t>экономстрой1:электрика</t>
  </si>
  <si>
    <t>экономстрой2 наждачка саморезы морилка и тд</t>
  </si>
  <si>
    <t>экономстрой3хозфигня</t>
  </si>
  <si>
    <t>экономстрой4хозфигня</t>
  </si>
  <si>
    <t>экономстрой5хозфигня</t>
  </si>
  <si>
    <t>экономстрой6 чайник и хозфигня</t>
  </si>
  <si>
    <t>экономстрой7хозфигня</t>
  </si>
  <si>
    <t>оби струбцины и по мелочи</t>
  </si>
  <si>
    <t>оби взятка за скидку</t>
  </si>
  <si>
    <t>леруа1</t>
  </si>
  <si>
    <t>леруа2</t>
  </si>
  <si>
    <t>Малочевка на Прео</t>
  </si>
  <si>
    <t>Базовый инструмент Прео</t>
  </si>
  <si>
    <t>Дрели на Прео</t>
  </si>
  <si>
    <t>за сверла соседям</t>
  </si>
  <si>
    <t>свисток</t>
  </si>
  <si>
    <t>220в: торцовка, стол  струбцины</t>
  </si>
  <si>
    <t>Преображенка</t>
  </si>
  <si>
    <t>Цыклон</t>
  </si>
  <si>
    <t>Электроинструмент в филиал</t>
  </si>
  <si>
    <t>Фуганок</t>
  </si>
  <si>
    <t>Фрезеры (4-е шт)</t>
  </si>
  <si>
    <t>Компрессор</t>
  </si>
  <si>
    <t>Ленточная пила, фуган и др.</t>
  </si>
  <si>
    <t>Распиловка</t>
  </si>
  <si>
    <t>Фрезер</t>
  </si>
  <si>
    <t>Вода</t>
  </si>
  <si>
    <t>Дубликат ключей для Верещагина</t>
  </si>
  <si>
    <t>Залог за три пропуска</t>
  </si>
  <si>
    <t>Коммисия за перевод на ИП</t>
  </si>
  <si>
    <t>Электричество в Прео</t>
  </si>
  <si>
    <t>Дубликат клуча</t>
  </si>
  <si>
    <t>взтуа--так и записано в попыхах</t>
  </si>
  <si>
    <t>газель 3ч</t>
  </si>
  <si>
    <t>парковка</t>
  </si>
  <si>
    <t>вьезды машин на перображенку</t>
  </si>
  <si>
    <t>дубл ключа</t>
  </si>
  <si>
    <t>Въезд НИИДАР</t>
  </si>
  <si>
    <t>Радио</t>
  </si>
  <si>
    <t>Букет Ларисе</t>
  </si>
  <si>
    <t>Залог за два пропуска</t>
  </si>
  <si>
    <t>Сбер</t>
  </si>
  <si>
    <t>Ежемесячная плата за предоставление обслуживания с использованием системы "Сбербанк Бизнес ОнЛ@йн" за 'январь   2016 г.'. НДС не облагается</t>
  </si>
  <si>
    <t>Комиссия за ведение счета '40802810738000010395' в рублях за период с '01/01/2016' по '31/01/2016'. НДС не облагается</t>
  </si>
  <si>
    <t>визитки</t>
  </si>
  <si>
    <t>Коробка рспределительная</t>
  </si>
  <si>
    <t>Кофе</t>
  </si>
  <si>
    <t>Чай, кофе, печенье</t>
  </si>
  <si>
    <t>Ларисе за расходы</t>
  </si>
  <si>
    <t>План на январь 2016</t>
  </si>
  <si>
    <t>Ежемесячная плата за предоставление обслуживания с использованием системы "Сбербанк Бизнес ОнЛ@йн" за 'декабрь  2015 г.'. НДС не облагается.</t>
  </si>
  <si>
    <t>Комиссия за ведение счета '40802810738000010395' в рублях за период с '01/12/2015' по '31/12/2015'. НДС не облагается</t>
  </si>
  <si>
    <t>Комиссия за перевод денег за воск</t>
  </si>
  <si>
    <t>Курьер Никита</t>
  </si>
  <si>
    <t>канцелярия:шило,карандаши стаканчики</t>
  </si>
  <si>
    <t>сахар,горч порошок</t>
  </si>
  <si>
    <t>стаканчики  и 6 л воды</t>
  </si>
  <si>
    <t>Ларисе сдача</t>
  </si>
  <si>
    <t>Уборщица</t>
  </si>
  <si>
    <t>удлиннители 5шт, чай кофе</t>
  </si>
  <si>
    <t>колпак санты на Нг</t>
  </si>
  <si>
    <t>доставка воска</t>
  </si>
  <si>
    <t>туалетная бумага, стаканы</t>
  </si>
  <si>
    <t>Обучение пожарная безопасность</t>
  </si>
  <si>
    <t>Остальное план</t>
  </si>
  <si>
    <t>Ежемесячная плата за предоставление обслуживания с использованием системы "Сбербанк Бизнес ОнЛ@йн" за 'ноябрь   2015 г.'. НДС не облагается.</t>
  </si>
  <si>
    <t>Комиссия за ведение счета '40802810738000010395' в рублях за период с '01/11/2015' по '30/11/2015'. НДС не облагается</t>
  </si>
  <si>
    <t>карта памяти Измайлову</t>
  </si>
  <si>
    <t xml:space="preserve">вода  </t>
  </si>
  <si>
    <t>чай,кофе,сахар,лампочки,туал бумага</t>
  </si>
  <si>
    <t>замок вход дверь,петли личинка</t>
  </si>
  <si>
    <t>стоянка авто ночь</t>
  </si>
  <si>
    <t>стаканы</t>
  </si>
  <si>
    <t>кофе чай</t>
  </si>
  <si>
    <t>бенз</t>
  </si>
  <si>
    <t>моб банк</t>
  </si>
  <si>
    <t>вода и залог за бутылки</t>
  </si>
  <si>
    <t>Комиссия за ведение счета '40802810738000010395' в рублях за период с '01/10/2015' по '31/10/2015'. НДС не облагается</t>
  </si>
  <si>
    <t>чайник у старьевщика</t>
  </si>
  <si>
    <t>Ежемесячная плата за предоставление обслуживания с использованием системы "Сбербанк Бизнес ОнЛ@йн" за 'октябрь  2015 г.'. НДС не облагается.</t>
  </si>
  <si>
    <t>доставка лоскутного воска </t>
  </si>
  <si>
    <t>чай, стаканы, мыло и тд</t>
  </si>
  <si>
    <t>вода</t>
  </si>
  <si>
    <t>Банк</t>
  </si>
  <si>
    <t>Кофе - печенки</t>
  </si>
  <si>
    <t>сахар</t>
  </si>
  <si>
    <t>скананчики</t>
  </si>
  <si>
    <t>чай</t>
  </si>
  <si>
    <t>кофе или стаканчики</t>
  </si>
  <si>
    <t>Размещение вакансии продвиженца</t>
  </si>
  <si>
    <t>Абонентка за сбер</t>
  </si>
  <si>
    <t>Авансовая плата за использование лимитированного тарифного плана МБ_ЛимТП Базис 'LIMIT_MSK_B' за период с '01/08/2015' по '31/08/2015' N дог. 40802810738000010395 . НДС не взим. (Усл.опл.: без акцепта, согл. пр</t>
  </si>
  <si>
    <t>Еля за доски</t>
  </si>
  <si>
    <t>Чайник</t>
  </si>
  <si>
    <t>оплата мобильного банка карты 5650</t>
  </si>
  <si>
    <t>Возврат за дрель</t>
  </si>
  <si>
    <t>План на август</t>
  </si>
  <si>
    <t>Ане за кафе</t>
  </si>
  <si>
    <t>вывеска</t>
  </si>
  <si>
    <t>Огнетушители</t>
  </si>
  <si>
    <t>мобильный банк по обеим картам</t>
  </si>
  <si>
    <t>Индив Синицына с Салтыковым</t>
  </si>
  <si>
    <t>Учуров Бадма</t>
  </si>
  <si>
    <t>Назарова Настя</t>
  </si>
  <si>
    <t>Волков за бруски</t>
  </si>
  <si>
    <t>Ваня</t>
  </si>
  <si>
    <t>Печурина Елизавета</t>
  </si>
  <si>
    <t>Наименование</t>
  </si>
  <si>
    <t xml:space="preserve">Счет </t>
  </si>
  <si>
    <t>Воск 3 л</t>
  </si>
  <si>
    <t xml:space="preserve">Воск 0,18 </t>
  </si>
  <si>
    <t>Воск 1 л</t>
  </si>
  <si>
    <t>Воск 5 л</t>
  </si>
  <si>
    <t>Воск 1л 6шт</t>
  </si>
  <si>
    <t>Воск 0,18</t>
  </si>
  <si>
    <t>Воск 0,5</t>
  </si>
  <si>
    <t>Сорокина Светлана, 2 щита</t>
  </si>
  <si>
    <t>Доставка</t>
  </si>
  <si>
    <t>воск по старой цене,согласовано с Алексеем: 1 л -945р+ 0,5л 585р</t>
  </si>
  <si>
    <t>Базылева</t>
  </si>
  <si>
    <t>Воск 3л</t>
  </si>
  <si>
    <t>Воск 1л</t>
  </si>
  <si>
    <t>Японский столик</t>
  </si>
  <si>
    <t>Реализация воска</t>
  </si>
  <si>
    <t>Доставка воска</t>
  </si>
  <si>
    <t>Сотрудник</t>
  </si>
  <si>
    <t>Олег Уманский</t>
  </si>
  <si>
    <t>за Береснева ВТ часть</t>
  </si>
  <si>
    <t>за Селиванова вт часть</t>
  </si>
  <si>
    <t>Маллиндайн Лариса вт часть</t>
  </si>
  <si>
    <t>Некрасова Наталья вт чать</t>
  </si>
  <si>
    <t>Суворова Мария перв часть</t>
  </si>
  <si>
    <t xml:space="preserve">Сертификат Андрей перв часть </t>
  </si>
  <si>
    <t>Глеб Капустин - вторая часть</t>
  </si>
  <si>
    <t>Мухин 2 часть</t>
  </si>
  <si>
    <t>Садыр</t>
  </si>
  <si>
    <t>аванс</t>
  </si>
  <si>
    <t>Лариса</t>
  </si>
  <si>
    <t>Сушон 2 часть</t>
  </si>
  <si>
    <t>Дубровина Нина 2-я часть</t>
  </si>
  <si>
    <t>Аванс</t>
  </si>
  <si>
    <t>Салтыков</t>
  </si>
  <si>
    <t>ЗП</t>
  </si>
  <si>
    <t>Глеб Капустин - первая часть</t>
  </si>
  <si>
    <t>Д03 зп</t>
  </si>
  <si>
    <t>Верещагин</t>
  </si>
  <si>
    <t>Чернышёва Наталья 2 часть</t>
  </si>
  <si>
    <t>Андрей Измайлов</t>
  </si>
  <si>
    <t>ИП01 зп</t>
  </si>
  <si>
    <t>Д04 аванс</t>
  </si>
  <si>
    <t>Д03 аванс</t>
  </si>
  <si>
    <t>Мухин 1 часть</t>
  </si>
  <si>
    <t>Сушон 1 часть</t>
  </si>
  <si>
    <t>Косова Светлана вт часть</t>
  </si>
  <si>
    <t>Сергей Иванов</t>
  </si>
  <si>
    <t>заказ Вера</t>
  </si>
  <si>
    <t>Дубровина Нина 1-я часть</t>
  </si>
  <si>
    <t>аванс и всякие покупки</t>
  </si>
  <si>
    <t>Радов</t>
  </si>
  <si>
    <t>Ирина Михалкова вторая часть</t>
  </si>
  <si>
    <t>за Береснева перв часть</t>
  </si>
  <si>
    <t>за Селиванова перв часть</t>
  </si>
  <si>
    <t>второй платеж за подругу Даши Сорокиной</t>
  </si>
  <si>
    <t>Илья Черпак по будням - вторая часть</t>
  </si>
  <si>
    <t>Некрасова Наталья перв чать</t>
  </si>
  <si>
    <t>Косова Светлана перв часть</t>
  </si>
  <si>
    <t>Стас</t>
  </si>
  <si>
    <t>за 9,10 января</t>
  </si>
  <si>
    <t xml:space="preserve">за 7, 8 января </t>
  </si>
  <si>
    <t>за 5, 6 января</t>
  </si>
  <si>
    <t>на карту</t>
  </si>
  <si>
    <t>Премия</t>
  </si>
  <si>
    <t>индивы с Назаровой</t>
  </si>
  <si>
    <t>за Учурова Бадма</t>
  </si>
  <si>
    <t>за пять дней работы</t>
  </si>
  <si>
    <t>второй платеж за Дьяконова Сергея</t>
  </si>
  <si>
    <t>Чернышёва Наталья 1 часть</t>
  </si>
  <si>
    <t>Администратор</t>
  </si>
  <si>
    <t>допуск Киреев Роаман</t>
  </si>
  <si>
    <t>Три допуска</t>
  </si>
  <si>
    <t>За 3000-ю консультацию</t>
  </si>
  <si>
    <t>первый платеж за подругу Даши Сорокиной</t>
  </si>
  <si>
    <t>за день работы, когда Юрьич работал</t>
  </si>
  <si>
    <t>допуск Кирилл Черный</t>
  </si>
  <si>
    <t>Преподаватель будни</t>
  </si>
  <si>
    <t>столик</t>
  </si>
  <si>
    <t>инструктаж</t>
  </si>
  <si>
    <t>первый платеж за Дьяконова Сергей</t>
  </si>
  <si>
    <t>Александр Князев</t>
  </si>
  <si>
    <t>зп</t>
  </si>
  <si>
    <t>Оксана по будням вторая часть</t>
  </si>
  <si>
    <t>аванс за курс 28.11</t>
  </si>
  <si>
    <t>за Оксану</t>
  </si>
  <si>
    <t>Оксана по будням первая часть</t>
  </si>
  <si>
    <t>Виссарион фуган</t>
  </si>
  <si>
    <t>Илья Черпак по будням - первая часть</t>
  </si>
  <si>
    <t>Дмитрий Шкорев за КМС</t>
  </si>
  <si>
    <t>Екатерина</t>
  </si>
  <si>
    <t>Анна Прохорова</t>
  </si>
  <si>
    <t>Тип рекламы</t>
  </si>
  <si>
    <t>Охват</t>
  </si>
  <si>
    <t>Переход</t>
  </si>
  <si>
    <t>Покупка</t>
  </si>
  <si>
    <t>Facebook</t>
  </si>
  <si>
    <t>Реклама план</t>
  </si>
  <si>
    <t>Продвижение vk и instagramm</t>
  </si>
  <si>
    <t>Директ</t>
  </si>
  <si>
    <t>Пост Цицарь</t>
  </si>
  <si>
    <t>Призыв к действю Facebook</t>
  </si>
  <si>
    <t>Adwords</t>
  </si>
  <si>
    <t>Комиссия за перевод в Yell.ru</t>
  </si>
  <si>
    <t>Yell.ru</t>
  </si>
  <si>
    <t>План на октябрь</t>
  </si>
  <si>
    <t>План на сентябрь</t>
  </si>
  <si>
    <t>Купикупон</t>
  </si>
  <si>
    <t>Продвижение</t>
  </si>
  <si>
    <t>Продвижение группы Цицарь</t>
  </si>
  <si>
    <t>Продвижение группы ВК</t>
  </si>
  <si>
    <t>ВК реклама события</t>
  </si>
  <si>
    <t>Оплата материала "Мир дерева"</t>
  </si>
  <si>
    <t>пылесосы 2шт,вешалки,распираторы</t>
  </si>
  <si>
    <t>Вере на материал на декор</t>
  </si>
  <si>
    <t>Леруа:гвоздики, петли</t>
  </si>
  <si>
    <t>Закупка расходников Леруа - Мерлен</t>
  </si>
  <si>
    <t>Включая филиал</t>
  </si>
  <si>
    <t>На декор</t>
  </si>
  <si>
    <t>Салтыкову на фрезы</t>
  </si>
  <si>
    <t>оби:пара сьрубцин, воск те дуб, мал лента, шлиф губки и т.д</t>
  </si>
  <si>
    <t>доставка из Мира дерева газелью</t>
  </si>
  <si>
    <t>Вторая част платежа Миру дерева, в т.ч на Салтыкова</t>
  </si>
  <si>
    <t>из них Салтыкову - 10496</t>
  </si>
  <si>
    <t>Леруа салтыков:фрезы фанера и т.д</t>
  </si>
  <si>
    <t>петли и клей  через салтыкова</t>
  </si>
  <si>
    <t>петли шканы на 5декабря курс</t>
  </si>
  <si>
    <t>щит доска на 5 декабря курс</t>
  </si>
  <si>
    <t>Авансовый платеж Миру дерева за материал на 75000</t>
  </si>
  <si>
    <t>Петли 74штуки по 25р</t>
  </si>
  <si>
    <t>лак прозапас</t>
  </si>
  <si>
    <t>наждачка пилки..</t>
  </si>
  <si>
    <t>лобзик</t>
  </si>
  <si>
    <t>пилки брусок для стамесок</t>
  </si>
  <si>
    <t>бэйджи</t>
  </si>
  <si>
    <t>леруа:шканты,стрейч, скотч и тд</t>
  </si>
  <si>
    <t>пластыри в аптеску</t>
  </si>
  <si>
    <t>наждачка губка</t>
  </si>
  <si>
    <t>Дрел бош, струбцини бокорезы, воск</t>
  </si>
  <si>
    <t>Дрель макита,струбцина матрикс,пилки, удлинитель и тд</t>
  </si>
  <si>
    <t>шканты, сверла термит и т.д</t>
  </si>
  <si>
    <t>распиратор замок</t>
  </si>
  <si>
    <t>сверла</t>
  </si>
  <si>
    <t>стрейч,кисти, бейджи,тетради</t>
  </si>
  <si>
    <t>Щит</t>
  </si>
  <si>
    <t>доска</t>
  </si>
  <si>
    <t>лак,клей, в т.ч. 4тр на Измайлова с возвратом</t>
  </si>
  <si>
    <t>доски</t>
  </si>
  <si>
    <t>саморезы, мешки, стрейч, ножи, пилки и тд</t>
  </si>
  <si>
    <t>ластики</t>
  </si>
  <si>
    <t>щит, фанера на 12 чел</t>
  </si>
  <si>
    <t>клей пва 2 банки</t>
  </si>
  <si>
    <t>петли 50 шт</t>
  </si>
  <si>
    <t>фанера,доска на имайлова с распилом</t>
  </si>
  <si>
    <t>морилки редкие</t>
  </si>
  <si>
    <t>касторама:линейки, отвертки и тд</t>
  </si>
  <si>
    <t>касторама:скафандры доска петли дверь новая</t>
  </si>
  <si>
    <t>наждачка, уплотнитель двери</t>
  </si>
  <si>
    <t>гриндер</t>
  </si>
  <si>
    <t>дрель</t>
  </si>
  <si>
    <t>шканты кисти</t>
  </si>
  <si>
    <t>петли</t>
  </si>
  <si>
    <t>щит</t>
  </si>
  <si>
    <t>петли сверла</t>
  </si>
  <si>
    <t>тетрадь учета поситителей</t>
  </si>
  <si>
    <t>доска 30 на 50</t>
  </si>
  <si>
    <t>лак,клей</t>
  </si>
  <si>
    <t>шкурка на ленточную</t>
  </si>
  <si>
    <t>щит и фанера</t>
  </si>
  <si>
    <t>план на октябрь</t>
  </si>
  <si>
    <t>леруа:шканты,линейки,наждачка, мешки,стрейч и тд</t>
  </si>
  <si>
    <t>фэйс</t>
  </si>
  <si>
    <t>дрель бош</t>
  </si>
  <si>
    <t>морилка</t>
  </si>
  <si>
    <t>ремонт шуруповерта дрели</t>
  </si>
  <si>
    <t>Свисток</t>
  </si>
  <si>
    <t>Доска на курс</t>
  </si>
  <si>
    <t>Фен</t>
  </si>
  <si>
    <t>Точило:пластина и брусок</t>
  </si>
  <si>
    <t>Петли, шканты</t>
  </si>
  <si>
    <t>Болтики на лобзик Макита</t>
  </si>
  <si>
    <t>леруа:точило,обогреватель, стойка для дрели</t>
  </si>
  <si>
    <t>Пилки по металлу</t>
  </si>
  <si>
    <t>Бенз</t>
  </si>
  <si>
    <t>Тетради</t>
  </si>
  <si>
    <t>Доска</t>
  </si>
  <si>
    <t>Циркулль и вставки для макиты</t>
  </si>
  <si>
    <t>Чай кофе</t>
  </si>
  <si>
    <t>Леруа: шливмашина, дрель и мелочь</t>
  </si>
  <si>
    <t>сверло форстнера</t>
  </si>
  <si>
    <t>лак, клей. Скоч..</t>
  </si>
  <si>
    <t>ролик макита, пилки</t>
  </si>
  <si>
    <t>петли и т.д</t>
  </si>
  <si>
    <t>стубцины 5 мал,3 средних,разводные ключи 2шт</t>
  </si>
  <si>
    <t>касторама:дрели 2шт,шлифмашинка,мелочевка</t>
  </si>
  <si>
    <t>Щит на 15 авг</t>
  </si>
  <si>
    <t>клей пва</t>
  </si>
  <si>
    <t>рулетки, респираторы,гвозди ипилки</t>
  </si>
  <si>
    <t>доска </t>
  </si>
  <si>
    <t>лоскутный воск  и пробники</t>
  </si>
  <si>
    <t>пилки стрейч зажим дрели и т.д</t>
  </si>
  <si>
    <t>зажим кусачки</t>
  </si>
  <si>
    <t>масло респираторы</t>
  </si>
  <si>
    <t>доска и оргалит на курс</t>
  </si>
  <si>
    <t>щиты</t>
  </si>
  <si>
    <t>олифа,яхт лак,укр пленка, мешки мус</t>
  </si>
  <si>
    <t>Респираторы</t>
  </si>
  <si>
    <t>Перчатки 20 пар</t>
  </si>
  <si>
    <t>Доска на курс с 18.07</t>
  </si>
  <si>
    <t>Щит на курс с 18.07</t>
  </si>
  <si>
    <t>Лак  2 банки. Шпаклевка, клей ПВА</t>
  </si>
  <si>
    <t>Болты, наждачка бокорезы</t>
  </si>
  <si>
    <t>Петли мебельные, саморезы</t>
  </si>
  <si>
    <t>Бокорезы,кисти</t>
  </si>
  <si>
    <t>Сверла</t>
  </si>
  <si>
    <t>кисти и бокорезы</t>
  </si>
  <si>
    <t>канцелярия:точили, мелки</t>
  </si>
  <si>
    <t>яхт лак для вывески</t>
  </si>
  <si>
    <t>пилки,шканты</t>
  </si>
  <si>
    <t>щит на 8 чел</t>
  </si>
  <si>
    <t>доска на курс и стелажи</t>
  </si>
  <si>
    <t>ролики на макиту</t>
  </si>
  <si>
    <t>петли и подпятки</t>
  </si>
  <si>
    <t>ОБИ:4струбцины, 4 банки воска,наждачка</t>
  </si>
  <si>
    <t>фанера  вылагостойкая на ящики</t>
  </si>
  <si>
    <t>Ане за краску, коронку и помелочи</t>
  </si>
  <si>
    <t>болты саморезы распираторы</t>
  </si>
  <si>
    <t>доска на ящики 150р 3 м</t>
  </si>
  <si>
    <t>щит 0.4</t>
  </si>
  <si>
    <t>ролик на макиту и сверла</t>
  </si>
  <si>
    <t>бенз на закупки на 20</t>
  </si>
  <si>
    <t>доска на 12 июня</t>
  </si>
  <si>
    <t>меб щит на 12 июня</t>
  </si>
  <si>
    <t>уголки металические</t>
  </si>
  <si>
    <t>лист фанеры и брусок 50 на 50</t>
  </si>
  <si>
    <t>липа</t>
  </si>
  <si>
    <t>тел</t>
  </si>
  <si>
    <t>бенз на закупки</t>
  </si>
  <si>
    <t>Аренда осн</t>
  </si>
  <si>
    <t>Обеспечительный пл. Преображенка</t>
  </si>
  <si>
    <t>Доп.помещение</t>
  </si>
  <si>
    <t>Аренда за октаябрь доп</t>
  </si>
  <si>
    <t>До ноября договорились за доп помещение</t>
  </si>
  <si>
    <t>КС</t>
  </si>
  <si>
    <t>Д</t>
  </si>
  <si>
    <t>Ф</t>
  </si>
  <si>
    <t>М</t>
  </si>
  <si>
    <t>План налоги</t>
  </si>
  <si>
    <t>УФК по Московской области (для ГУ-ОПФР по г. Москве и Московской области)</t>
  </si>
  <si>
    <t>Пеня на страховые взносы на обязательное медицинское страхование работающего населения в фиксированном размере, зачисляемые в бюджет Федерального фонда ОМС  Регистрационный номер 060-036-033555</t>
  </si>
  <si>
    <t>Страховые взносы на обязательное медицинское страхование работающего населения в фиксированном размере, зачисляемые в бюджет Федерального фонда ОМС.
Регистрационный номер 060-036-033555
НДС не облагается</t>
  </si>
  <si>
    <t>УФК по Московской области ( для ГУ-ОПФР по г. Москве и Московской области)</t>
  </si>
  <si>
    <t>Страховые взносы на обязательное пенсионное страхование в фиксированном размере, зачисляемые в бюджет Пенсионного фонда Российской Федерации на выплату страховой пенсии. Регистрационный номер 060-036-033555</t>
  </si>
  <si>
    <t>Страховые взносы на обязательное пенсионное страхование в фикс. размере в ПФР на выплату страховой пенсии (исчисленные с суммы дохода плательщика, сверх предельной величины дохода). Рег. номер 060-036-033555.</t>
  </si>
  <si>
    <t>От кого</t>
  </si>
  <si>
    <t>Кому</t>
  </si>
  <si>
    <t>На расходы</t>
  </si>
  <si>
    <t>на ЗП</t>
  </si>
  <si>
    <t>На торцовку</t>
  </si>
  <si>
    <t>на Юрьича</t>
  </si>
  <si>
    <t>на материал</t>
  </si>
  <si>
    <t>на доп соглашение</t>
  </si>
  <si>
    <t>на Yell.ru</t>
  </si>
  <si>
    <t xml:space="preserve">Изготовление детской мебели </t>
  </si>
  <si>
    <t>Платеж 17 %</t>
  </si>
  <si>
    <t>ЗП на НГ</t>
  </si>
  <si>
    <t>Салтыкову на ЗП</t>
  </si>
  <si>
    <t>Доска, краски</t>
  </si>
  <si>
    <t>Фанера</t>
  </si>
  <si>
    <t>4мм - 5 листов, 6 мм - 3л, 10 мм - 3 л, 15 мм - 3л</t>
  </si>
  <si>
    <t>Доски</t>
  </si>
  <si>
    <t>Доплата за компрессор</t>
  </si>
  <si>
    <t>Клей, лак, конфирмат</t>
  </si>
  <si>
    <t>Доствка</t>
  </si>
  <si>
    <t>Меб.щит</t>
  </si>
  <si>
    <t>28-30 кв.метров</t>
  </si>
  <si>
    <t>Дмитрий Межов</t>
  </si>
  <si>
    <t>Малашенок Алексей</t>
  </si>
  <si>
    <t>Лешков Сергей Михайлович</t>
  </si>
  <si>
    <t>Шаповаленко Алексей Викторович</t>
  </si>
  <si>
    <t>Корнякова Наталья Николаевна</t>
  </si>
  <si>
    <t>Фролова Елена Валентиновна</t>
  </si>
  <si>
    <t>Д08 (12 марта)</t>
  </si>
  <si>
    <t>Бабанин Данила Евгеньевич</t>
  </si>
  <si>
    <t>Добин Алексей Игоревич</t>
  </si>
  <si>
    <t>ПКС05 (2 апреля)</t>
  </si>
  <si>
    <t>Щербаков Дмитрий Евгеньевич</t>
  </si>
  <si>
    <t>ПКСБ</t>
  </si>
  <si>
    <t>Ярмак Дмитрий Сергеевич</t>
  </si>
  <si>
    <t xml:space="preserve">	Халфина Юлия</t>
  </si>
  <si>
    <t>Морозова Дарья Аркадьевна</t>
  </si>
  <si>
    <t>Комиссия за ведение счета</t>
  </si>
  <si>
    <t>Кузнецов Алексей</t>
  </si>
  <si>
    <t>Демина Наталья Сергеевна</t>
  </si>
  <si>
    <t>Вадим Викторович Столяров</t>
  </si>
  <si>
    <t>Дамира Рейхерд</t>
  </si>
  <si>
    <t>Кожухов Александр</t>
  </si>
  <si>
    <t>КС30 (2 апреля)</t>
  </si>
  <si>
    <t>Аренда НИИДАР февраль</t>
  </si>
  <si>
    <t>Таран Дмитрий Владимирович</t>
  </si>
  <si>
    <t>Аренда НИИДАР март</t>
  </si>
  <si>
    <t>Аренда НИИДАР апрель</t>
  </si>
  <si>
    <t>Классен Анна Владимировна</t>
  </si>
  <si>
    <t>Ф07 (16 апреля)</t>
  </si>
  <si>
    <t>Байгузов Алексей</t>
  </si>
  <si>
    <t>Ретинская Марина Васильевна</t>
  </si>
  <si>
    <t>Андрей Андреев</t>
  </si>
  <si>
    <t>Чверткин Павел</t>
  </si>
  <si>
    <t>аудит сайта</t>
  </si>
  <si>
    <t>маски распираторы</t>
  </si>
  <si>
    <t>Софье и Сереже</t>
  </si>
  <si>
    <t>вьезд газели,парковка</t>
  </si>
  <si>
    <t>газель с грузчиком 3,5 ч</t>
  </si>
  <si>
    <t>Ольга Мадведева</t>
  </si>
  <si>
    <t>в аптечку</t>
  </si>
  <si>
    <t>помощьник</t>
  </si>
  <si>
    <t>прео</t>
  </si>
  <si>
    <t>самокат</t>
  </si>
  <si>
    <t>за производство</t>
  </si>
  <si>
    <t>Брестер</t>
  </si>
  <si>
    <t>Продвижение Цицарь</t>
  </si>
  <si>
    <t>Парковка</t>
  </si>
  <si>
    <t>Дувакин Владимир Романович</t>
  </si>
  <si>
    <t>воск 0,5</t>
  </si>
  <si>
    <t>воск 0,18</t>
  </si>
  <si>
    <t>воск 5л</t>
  </si>
  <si>
    <t>воск 0,19</t>
  </si>
  <si>
    <t>Феста Анна Георгиевна</t>
  </si>
  <si>
    <t>лариса за фанеру</t>
  </si>
  <si>
    <t>лариса за щит</t>
  </si>
  <si>
    <t>парковочные</t>
  </si>
  <si>
    <t> доска разделочная</t>
  </si>
  <si>
    <t>вешалка волна-4шт по 550р</t>
  </si>
  <si>
    <t>вешалка малая-3 шт по 200р</t>
  </si>
  <si>
    <t>Гончарова Анна Владимировна.</t>
  </si>
  <si>
    <t>Якубенко Сергей Андреевич</t>
  </si>
  <si>
    <t>Абакумова Дарья Георгиевна</t>
  </si>
  <si>
    <t>Ксения Александровна Лабунская</t>
  </si>
  <si>
    <t>Пленкова Юлия</t>
  </si>
  <si>
    <t>воск 3 и 1 л</t>
  </si>
  <si>
    <t>Матюхина Анастасия</t>
  </si>
  <si>
    <t>Денис Хабарин</t>
  </si>
  <si>
    <t>Елена Герасимова</t>
  </si>
  <si>
    <t>Устьянцев Алексей Андреевич</t>
  </si>
  <si>
    <t>аванс курс 12.03.16</t>
  </si>
  <si>
    <t>воск 0,5 л</t>
  </si>
  <si>
    <t>Лампы в класс декора</t>
  </si>
  <si>
    <t>Опрос Цицарь</t>
  </si>
  <si>
    <t>Коновалова Лана Михайловна</t>
  </si>
  <si>
    <t>Родионов Андрей</t>
  </si>
  <si>
    <t>Оплата услуг Кристалла</t>
  </si>
  <si>
    <t>Корчагин Вадим</t>
  </si>
  <si>
    <t>ПКС06 (16 апреля)</t>
  </si>
  <si>
    <t>Спецодежда</t>
  </si>
  <si>
    <t>Мермович мария</t>
  </si>
  <si>
    <t>Костров Алексей Михайлович</t>
  </si>
  <si>
    <t>зп за курс 5.03.16</t>
  </si>
  <si>
    <t>Сверлильный станок, струбцины и т.д.</t>
  </si>
  <si>
    <t>Демина Ольга Николаевна</t>
  </si>
  <si>
    <t>Тягунов Алексей Олегович</t>
  </si>
  <si>
    <t>Шатров Кирилл</t>
  </si>
  <si>
    <t>КС31 (16 апреля)</t>
  </si>
  <si>
    <t>Козачек Андрей</t>
  </si>
  <si>
    <t>Оксана Олейник</t>
  </si>
  <si>
    <t>Шемуранов Игорь Юрьевич</t>
  </si>
  <si>
    <t>Остроумова Валерия</t>
  </si>
  <si>
    <t>Вторая часть по договору</t>
  </si>
  <si>
    <t>Патрикеев Антон Дмитриевич</t>
  </si>
  <si>
    <t>Ефремов Сергей</t>
  </si>
  <si>
    <t>Сладких Анна</t>
  </si>
  <si>
    <t>Ольга Авдеева</t>
  </si>
  <si>
    <t>Боровинский Александр Владимирович</t>
  </si>
  <si>
    <t>Производство полочек для Веры</t>
  </si>
  <si>
    <t>Тихоненко Ольга Валенитиновна</t>
  </si>
  <si>
    <t>Д10 (2 апреля)</t>
  </si>
  <si>
    <t>Обозная Валентина Александровна</t>
  </si>
  <si>
    <t>Оплата электроэнергии Прео</t>
  </si>
  <si>
    <t>Оплата сайта</t>
  </si>
  <si>
    <t>зп за март</t>
  </si>
  <si>
    <t>Аренда НИИДАР</t>
  </si>
  <si>
    <t>Путятина Ирина</t>
  </si>
  <si>
    <t>Гергесова Марина Борисовна</t>
  </si>
  <si>
    <t>Дарья Ильина</t>
  </si>
  <si>
    <t>Дерюгин Андрей Борисович</t>
  </si>
  <si>
    <t>Адлов Роман Алексеевич</t>
  </si>
  <si>
    <t>Урюпин Григорий Викторович</t>
  </si>
  <si>
    <t>зп за помощь на курсе</t>
  </si>
  <si>
    <t>Демченко Сергей Григорьевич</t>
  </si>
  <si>
    <t>Шлифмашинки</t>
  </si>
  <si>
    <t>Нычкина Нина Александровна</t>
  </si>
  <si>
    <t>Малышева Майя Николаевна</t>
  </si>
  <si>
    <t>Вадим Евгеньевич Кощеев</t>
  </si>
  <si>
    <t>Тимофеева Евдокия</t>
  </si>
  <si>
    <t>Д12 (23 апреля)</t>
  </si>
  <si>
    <t>Батракова Марина Владимировна</t>
  </si>
  <si>
    <t xml:space="preserve">	Нащекин Алексей</t>
  </si>
  <si>
    <t>ПКС08 (7 мая)</t>
  </si>
  <si>
    <t>Кулакова Анна</t>
  </si>
  <si>
    <t>Куц Константин Николаевич</t>
  </si>
  <si>
    <t>ПКС06 (16 апреля);</t>
  </si>
  <si>
    <t xml:space="preserve">	Федькушов Иван</t>
  </si>
  <si>
    <t>Александрова Наталья Анатольевна</t>
  </si>
  <si>
    <t>Нечаева Елена Николаевна</t>
  </si>
  <si>
    <t>Д14 (14 мая)</t>
  </si>
  <si>
    <t>Андрей Козлов</t>
  </si>
  <si>
    <t>Алена Захарова</t>
  </si>
  <si>
    <t>СФ</t>
  </si>
  <si>
    <t>Анастасия Козлова Георгиевна</t>
  </si>
  <si>
    <t>Плешакова Татьяна Константиновна</t>
  </si>
  <si>
    <t>доска разделочная 3шт</t>
  </si>
  <si>
    <t>вешалки 2 шт.</t>
  </si>
  <si>
    <t>Фотоаппарат на Преображенку</t>
  </si>
  <si>
    <t>Бухгалтеру</t>
  </si>
  <si>
    <t>за бухгалтеру</t>
  </si>
  <si>
    <t>карта памяти в фотик на прео</t>
  </si>
  <si>
    <t>Салтыкову на издержки</t>
  </si>
  <si>
    <t>Пруденко на рекламу в вк</t>
  </si>
  <si>
    <t xml:space="preserve">	Внук Александра Игоревна</t>
  </si>
  <si>
    <t>Юшманов Алексей</t>
  </si>
  <si>
    <t>за выхи</t>
  </si>
  <si>
    <t>Анастасия Форменская</t>
  </si>
  <si>
    <t>Д13 (10 мая)</t>
  </si>
  <si>
    <t>Екатерина Бармак</t>
  </si>
  <si>
    <t>Максим Рабчевский</t>
  </si>
  <si>
    <t>Боброва Екатерина Сергеевна</t>
  </si>
  <si>
    <t>ПКС07 (30 апреля)</t>
  </si>
  <si>
    <t>Изамайлов</t>
  </si>
  <si>
    <t>доска разделочная 2шт</t>
  </si>
  <si>
    <t>вешалка волна-2шт по 550р</t>
  </si>
  <si>
    <t>обслуживание карты</t>
  </si>
  <si>
    <t>леруа пылесосы 5 шт и мелоч</t>
  </si>
  <si>
    <t>ови:клей момент,воск либерон</t>
  </si>
  <si>
    <t>УФК по МО (Межрайонная ИФНС России №5 по Московской области)</t>
  </si>
  <si>
    <t>Налог, взимаемый с налогоплательщиков, выбравших в качестве объекта налогообложения доходы, уменьшенные на величину расходов (сумма платежа)</t>
  </si>
  <si>
    <t>за март</t>
  </si>
  <si>
    <t>Князева Надежда Александровна</t>
  </si>
  <si>
    <t>Самар</t>
  </si>
  <si>
    <t>Тортик на курс</t>
  </si>
  <si>
    <t>Шарко Светлана</t>
  </si>
  <si>
    <t>Вадим</t>
  </si>
  <si>
    <t>помощник</t>
  </si>
  <si>
    <t>помощь на курсе</t>
  </si>
  <si>
    <t>за производство для Веры</t>
  </si>
  <si>
    <t>аванас за курс Д12</t>
  </si>
  <si>
    <t xml:space="preserve">	Горчева Марина Георгиевна</t>
  </si>
  <si>
    <t>Воск 0,5 2шт</t>
  </si>
  <si>
    <t>зп за курс 16.04.16</t>
  </si>
  <si>
    <t>Денисов Дмитрий Николаевич</t>
  </si>
  <si>
    <t>Буренко Дмитрий</t>
  </si>
  <si>
    <t>Д15 (30 мая)</t>
  </si>
  <si>
    <t>зп за курс Д12</t>
  </si>
  <si>
    <t>Володина Наталья Юрьевна</t>
  </si>
  <si>
    <t>За июнь</t>
  </si>
  <si>
    <t>за май</t>
  </si>
  <si>
    <t>Бадлуева Туяна Олеговна</t>
  </si>
  <si>
    <t>ПКС09 (21 мая)</t>
  </si>
  <si>
    <t>Мария Колесникова</t>
  </si>
  <si>
    <t>Светлана Сукоркина</t>
  </si>
  <si>
    <t>Раздевалка</t>
  </si>
  <si>
    <t>Шишкина Ирина Игоревна</t>
  </si>
  <si>
    <t>АПРЕЛЬ</t>
  </si>
  <si>
    <t>МАЙ</t>
  </si>
  <si>
    <t>Реализация воска за апрель</t>
  </si>
  <si>
    <t>аванс группа 10.05</t>
  </si>
  <si>
    <t>зп за апрель</t>
  </si>
  <si>
    <t>Выручка</t>
  </si>
  <si>
    <t>Ксения Кузьмина</t>
  </si>
  <si>
    <t>Уманский Владимир Юрьевич</t>
  </si>
  <si>
    <t>Екатерине Пруденко за лого</t>
  </si>
  <si>
    <t>Антонова Наталья Анатольевна</t>
  </si>
  <si>
    <t>Алексей Евсенков</t>
  </si>
  <si>
    <t>Вешалки 3шт</t>
  </si>
  <si>
    <t>Степанова Жанна</t>
  </si>
  <si>
    <t>Ирина Петрова</t>
  </si>
  <si>
    <t>Кучма Алексаендра Георгиевна</t>
  </si>
  <si>
    <t>Исаева Александра Евгеньевна</t>
  </si>
  <si>
    <t>Лупандин Андрей Юрьевич</t>
  </si>
  <si>
    <t>Фадеева Елена Владимировна</t>
  </si>
  <si>
    <t>ПКС12 (2 июля)</t>
  </si>
  <si>
    <t>Прео</t>
  </si>
  <si>
    <t>зп зп группу 10.05</t>
  </si>
  <si>
    <t>зп за группу 14.05</t>
  </si>
  <si>
    <t xml:space="preserve">зп за девушку </t>
  </si>
  <si>
    <t>за за курс фрезера 21.05</t>
  </si>
  <si>
    <t>модем на Самокатную</t>
  </si>
  <si>
    <t>февраль - март</t>
  </si>
  <si>
    <t>Электричество НИИДАР</t>
  </si>
  <si>
    <t>Аветисова Ирина Юрьевна</t>
  </si>
  <si>
    <t>ПКС10 (4 июня)</t>
  </si>
  <si>
    <t>КС34 (4 июня)</t>
  </si>
  <si>
    <t>Антон Колесников</t>
  </si>
  <si>
    <t>Ф09 (4 июня)</t>
  </si>
  <si>
    <t>Демушкина Анна Антоновна</t>
  </si>
  <si>
    <t>Колбас Алексей</t>
  </si>
  <si>
    <t>Троценко Ирина</t>
  </si>
  <si>
    <t>Здоровец Яна</t>
  </si>
  <si>
    <t>Базовый курс</t>
  </si>
  <si>
    <t>Земский Максим</t>
  </si>
  <si>
    <t>Базовый курс (у Олега)</t>
  </si>
  <si>
    <t>Яковлев Александр</t>
  </si>
  <si>
    <t>Курс фрезера</t>
  </si>
  <si>
    <t>Алеев Станислав</t>
  </si>
  <si>
    <t>Базовый курс, скидка 50%</t>
  </si>
  <si>
    <t>Волгин Вячеслав</t>
  </si>
  <si>
    <t>аб. с ?</t>
  </si>
  <si>
    <t>Нячина Елена</t>
  </si>
  <si>
    <t>Рабчевский Максим</t>
  </si>
  <si>
    <t>аб. с 24.05.16</t>
  </si>
  <si>
    <t>Иванникова Елена</t>
  </si>
  <si>
    <t>аб. с 30.05</t>
  </si>
  <si>
    <t>Лысак Александр</t>
  </si>
  <si>
    <t>Пономаренко Ал-др</t>
  </si>
  <si>
    <t>3 часа</t>
  </si>
  <si>
    <t>Мозолев Дмитрий</t>
  </si>
  <si>
    <t>Шоуц Бранимир</t>
  </si>
  <si>
    <t>1 час</t>
  </si>
  <si>
    <t>Мхитарян</t>
  </si>
  <si>
    <t>Кабанов</t>
  </si>
  <si>
    <t>Степанов</t>
  </si>
  <si>
    <t>Сахарова Галина</t>
  </si>
  <si>
    <t>Попенко Павел</t>
  </si>
  <si>
    <t>Нероба Александр</t>
  </si>
  <si>
    <t>Радченков Игорь</t>
  </si>
  <si>
    <t>Передал мне нал</t>
  </si>
  <si>
    <t>за абон-т Радченко</t>
  </si>
  <si>
    <t>За абон-т Попенко</t>
  </si>
  <si>
    <t>Олег</t>
  </si>
  <si>
    <t>Аванс за Троценко И</t>
  </si>
  <si>
    <t>З/п за Мордвинова</t>
  </si>
  <si>
    <t>з/п за Гладких Дм.</t>
  </si>
  <si>
    <t>з/п за Ефимова Бориса</t>
  </si>
  <si>
    <t>з/п за Чубу</t>
  </si>
  <si>
    <t>аванс за Здоровец Я.</t>
  </si>
  <si>
    <t>аванс (май)</t>
  </si>
  <si>
    <t>аванс за Сычеву</t>
  </si>
  <si>
    <t>з/п за Аксенова</t>
  </si>
  <si>
    <t>аванс за Земского</t>
  </si>
  <si>
    <t>за Дьяконова</t>
  </si>
  <si>
    <t>аванс за Степанову</t>
  </si>
  <si>
    <t>з/п за Рабчевского</t>
  </si>
  <si>
    <t>аванс за Володину</t>
  </si>
  <si>
    <t>за Иванникову</t>
  </si>
  <si>
    <t>за Рабчевского М.</t>
  </si>
  <si>
    <t>з/п (май)</t>
  </si>
  <si>
    <t>за Волгина</t>
  </si>
  <si>
    <t>Остастка</t>
  </si>
  <si>
    <t>Фрезы</t>
  </si>
  <si>
    <t>Чай, печенье</t>
  </si>
  <si>
    <t>Материалы и расходники</t>
  </si>
  <si>
    <t>Расходники</t>
  </si>
  <si>
    <t>Петли д/раздевалки</t>
  </si>
  <si>
    <t>Услуги электрика</t>
  </si>
  <si>
    <t>Установка розеток</t>
  </si>
  <si>
    <t>крючки д/раздевалки</t>
  </si>
  <si>
    <t>Пропуск на Преображенку</t>
  </si>
  <si>
    <t>завозила брус</t>
  </si>
  <si>
    <t>Дверной доводчик, шканты</t>
  </si>
  <si>
    <t>Лоскутный воск</t>
  </si>
  <si>
    <t>1 л- 2 шт</t>
  </si>
  <si>
    <t>Возврат за Троценко</t>
  </si>
  <si>
    <t>Воск</t>
  </si>
  <si>
    <t>0,5 л - 1 шт</t>
  </si>
  <si>
    <t>5 л - 2 шт</t>
  </si>
  <si>
    <t>5 л - 1 шт, 0,5 л - 1 шт</t>
  </si>
  <si>
    <t>Пиломатериалы</t>
  </si>
  <si>
    <t>Мозолев, 2 щита (400)</t>
  </si>
  <si>
    <t>Пономаренко 2 щита (200)</t>
  </si>
  <si>
    <t>3 л - 1 шт</t>
  </si>
  <si>
    <t xml:space="preserve">5 л - 1 шт </t>
  </si>
  <si>
    <t>0.5 л - 1 шт</t>
  </si>
  <si>
    <t>1 л - 1 шт</t>
  </si>
  <si>
    <t>Табуреты для Веры</t>
  </si>
  <si>
    <t>С доставкой</t>
  </si>
  <si>
    <t>Брус, расходники</t>
  </si>
  <si>
    <t>Вн.счет</t>
  </si>
  <si>
    <t xml:space="preserve">	Сухова Екатерина</t>
  </si>
  <si>
    <t>ДТ;</t>
  </si>
  <si>
    <t>Митина Ассоль Олеговна</t>
  </si>
  <si>
    <t>Елена Юрьевна Новосельская</t>
  </si>
  <si>
    <t xml:space="preserve">	Новикова Ольга Александровна</t>
  </si>
  <si>
    <t>Екатерина Геннадьевна Поводырева</t>
  </si>
  <si>
    <t>Спивак Людмила</t>
  </si>
  <si>
    <t>Кривошеина Юлия Владимировна</t>
  </si>
  <si>
    <t>Кузнецова Светлана Викторовна</t>
  </si>
  <si>
    <t>Валерия Орлова</t>
  </si>
  <si>
    <t>Ф10 (18 июня)</t>
  </si>
  <si>
    <t>плюс Токарева</t>
  </si>
  <si>
    <t>помощник на фрезере</t>
  </si>
  <si>
    <t>за фрезер 21.05.2016</t>
  </si>
  <si>
    <t>Пруденко за фир. Стиль</t>
  </si>
  <si>
    <t>Екатерина Владимировна Житник</t>
  </si>
  <si>
    <t>Чихачева Татьяна Викторовна</t>
  </si>
  <si>
    <t>Козырева Ольга Викторовна</t>
  </si>
  <si>
    <t>КС32 (18 июня)</t>
  </si>
  <si>
    <t>Александр Ходырев</t>
  </si>
  <si>
    <t>Афанасьев Сергей Викторович</t>
  </si>
  <si>
    <t>Петрова Анастасия </t>
  </si>
  <si>
    <t>Сафин Михаил</t>
  </si>
  <si>
    <t xml:space="preserve">Детские курсы </t>
  </si>
  <si>
    <t>Мурашко Петр</t>
  </si>
  <si>
    <t>Юрчиков Иван</t>
  </si>
  <si>
    <t>Кулак Александр</t>
  </si>
  <si>
    <t>Ермакова Елена</t>
  </si>
  <si>
    <t xml:space="preserve">Курс декора </t>
  </si>
  <si>
    <t>Сикорский Илья</t>
  </si>
  <si>
    <t>Базовый курс (вых)</t>
  </si>
  <si>
    <t>Владимиров Дмитрий</t>
  </si>
  <si>
    <t>Базовый курс (вых. на Преображ)</t>
  </si>
  <si>
    <t>Оснастка, ручной нструмент</t>
  </si>
  <si>
    <t>для детских курсов</t>
  </si>
  <si>
    <t>Разовая посуда</t>
  </si>
  <si>
    <t>из Комуса</t>
  </si>
  <si>
    <t>доска 100 - 4 шт</t>
  </si>
  <si>
    <t>Номер</t>
  </si>
  <si>
    <t>Примечание2</t>
  </si>
  <si>
    <t xml:space="preserve">План </t>
  </si>
  <si>
    <t>оснащение столярки</t>
  </si>
  <si>
    <t>токарные резцы,выжигатель</t>
  </si>
  <si>
    <t>резец токарный отрезной</t>
  </si>
  <si>
    <t>маска защитная</t>
  </si>
  <si>
    <t>токарный резец</t>
  </si>
  <si>
    <t>тиски для верстаков</t>
  </si>
  <si>
    <t>заточной станок</t>
  </si>
  <si>
    <t>инструмент для классической столярки</t>
  </si>
  <si>
    <t>токарный станок</t>
  </si>
  <si>
    <t>питание</t>
  </si>
  <si>
    <t>расходники</t>
  </si>
  <si>
    <t>Оплата уборщице</t>
  </si>
  <si>
    <t>за апрель</t>
  </si>
  <si>
    <t>покупка и доставка огнетушителей</t>
  </si>
  <si>
    <t>доставка воды</t>
  </si>
  <si>
    <t>въезд автотранспорта</t>
  </si>
  <si>
    <t>доставка пиломатериала</t>
  </si>
  <si>
    <t>доставка материала</t>
  </si>
  <si>
    <t>подключение станка</t>
  </si>
  <si>
    <t>оплата электрику</t>
  </si>
  <si>
    <t>доставка токарного станка</t>
  </si>
  <si>
    <t>фанера</t>
  </si>
  <si>
    <t xml:space="preserve"> на верстак</t>
  </si>
  <si>
    <t>Курсы!A1</t>
  </si>
  <si>
    <t>Бюджет</t>
  </si>
  <si>
    <t>Расходы</t>
  </si>
  <si>
    <t>Март</t>
  </si>
  <si>
    <t>Имангалиев Владимир Сергеевич</t>
  </si>
  <si>
    <t>коворкер</t>
  </si>
  <si>
    <t>Шильников Андрей Алексеевич</t>
  </si>
  <si>
    <t>Оплата за пробные занятия</t>
  </si>
  <si>
    <t>ДТ</t>
  </si>
  <si>
    <t>Оплата за летний лагерь Аксенов.М</t>
  </si>
  <si>
    <t>Оплата за летний лагерь Бойцов Е.Г.</t>
  </si>
  <si>
    <t>Кротько Кирилл Генадьевич</t>
  </si>
  <si>
    <t>КЛ</t>
  </si>
  <si>
    <t>РЗ</t>
  </si>
  <si>
    <t>Кудрявцев Александр Викторович</t>
  </si>
  <si>
    <t>частичная оплата курса  остальная часть выплаты 23 мая</t>
  </si>
  <si>
    <t>Шапаренко Алексей Анатольевич</t>
  </si>
  <si>
    <t>Хахичев Сергей Владимирович</t>
  </si>
  <si>
    <t>Троценко Ирина Александровна</t>
  </si>
  <si>
    <t>Игонина Наталья Сергеевна</t>
  </si>
  <si>
    <t>25% за КСБ Хахичев Сергей</t>
  </si>
  <si>
    <t>25% за КСБ  Кудрявцев Александр</t>
  </si>
  <si>
    <t>За курс КС21(21 мая)</t>
  </si>
  <si>
    <t>25% оплата за КЛ Кротько К.Г.</t>
  </si>
  <si>
    <t>ИН</t>
  </si>
  <si>
    <t xml:space="preserve">ИН </t>
  </si>
  <si>
    <t>25% оплата за КСБ Кудрявцев.А.А.</t>
  </si>
  <si>
    <t>25% оплата за КЛ Ботина Н.Б.</t>
  </si>
  <si>
    <t>25% оплата за КСБ Шапаренко А.А.</t>
  </si>
  <si>
    <t>25% оплата за КЛ Троценко И.А.</t>
  </si>
  <si>
    <t>25% оплата за КСБ Хахичев С.В.</t>
  </si>
  <si>
    <t>25% оплата за КСБ  Щербаков В.Е.</t>
  </si>
  <si>
    <t>за курс КС16 (16 апреля)</t>
  </si>
  <si>
    <t>за курс КС2( 2апреля)</t>
  </si>
  <si>
    <t>3а курс КС2(2 апреля)</t>
  </si>
  <si>
    <t>25% за РЗ Игонина Н.С.</t>
  </si>
  <si>
    <t>ножовки,фреза,лобзик для дерева</t>
  </si>
  <si>
    <t>Оплпта такси и въезд</t>
  </si>
  <si>
    <t>шлиф машинки,струбцины, липовая доска</t>
  </si>
  <si>
    <t>микровалновка</t>
  </si>
  <si>
    <t>оплата такси и въезд</t>
  </si>
  <si>
    <t xml:space="preserve">доставка струбцин,шлифмашинок,липовых дощечек </t>
  </si>
  <si>
    <t>Востриков</t>
  </si>
  <si>
    <t>Индив Востриков с Верещагиным</t>
  </si>
  <si>
    <t>Бречалова</t>
  </si>
  <si>
    <t>Индив Бречалова с Верещагиным</t>
  </si>
  <si>
    <t>дощечки липовые</t>
  </si>
  <si>
    <t>за апрель 2016</t>
  </si>
  <si>
    <t>Чикина Светлана Викторовна</t>
  </si>
  <si>
    <t>Виктория Александровна Охрименко</t>
  </si>
  <si>
    <t>Екатерина Ананасова</t>
  </si>
  <si>
    <t>Никитина Анастасия</t>
  </si>
  <si>
    <t>Фоменкова Елена Владимировна</t>
  </si>
  <si>
    <t>2КС01 (23 июля)</t>
  </si>
  <si>
    <t>Мебельный щит</t>
  </si>
  <si>
    <t>на Самокатную</t>
  </si>
  <si>
    <t>зп плюс премия</t>
  </si>
  <si>
    <t>Создание сертификатов (Пруденко)</t>
  </si>
  <si>
    <t>Лобанцева Елена Александровна</t>
  </si>
  <si>
    <t>Юркевич Марина</t>
  </si>
  <si>
    <t>Калачев Кирилл Владимирович</t>
  </si>
  <si>
    <t>ПКС11 (18 июня)</t>
  </si>
  <si>
    <t>Живых Сергей Юрьевич</t>
  </si>
  <si>
    <t>ПКС13 (16 июля)</t>
  </si>
  <si>
    <t>Туголукова Ирина Геннадьевна.</t>
  </si>
  <si>
    <t>Ярошевская Анна Владимировна</t>
  </si>
  <si>
    <t>Трушина Надежда Сергеевна</t>
  </si>
  <si>
    <t xml:space="preserve">	Елизарова Надежда Владимировна</t>
  </si>
  <si>
    <t>Макеев Алексей</t>
  </si>
  <si>
    <t>Колосова Ольга</t>
  </si>
  <si>
    <t>1,3 ч</t>
  </si>
  <si>
    <t>аб. с 08.06</t>
  </si>
  <si>
    <t>аб. с 06.06</t>
  </si>
  <si>
    <t>Лебедев Андрей</t>
  </si>
  <si>
    <t>ФБ</t>
  </si>
  <si>
    <t>Ал-др Павл.</t>
  </si>
  <si>
    <t>Ошомков Дмитрий</t>
  </si>
  <si>
    <t>за Степанову</t>
  </si>
  <si>
    <t>за Радченкова И</t>
  </si>
  <si>
    <t>аванс за Лебедева</t>
  </si>
  <si>
    <t>з/п за Степанову</t>
  </si>
  <si>
    <t>аванс за Ошомкова</t>
  </si>
  <si>
    <t>з/п за Володину Н.</t>
  </si>
  <si>
    <t>Ремонт циркулярной пилы</t>
  </si>
  <si>
    <t>адаптеры, сверла, колер</t>
  </si>
  <si>
    <t>Бытовая химия, щетки</t>
  </si>
  <si>
    <t>мешки д/мус, т.бум, перч</t>
  </si>
  <si>
    <t>К чаю</t>
  </si>
  <si>
    <t>для детей</t>
  </si>
  <si>
    <t>Доставка дров с Преображенки</t>
  </si>
  <si>
    <t>Дъяконов С. Доска 100 - 2 шт</t>
  </si>
  <si>
    <t>Заказ</t>
  </si>
  <si>
    <t>15% от ст-ти (Салтыков, Иванов)</t>
  </si>
  <si>
    <t>5 л - 4 шт</t>
  </si>
  <si>
    <t>за Лысака А.</t>
  </si>
  <si>
    <t>Оплата за БК повыходным</t>
  </si>
  <si>
    <t>ПКС</t>
  </si>
  <si>
    <t>за курс КС19 (19 март)</t>
  </si>
  <si>
    <t>25% за курс по будням Щербаков Д.Е.</t>
  </si>
  <si>
    <t>расходный материал</t>
  </si>
  <si>
    <t>напильник по металлу</t>
  </si>
  <si>
    <t>сдача коворкеру</t>
  </si>
  <si>
    <t>вода заезд на територию</t>
  </si>
  <si>
    <t>щиты лиственницы</t>
  </si>
  <si>
    <t>на верстаки</t>
  </si>
  <si>
    <t>На лиственицу</t>
  </si>
  <si>
    <t>преобретение и доставка огнетушителей</t>
  </si>
  <si>
    <t>Кордон Галия Тимербаевна</t>
  </si>
  <si>
    <t>Гучкова Татьяна Викторовна</t>
  </si>
  <si>
    <t>Ольга Легкая</t>
  </si>
  <si>
    <t>СФ;</t>
  </si>
  <si>
    <t>Кирилл Милорадовский Алексеевич</t>
  </si>
  <si>
    <t>Магалова Анна Николаевна</t>
  </si>
  <si>
    <t xml:space="preserve">	Соловьева Светлана Ивановна</t>
  </si>
  <si>
    <t>Абагян Карина Сергеевна</t>
  </si>
  <si>
    <t xml:space="preserve">	Воробьева Дарья Павловна</t>
  </si>
  <si>
    <t>Татьяна Викторовна Миронова</t>
  </si>
  <si>
    <t>Соленков Михаил Юрьевич</t>
  </si>
  <si>
    <t>Ф08 (21 мая)</t>
  </si>
  <si>
    <t>Билеты в Питер</t>
  </si>
  <si>
    <t>Питер</t>
  </si>
  <si>
    <t>Сафаралиева Ангелина Валерьевна</t>
  </si>
  <si>
    <t>Лидия Курлянд</t>
  </si>
  <si>
    <t>Волгин</t>
  </si>
  <si>
    <t>за курс 4.05</t>
  </si>
  <si>
    <t>Лента на пилу, уголки, коронки</t>
  </si>
  <si>
    <t>Алла Анатольевна Королева</t>
  </si>
  <si>
    <t xml:space="preserve">	Хамдан Мохамед</t>
  </si>
  <si>
    <t>Антонина Данилова Ахмедовна</t>
  </si>
  <si>
    <t>Семенова Елена Станиславовна</t>
  </si>
  <si>
    <t>2КС02 (6 августа)</t>
  </si>
  <si>
    <t>Воблая Наталья Викторовна</t>
  </si>
  <si>
    <t>Бикташева Юлия</t>
  </si>
  <si>
    <t>Стукалов Алексей Сергеевич</t>
  </si>
  <si>
    <t>Ф11 (2 июля)</t>
  </si>
  <si>
    <t>Шитенков Роман</t>
  </si>
  <si>
    <t>ПКС15 (13 августа); Ф15 (27 августа)</t>
  </si>
  <si>
    <t>Ефимова Александра</t>
  </si>
  <si>
    <t>Лилия Хисматуллина</t>
  </si>
  <si>
    <t>КС33 (2 июля)</t>
  </si>
  <si>
    <t>Нал</t>
  </si>
  <si>
    <t>аб. с 14.06</t>
  </si>
  <si>
    <t>Андреев Артем</t>
  </si>
  <si>
    <t>Жоголева Мария</t>
  </si>
  <si>
    <t>4 часа</t>
  </si>
  <si>
    <t>Мсафин Мих.</t>
  </si>
  <si>
    <t>доплата за 2 нед.</t>
  </si>
  <si>
    <t>Лобанцева Елена</t>
  </si>
  <si>
    <t>Библиенко Петр</t>
  </si>
  <si>
    <t>Сергеев И.</t>
  </si>
  <si>
    <t>доплата за 1 нед.</t>
  </si>
  <si>
    <t>Ромашов Дмитрий</t>
  </si>
  <si>
    <t>скидка</t>
  </si>
  <si>
    <t>аванс за Воробьева и Бублиенко</t>
  </si>
  <si>
    <t>з/п за Миронова, Мурашко, Юрчикова, Сарибекова, Сергеева, Сафина</t>
  </si>
  <si>
    <t>аванс за Сарибекова, Сергеева, Сафина</t>
  </si>
  <si>
    <t>за Сычеву Василису</t>
  </si>
  <si>
    <t>за Колосову</t>
  </si>
  <si>
    <t>за Юлина</t>
  </si>
  <si>
    <t>за Курган Владу</t>
  </si>
  <si>
    <t>саморезы д/детск. Мебели</t>
  </si>
  <si>
    <t>Интернет</t>
  </si>
  <si>
    <t>Юлин Павел</t>
  </si>
  <si>
    <t>3,5 часа</t>
  </si>
  <si>
    <t>Иванникова, щит 500 - 2 шт, фанера 4 мм - 1 шт</t>
  </si>
  <si>
    <t>Иванникова, щит 500 - 1шт</t>
  </si>
  <si>
    <t>Мурашко, доска 140 - 2 шт</t>
  </si>
  <si>
    <t>25% оплата за КЛ Ботина Н.Б</t>
  </si>
  <si>
    <t>доставка расходного материала</t>
  </si>
  <si>
    <t>возврат за курс РЗ</t>
  </si>
  <si>
    <t>Кротько кирилл</t>
  </si>
  <si>
    <t>Понамарев</t>
  </si>
  <si>
    <t>Индив Понамарев с Верещагиным</t>
  </si>
  <si>
    <t>Оплата за летний лагерь Розов Апполинарий</t>
  </si>
  <si>
    <t>Вагон-ресторан</t>
  </si>
  <si>
    <t>Завтрак</t>
  </si>
  <si>
    <t>Обед</t>
  </si>
  <si>
    <t>Ужин</t>
  </si>
  <si>
    <t>Метро</t>
  </si>
  <si>
    <t>Чеботарев Роман</t>
  </si>
  <si>
    <t>Исмангалиев</t>
  </si>
  <si>
    <t>абон. С 21.06.</t>
  </si>
  <si>
    <t>Богданов Андрей</t>
  </si>
  <si>
    <t>Ажимов Алексей</t>
  </si>
  <si>
    <t>Шумейкина Надежда</t>
  </si>
  <si>
    <t>ПКС2- 16.07</t>
  </si>
  <si>
    <t>Семкин Андрей</t>
  </si>
  <si>
    <t>Семеновская Мария</t>
  </si>
  <si>
    <t>КС 16.07</t>
  </si>
  <si>
    <t>за Даниловых (дети)</t>
  </si>
  <si>
    <t>за Исмангалиева</t>
  </si>
  <si>
    <t>за Семкина</t>
  </si>
  <si>
    <t>за Кулака Ал.</t>
  </si>
  <si>
    <t>за Лобанцеву</t>
  </si>
  <si>
    <t>Доставка и разгрузка пиломатериалов на Преображенку</t>
  </si>
  <si>
    <t>Доставка и разгрузка пиломатериалов на Самокатной</t>
  </si>
  <si>
    <t>1 Л - 2 ШТ</t>
  </si>
  <si>
    <t>Расходные мат-лы</t>
  </si>
  <si>
    <t>клей, шлиф. Губки</t>
  </si>
  <si>
    <t>лак паркетный</t>
  </si>
  <si>
    <t>абраз. шкурка, сверла</t>
  </si>
  <si>
    <t>аванс за Сафина (ДТ)</t>
  </si>
  <si>
    <t>аванс за Мурашко (ДТ)</t>
  </si>
  <si>
    <t xml:space="preserve">аванс: Миронов М., Юрчиков И., Сарибеков И.,Сергеев И, Кулак А. </t>
  </si>
  <si>
    <t>аванс за Алеева</t>
  </si>
  <si>
    <t>Иваноков Артем</t>
  </si>
  <si>
    <t>Шарова Елена Леонтьевна (Леся)</t>
  </si>
  <si>
    <t>ПКС14 (30 июля)</t>
  </si>
  <si>
    <t>Дышкант Наталья</t>
  </si>
  <si>
    <t>Дмитрий Машков</t>
  </si>
  <si>
    <t>Владимир Котов</t>
  </si>
  <si>
    <t>зп помощника</t>
  </si>
  <si>
    <t>Михайлова Ольга вадимовна</t>
  </si>
  <si>
    <t>Куликова Наталья Анатольевна</t>
  </si>
  <si>
    <t>за ребенка</t>
  </si>
  <si>
    <t>Орлова Елена</t>
  </si>
  <si>
    <t>КС34 (16 июля)</t>
  </si>
  <si>
    <t>Зайцев Юрий Николаевич</t>
  </si>
  <si>
    <t>Николотова Анна Викторовна</t>
  </si>
  <si>
    <t>Р</t>
  </si>
  <si>
    <t>Ф10</t>
  </si>
  <si>
    <t>Якимова Маргарита Евгеньевна</t>
  </si>
  <si>
    <t>Бессмертная Оксана</t>
  </si>
  <si>
    <t>Зайцева Ольга Николаевна</t>
  </si>
  <si>
    <t>Катичева Татьяна</t>
  </si>
  <si>
    <t>Дроздова Наталья Вячеславовна</t>
  </si>
  <si>
    <t>КС 16 июля и ФР летом но еще думает/хочет 2 июля подъехать на Прео чтобы обсудить изделия с Верещагиным/КС ОПЛАТИЛА, ФР - оплатила но выбирает дату!</t>
  </si>
  <si>
    <t>Колбас Алексей Алексеевич</t>
  </si>
  <si>
    <t>Лосьмаков Олег Константинович</t>
  </si>
  <si>
    <t>Елена Гафарова</t>
  </si>
  <si>
    <t>Материалы в Питер</t>
  </si>
  <si>
    <t>Артем</t>
  </si>
  <si>
    <t>коворкер с красным конем</t>
  </si>
  <si>
    <t>за Артема с красным конем</t>
  </si>
  <si>
    <t>Пересыпкин</t>
  </si>
  <si>
    <t>за один день работы помощником</t>
  </si>
  <si>
    <t>Инструмент на питерскую площадку</t>
  </si>
  <si>
    <t>Перемещение денег на ИП</t>
  </si>
  <si>
    <t>за май 2016</t>
  </si>
  <si>
    <t>Обесечительный платеж Красный Треугольник</t>
  </si>
  <si>
    <t>Красный Треугольние</t>
  </si>
  <si>
    <t>за июль</t>
  </si>
  <si>
    <t>Стол Интерсколл</t>
  </si>
  <si>
    <t>Бородина Евгения Жоржевна</t>
  </si>
  <si>
    <t>ПКС16 (27 августа)</t>
  </si>
  <si>
    <t>Занин Натан Вячеславович</t>
  </si>
  <si>
    <t>РЗ;</t>
  </si>
  <si>
    <t>Садов Александр</t>
  </si>
  <si>
    <t>Малиновская Людмила Ивановна</t>
  </si>
  <si>
    <t>Рыбьякова Татьяна</t>
  </si>
  <si>
    <t>Шлегель Татьяна Евгеньевна</t>
  </si>
  <si>
    <t>КС33 (2 июля); </t>
  </si>
  <si>
    <t>за Май 2016</t>
  </si>
  <si>
    <t>Билеты Рудневу</t>
  </si>
  <si>
    <t>Щеглова Мария</t>
  </si>
  <si>
    <t>МС 4 часа (мама Стасева М.)</t>
  </si>
  <si>
    <t xml:space="preserve">Лебедев Андрей </t>
  </si>
  <si>
    <t>аб с 6.07</t>
  </si>
  <si>
    <t>Топчиев Алексей</t>
  </si>
  <si>
    <t>МС 1.5 ч</t>
  </si>
  <si>
    <t>Дубинин Алексей</t>
  </si>
  <si>
    <t>МС 1 час</t>
  </si>
  <si>
    <t>Заборщиков Сергей</t>
  </si>
  <si>
    <t>МС 2.5 ч</t>
  </si>
  <si>
    <t>МС 2 часа</t>
  </si>
  <si>
    <t>Доплата за аб.</t>
  </si>
  <si>
    <t>Евсейчик Михаил</t>
  </si>
  <si>
    <t>МС аб. Предоплата</t>
  </si>
  <si>
    <t>Гончаров Максим</t>
  </si>
  <si>
    <t>МС</t>
  </si>
  <si>
    <t>Романова Антонина</t>
  </si>
  <si>
    <t>Кудряшов Иван</t>
  </si>
  <si>
    <t>Ланде А.А</t>
  </si>
  <si>
    <t>Нестерова Татьяна</t>
  </si>
  <si>
    <t>КС27.08-04.09</t>
  </si>
  <si>
    <t>Стасев Максим</t>
  </si>
  <si>
    <t>с 01.07 на 2 нед</t>
  </si>
  <si>
    <t>Нещадинов Никита</t>
  </si>
  <si>
    <t>с 18.07 на 2 нед</t>
  </si>
  <si>
    <t>Ворожбит Никита</t>
  </si>
  <si>
    <t>Скрипник М. и Брыкин И.</t>
  </si>
  <si>
    <t>доплата</t>
  </si>
  <si>
    <t>Дворецкая Ольга</t>
  </si>
  <si>
    <t>Преобр.</t>
  </si>
  <si>
    <t>Евдокимов Даниил</t>
  </si>
  <si>
    <t>ПКС30.07-07.08</t>
  </si>
  <si>
    <t>Колбасов Олег</t>
  </si>
  <si>
    <t>ФР02-10.7</t>
  </si>
  <si>
    <t>Скрипник Матвей, Брыкин И.</t>
  </si>
  <si>
    <t>п/о 50%</t>
  </si>
  <si>
    <t>Киримов Артем</t>
  </si>
  <si>
    <t>Соколов Сергей</t>
  </si>
  <si>
    <t>КС2-10.07</t>
  </si>
  <si>
    <t>за Пименова Е. (ДТ)</t>
  </si>
  <si>
    <t>за Стасева М (ДТ)</t>
  </si>
  <si>
    <t>за Кудряшова И. (ДТ)</t>
  </si>
  <si>
    <t>за Гончарова М (ДТ)</t>
  </si>
  <si>
    <t>за Лебедева</t>
  </si>
  <si>
    <t>за Сарибекова (ДТ)</t>
  </si>
  <si>
    <t>за Сергеева (ДТ)</t>
  </si>
  <si>
    <t>за Сафина (ДТ)</t>
  </si>
  <si>
    <t>за Воробьева (ДТ)</t>
  </si>
  <si>
    <t>за Бублиенко (ДТ)</t>
  </si>
  <si>
    <t>за Данилова Ивана (ДТ)</t>
  </si>
  <si>
    <t>за Данилова Глеба (ДТ)</t>
  </si>
  <si>
    <t>за Лобанцеву Е</t>
  </si>
  <si>
    <t xml:space="preserve">за Семкина </t>
  </si>
  <si>
    <t>за Здоровец Я</t>
  </si>
  <si>
    <t>з/п</t>
  </si>
  <si>
    <t>за Ворожбит</t>
  </si>
  <si>
    <t>за Скрипник</t>
  </si>
  <si>
    <t>за Брыкина</t>
  </si>
  <si>
    <t>з/п за Здоровец Я.</t>
  </si>
  <si>
    <t>за Киримова</t>
  </si>
  <si>
    <t>Ремонт эл. Инструмента</t>
  </si>
  <si>
    <t>Макита, негарантийные случаи (за полцены)</t>
  </si>
  <si>
    <t>Оснастка</t>
  </si>
  <si>
    <t>струбцины</t>
  </si>
  <si>
    <t>Быт. хим., сахар, чай</t>
  </si>
  <si>
    <t>Бензин</t>
  </si>
  <si>
    <t>Поездка на оценку фугана</t>
  </si>
  <si>
    <t>Здоровец Яна, щит 200 - 1 шт</t>
  </si>
  <si>
    <t>Степанова Ж. щит 400 - 1 шт</t>
  </si>
  <si>
    <t>5 л. - 5 шт</t>
  </si>
  <si>
    <t>0,5 - 1 шт</t>
  </si>
  <si>
    <t>1 л- 1 шт, колер бел - 1шт, колер пихта - 1 шт</t>
  </si>
  <si>
    <t>5 л - 1 шт</t>
  </si>
  <si>
    <t>Возврат за сверла 3 мм</t>
  </si>
  <si>
    <t>лак, колеровка</t>
  </si>
  <si>
    <t xml:space="preserve">саморезы, морилка, </t>
  </si>
  <si>
    <t>25% оплата за РЗ Адлов Роман</t>
  </si>
  <si>
    <t>оплата помошьника Ивасюк Т.</t>
  </si>
  <si>
    <t>25% оплата за КЛ Балусова А,Б.</t>
  </si>
  <si>
    <t>Канника Надежда Александровна</t>
  </si>
  <si>
    <t>Разметчики</t>
  </si>
  <si>
    <t>Реализация воска за июнь</t>
  </si>
  <si>
    <t>Наталья Ивановна Плахотяняя</t>
  </si>
  <si>
    <t>Серга Александра Сергеевна</t>
  </si>
  <si>
    <t>Шутов Сергей Валерьевич</t>
  </si>
  <si>
    <t>Кузнецова Маргарита</t>
  </si>
  <si>
    <t>Д20 (16 июля)</t>
  </si>
  <si>
    <t>Федина Ольга Михайловна</t>
  </si>
  <si>
    <t>Схемы , сертификаты</t>
  </si>
  <si>
    <t>Екатерине Пруденко</t>
  </si>
  <si>
    <t>за группу 11.07</t>
  </si>
  <si>
    <t>за группу 2.07</t>
  </si>
  <si>
    <t>Пост в ВК</t>
  </si>
  <si>
    <t>Ф13 (30 июля)</t>
  </si>
  <si>
    <t>Виктория Ткаченко</t>
  </si>
  <si>
    <t>Д19 (11 июля)</t>
  </si>
  <si>
    <t>Веселовская Ольга Александровна</t>
  </si>
  <si>
    <t>Еранова Елена Валерьевна</t>
  </si>
  <si>
    <t>Хелена Владиславовна Турская</t>
  </si>
  <si>
    <t>Миронова Елена</t>
  </si>
  <si>
    <t>Блинова Валерия Анатольевна</t>
  </si>
  <si>
    <t xml:space="preserve">	Соколов Александр</t>
  </si>
  <si>
    <t>Юлия Беличенко</t>
  </si>
  <si>
    <t>2КС03 (20 августа)</t>
  </si>
  <si>
    <t>Васячкин Сергей Алексеевич</t>
  </si>
  <si>
    <t>ПКС15 (13 августа)</t>
  </si>
  <si>
    <t>за курс 16.07</t>
  </si>
  <si>
    <t>Материалы на курс реставрации</t>
  </si>
  <si>
    <t>за за курс 16.7</t>
  </si>
  <si>
    <t>Ливерпуль</t>
  </si>
  <si>
    <t>Ланч на треугольнике</t>
  </si>
  <si>
    <t>5л</t>
  </si>
  <si>
    <t>Шлифовалки</t>
  </si>
  <si>
    <t>Три сверла фостнера</t>
  </si>
  <si>
    <t>Зенкеры фостнера</t>
  </si>
  <si>
    <t>Саморезы, фостнера</t>
  </si>
  <si>
    <t>Стеклоочиститель</t>
  </si>
  <si>
    <t>Лента, угольники</t>
  </si>
  <si>
    <t>Дымовы</t>
  </si>
  <si>
    <t>Хостел 20.07-23.07</t>
  </si>
  <si>
    <t>Завтраки в питере</t>
  </si>
  <si>
    <t>Печенки на курс</t>
  </si>
  <si>
    <t>Беляев</t>
  </si>
  <si>
    <t>за курс 23.07</t>
  </si>
  <si>
    <t>Билеты в Питер 30.07</t>
  </si>
  <si>
    <t>Софье билеты и хостел</t>
  </si>
  <si>
    <t>Струбцины и т.д.</t>
  </si>
  <si>
    <t>Поливцев Алексей Александрович</t>
  </si>
  <si>
    <t>Верховская Светлана</t>
  </si>
  <si>
    <t>Чернышев Иван Сергеевич</t>
  </si>
  <si>
    <t>Козырева Ольга Станиславовна</t>
  </si>
  <si>
    <t>Ольга Дерюгина</t>
  </si>
  <si>
    <t>Иван Челюбеев</t>
  </si>
  <si>
    <t>КЛ;</t>
  </si>
  <si>
    <t>Р2 (6 августа)</t>
  </si>
  <si>
    <t>Елена Васильевна Титова</t>
  </si>
  <si>
    <t>КС35 (30 июля)</t>
  </si>
  <si>
    <t>Демина Татьяна</t>
  </si>
  <si>
    <t>Николин Павел Владимирович</t>
  </si>
  <si>
    <t>Федосеева Екатерина Юрьевна</t>
  </si>
  <si>
    <t>Кирия Илья Вадимович</t>
  </si>
  <si>
    <t>Ф14 (13 августа)</t>
  </si>
  <si>
    <t>Елена Гурикова</t>
  </si>
  <si>
    <t>Кропотина Лилия</t>
  </si>
  <si>
    <t>Кулакова Татьяна Ивановна</t>
  </si>
  <si>
    <t>три раза по 4900</t>
  </si>
  <si>
    <t>Ермошин Иван Владимирович</t>
  </si>
  <si>
    <t>Филиппов федор</t>
  </si>
  <si>
    <t>Светлана Топилина</t>
  </si>
  <si>
    <t>Казаков Александр Александрович</t>
  </si>
  <si>
    <t>Конышева Галина</t>
  </si>
  <si>
    <t>Паук Наталья Андреевна</t>
  </si>
  <si>
    <t>Котова Дарья Александровна</t>
  </si>
  <si>
    <t>Д21 (30 июля)</t>
  </si>
  <si>
    <t>Постников Владимир Александрович</t>
  </si>
  <si>
    <t>Харитонова Алена Вячеславовна</t>
  </si>
  <si>
    <t>Карасева Марина Александровна</t>
  </si>
  <si>
    <t>Шлыгина Галина Александровна</t>
  </si>
  <si>
    <t>Римас</t>
  </si>
  <si>
    <t>Мусин Максим Равильевич</t>
  </si>
  <si>
    <t>Москалев Константин Игореви</t>
  </si>
  <si>
    <t>Николаева Анастасия Всеволодовна</t>
  </si>
  <si>
    <t>Шепелев Юрий Николаевич</t>
  </si>
  <si>
    <t>Щеглова Мария Олеговна</t>
  </si>
  <si>
    <t>плюс ребенок</t>
  </si>
  <si>
    <t>Чабанная Наталия Владимировна</t>
  </si>
  <si>
    <t>Гавриленко Анна Владимировна</t>
  </si>
  <si>
    <t>Угольники отвертки в Питер</t>
  </si>
  <si>
    <t>Шлифовальные круги Питер</t>
  </si>
  <si>
    <t>за курс 30.12</t>
  </si>
  <si>
    <t>за июнь</t>
  </si>
  <si>
    <t>за август</t>
  </si>
  <si>
    <t>за сентябрь</t>
  </si>
  <si>
    <t>Сертификаты выпускников Питер</t>
  </si>
  <si>
    <t>фрезер и вешалки</t>
  </si>
  <si>
    <t>Петли и т.д.</t>
  </si>
  <si>
    <t>Мелкая расходка</t>
  </si>
  <si>
    <t>Татьяна Люткова</t>
  </si>
  <si>
    <t>Хабарин Антоний</t>
  </si>
  <si>
    <t>Прохоренко Эдуард</t>
  </si>
  <si>
    <t>Посохов Илья</t>
  </si>
  <si>
    <t>плюс коворкинг</t>
  </si>
  <si>
    <t>Плотников Александр</t>
  </si>
  <si>
    <t xml:space="preserve"> Харитонова Алена</t>
  </si>
  <si>
    <t>Жирнов Максим</t>
  </si>
  <si>
    <t>Алексеева Галина Анатольевна</t>
  </si>
  <si>
    <t>Беляев Максим Петрович</t>
  </si>
  <si>
    <t>Шахова Мария</t>
  </si>
  <si>
    <t>Вера Бренер</t>
  </si>
  <si>
    <t>Максимова Мария</t>
  </si>
  <si>
    <t>Наталья Анищенко</t>
  </si>
  <si>
    <t>2КС04 (3 сентября)</t>
  </si>
  <si>
    <t>Щербакова Екатерина</t>
  </si>
  <si>
    <t>Логинов Андрей</t>
  </si>
  <si>
    <t xml:space="preserve">	Филин Анатолий Григорьевич</t>
  </si>
  <si>
    <t>Трогова Елена</t>
  </si>
  <si>
    <t>КС36 (13 августа)</t>
  </si>
  <si>
    <t>Баранова Ирина</t>
  </si>
  <si>
    <t>Вадим Буграцевич</t>
  </si>
  <si>
    <t>Савельев Михаил</t>
  </si>
  <si>
    <t>Надымова Наталья</t>
  </si>
  <si>
    <t>Ольга Павлова</t>
  </si>
  <si>
    <t>коворкер Зайцев Юрий</t>
  </si>
  <si>
    <t>Зур Максим</t>
  </si>
  <si>
    <t>Оплата за летий лагерь елюбин Веиомин</t>
  </si>
  <si>
    <t>Оплата за летний лагерь Сикорский Илья</t>
  </si>
  <si>
    <t>Оплата за летний лагерь Носиков Серафим</t>
  </si>
  <si>
    <t>За курс КС30(30июля)</t>
  </si>
  <si>
    <t>За курс КС16 (16 июля)</t>
  </si>
  <si>
    <t>25% за курс РЗ Занин Натан</t>
  </si>
  <si>
    <t>25% за курс КЛ Сикорский Илья</t>
  </si>
  <si>
    <t>25% за курс РЗ Игонина Наталья</t>
  </si>
  <si>
    <t>оплата помошьника Барков М.</t>
  </si>
  <si>
    <t>За КС 02( 2 июля)</t>
  </si>
  <si>
    <t>25% за курс по буднямДворецкая Ольга</t>
  </si>
  <si>
    <t>клей</t>
  </si>
  <si>
    <t>оплата доставки материала</t>
  </si>
  <si>
    <t>вода,стакаы</t>
  </si>
  <si>
    <t>Григоренко Степан</t>
  </si>
  <si>
    <t>аб с 21.07</t>
  </si>
  <si>
    <t>аб. с 19.07</t>
  </si>
  <si>
    <t>Исмангалиев Вл.</t>
  </si>
  <si>
    <t>аб. с 22.07</t>
  </si>
  <si>
    <t>МС 4 часа</t>
  </si>
  <si>
    <t>Ткаченко Виктория</t>
  </si>
  <si>
    <t>МС 3 часа</t>
  </si>
  <si>
    <t>Котов Вл.</t>
  </si>
  <si>
    <t>Нерсисян Иван</t>
  </si>
  <si>
    <t>Конакотин Борис</t>
  </si>
  <si>
    <t>МС 3,5 часа</t>
  </si>
  <si>
    <t>Медведев Сергей</t>
  </si>
  <si>
    <t>Самокатная с 01.08.16</t>
  </si>
  <si>
    <t>Артемчук Федор</t>
  </si>
  <si>
    <t>с 27.07</t>
  </si>
  <si>
    <t>Фадеева Елена</t>
  </si>
  <si>
    <t>Серга Сергей</t>
  </si>
  <si>
    <t>с 01.08 на 2 нед.</t>
  </si>
  <si>
    <t>Ладыгин Максим</t>
  </si>
  <si>
    <t>с 25.07</t>
  </si>
  <si>
    <t>Куракова Марина</t>
  </si>
  <si>
    <t>Ручкина Галина</t>
  </si>
  <si>
    <t xml:space="preserve">КСБ </t>
  </si>
  <si>
    <t>Арсеньев Иван</t>
  </si>
  <si>
    <t>с 22.07</t>
  </si>
  <si>
    <t>ФБ с 13.07</t>
  </si>
  <si>
    <t>Орлов Савва</t>
  </si>
  <si>
    <t>за Федину О.</t>
  </si>
  <si>
    <t>за Демину Т.</t>
  </si>
  <si>
    <t>за Артемчук Ф.</t>
  </si>
  <si>
    <t>за Сергу С (ДТ)</t>
  </si>
  <si>
    <t>за Куракову М.</t>
  </si>
  <si>
    <t>за Ручкину Г.</t>
  </si>
  <si>
    <t>за Орлова Н (ДТ)</t>
  </si>
  <si>
    <t>за Ладыгина М. (ДТ)</t>
  </si>
  <si>
    <t>за Шутову Т (ДТ)</t>
  </si>
  <si>
    <t>за Арсеньева И.</t>
  </si>
  <si>
    <t>за Григоренко Степана</t>
  </si>
  <si>
    <t>за Нещадинова Н. (ДТ)</t>
  </si>
  <si>
    <t>за Стасева Максима (ДТ)</t>
  </si>
  <si>
    <t>за Скрипник (ДТ)</t>
  </si>
  <si>
    <t>за Брыкина (ДТ)</t>
  </si>
  <si>
    <t>за Алеева</t>
  </si>
  <si>
    <t>аванс за Юрова</t>
  </si>
  <si>
    <t>з/п за Скрипник (27.06-08.7)</t>
  </si>
  <si>
    <t>з/п за Брыкина (27.06-08.07)</t>
  </si>
  <si>
    <t>з/п за Ворожбита (29.06-11.07)</t>
  </si>
  <si>
    <t>аванс за Скрипник (11-18.07)</t>
  </si>
  <si>
    <t>аванс за Брыкина (11-18.07)</t>
  </si>
  <si>
    <t>за Мельникову</t>
  </si>
  <si>
    <t>за Романову</t>
  </si>
  <si>
    <t>Лазерная резка для вывесок</t>
  </si>
  <si>
    <t>Сахар</t>
  </si>
  <si>
    <t>Копирка</t>
  </si>
  <si>
    <t>Чай</t>
  </si>
  <si>
    <t>лампы в покрасочную</t>
  </si>
  <si>
    <t>установка ламп</t>
  </si>
  <si>
    <t>Чай, кофе</t>
  </si>
  <si>
    <t>Доставка мечиков</t>
  </si>
  <si>
    <t>Мельникова Юля</t>
  </si>
  <si>
    <t>1 л - 2 шт</t>
  </si>
  <si>
    <t>Здоровец Я. -250 - 1 шт</t>
  </si>
  <si>
    <t>1 л - 1 шт, колер - 1 шт</t>
  </si>
  <si>
    <t>1 л - 1 шт, колер, 1 шт</t>
  </si>
  <si>
    <t>Исмангалиев В. Фанера 8 мм, 1.5 листа</t>
  </si>
  <si>
    <t>Оплата мечиков соседями</t>
  </si>
  <si>
    <t>Лебедев</t>
  </si>
  <si>
    <t>Вешалка Веры</t>
  </si>
  <si>
    <t xml:space="preserve"> </t>
  </si>
  <si>
    <t>2 шт</t>
  </si>
  <si>
    <t>труба, шкупка, петли</t>
  </si>
  <si>
    <t>воск, клей</t>
  </si>
  <si>
    <t>перчатки одноразовые</t>
  </si>
  <si>
    <t>за Макееву</t>
  </si>
  <si>
    <t>Кондакова Вероника</t>
  </si>
  <si>
    <t>Реставрация 16,17</t>
  </si>
  <si>
    <t>Семанина Татьяна</t>
  </si>
  <si>
    <t>Декор 16,17</t>
  </si>
  <si>
    <t>за помошника КС 16,17,23,24 июля</t>
  </si>
  <si>
    <t>Леруа в Питере</t>
  </si>
  <si>
    <t>Личинки замков в Питере</t>
  </si>
  <si>
    <t>Комус:микроволновка, вода помпа и т.д</t>
  </si>
  <si>
    <t>Оби:клей, воск и т.д</t>
  </si>
  <si>
    <t>хостел в первую поездку 3 ночи</t>
  </si>
  <si>
    <t>хостел 2 поездка</t>
  </si>
  <si>
    <t>оплата аренды временной коморки на обводном</t>
  </si>
  <si>
    <t>Такси: Ломоносовская-Мир дерева</t>
  </si>
  <si>
    <t>Таксти из Леруа с премией водиле за простои</t>
  </si>
  <si>
    <t>8 талонов на вьезд  Питер и 2 эл карточки на вход</t>
  </si>
  <si>
    <t>доставка с 1 грузчиком дерева</t>
  </si>
  <si>
    <t>ВВ</t>
  </si>
  <si>
    <t>Руднев Питер</t>
  </si>
  <si>
    <t>Руднев Питер - Москва</t>
  </si>
  <si>
    <t>Лакокраски в Питер</t>
  </si>
  <si>
    <t>за за Питер</t>
  </si>
  <si>
    <t>Пылесосы в Леруа</t>
  </si>
  <si>
    <t>Материалы в Леруа (фанера)</t>
  </si>
  <si>
    <t>Доставка Леруа</t>
  </si>
  <si>
    <t>зп за курс 6.8</t>
  </si>
  <si>
    <t>Пруденко постер по торцовке</t>
  </si>
  <si>
    <t>Типография (сертификаты, постер)</t>
  </si>
  <si>
    <t>Паркетка, шлифовалка, лента</t>
  </si>
  <si>
    <t>Сотникова Светлана Валентиновна</t>
  </si>
  <si>
    <t>Суржик Ирина Валерьевна</t>
  </si>
  <si>
    <t>Елена Пику</t>
  </si>
  <si>
    <t>Голубева Марина Сергеевна</t>
  </si>
  <si>
    <t>Фатерова Нина Васильевна</t>
  </si>
  <si>
    <t>Мартынова Екатерина Владимировна</t>
  </si>
  <si>
    <t>КС38 (10 сентября)</t>
  </si>
  <si>
    <t>Парфенова Наталья Юрьевна</t>
  </si>
  <si>
    <t>КС37 (27 августа)</t>
  </si>
  <si>
    <t>Дмитрий Повод</t>
  </si>
  <si>
    <t>Андрей Карташов</t>
  </si>
  <si>
    <t>Левитин Роман</t>
  </si>
  <si>
    <t>Ф15 (10 сентября)</t>
  </si>
  <si>
    <t>зп за июль</t>
  </si>
  <si>
    <t>Вкуснятина на Самокатину</t>
  </si>
  <si>
    <t xml:space="preserve">зп </t>
  </si>
  <si>
    <t>Костя</t>
  </si>
  <si>
    <t>Кудинов Евгений Александрович</t>
  </si>
  <si>
    <t>Кочуркин Алексей</t>
  </si>
  <si>
    <t>Дмитрий Кузнецов</t>
  </si>
  <si>
    <t>Юлия Белоус</t>
  </si>
  <si>
    <t>Оплата за курс РЗ Сутягина Полина</t>
  </si>
  <si>
    <t>за за курс 13.08</t>
  </si>
  <si>
    <t>зп 20.8</t>
  </si>
  <si>
    <t>Материал</t>
  </si>
  <si>
    <t>Коляда Анастасия</t>
  </si>
  <si>
    <t>Протасов Матвей</t>
  </si>
  <si>
    <t>Дарья Борисовна Оводова</t>
  </si>
  <si>
    <t>Р3 (27 августа)</t>
  </si>
  <si>
    <t>Будник Юлия</t>
  </si>
  <si>
    <t>Ф16 (24 сентября)</t>
  </si>
  <si>
    <t>Анна Жогина</t>
  </si>
  <si>
    <t>Бурашова Людмила</t>
  </si>
  <si>
    <t>КС39 (24 сентября)</t>
  </si>
  <si>
    <t>Хархалуп Тимофей Викторович</t>
  </si>
  <si>
    <t>сертификаты фрезер</t>
  </si>
  <si>
    <t>помощь 27.8</t>
  </si>
  <si>
    <t>Гудкова Людмила</t>
  </si>
  <si>
    <t>Кисляков Александр Андреевич</t>
  </si>
  <si>
    <t>ПКС17 (10 сентября)</t>
  </si>
  <si>
    <t>Каменская Наталья Александровна</t>
  </si>
  <si>
    <t>Пимонов Дмитрий</t>
  </si>
  <si>
    <t>БКС</t>
  </si>
  <si>
    <t>Крысанов Дмитрий</t>
  </si>
  <si>
    <t>Полякова Татьяна</t>
  </si>
  <si>
    <t>Пчелкин Андрей</t>
  </si>
  <si>
    <t>Оплата за летний лагерь Демин Александр</t>
  </si>
  <si>
    <t>25% за курс КСБФатерова Нина</t>
  </si>
  <si>
    <t>25% за курс КЛ Пчелкин Андрей</t>
  </si>
  <si>
    <t>За курс КС13(13 августа)</t>
  </si>
  <si>
    <t>25% оплата за РЗ Полякова Татьяна</t>
  </si>
  <si>
    <t>25% за курс РЗ Сутягина Полина</t>
  </si>
  <si>
    <t>вода питание</t>
  </si>
  <si>
    <t>оплата технички</t>
  </si>
  <si>
    <t>25% оплата за КЛ Челюбеев Иван</t>
  </si>
  <si>
    <t>25% за курс КСБ Зур Максим</t>
  </si>
  <si>
    <t>25% оплата за КСБ Дворецкая Ольга</t>
  </si>
  <si>
    <t>за курс 27.8</t>
  </si>
  <si>
    <t>Богословцев Дмитрий Анатольевич</t>
  </si>
  <si>
    <t>Гудилин Олег</t>
  </si>
  <si>
    <t>хостел на 2 ночи. на одну ночь там бронь рискованная. </t>
  </si>
  <si>
    <t>командировочные 2 дня: метро, еда, ливерпуль)))</t>
  </si>
  <si>
    <t>Листовки Пруденко</t>
  </si>
  <si>
    <t>за октябрь</t>
  </si>
  <si>
    <t>помощь 03.09</t>
  </si>
  <si>
    <t>зп за курс 27.08</t>
  </si>
  <si>
    <t>Материалы а Леруа</t>
  </si>
  <si>
    <t>Рекламный пост в ВК</t>
  </si>
  <si>
    <t>Продвижение конкурса</t>
  </si>
  <si>
    <t>На ДР Косте</t>
  </si>
  <si>
    <t>Армен Джамгарян Тигранович</t>
  </si>
  <si>
    <t>Юлия Лавринович</t>
  </si>
  <si>
    <t>Краснова Валерия Юрьевна</t>
  </si>
  <si>
    <t>Дмитрий Кибкало</t>
  </si>
  <si>
    <t>Василий Яковлев</t>
  </si>
  <si>
    <t>Иванников Андрей</t>
  </si>
  <si>
    <t>Матковская Оксана Владимировна</t>
  </si>
  <si>
    <t>Р4 (17 сентября)</t>
  </si>
  <si>
    <t>Шмелева Елена Евгеньевна</t>
  </si>
  <si>
    <t>Дунец Людмила Гавриловна</t>
  </si>
  <si>
    <t>за себя и за мужа</t>
  </si>
  <si>
    <t>Андрей Харитонов</t>
  </si>
  <si>
    <t>Самойлов Сергей</t>
  </si>
  <si>
    <t>Самойлов Алексей</t>
  </si>
  <si>
    <t>Атласов Станислав</t>
  </si>
  <si>
    <t>МС 5 час</t>
  </si>
  <si>
    <t>Гутина Наталья</t>
  </si>
  <si>
    <t>Раздобарин Евгений</t>
  </si>
  <si>
    <t>аб. С 24.08</t>
  </si>
  <si>
    <t>Шапкина Татьяна</t>
  </si>
  <si>
    <t>Шапкин Григорий</t>
  </si>
  <si>
    <t>Петров Максим</t>
  </si>
  <si>
    <t>Зевакин Сергей</t>
  </si>
  <si>
    <t>аб. С 10.08</t>
  </si>
  <si>
    <t>Иванов Дмитрий</t>
  </si>
  <si>
    <t>Хидашели Сабина</t>
  </si>
  <si>
    <t>аб с 09.08</t>
  </si>
  <si>
    <t>аб с 27.07</t>
  </si>
  <si>
    <t>МС 3 часа (скадка от Ларисы)</t>
  </si>
  <si>
    <t>Романов Валентин</t>
  </si>
  <si>
    <t>Сокольников Денис</t>
  </si>
  <si>
    <t>аб. с 29.07</t>
  </si>
  <si>
    <t>Бычин Артем</t>
  </si>
  <si>
    <t>Скворцов Дмитрий</t>
  </si>
  <si>
    <t>Сиганькова Татьяна</t>
  </si>
  <si>
    <t>КСБ с 12.08</t>
  </si>
  <si>
    <t>Подгорнова Мария</t>
  </si>
  <si>
    <t>ПКС с 10.08</t>
  </si>
  <si>
    <t>Свинарева Дарья</t>
  </si>
  <si>
    <t xml:space="preserve">КС с 27.08 </t>
  </si>
  <si>
    <t>Щеголева Анжелика</t>
  </si>
  <si>
    <t>Титаренко Павел</t>
  </si>
  <si>
    <t>Алферов Максим</t>
  </si>
  <si>
    <t>Смирнов Даниил</t>
  </si>
  <si>
    <t>Кузнецов Михаил</t>
  </si>
  <si>
    <t>Назаров Алексей</t>
  </si>
  <si>
    <t>Самокатная с 3.8</t>
  </si>
  <si>
    <t>Кравцов Александр</t>
  </si>
  <si>
    <t>ФБ с 02.08</t>
  </si>
  <si>
    <t>Красноперова Яна</t>
  </si>
  <si>
    <t>Самокатная с 29.07</t>
  </si>
  <si>
    <t>з/п за август</t>
  </si>
  <si>
    <t>за Коляду Анастасию</t>
  </si>
  <si>
    <t>за Гутину Наталью</t>
  </si>
  <si>
    <t>за Гавриленко С (ДТ)</t>
  </si>
  <si>
    <t>за Алексеева А. (ДТ)</t>
  </si>
  <si>
    <t>за Кузнецова М</t>
  </si>
  <si>
    <t>за Лындину</t>
  </si>
  <si>
    <t>за Посохова И.</t>
  </si>
  <si>
    <t>за Щеглову Марию</t>
  </si>
  <si>
    <t>за Стасева М</t>
  </si>
  <si>
    <t>за Смирнова Д</t>
  </si>
  <si>
    <t>за Савочкина А.</t>
  </si>
  <si>
    <t>за Назарова А. (ДТ)</t>
  </si>
  <si>
    <t>за Ошомкова Дм.</t>
  </si>
  <si>
    <t>отпускные</t>
  </si>
  <si>
    <t>за Герасимова</t>
  </si>
  <si>
    <t>через Тимура</t>
  </si>
  <si>
    <t>за Медведева С</t>
  </si>
  <si>
    <t>за Кочурина А.</t>
  </si>
  <si>
    <t>за Буграцевича В.</t>
  </si>
  <si>
    <t>за Филина А.</t>
  </si>
  <si>
    <t>за Шепелева Ю.</t>
  </si>
  <si>
    <t>за Кравцова А.</t>
  </si>
  <si>
    <t>за Красноперову Я.</t>
  </si>
  <si>
    <t>за Шлыгину Г.</t>
  </si>
  <si>
    <t>за Сокольникова Д</t>
  </si>
  <si>
    <t>за Бычина А</t>
  </si>
  <si>
    <t>за Фадееву Е.</t>
  </si>
  <si>
    <t>Доставка из Леруа</t>
  </si>
  <si>
    <t>Шпатлевка</t>
  </si>
  <si>
    <t>Быт. хим.</t>
  </si>
  <si>
    <t>Разгрузка пиломатериалов</t>
  </si>
  <si>
    <t>Личинка для замка</t>
  </si>
  <si>
    <t>Электрик</t>
  </si>
  <si>
    <t>Шкурка</t>
  </si>
  <si>
    <t>Савочкин Антон</t>
  </si>
  <si>
    <t>2(инд)+1 (коворк)</t>
  </si>
  <si>
    <t>145 - 1,5 шт Атласов Ст.</t>
  </si>
  <si>
    <t>0.5 л - 2 шт</t>
  </si>
  <si>
    <t>0.5 - 1 шт</t>
  </si>
  <si>
    <t>1 л - 3 шт, 1 л жидк. - 1 шт</t>
  </si>
  <si>
    <t>Исмангалиев В. 300 - 1 лист</t>
  </si>
  <si>
    <t>5 л. - 1 шт</t>
  </si>
  <si>
    <t>Расходные материалы</t>
  </si>
  <si>
    <t>Наждачка, шкурка (закупка Подколзина)</t>
  </si>
  <si>
    <t>Доставка пиломатериалов</t>
  </si>
  <si>
    <t xml:space="preserve">Расходные мат-лы </t>
  </si>
  <si>
    <t>Петли</t>
  </si>
  <si>
    <t>за КС 27( 27 августа)</t>
  </si>
  <si>
    <t>25% за курсКЛ Сикорский Илья</t>
  </si>
  <si>
    <t>25% за курсКСБ Пимонов Дмитрий</t>
  </si>
  <si>
    <t>25% за курс КСБ Крысанов Дмитрий</t>
  </si>
  <si>
    <t>25% за курс КСБ Аджиенко Георгий</t>
  </si>
  <si>
    <t>Шаверин Антон</t>
  </si>
  <si>
    <t>Оплата за базовый курс по выходным Ан Роман</t>
  </si>
  <si>
    <t>Оплата за курс КС Дружинина Алла</t>
  </si>
  <si>
    <t>Оплата за курс КС Климова Елена</t>
  </si>
  <si>
    <t>Аджиенко Георгий</t>
  </si>
  <si>
    <t>токарные резци, топор</t>
  </si>
  <si>
    <t>морилка,лазурь</t>
  </si>
  <si>
    <t>дощечки липовые,доставка</t>
  </si>
  <si>
    <t>для курса РЗ</t>
  </si>
  <si>
    <t>за КС (27августа)</t>
  </si>
  <si>
    <t>печать грамот</t>
  </si>
  <si>
    <t>Саенко Анна</t>
  </si>
  <si>
    <t>Чуркина Анна Александровна</t>
  </si>
  <si>
    <t>Р;</t>
  </si>
  <si>
    <t>Фролова Александра Андреевна</t>
  </si>
  <si>
    <t>2КС05 (17 сентября)</t>
  </si>
  <si>
    <t>На ДР Софье</t>
  </si>
  <si>
    <t>За советский ручной инструмент</t>
  </si>
  <si>
    <t xml:space="preserve">Сертификаты в мастерскую </t>
  </si>
  <si>
    <t>Сергей Савченко</t>
  </si>
  <si>
    <t>ФБ;</t>
  </si>
  <si>
    <t>Лабзина Анна Кирилловна</t>
  </si>
  <si>
    <t>КС40 (8 октября)</t>
  </si>
  <si>
    <t>Лиманова Елена</t>
  </si>
  <si>
    <t>аб с 13.9</t>
  </si>
  <si>
    <t>МС 2,5 ч (со скидкой от Ларисы)</t>
  </si>
  <si>
    <t>Щеголева Анжнлика</t>
  </si>
  <si>
    <t>аб. С 09.09.16</t>
  </si>
  <si>
    <t>Махров Роман</t>
  </si>
  <si>
    <t>Бакунин Никита</t>
  </si>
  <si>
    <t>КС с 10.09</t>
  </si>
  <si>
    <t>аванс за Сиганькову Т.</t>
  </si>
  <si>
    <t>аванс за Саенко А.</t>
  </si>
  <si>
    <t>аванс за Махрова Р.</t>
  </si>
  <si>
    <t>аванс за Скворцова Дм</t>
  </si>
  <si>
    <t>за Свинареву Д.</t>
  </si>
  <si>
    <t>за Щеголеву А.</t>
  </si>
  <si>
    <t>аванс за 09.16</t>
  </si>
  <si>
    <t>Ольге</t>
  </si>
  <si>
    <t>Мешки для мусора</t>
  </si>
  <si>
    <t>Дубликаты ключей</t>
  </si>
  <si>
    <t>5 л - 1 шт (скидка производителя)</t>
  </si>
  <si>
    <t>Колер</t>
  </si>
  <si>
    <t>амер.вишня - 1 шт</t>
  </si>
  <si>
    <t>Волгин доска 100 - 3 шт</t>
  </si>
  <si>
    <t>25% за курс КСБ Курилов павел</t>
  </si>
  <si>
    <t>25% за курсКЛ Протасов Матвей</t>
  </si>
  <si>
    <t>25% за курсРЗ Елкова Екатерина</t>
  </si>
  <si>
    <t>25% за курс КСБ Исяк Константин</t>
  </si>
  <si>
    <t>Оплата за курс по будням  Исяк константин</t>
  </si>
  <si>
    <t>Оплата коворкера</t>
  </si>
  <si>
    <t>щиты мебельные</t>
  </si>
  <si>
    <t>помощь за фрезер</t>
  </si>
  <si>
    <t>за реставрацию</t>
  </si>
  <si>
    <t>фрезер</t>
  </si>
  <si>
    <t>фартуки для Михаила</t>
  </si>
  <si>
    <t>Материалы для курса по покраске</t>
  </si>
  <si>
    <t>не забыть вычесть из курса</t>
  </si>
  <si>
    <t>Полотно ленточной пилы</t>
  </si>
  <si>
    <t>Материалы на Прео</t>
  </si>
  <si>
    <t>Печать рекламных листовок</t>
  </si>
  <si>
    <t>Сергеев Михаил</t>
  </si>
  <si>
    <t>КС43 (19 ноября)</t>
  </si>
  <si>
    <t>Иванов Андрей</t>
  </si>
  <si>
    <t>2КС06 (1 октября)</t>
  </si>
  <si>
    <t>Белимова Татьяна Николаевна</t>
  </si>
  <si>
    <t>Тихоненко Ольга Валентиновна</t>
  </si>
  <si>
    <t>Р5 (8 октября)</t>
  </si>
  <si>
    <t>Александр Яковлев</t>
  </si>
  <si>
    <t>за шкафик</t>
  </si>
  <si>
    <t>Федорова Мария</t>
  </si>
  <si>
    <t>Абросимов Игорь</t>
  </si>
  <si>
    <t>Вильданова Надежда</t>
  </si>
  <si>
    <t>Демчинская Вера Евгеньевна</t>
  </si>
  <si>
    <t>Соловьева Анна</t>
  </si>
  <si>
    <t>КС41 (22 октября)</t>
  </si>
  <si>
    <t>Анна Молоко</t>
  </si>
  <si>
    <t>Телепова Екатерина</t>
  </si>
  <si>
    <t>Савельева Виктория</t>
  </si>
  <si>
    <t>МС 3 ч</t>
  </si>
  <si>
    <t>Филин Анатолий</t>
  </si>
  <si>
    <t>МС 4 ч</t>
  </si>
  <si>
    <t>Баландин Илья</t>
  </si>
  <si>
    <t>Федина Ольга</t>
  </si>
  <si>
    <t>аб. С 20.09.16</t>
  </si>
  <si>
    <t>аб с 19.09</t>
  </si>
  <si>
    <t>Мелешко Павел</t>
  </si>
  <si>
    <t>Фишер Франк</t>
  </si>
  <si>
    <t>Новиков Дмитрий</t>
  </si>
  <si>
    <t>за Савченко Сергея</t>
  </si>
  <si>
    <t>за Фишера</t>
  </si>
  <si>
    <t>за Баландина</t>
  </si>
  <si>
    <t>за Белоусова</t>
  </si>
  <si>
    <t>за Чернышева</t>
  </si>
  <si>
    <t>п/о за Новикова Д.</t>
  </si>
  <si>
    <t>за Шахову К.</t>
  </si>
  <si>
    <t>за Сиганькову Т</t>
  </si>
  <si>
    <t>Ольшанников Андрей</t>
  </si>
  <si>
    <t>0.5 ч у Тимура</t>
  </si>
  <si>
    <t>Чернышев Алексей</t>
  </si>
  <si>
    <t>2 ч у Ал. Павл.</t>
  </si>
  <si>
    <t>Белоусов Павел</t>
  </si>
  <si>
    <t>Шахова Кристина</t>
  </si>
  <si>
    <t>1 ч у Ал. Павл.</t>
  </si>
  <si>
    <t>Брусок</t>
  </si>
  <si>
    <t>Исмангалиев, 30х50 - 1 шт</t>
  </si>
  <si>
    <t>7 шт</t>
  </si>
  <si>
    <t>узкие пилки</t>
  </si>
  <si>
    <t>оплата коворкера</t>
  </si>
  <si>
    <t>губка</t>
  </si>
  <si>
    <t>за съемку</t>
  </si>
  <si>
    <t>Горбунова Галина Ивановна</t>
  </si>
  <si>
    <t>Ф17 (8 октября)</t>
  </si>
  <si>
    <t>Шмонина Мария Алексеевна</t>
  </si>
  <si>
    <t>Чудин Михаил Сергеевич</t>
  </si>
  <si>
    <t>Андреева Анна Анатольевна</t>
  </si>
  <si>
    <t>Андрей Жилин</t>
  </si>
  <si>
    <t>МК</t>
  </si>
  <si>
    <t>Антипова Маргарита Петровна</t>
  </si>
  <si>
    <t>Чурин Антон Владимировия</t>
  </si>
  <si>
    <t>2КС07 (15 октября)</t>
  </si>
  <si>
    <t>Редькина Елена</t>
  </si>
  <si>
    <t>ДСК-Подъем</t>
  </si>
  <si>
    <t>Ф21 (19 ноября)</t>
  </si>
  <si>
    <t>доставка материала и въезд на територию</t>
  </si>
  <si>
    <t>Шишковская Варвара</t>
  </si>
  <si>
    <t>Ордин Александр</t>
  </si>
  <si>
    <t>Кибкало Дмитрий</t>
  </si>
  <si>
    <t>Шмелева Елена</t>
  </si>
  <si>
    <t>Кочуркин А</t>
  </si>
  <si>
    <t>за Шишковскую</t>
  </si>
  <si>
    <t>за Телепову Екатерину</t>
  </si>
  <si>
    <t>за Редькину Елену</t>
  </si>
  <si>
    <t>за Ордина А.</t>
  </si>
  <si>
    <t>за Кочуркина А.</t>
  </si>
  <si>
    <t>за Мелешко П.</t>
  </si>
  <si>
    <t>Быт.химия, туал.бум, чай-кофе, печеньки</t>
  </si>
  <si>
    <t>Доставка пиломатериала на Преобр.</t>
  </si>
  <si>
    <t>0.5 л - 3 шт</t>
  </si>
  <si>
    <t xml:space="preserve">Щит200 -1шт, фанера4мм-1шт </t>
  </si>
  <si>
    <t>Шутов Александр Александрович</t>
  </si>
  <si>
    <t>ПКС18 (8 октября)</t>
  </si>
  <si>
    <t>Шутова Ирина</t>
  </si>
  <si>
    <t>Чернышева Екатерина Антоновна</t>
  </si>
  <si>
    <t>Жданов Виталий Олегович</t>
  </si>
  <si>
    <t xml:space="preserve">за ноябрь </t>
  </si>
  <si>
    <t>Распиловка в Питер</t>
  </si>
  <si>
    <t>за июль июнь</t>
  </si>
  <si>
    <t>первая часть за детский лагерь</t>
  </si>
  <si>
    <t>за курс 24.09</t>
  </si>
  <si>
    <t>за курс 8.10</t>
  </si>
  <si>
    <t>Дизайн недостающих сертификатов</t>
  </si>
  <si>
    <t>Анна Струневская</t>
  </si>
  <si>
    <t>Крамцова Татьяна Евгеньевна</t>
  </si>
  <si>
    <t>Бойко Павел</t>
  </si>
  <si>
    <t>Зоголь Александр</t>
  </si>
  <si>
    <t>Виктория Семенова</t>
  </si>
  <si>
    <t>Лукашевич Сергей</t>
  </si>
  <si>
    <t>Корниенко Марина Владимировна</t>
  </si>
  <si>
    <t>ПКС19 (22 октября)</t>
  </si>
  <si>
    <t>Логинова Марина Александровна</t>
  </si>
  <si>
    <t>Р6 (29 октября)</t>
  </si>
  <si>
    <t>Олег Гудилин</t>
  </si>
  <si>
    <t>Д18 (30 октября)</t>
  </si>
  <si>
    <t>предоплата за двоих</t>
  </si>
  <si>
    <t>Сетко Валерий Владимирович</t>
  </si>
  <si>
    <t>Алёна Георгобиани</t>
  </si>
  <si>
    <t>ЖДУ!!!!</t>
  </si>
  <si>
    <t>Котельников Александр Иванович</t>
  </si>
  <si>
    <t>Кузьмичева Татьяна Валериевна</t>
  </si>
  <si>
    <t>Поцелуева Татьяна Юрьевна</t>
  </si>
  <si>
    <t>Бахвалов Дмитрий Дмитриевич</t>
  </si>
  <si>
    <t>Наринян Екатерина Владимировна</t>
  </si>
  <si>
    <t>Николай Полянских</t>
  </si>
  <si>
    <t>Тишкова Наталья Борисовна</t>
  </si>
  <si>
    <t>Ф20 (5 ноября)</t>
  </si>
  <si>
    <t>Соболева Елена Юрьевна</t>
  </si>
  <si>
    <t>Марина Красная</t>
  </si>
  <si>
    <t>Сетко Валерий</t>
  </si>
  <si>
    <t xml:space="preserve">Мастер-класс </t>
  </si>
  <si>
    <t>Объедков Егор</t>
  </si>
  <si>
    <t xml:space="preserve">Щукин </t>
  </si>
  <si>
    <t>аб. с …. (сертификат)</t>
  </si>
  <si>
    <t>Чукин Александр</t>
  </si>
  <si>
    <t>аб.с 3.10</t>
  </si>
  <si>
    <t>Переходник на краскопульт</t>
  </si>
  <si>
    <t>за Полянского Н.</t>
  </si>
  <si>
    <t>за Бахвалова Д</t>
  </si>
  <si>
    <t>за Саенко А</t>
  </si>
  <si>
    <t>за Юрова</t>
  </si>
  <si>
    <t>за Родионова Олега</t>
  </si>
  <si>
    <t>за Тишкову Наталью</t>
  </si>
  <si>
    <t>за Объедкова</t>
  </si>
  <si>
    <t>курсы выходн. Дня</t>
  </si>
  <si>
    <t>за Алферова М.</t>
  </si>
  <si>
    <t>за Левитина Р.</t>
  </si>
  <si>
    <t>за Обухова Я.</t>
  </si>
  <si>
    <t>за Шишковскую В</t>
  </si>
  <si>
    <t>за МК (дети)</t>
  </si>
  <si>
    <t>за Левитина</t>
  </si>
  <si>
    <t>за шкафчик (Яковлеву)</t>
  </si>
  <si>
    <t>Доставка фанеры</t>
  </si>
  <si>
    <t xml:space="preserve">Вода </t>
  </si>
  <si>
    <t>в тч помпа</t>
  </si>
  <si>
    <t>Чукин А. 6 мм - 0.5 л</t>
  </si>
  <si>
    <t xml:space="preserve">Щеголева А. фанера 15мм-1шт </t>
  </si>
  <si>
    <t>Щит 200 - 1 шт, 250 - 1 шт</t>
  </si>
  <si>
    <t>из Леруа</t>
  </si>
  <si>
    <t>4 мм</t>
  </si>
  <si>
    <t>оплата коворкера Краснова Валерия</t>
  </si>
  <si>
    <t>оплата коворкера Пчелкин Андрей</t>
  </si>
  <si>
    <t>оплата коворкера Королева Н</t>
  </si>
  <si>
    <t>Оплата за подарочный сертификат по РЗ</t>
  </si>
  <si>
    <t>РЗ Киселев Валерий</t>
  </si>
  <si>
    <t>Оплата за курс РЗШевченко Тарас</t>
  </si>
  <si>
    <t>Оплата за курс КЛ Кубышкин Алексей</t>
  </si>
  <si>
    <t>Оплата за курс с детьми Семенов Дима</t>
  </si>
  <si>
    <t>25% за курс КЛ Кбышкин Алексей</t>
  </si>
  <si>
    <t>25% за курс РЗ Шевченко Тарас</t>
  </si>
  <si>
    <t>25% за курс КЛ Шамонина Мария</t>
  </si>
  <si>
    <t>ИН Королева Н</t>
  </si>
  <si>
    <t>25% за курсКСБ Дворецкая Ольга</t>
  </si>
  <si>
    <t>25% за курс КСБ Фатерова Нина</t>
  </si>
  <si>
    <t>25% за курсРЗ Димчинская Вера</t>
  </si>
  <si>
    <t>вода,питание</t>
  </si>
  <si>
    <t>Перегонцева Е.</t>
  </si>
  <si>
    <t>Королева Н</t>
  </si>
  <si>
    <t>аванс за октябрь</t>
  </si>
  <si>
    <t>На ДР Тима</t>
  </si>
  <si>
    <t>за Александру Иванову</t>
  </si>
  <si>
    <t>Грачева Ольга Олеговна</t>
  </si>
  <si>
    <t>Т</t>
  </si>
  <si>
    <t>Прощенский Михаил Борисович</t>
  </si>
  <si>
    <t>Р7 (12 ноября)</t>
  </si>
  <si>
    <t>Какареко Елена Леонидовна</t>
  </si>
  <si>
    <t>Тарасова Анна Владимировна</t>
  </si>
  <si>
    <t>Артем Павлюткин</t>
  </si>
  <si>
    <t>Кораблева Ульяна Николаевна</t>
  </si>
  <si>
    <t>2КС09 (12 ноября)</t>
  </si>
  <si>
    <t>Лещинская</t>
  </si>
  <si>
    <t>Волгушева Юлия</t>
  </si>
  <si>
    <t>Дмитрий Попов</t>
  </si>
  <si>
    <t>КС44 (3 декабря)</t>
  </si>
  <si>
    <t>Мария Левченко</t>
  </si>
  <si>
    <t>Андрей Валовой</t>
  </si>
  <si>
    <t>Бертов Игорь Алексеевич</t>
  </si>
  <si>
    <t>Сергей Байтеряков Владимирович</t>
  </si>
  <si>
    <t>Т;</t>
  </si>
  <si>
    <t>Лачугина Наталия</t>
  </si>
  <si>
    <t>Якунина Татьяна</t>
  </si>
  <si>
    <t>2КС08 (29 октября)</t>
  </si>
  <si>
    <t>Ф19 (22 октября)</t>
  </si>
  <si>
    <t xml:space="preserve">Титов </t>
  </si>
  <si>
    <t>ПКС (сертификат)</t>
  </si>
  <si>
    <t>вых. Курсы</t>
  </si>
  <si>
    <t>Быт. Принадлежности</t>
  </si>
  <si>
    <t>для фрезера</t>
  </si>
  <si>
    <t>набор для ремонта топора</t>
  </si>
  <si>
    <t>ласкутный воск</t>
  </si>
  <si>
    <t>мебельный щит</t>
  </si>
  <si>
    <t>за фрезер 8.10</t>
  </si>
  <si>
    <t>Салтыкову за мебель</t>
  </si>
  <si>
    <t>BroDude</t>
  </si>
  <si>
    <t>за малчика 12 лет</t>
  </si>
  <si>
    <t>за Андрея Феофанова</t>
  </si>
  <si>
    <t>за группу 15.10</t>
  </si>
  <si>
    <t>за Дунец Людмилу</t>
  </si>
  <si>
    <t>ВИзитки</t>
  </si>
  <si>
    <t>Для Миши и Софьи</t>
  </si>
  <si>
    <t>Новые краски на курсы</t>
  </si>
  <si>
    <t>Даша покупала</t>
  </si>
  <si>
    <t>за группу 22.10</t>
  </si>
  <si>
    <t>Щит на Самокатную</t>
  </si>
  <si>
    <t>Щит на Преображенку</t>
  </si>
  <si>
    <t>Доска на Самокатную</t>
  </si>
  <si>
    <t>Доска на Прео</t>
  </si>
  <si>
    <t>Плотичкина Александра Алексеевна</t>
  </si>
  <si>
    <t>Кармилова Тамара</t>
  </si>
  <si>
    <t>Ворошилова Ирина</t>
  </si>
  <si>
    <t>Косова Ольга Владимировна</t>
  </si>
  <si>
    <t>Р8 (26 ноября)</t>
  </si>
  <si>
    <t>Екатерина Глобова</t>
  </si>
  <si>
    <t>Машир Алексей Александрович</t>
  </si>
  <si>
    <t>МК пано</t>
  </si>
  <si>
    <t>Бобынцев Юрий</t>
  </si>
  <si>
    <t>М2 (9 ноября)</t>
  </si>
  <si>
    <t>оплата за двоих</t>
  </si>
  <si>
    <t>Сидорова Ольга Александровна</t>
  </si>
  <si>
    <t>ПКС22 (3 декабря)</t>
  </si>
  <si>
    <t>М1 (8 ноября)</t>
  </si>
  <si>
    <t>Елена Скаткова</t>
  </si>
  <si>
    <t>ПКС20 (5 ноября)</t>
  </si>
  <si>
    <t>Зарин Михаил Константинович</t>
  </si>
  <si>
    <t>Аксенова Наталья</t>
  </si>
  <si>
    <t>Якунин Барт Марк Этьенович</t>
  </si>
  <si>
    <t>Воскобойников Алексей</t>
  </si>
  <si>
    <t>Ф18 (5 ноября)</t>
  </si>
  <si>
    <t>Иванов Сергей</t>
  </si>
  <si>
    <t>Кузмичева Татьяна</t>
  </si>
  <si>
    <t>доплата за КС</t>
  </si>
  <si>
    <t>Горбунова Галина</t>
  </si>
  <si>
    <t>аб с 27.10</t>
  </si>
  <si>
    <t>аб.с 25.10</t>
  </si>
  <si>
    <t>за Горбунову Г</t>
  </si>
  <si>
    <t>за Головкина Г</t>
  </si>
  <si>
    <t>за Федорову М.</t>
  </si>
  <si>
    <t>за ремонт Ленточной пилы</t>
  </si>
  <si>
    <t>за вых.курсы</t>
  </si>
  <si>
    <t>Папки канцелярскин</t>
  </si>
  <si>
    <t>2 ч у Подколзина</t>
  </si>
  <si>
    <t>Письменская жанна</t>
  </si>
  <si>
    <t>КС 22 (22 октября)</t>
  </si>
  <si>
    <t>ИН Перегонцева Е</t>
  </si>
  <si>
    <t xml:space="preserve"> ИН Письменская Жанна</t>
  </si>
  <si>
    <t>25% за курс Т Грачева Ольга</t>
  </si>
  <si>
    <t>25% за курс Т Сергей Байтеряков</t>
  </si>
  <si>
    <t>Письменская Жанна</t>
  </si>
  <si>
    <t>Мозаика матрериал</t>
  </si>
  <si>
    <t>за декабрь</t>
  </si>
  <si>
    <t>Возврат ученику за пост о нас</t>
  </si>
  <si>
    <t>вторая часть за детей</t>
  </si>
  <si>
    <t>Оплата схем пожарной безопасности</t>
  </si>
  <si>
    <t>Ошибка оплаты НИИДАР</t>
  </si>
  <si>
    <t>за мс панно</t>
  </si>
  <si>
    <t>за мс полки</t>
  </si>
  <si>
    <t>Игрушки для мс</t>
  </si>
  <si>
    <t>за мс 12.11.16</t>
  </si>
  <si>
    <t>Жданова Юлия</t>
  </si>
  <si>
    <t>МК;</t>
  </si>
  <si>
    <t>Бирюкова Мария</t>
  </si>
  <si>
    <t>Р9 (10 декабря)</t>
  </si>
  <si>
    <t>Уханова Мария Владимировна</t>
  </si>
  <si>
    <t>Саваитова Людмила</t>
  </si>
  <si>
    <t>ПКС21 (19 ноября)</t>
  </si>
  <si>
    <t>Телегина Екатерина Владимировна</t>
  </si>
  <si>
    <t>Потемкина Елена Анатольевна</t>
  </si>
  <si>
    <t>Чижиков Кирилл</t>
  </si>
  <si>
    <t>КС46 (5 января)</t>
  </si>
  <si>
    <t>Елена Айвазян</t>
  </si>
  <si>
    <t>Дмитриев Сергей Геннадьевич</t>
  </si>
  <si>
    <t>Конрат Елена</t>
  </si>
  <si>
    <t>Джерибальди Ольга</t>
  </si>
  <si>
    <t>Заказ разделочных досок</t>
  </si>
  <si>
    <t>Мария Цулева</t>
  </si>
  <si>
    <t>разделочные доски</t>
  </si>
  <si>
    <t>Булгакова Галина</t>
  </si>
  <si>
    <t>Кристина Рашковская</t>
  </si>
  <si>
    <t>Урети Дмитрий</t>
  </si>
  <si>
    <t>Гончукова Елена</t>
  </si>
  <si>
    <t>Ф20 (3 декабря)</t>
  </si>
  <si>
    <t>Гончаров Андрей Валентинович</t>
  </si>
  <si>
    <t>Белявский Михаил</t>
  </si>
  <si>
    <t>Турчина Ирина</t>
  </si>
  <si>
    <t>Ушакова Лидия Андреевна</t>
  </si>
  <si>
    <t>Татьяна Русинова</t>
  </si>
  <si>
    <t>Рябиковский Александр Андреевич</t>
  </si>
  <si>
    <t>Марина Пальцева</t>
  </si>
  <si>
    <t>Павлюк Иван Васильевич</t>
  </si>
  <si>
    <t>Новикова Ирина Валерьевна</t>
  </si>
  <si>
    <t>Мельникова Елена Николаевна</t>
  </si>
  <si>
    <t>Карпов Павел Адольфович</t>
  </si>
  <si>
    <t>Ф21 (17 декабря)</t>
  </si>
  <si>
    <t>Валентин Осадчий</t>
  </si>
  <si>
    <t>Горынцева Наталья Анатольевна</t>
  </si>
  <si>
    <t>Шимчук Анна Вячеславовна</t>
  </si>
  <si>
    <t>Клей</t>
  </si>
  <si>
    <t>за МК</t>
  </si>
  <si>
    <t>оплатили, затем отказались, вернули половину</t>
  </si>
  <si>
    <t>Печать сертификатов мк</t>
  </si>
  <si>
    <t>мс 13.11.16</t>
  </si>
  <si>
    <t>Трафарет для игрушек</t>
  </si>
  <si>
    <t>за мс Юлия Цибалко</t>
  </si>
  <si>
    <t>Обучение ГО безопасность</t>
  </si>
  <si>
    <t>Билеты Рудневу на Питер</t>
  </si>
  <si>
    <t>Абакумова Наталья</t>
  </si>
  <si>
    <t>М3 (22 ноября)</t>
  </si>
  <si>
    <t>Шепель Оксана Юрьевна</t>
  </si>
  <si>
    <t>Ф19 (19 ноября)</t>
  </si>
  <si>
    <t>Андрей Волков</t>
  </si>
  <si>
    <t>Теренецкая Елена Александровна</t>
  </si>
  <si>
    <t>М4 (23 ноября)</t>
  </si>
  <si>
    <t>Елена Борисенко</t>
  </si>
  <si>
    <t>ДП1 (20 ноября)</t>
  </si>
  <si>
    <t>Овчаренко Алексей</t>
  </si>
  <si>
    <t>Рогов Сергей</t>
  </si>
  <si>
    <t>Корчагин Вадим Дмитриевич</t>
  </si>
  <si>
    <t>Чернышева Наталья</t>
  </si>
  <si>
    <t>Терентьева Анастасия</t>
  </si>
  <si>
    <t>Морозков Андрей Леонидович</t>
  </si>
  <si>
    <t>Евгений Твердохлебов</t>
  </si>
  <si>
    <t>Виктор Владимирович Потапов</t>
  </si>
  <si>
    <t>Додонов Андрей</t>
  </si>
  <si>
    <t>Перегонцева Елена</t>
  </si>
  <si>
    <t>МК Пано</t>
  </si>
  <si>
    <t>Цыбко Юлия</t>
  </si>
  <si>
    <t>ПКС доплата</t>
  </si>
  <si>
    <t>Сасов Дмитрий</t>
  </si>
  <si>
    <t>КСБ (сертификат)</t>
  </si>
  <si>
    <t>Алла Дружинина</t>
  </si>
  <si>
    <t>МС "Пано"</t>
  </si>
  <si>
    <t>аб.с 17.11</t>
  </si>
  <si>
    <t>Панкрашин Владимир</t>
  </si>
  <si>
    <t>доплата за 2-го чел.</t>
  </si>
  <si>
    <t>аб.с 8.11.16</t>
  </si>
  <si>
    <t>аб с 3.11.16</t>
  </si>
  <si>
    <t>аб с 8.11.16</t>
  </si>
  <si>
    <t>Зегебарт Григорий</t>
  </si>
  <si>
    <t>аб с 01.11.16</t>
  </si>
  <si>
    <t>Когульник Филипп</t>
  </si>
  <si>
    <t>Карпов Максим</t>
  </si>
  <si>
    <t>Сборка рейсмуса</t>
  </si>
  <si>
    <t>за Куликову И.</t>
  </si>
  <si>
    <t>Сергею</t>
  </si>
  <si>
    <t>за Цыбко Ю.</t>
  </si>
  <si>
    <t xml:space="preserve">за Шмонину </t>
  </si>
  <si>
    <t>за Новикова Д.</t>
  </si>
  <si>
    <t>за Габидулина А.</t>
  </si>
  <si>
    <t>за Панкрашина+1</t>
  </si>
  <si>
    <t>Мелешко П</t>
  </si>
  <si>
    <t>за Мазурина/Ткачука</t>
  </si>
  <si>
    <t>за Болле Вл.</t>
  </si>
  <si>
    <t>за Посохова И. (аб.с 19.09)</t>
  </si>
  <si>
    <t>за Панкрашина</t>
  </si>
  <si>
    <t>за Зегебарта Г.</t>
  </si>
  <si>
    <t>за Скворцова Д.</t>
  </si>
  <si>
    <t>за воскресные курсы</t>
  </si>
  <si>
    <t>Мебельные петли</t>
  </si>
  <si>
    <t>Карандаши, резинки</t>
  </si>
  <si>
    <t>навесы д/Веры, щетки брашировочные, саморезы</t>
  </si>
  <si>
    <t>Бытовая химия</t>
  </si>
  <si>
    <t>Натфили, ключи д/фугана</t>
  </si>
  <si>
    <t>Сахар, кофе</t>
  </si>
  <si>
    <t>Удлинитель для фуганка</t>
  </si>
  <si>
    <t>Ремонт угитаза</t>
  </si>
  <si>
    <t>Комплект для выжигания</t>
  </si>
  <si>
    <t>1 ч у Сергея</t>
  </si>
  <si>
    <t xml:space="preserve">3 ч У Сергея </t>
  </si>
  <si>
    <t>Болле Владимир</t>
  </si>
  <si>
    <t>2 ч у Тимура</t>
  </si>
  <si>
    <t>Мелешко, щит 250 - 2 шт</t>
  </si>
  <si>
    <t>скотч, малярная лента, перчатки, мешки</t>
  </si>
  <si>
    <t>Краска</t>
  </si>
  <si>
    <t>Шлиф. шкурка</t>
  </si>
  <si>
    <t>на Преображенку</t>
  </si>
  <si>
    <t>дост-ка на Преображенку</t>
  </si>
  <si>
    <t>шлиф.шкурка</t>
  </si>
  <si>
    <t>Чай, сахар</t>
  </si>
  <si>
    <t>Каралева Наталья</t>
  </si>
  <si>
    <t>Пчелкин А ндрей</t>
  </si>
  <si>
    <t>предоплата за базовый курс по выходным</t>
  </si>
  <si>
    <t>олата за пробное занятие</t>
  </si>
  <si>
    <t>Глизнуца Елизавета</t>
  </si>
  <si>
    <t>25% закурс КСБ Дмитриев Сергей</t>
  </si>
  <si>
    <t>25% за курс КСБ Ткаченков Анатолий</t>
  </si>
  <si>
    <t>25% за курс КСБ Пимонов Дмитрий</t>
  </si>
  <si>
    <t>25% за пробное занятиеГлизнуца Елизовета</t>
  </si>
  <si>
    <t>25% за курс КЛ Ушакова Лида</t>
  </si>
  <si>
    <t>25% за курс РЗ Киселев Валерий</t>
  </si>
  <si>
    <t>25% за курс КСБ Тарасова Анна</t>
  </si>
  <si>
    <t>закупка расходников</t>
  </si>
  <si>
    <t>доставка материала и въезд на територию и оплата грузчика</t>
  </si>
  <si>
    <t>доска липовая</t>
  </si>
  <si>
    <t>ПКС13 (16 июля); Ф18</t>
  </si>
  <si>
    <t>аванс за первый курс ботаники</t>
  </si>
  <si>
    <t>за курс 5.11</t>
  </si>
  <si>
    <t>зп за первые группы</t>
  </si>
  <si>
    <t>Мише за Машу</t>
  </si>
  <si>
    <t>Возврат Елене Скатковой за посты</t>
  </si>
  <si>
    <t>На крючки Вере</t>
  </si>
  <si>
    <t>Материал на Питер</t>
  </si>
  <si>
    <t>Разделочные доски</t>
  </si>
  <si>
    <t>Возврат Кайда</t>
  </si>
  <si>
    <t>Возврат Ульяне за репост</t>
  </si>
  <si>
    <t>за курс 19.11</t>
  </si>
  <si>
    <t>Рудневу в Питер</t>
  </si>
  <si>
    <t>за мс</t>
  </si>
  <si>
    <t>Печать листовки на Прео</t>
  </si>
  <si>
    <t>Подуровский Демьян</t>
  </si>
  <si>
    <t>Алексей Коротков</t>
  </si>
  <si>
    <t>2Ф1 (10 декабря)</t>
  </si>
  <si>
    <t>Астраханцева Светлана</t>
  </si>
  <si>
    <t>Дмитрий Горячев</t>
  </si>
  <si>
    <t>Здоровец Яна Игоревна</t>
  </si>
  <si>
    <t>Куприянова Ирина Анатольевна</t>
  </si>
  <si>
    <t>Бирюков Алексей</t>
  </si>
  <si>
    <t>Смагулова Злата</t>
  </si>
  <si>
    <t>ПКС24 (5 января)</t>
  </si>
  <si>
    <t>Кирилл Порозов</t>
  </si>
  <si>
    <t>2КС10 (26 ноября)</t>
  </si>
  <si>
    <t>Федосеев Алексей Сергеевич</t>
  </si>
  <si>
    <t>Евгения Рутковская</t>
  </si>
  <si>
    <t>Лещинская Наталья Олеговна</t>
  </si>
  <si>
    <t>Рыбакова Наталия</t>
  </si>
  <si>
    <t>Наталья Ракитянская</t>
  </si>
  <si>
    <t>Андрей Викторович Шиловских</t>
  </si>
  <si>
    <t>Венера Гареева</t>
  </si>
  <si>
    <t>Юлия Чинская</t>
  </si>
  <si>
    <t>Мартынова Наталья Ивановна</t>
  </si>
  <si>
    <t>Боровков Павел Дмитриевич</t>
  </si>
  <si>
    <t>Носиков Юрий Юрьевич</t>
  </si>
  <si>
    <t>доплата 2-го МК пано</t>
  </si>
  <si>
    <t>доплата за Ф</t>
  </si>
  <si>
    <t>Иванова Марина</t>
  </si>
  <si>
    <t>доплата за КСБ</t>
  </si>
  <si>
    <t>доплата за М</t>
  </si>
  <si>
    <t>Гучкова Татьяна</t>
  </si>
  <si>
    <t>Политаева Лариса</t>
  </si>
  <si>
    <t>Жук Андрей</t>
  </si>
  <si>
    <t>аб.с 29.11</t>
  </si>
  <si>
    <t>Никаноров Георгий</t>
  </si>
  <si>
    <t>Полумордвинов Александр</t>
  </si>
  <si>
    <t>аб.с 28.11</t>
  </si>
  <si>
    <t>Литвинов Павел</t>
  </si>
  <si>
    <t>аб с 22.11</t>
  </si>
  <si>
    <t>Булгакова Маргарита</t>
  </si>
  <si>
    <t>Аверин Денис</t>
  </si>
  <si>
    <t>МС 7 ч</t>
  </si>
  <si>
    <t xml:space="preserve">Ефимов </t>
  </si>
  <si>
    <t>Ремонт болгарки</t>
  </si>
  <si>
    <t>за курсы на вых.</t>
  </si>
  <si>
    <t>за Полумордвинова</t>
  </si>
  <si>
    <t>Тимуру за Жука А.</t>
  </si>
  <si>
    <t>Тимуру за Никанорова Г.</t>
  </si>
  <si>
    <t>за Лещинскую Н</t>
  </si>
  <si>
    <t>за Иванову Марину</t>
  </si>
  <si>
    <t>за Бобынцева Юрия</t>
  </si>
  <si>
    <t>за Гончарова А</t>
  </si>
  <si>
    <t>за Орлова Р</t>
  </si>
  <si>
    <t>за Литвинова Павла</t>
  </si>
  <si>
    <t>за Булгакову Маргариту</t>
  </si>
  <si>
    <t>за Политаеву Ларису</t>
  </si>
  <si>
    <t>Туал.бумага, печенье</t>
  </si>
  <si>
    <t>Смазка</t>
  </si>
  <si>
    <t>Цилиндр</t>
  </si>
  <si>
    <t>Винты, гайки</t>
  </si>
  <si>
    <t>Расходники для электромонтажа</t>
  </si>
  <si>
    <t>Заказ на АлиЭкспресс</t>
  </si>
  <si>
    <t>Кофе, чай</t>
  </si>
  <si>
    <t>Лампа в ангар</t>
  </si>
  <si>
    <t>Чайник в класс декора</t>
  </si>
  <si>
    <t>Плафоны в покрасочную</t>
  </si>
  <si>
    <t>заводским электрикам</t>
  </si>
  <si>
    <t>Лазерная резка</t>
  </si>
  <si>
    <t>Печанье</t>
  </si>
  <si>
    <t>Трафареты</t>
  </si>
  <si>
    <t>Мечики-сверла</t>
  </si>
  <si>
    <t>Лампочка</t>
  </si>
  <si>
    <t>в ангар</t>
  </si>
  <si>
    <t>Доски от Веры</t>
  </si>
  <si>
    <t>Щит 12 мм</t>
  </si>
  <si>
    <t>Сидоров Евгений Борисович</t>
  </si>
  <si>
    <t>Подарок Верещагину</t>
  </si>
  <si>
    <t>за курс 27.11</t>
  </si>
  <si>
    <t>за курс 23.11</t>
  </si>
  <si>
    <t>Счет Волгина</t>
  </si>
  <si>
    <t>за январь</t>
  </si>
  <si>
    <t>Щит Прео</t>
  </si>
  <si>
    <t>Щит Самокатная</t>
  </si>
  <si>
    <t>Доска Прео</t>
  </si>
  <si>
    <t>Доска Самокатная</t>
  </si>
  <si>
    <t>Комиссия за перечисление средств со счета согласно договора РКО №40802810738000010395 от '16/04/2015'. Документы:  Документ(ы):; от 05/12/16 №№: 113 (1136 RUR 1 ), 112 (948 RUR 1 ), 114 (136008 RUR 1 ), 115 (42</t>
  </si>
  <si>
    <t>Фанера Самокатная</t>
  </si>
  <si>
    <t>Леруа доставка</t>
  </si>
  <si>
    <t>курс ботаники 19.11</t>
  </si>
  <si>
    <t>Токарник и две шлифовалки</t>
  </si>
  <si>
    <t>Материал Мозаика</t>
  </si>
  <si>
    <t>Подарок Кате Пруденко</t>
  </si>
  <si>
    <t>ЯД</t>
  </si>
  <si>
    <t>Янис Калькис</t>
  </si>
  <si>
    <t>ДН1 (11 декабря)</t>
  </si>
  <si>
    <t>Р10 (24 декабря)</t>
  </si>
  <si>
    <t>ДН;</t>
  </si>
  <si>
    <t>Волкова Ирина</t>
  </si>
  <si>
    <t>ПКС23 (17 декабря)</t>
  </si>
  <si>
    <t>Стрельченко Анна Андреевна</t>
  </si>
  <si>
    <t>ДН</t>
  </si>
  <si>
    <t>Ершов Егор</t>
  </si>
  <si>
    <t>Лядов Василий Рюрикович</t>
  </si>
  <si>
    <t>КС44 (17 декабря)</t>
  </si>
  <si>
    <t>Сергей Шикин</t>
  </si>
  <si>
    <t>Николаев Юрий Львович</t>
  </si>
  <si>
    <t>Ф22 (5 января)</t>
  </si>
  <si>
    <t>Петина Лариса</t>
  </si>
  <si>
    <t>Екатерина Горшкова</t>
  </si>
  <si>
    <t>Ткаченко Владимир</t>
  </si>
  <si>
    <t>Майлова Людмила</t>
  </si>
  <si>
    <t>Р11 (5 января)</t>
  </si>
  <si>
    <t>оби:бруски фанера для стелажей и курса заодно</t>
  </si>
  <si>
    <t>продление 2ух доменов кедросадмастер на 2017 год</t>
  </si>
  <si>
    <t>буклеты в питер</t>
  </si>
  <si>
    <t>футболка Косте и плакатик а4</t>
  </si>
  <si>
    <t>плакат в питер</t>
  </si>
  <si>
    <t>4 ночи хостел в питере по 500р</t>
  </si>
  <si>
    <t>командировочные 5 дней</t>
  </si>
  <si>
    <t>Оплата за подарочный сертификат по токарке</t>
  </si>
  <si>
    <t>25% за курс РЗ Елкова Екатерина</t>
  </si>
  <si>
    <t>25% за курс РЗ Димчинская Вера</t>
  </si>
  <si>
    <t>25% за курс КЛ Коронелли Елена</t>
  </si>
  <si>
    <t>25% за курс КЛ Барынина Надежда</t>
  </si>
  <si>
    <t>за КС (03 декабря)</t>
  </si>
  <si>
    <t>25% за курс КЛ Протасов Матвей</t>
  </si>
  <si>
    <t>25% за курс КСБ Волков Андрей</t>
  </si>
  <si>
    <t>25% за курс КСБ Федосеев Алексей</t>
  </si>
  <si>
    <t>25% за курс  КСБ Рутковская Евгения</t>
  </si>
  <si>
    <t>25% за курс КСБ Мурина Екатерина</t>
  </si>
  <si>
    <t>за КС (05 ноября)</t>
  </si>
  <si>
    <t>25% за курс с ДТ Горбачев Даниил</t>
  </si>
  <si>
    <t>25% за курс Т Леветин Роман</t>
  </si>
  <si>
    <t>100% за курс с ДТ Семенов Дима</t>
  </si>
  <si>
    <t>питание,вода</t>
  </si>
  <si>
    <t>мебельный щит,доска</t>
  </si>
  <si>
    <t>материал на изготовление тумбочки на классику, доставка и въезд на територию.</t>
  </si>
  <si>
    <t>Бук, Дуб.</t>
  </si>
  <si>
    <t>Продвижение instagramm</t>
  </si>
  <si>
    <t>Продвижение vk</t>
  </si>
  <si>
    <t>за группу 3-11.12</t>
  </si>
  <si>
    <t>за группу 10.11.12</t>
  </si>
  <si>
    <t>за Бузукову и Базылеву</t>
  </si>
  <si>
    <t>за разделочные доски</t>
  </si>
  <si>
    <t>Коммисия Яндекс.Деньги</t>
  </si>
  <si>
    <t>аванс за группу 10.12</t>
  </si>
  <si>
    <t>За перевод Иванову</t>
  </si>
  <si>
    <t>Екатерина Анатольевна Локшина</t>
  </si>
  <si>
    <t>ДН2 (6 января)</t>
  </si>
  <si>
    <t>Тимофеев Игорь</t>
  </si>
  <si>
    <t>ПКС25 (14 января)</t>
  </si>
  <si>
    <t>Новикова Юлия Владимировна</t>
  </si>
  <si>
    <t>За перевод Баркову</t>
  </si>
  <si>
    <t>Щит в Питер</t>
  </si>
  <si>
    <t>Татьяна Слободянюк</t>
  </si>
  <si>
    <t>Парунов Виктор Иванович</t>
  </si>
  <si>
    <t>Павел Гуляев</t>
  </si>
  <si>
    <t>КС47 (28 января)</t>
  </si>
  <si>
    <t>Рычков Юрий</t>
  </si>
  <si>
    <t>2КС12 (7 января)</t>
  </si>
  <si>
    <t>Борисов Иван</t>
  </si>
  <si>
    <t>Александр Хацела</t>
  </si>
  <si>
    <t>Смирнов Дмитрий Владимирович</t>
  </si>
  <si>
    <t>Волков Андрей</t>
  </si>
  <si>
    <t>Георгиев Евгений</t>
  </si>
  <si>
    <t>КС48 (11 февраля)</t>
  </si>
  <si>
    <t>Иванова Анна Дмитриевна</t>
  </si>
  <si>
    <t>Беловол Дарья</t>
  </si>
  <si>
    <t>Багатурия Наталья</t>
  </si>
  <si>
    <t>Константин Каравчук</t>
  </si>
  <si>
    <t>Шехтман Татьяна Львовна</t>
  </si>
  <si>
    <t>Захаренков Юрий</t>
  </si>
  <si>
    <t>2КС11 (24 декабря)</t>
  </si>
  <si>
    <t>Бакин Владислав</t>
  </si>
  <si>
    <t>Елена Буланаева</t>
  </si>
  <si>
    <t>КС45 (5 января)</t>
  </si>
  <si>
    <t>Исаев Сергей</t>
  </si>
  <si>
    <t>Рогачев Сергей</t>
  </si>
  <si>
    <t>Василий Николаев</t>
  </si>
  <si>
    <t>Шипова Алиса</t>
  </si>
  <si>
    <t>Кудряшов Андрей</t>
  </si>
  <si>
    <t>доставка материала вьезд и разгрузка</t>
  </si>
  <si>
    <t>п/оплата Ф</t>
  </si>
  <si>
    <t>Булак Иван</t>
  </si>
  <si>
    <t>доплата за Д</t>
  </si>
  <si>
    <t>МК у Волгина</t>
  </si>
  <si>
    <t>Новикова Марина</t>
  </si>
  <si>
    <t>Кондратьев Денис</t>
  </si>
  <si>
    <t>Алесин Юрий</t>
  </si>
  <si>
    <t>аб.с 14.12</t>
  </si>
  <si>
    <t>Цыбко Юля</t>
  </si>
  <si>
    <t>Векслер Михаил</t>
  </si>
  <si>
    <t>Маркова Анастасия</t>
  </si>
  <si>
    <t>аб с 7.12.16</t>
  </si>
  <si>
    <t>аб с 6.12</t>
  </si>
  <si>
    <t>Степнов Роман</t>
  </si>
  <si>
    <t xml:space="preserve">аб со 2 дек. на 2 нед </t>
  </si>
  <si>
    <t>Федоров Владимир</t>
  </si>
  <si>
    <t xml:space="preserve">аб со 2 дек. на 2 нед скидка 50% </t>
  </si>
  <si>
    <t>за Попову Юлю</t>
  </si>
  <si>
    <t>за Векслкра М</t>
  </si>
  <si>
    <t>за Маркову А</t>
  </si>
  <si>
    <t>за Новикову М.</t>
  </si>
  <si>
    <t>за Степанова+Федорова</t>
  </si>
  <si>
    <t>за Волкову Кс</t>
  </si>
  <si>
    <t>за Ракитянскую Н</t>
  </si>
  <si>
    <t>за Заброду Валерия</t>
  </si>
  <si>
    <t>бонус</t>
  </si>
  <si>
    <t>Жидкое мыло</t>
  </si>
  <si>
    <t>Чай, кофе, т/бумага</t>
  </si>
  <si>
    <t>длинные шканты</t>
  </si>
  <si>
    <t>Доставка воды</t>
  </si>
  <si>
    <t>Скотч</t>
  </si>
  <si>
    <t>Кисти</t>
  </si>
  <si>
    <t>Новогоднии украшения</t>
  </si>
  <si>
    <t>Запчасти</t>
  </si>
  <si>
    <t>Волгину</t>
  </si>
  <si>
    <t>Лампочки, мешки, светильник</t>
  </si>
  <si>
    <t>маски, респираторы</t>
  </si>
  <si>
    <t>Морилка, удалитель</t>
  </si>
  <si>
    <t>Грунт-спрей</t>
  </si>
  <si>
    <t>фанера 6 мм - 0.5 лист</t>
  </si>
  <si>
    <t>основа под мазаику</t>
  </si>
  <si>
    <t>фанера 10 мм - 1 лист</t>
  </si>
  <si>
    <t>0.5 листа фанеры 8 мм</t>
  </si>
  <si>
    <t>Фанера, брус</t>
  </si>
  <si>
    <t>Бузукова Екатерина Анатольевна</t>
  </si>
  <si>
    <t>Волгушева Юлия Ивановна</t>
  </si>
  <si>
    <t>Ксения Тимофеева (Волкова)</t>
  </si>
  <si>
    <t>Людмила Крайнева</t>
  </si>
  <si>
    <t>Заброда Валерий Игоревич</t>
  </si>
  <si>
    <t>Лариса Захарова</t>
  </si>
  <si>
    <t>Зоголь Александр Александрович</t>
  </si>
  <si>
    <t>Косова Светлана Николаевна</t>
  </si>
  <si>
    <t>Кузнецов Ярослав Анатольевич</t>
  </si>
  <si>
    <t>Ирина Куликова</t>
  </si>
  <si>
    <t>Александр Майсак</t>
  </si>
  <si>
    <t>Павел Мелешко</t>
  </si>
  <si>
    <t>Панферова Наталья</t>
  </si>
  <si>
    <t>Мурина Екатерина</t>
  </si>
  <si>
    <t>Туголукова Ирина Геннадьевна</t>
  </si>
  <si>
    <t xml:space="preserve">Ф </t>
  </si>
  <si>
    <t>Фаязов Рустам</t>
  </si>
  <si>
    <t>Ткаченков Анатолий Юрьевич</t>
  </si>
  <si>
    <t>Перегонцева Елена Валерьевна</t>
  </si>
  <si>
    <t>Попова Юлия Сергеевна</t>
  </si>
  <si>
    <t>Антонина Романова</t>
  </si>
  <si>
    <t>Соболев Павел Сергеевич</t>
  </si>
  <si>
    <t>Юлия Цыбко</t>
  </si>
  <si>
    <t>Кружки подарки</t>
  </si>
  <si>
    <t>Гречкина Людмила</t>
  </si>
  <si>
    <t>за мастер-класс</t>
  </si>
  <si>
    <t>Пруденко за макет листовок</t>
  </si>
  <si>
    <t>Леруа фанера Прео</t>
  </si>
  <si>
    <t>Распространение листовок kedr1216</t>
  </si>
  <si>
    <t>Материалы на реставрацию</t>
  </si>
  <si>
    <t>Печать сертификатов</t>
  </si>
  <si>
    <t>Принтер</t>
  </si>
  <si>
    <t>Заточка дисков</t>
  </si>
  <si>
    <t>токарные резци</t>
  </si>
  <si>
    <t>Подарки Руднев, Палыч</t>
  </si>
  <si>
    <t>за перевод Ларисе</t>
  </si>
  <si>
    <t>за возврат каплинской</t>
  </si>
  <si>
    <t>Диана Чернышева</t>
  </si>
  <si>
    <t>Зайцев Петр</t>
  </si>
  <si>
    <t>Яна Русанова</t>
  </si>
  <si>
    <t>Костромина Наталья Владимировна</t>
  </si>
  <si>
    <t>возврат</t>
  </si>
  <si>
    <t>Якубов Айвар</t>
  </si>
  <si>
    <t>Тугушева Юлия Анатольевна</t>
  </si>
  <si>
    <t>Галина Малиновская</t>
  </si>
  <si>
    <t>Тугарева Юлия</t>
  </si>
  <si>
    <t>Денис Савченко</t>
  </si>
  <si>
    <t>Ф23 (14 января)</t>
  </si>
  <si>
    <t>Янчелик Павел</t>
  </si>
  <si>
    <t>Бубнова Юлия</t>
  </si>
  <si>
    <t>Денис Ефремов</t>
  </si>
  <si>
    <t>2КС13 (21 января)</t>
  </si>
  <si>
    <t>Андрей Срибный</t>
  </si>
  <si>
    <t>Людмила Волынская</t>
  </si>
  <si>
    <t>за зп Ларисе</t>
  </si>
  <si>
    <t>Корпоратив</t>
  </si>
  <si>
    <t>за мк винный футляр 24.12</t>
  </si>
  <si>
    <t>винный футляр 24.12</t>
  </si>
  <si>
    <t>Инструмент Рудневу</t>
  </si>
  <si>
    <t>Материал на Самокатную</t>
  </si>
  <si>
    <t>Фрезер, ручной инструмент</t>
  </si>
  <si>
    <t>за зп Асе</t>
  </si>
  <si>
    <t>за группу 24-25.12</t>
  </si>
  <si>
    <t>за группу 17-25.12</t>
  </si>
  <si>
    <t>за ДН1</t>
  </si>
  <si>
    <t>за чуевых</t>
  </si>
  <si>
    <t>Пылесос</t>
  </si>
  <si>
    <t>Краскопульты</t>
  </si>
  <si>
    <t>Расходники, абразивы</t>
  </si>
  <si>
    <t>Елена Сорокина</t>
  </si>
  <si>
    <t>Львович Евгений</t>
  </si>
  <si>
    <t>Свитнева Виктория Евгеньевна</t>
  </si>
  <si>
    <t>Михайлов Тимур</t>
  </si>
  <si>
    <t>Хачпанян Армен Геннадиевич</t>
  </si>
  <si>
    <t>Чайкина Любовь</t>
  </si>
  <si>
    <t>Рубцов Андрей</t>
  </si>
  <si>
    <t>Осипова Светлана</t>
  </si>
  <si>
    <t>М5 (4 января)</t>
  </si>
  <si>
    <t>Деева Анастасия</t>
  </si>
  <si>
    <t>Хорошко Дмитрий</t>
  </si>
  <si>
    <t>Андреев Дмитрий</t>
  </si>
  <si>
    <t>Замятина Дарья Андреевна (Аверкиева девич)</t>
  </si>
  <si>
    <t>Елена Иванова</t>
  </si>
  <si>
    <t>Плотницкая Ирина</t>
  </si>
  <si>
    <t>Николай Шершнев</t>
  </si>
  <si>
    <t>Безрученко Сергей Анатольевич</t>
  </si>
  <si>
    <t>КС46 (14 января)</t>
  </si>
  <si>
    <t>Константин Севастьянов</t>
  </si>
  <si>
    <t>Елена Захарова</t>
  </si>
  <si>
    <t>Глазкова Лариса Николаевна</t>
  </si>
  <si>
    <t>Зотова Юлия Алексеевна</t>
  </si>
  <si>
    <t>Иванов Георгий</t>
  </si>
  <si>
    <t>Климов Александр</t>
  </si>
  <si>
    <t>Говорко Степан</t>
  </si>
  <si>
    <t>Столте Томас</t>
  </si>
  <si>
    <t>Илья Кичайкин</t>
  </si>
  <si>
    <t>Павел Вьюков</t>
  </si>
  <si>
    <t>Диунов Дмитрий</t>
  </si>
  <si>
    <t>Бурчик Александр</t>
  </si>
  <si>
    <t>Светлана Шейхова</t>
  </si>
  <si>
    <t>Знаменский Павел</t>
  </si>
  <si>
    <t>Лем Александр Геннадьевич</t>
  </si>
  <si>
    <t>Комиссия за ведение счета '40802810738000010395' от '16/04/2015' за период с '01/12/2016' по '31/12/2016'. НДС не облагается</t>
  </si>
  <si>
    <t>Роман Носовец</t>
  </si>
  <si>
    <t>Прилепский Сергей</t>
  </si>
  <si>
    <t>Ильиных Владимир Викторович</t>
  </si>
  <si>
    <t>Грусицкая Елена</t>
  </si>
  <si>
    <t>Афанасьев Алексей</t>
  </si>
  <si>
    <t>Денис Харитонов</t>
  </si>
  <si>
    <t>Ф24 (28 января)</t>
  </si>
  <si>
    <t>Сергей Дмитриев</t>
  </si>
  <si>
    <t>Тарасова Татьяна</t>
  </si>
  <si>
    <t>Брыкова Александра Анатольевна</t>
  </si>
  <si>
    <t>2КС14 (4 февраля)</t>
  </si>
  <si>
    <t>Табуреты (6 шт), консоли (12 шт)</t>
  </si>
  <si>
    <t>Вере</t>
  </si>
  <si>
    <t>Шлиф. Мат-лы</t>
  </si>
  <si>
    <t>Отделочные мат-лы</t>
  </si>
  <si>
    <t>МК винный футляр</t>
  </si>
  <si>
    <t>Руслан Чуев</t>
  </si>
  <si>
    <t>Артем Чуев</t>
  </si>
  <si>
    <t xml:space="preserve">МК </t>
  </si>
  <si>
    <t>МК Волгина В.</t>
  </si>
  <si>
    <t>Ф доплата</t>
  </si>
  <si>
    <t>Ткачев Андрей</t>
  </si>
  <si>
    <t>Волков Александр</t>
  </si>
  <si>
    <t>п/о за аб. с 28.12.16</t>
  </si>
  <si>
    <t>Котов Иван</t>
  </si>
  <si>
    <t>аб с 21.12.16</t>
  </si>
  <si>
    <t>аб с 15.12.16</t>
  </si>
  <si>
    <t>Циркулярка</t>
  </si>
  <si>
    <t>изготовление подъемн.мех-ма</t>
  </si>
  <si>
    <t>Анкеры</t>
  </si>
  <si>
    <t>Пилы ленточные</t>
  </si>
  <si>
    <t>за Одерова</t>
  </si>
  <si>
    <t>за Кочетова Валерия</t>
  </si>
  <si>
    <t>за Бердникова Илью</t>
  </si>
  <si>
    <t xml:space="preserve">МК Чуев Руслан </t>
  </si>
  <si>
    <t>за вых.курсы 5 - 8.01.16</t>
  </si>
  <si>
    <t>за Кибкало Дм.</t>
  </si>
  <si>
    <t>за Романову Ант.</t>
  </si>
  <si>
    <t>Куликов Кирилл</t>
  </si>
  <si>
    <t>7 ч. Инд. Занятий (сертификат)</t>
  </si>
  <si>
    <t>Петли, проушины</t>
  </si>
  <si>
    <t>Продукты к корпоративу</t>
  </si>
  <si>
    <t>оливье</t>
  </si>
  <si>
    <t>сельд под шубой, крабовый салат, чай, кофе</t>
  </si>
  <si>
    <t>Чай, конфеты, кофе, сахар</t>
  </si>
  <si>
    <t>Знаки пож. Безопасности</t>
  </si>
  <si>
    <t>Лента д/лент. Пилы</t>
  </si>
  <si>
    <t>Борода д/м</t>
  </si>
  <si>
    <t>фанера 6 мм - 1 лист</t>
  </si>
  <si>
    <t>Фанера 10 мм</t>
  </si>
  <si>
    <t>1 лист Посохов И.</t>
  </si>
  <si>
    <t>1 л - 4 шт</t>
  </si>
  <si>
    <t xml:space="preserve">Воск </t>
  </si>
  <si>
    <t>щит 250 - 2 шт</t>
  </si>
  <si>
    <t>Шлыгина Г.</t>
  </si>
  <si>
    <t>щит 300 - 2 шт</t>
  </si>
  <si>
    <t>краска, колеры</t>
  </si>
  <si>
    <t>шлиф.материалы</t>
  </si>
  <si>
    <t>Илья Одеров</t>
  </si>
  <si>
    <t>Михаил Клюев</t>
  </si>
  <si>
    <t>Воротнева Елена</t>
  </si>
  <si>
    <t>Надежда Бердникова</t>
  </si>
  <si>
    <t>КС 17 (17декобря)</t>
  </si>
  <si>
    <t>Семенкин Константин</t>
  </si>
  <si>
    <t>25% за курс БКС Николаев Василий</t>
  </si>
  <si>
    <t>25% за курс БКС Семенкин Константин</t>
  </si>
  <si>
    <t>25% за курс Т Зоголь Александр</t>
  </si>
  <si>
    <t>25% за курс Т Шиловских Андрей</t>
  </si>
  <si>
    <t>25% за курс БКС Рутковская Евгения</t>
  </si>
  <si>
    <t>25% за курсБКС Тарасова Анна</t>
  </si>
  <si>
    <t>25% за курс БКС Ткаченков Анатолий</t>
  </si>
  <si>
    <t>25% за курс БКС Федосеев Алексей</t>
  </si>
  <si>
    <t>25% за курс БКС Мурина Екатерина</t>
  </si>
  <si>
    <t>25% за курс БКС Дмитриев Сергей</t>
  </si>
  <si>
    <t>25% за курс РЗ Янис Калькис</t>
  </si>
  <si>
    <t>светильник для токарного станка</t>
  </si>
  <si>
    <t>замена ламп 6 шт в мастерской</t>
  </si>
  <si>
    <t>преобретение щита  2000х400х28</t>
  </si>
  <si>
    <t>3шт</t>
  </si>
  <si>
    <t>изготовление столешници перед столом</t>
  </si>
  <si>
    <t>угли</t>
  </si>
  <si>
    <t>корпоратив</t>
  </si>
  <si>
    <t>транспорт</t>
  </si>
  <si>
    <t>шишки</t>
  </si>
  <si>
    <t>Яшин Александр</t>
  </si>
  <si>
    <t>За 10.01 и 25.12</t>
  </si>
  <si>
    <t>первая часть</t>
  </si>
  <si>
    <t>vk продвижение в сообществах</t>
  </si>
  <si>
    <t>Материалы Питер</t>
  </si>
  <si>
    <t>YouTube</t>
  </si>
  <si>
    <t>за февраль</t>
  </si>
  <si>
    <t>Обеспечительный платеж НИИДАР</t>
  </si>
  <si>
    <t>Ильина Анна</t>
  </si>
  <si>
    <t>ДН4 (22 января)</t>
  </si>
  <si>
    <t>Мордвинов Александр Сергеевич</t>
  </si>
  <si>
    <t>Горбатюк Алсу</t>
  </si>
  <si>
    <t>Павел Аветиков</t>
  </si>
  <si>
    <t>Карпов Сергей</t>
  </si>
  <si>
    <t>Бадюков Данила</t>
  </si>
  <si>
    <t>Шахиджанов Игорь Евгеньевич</t>
  </si>
  <si>
    <t>Маслянкина Елена Викторовна</t>
  </si>
  <si>
    <t>Р12 (28 января)</t>
  </si>
  <si>
    <t>Лариса Лобашева</t>
  </si>
  <si>
    <t>Кожаров Игорь Александрович</t>
  </si>
  <si>
    <t>Евгений Чиндяев</t>
  </si>
  <si>
    <t>Михаил Кувылин</t>
  </si>
  <si>
    <t>Эдуард Ошуст</t>
  </si>
  <si>
    <t>Александра Семидоцкая</t>
  </si>
  <si>
    <t>Светлана Селезнева</t>
  </si>
  <si>
    <t>Осипова Юлия</t>
  </si>
  <si>
    <t>Колебакин Алексей</t>
  </si>
  <si>
    <t>Никитин Александр Витальевич</t>
  </si>
  <si>
    <t>ПКС28 (23 февраля)</t>
  </si>
  <si>
    <t>Кучиев Станислав Викторович</t>
  </si>
  <si>
    <t>ПКС26 (28 января)</t>
  </si>
  <si>
    <t>Саламов Шахризод</t>
  </si>
  <si>
    <t>Литвинцева Людмила</t>
  </si>
  <si>
    <t>Заостровцев Николай</t>
  </si>
  <si>
    <t>Ф25 (11 февраля)</t>
  </si>
  <si>
    <t>Артемова Виолетта</t>
  </si>
  <si>
    <t>ПКС27 (11 февраля)</t>
  </si>
  <si>
    <t>Лазовская Елена Валерьевна</t>
  </si>
  <si>
    <t>Шипачев Владимир Михайлович</t>
  </si>
  <si>
    <t>Черкасская Валерия</t>
  </si>
  <si>
    <t>ДН5 (12 февраля)</t>
  </si>
  <si>
    <t>Карташов Александр</t>
  </si>
  <si>
    <t>Савельев Евгений</t>
  </si>
  <si>
    <t>Шлифовалка в Питер</t>
  </si>
  <si>
    <t>Счетчик на Самокатную</t>
  </si>
  <si>
    <t>Фанера Леруа</t>
  </si>
  <si>
    <t>Брус Леруа</t>
  </si>
  <si>
    <t>Макагонова Елена Анатольевна</t>
  </si>
  <si>
    <t>Наталья Пугачёва</t>
  </si>
  <si>
    <t>Р13 (11 февраля)</t>
  </si>
  <si>
    <t>Корнеева Татьяна</t>
  </si>
  <si>
    <t>Никитин Сергей</t>
  </si>
  <si>
    <t>Ивасенко Сергей Владимирович</t>
  </si>
  <si>
    <t>Шталенков Филипп Викторович</t>
  </si>
  <si>
    <t>Баргамон Дмитрий</t>
  </si>
  <si>
    <t>2Ф2 (18 февраля)</t>
  </si>
  <si>
    <t>Курганова Юлия</t>
  </si>
  <si>
    <t>Клаутова Елена</t>
  </si>
  <si>
    <t>Илюшин Ярослав</t>
  </si>
  <si>
    <t>Морева Елена Александровна</t>
  </si>
  <si>
    <t>Ахтямова Марина</t>
  </si>
  <si>
    <t>Руденок Наталья Николаевна</t>
  </si>
  <si>
    <t>Бирюков Андрей</t>
  </si>
  <si>
    <t>Елена Светлова</t>
  </si>
  <si>
    <t>Алла Бут</t>
  </si>
  <si>
    <t>Карта Сбера за год</t>
  </si>
  <si>
    <t>Иванов Евгений</t>
  </si>
  <si>
    <t>Паршиков Антон</t>
  </si>
  <si>
    <t>Никонов Андрей</t>
  </si>
  <si>
    <t>МК угловая полка</t>
  </si>
  <si>
    <t>Лана Михайлова</t>
  </si>
  <si>
    <t>Харитонова Ольга Юрьевна</t>
  </si>
  <si>
    <t>ДН3 (16 января)</t>
  </si>
  <si>
    <t>Колесникова Юлия</t>
  </si>
  <si>
    <t>Роман Борисович Лаврентьев</t>
  </si>
  <si>
    <t>Алексей Саксонов</t>
  </si>
  <si>
    <t>Николаев Юрий</t>
  </si>
  <si>
    <t>аб.с 18.01.17</t>
  </si>
  <si>
    <t>аб. С 17.1</t>
  </si>
  <si>
    <t>аб.с 16.01.17</t>
  </si>
  <si>
    <t>аб.с 13.01</t>
  </si>
  <si>
    <t>аб.с 14.01</t>
  </si>
  <si>
    <t>аб.с 11.01</t>
  </si>
  <si>
    <t>аб.с 9.01</t>
  </si>
  <si>
    <t>доплата за аб.</t>
  </si>
  <si>
    <t>Герасимова Елена Владимировна</t>
  </si>
  <si>
    <t>Полумардвинов Александр</t>
  </si>
  <si>
    <t>Хакаева Ксения</t>
  </si>
  <si>
    <t>за Панферову</t>
  </si>
  <si>
    <t>за Шикина</t>
  </si>
  <si>
    <t>за Грусицкую</t>
  </si>
  <si>
    <t>за Харитонову Ольгу</t>
  </si>
  <si>
    <t>за Иванова Евгения</t>
  </si>
  <si>
    <t>за Николаева Юрия</t>
  </si>
  <si>
    <t>за Саксонова А.</t>
  </si>
  <si>
    <t>за 14-15.01</t>
  </si>
  <si>
    <t>за Базылеву  (МК)</t>
  </si>
  <si>
    <t>за Клюева (МК)</t>
  </si>
  <si>
    <t>за курс Фрезера</t>
  </si>
  <si>
    <t>за Лаврентьева Р.</t>
  </si>
  <si>
    <t>за Колесникову Ю.</t>
  </si>
  <si>
    <t>за Паршикова Антона</t>
  </si>
  <si>
    <t>за Терентьеву Ан.</t>
  </si>
  <si>
    <t>за Лукашевич С.</t>
  </si>
  <si>
    <t>за Никонова Андр.</t>
  </si>
  <si>
    <t>долг по з/п</t>
  </si>
  <si>
    <t>за Хакаеву Кс.</t>
  </si>
  <si>
    <t>за Семидоцкую Александру</t>
  </si>
  <si>
    <t>за Волкова Ал</t>
  </si>
  <si>
    <t>Гордо Галина Николаевна</t>
  </si>
  <si>
    <t>Кащенко Дмитрий</t>
  </si>
  <si>
    <t>Гришин Сергей</t>
  </si>
  <si>
    <t>Галина Стогова</t>
  </si>
  <si>
    <t>25% за курс БКС Аветиков Павел</t>
  </si>
  <si>
    <t>25% за курс БКС Стогова Галина</t>
  </si>
  <si>
    <t>25% за курс БКС Михайлов Тимур</t>
  </si>
  <si>
    <t>25% за курс БКС Гришин Сергей</t>
  </si>
  <si>
    <t>25% за курс БКС Илюшин Ярослав</t>
  </si>
  <si>
    <t>25% за курс БКС Гордо Галина</t>
  </si>
  <si>
    <t>за курс 14 (14 января2017)</t>
  </si>
  <si>
    <t>За Курс 05 (05 января2017)</t>
  </si>
  <si>
    <t>туалетная бумага</t>
  </si>
  <si>
    <t>вода, питание</t>
  </si>
  <si>
    <t>Коротков Алексей</t>
  </si>
  <si>
    <t>коворгинг</t>
  </si>
  <si>
    <t>Предеин Михаил</t>
  </si>
  <si>
    <t>Рубашкин Владислав</t>
  </si>
  <si>
    <t>Коротаев Иван</t>
  </si>
  <si>
    <t>Волков Евгений</t>
  </si>
  <si>
    <t>Иванова Александра</t>
  </si>
  <si>
    <t>Рогозин Андрей</t>
  </si>
  <si>
    <t>Феофанов Андрей</t>
  </si>
  <si>
    <t>Беляев Максим</t>
  </si>
  <si>
    <t xml:space="preserve">Беляев Максим </t>
  </si>
  <si>
    <t>Паномаренко Павел</t>
  </si>
  <si>
    <t>Беляев Максим "коворкинг" (1000+500)</t>
  </si>
  <si>
    <t>Феофанов 5 часов</t>
  </si>
  <si>
    <t>Алексей "коворкинг"</t>
  </si>
  <si>
    <t>Иванова "коворкинг"</t>
  </si>
  <si>
    <t>Джани "коворкинг"</t>
  </si>
  <si>
    <t>Тимур "коворкинг"</t>
  </si>
  <si>
    <t>Коворкинг (500+500+500)</t>
  </si>
  <si>
    <t>Ходаев Виктор</t>
  </si>
  <si>
    <t>Уваров Ярослав</t>
  </si>
  <si>
    <t>Писарев Иван</t>
  </si>
  <si>
    <t>МК"Панно"</t>
  </si>
  <si>
    <t>МК "Панно"</t>
  </si>
  <si>
    <t>Евдокимов Владимир</t>
  </si>
  <si>
    <t>Оплата баз.</t>
  </si>
  <si>
    <t>фрезер инд. 4 часа</t>
  </si>
  <si>
    <t>Максим подросток</t>
  </si>
  <si>
    <t>Базовый по вых.</t>
  </si>
  <si>
    <t>Мастер-класс ФУТЛЯР</t>
  </si>
  <si>
    <t>Джанни Тицци (Джон)</t>
  </si>
  <si>
    <t>Васильева Наталия</t>
  </si>
  <si>
    <t>Васильев Николай Викторович</t>
  </si>
  <si>
    <t>Сергей Матюхов</t>
  </si>
  <si>
    <t>Максим Журавлев</t>
  </si>
  <si>
    <t>Богдан Костенко</t>
  </si>
  <si>
    <t>Комолова Юлия</t>
  </si>
  <si>
    <t>Зайцева Юлия</t>
  </si>
  <si>
    <t>Уварова Рада Евгеньевна</t>
  </si>
  <si>
    <t>Пугач Марина Владимировна</t>
  </si>
  <si>
    <t>Константинов Станислав</t>
  </si>
  <si>
    <t>Софьина Валерия Владимировна</t>
  </si>
  <si>
    <t>Шамина Оксана</t>
  </si>
  <si>
    <t>Никольский Сергей Борисович</t>
  </si>
  <si>
    <t>Андрей Викторович Феофанов</t>
  </si>
  <si>
    <t>Киселев Евгений</t>
  </si>
  <si>
    <t>Елизавета Киреева</t>
  </si>
  <si>
    <t>Александра Иванова</t>
  </si>
  <si>
    <t>Артем Кайда</t>
  </si>
  <si>
    <t>Предеин Михаил консультация, 50%</t>
  </si>
  <si>
    <t>Вьюков Павел  (1 часть)</t>
  </si>
  <si>
    <t>Дунец Людмила резьба (2 часть)</t>
  </si>
  <si>
    <t>Васильева Катя (помощник) базовый по выходным (7,8,13,14.01)</t>
  </si>
  <si>
    <t>Базовый курс выходного дня 13,14 янв (2 часть)</t>
  </si>
  <si>
    <t>Софина Валерия базовый курс будни (2 часть)</t>
  </si>
  <si>
    <t>Бертов Игорь базовый курс будни (2 часть)</t>
  </si>
  <si>
    <t>Евдокимов Владимир резьба (2 часть)</t>
  </si>
  <si>
    <t>Ходаев Виктор фрезер аванс 50%</t>
  </si>
  <si>
    <t>Васильев Николай фрезер аванс 50%</t>
  </si>
  <si>
    <t>Базовый курс выходного дня 7,8 янв (1 часть)</t>
  </si>
  <si>
    <t>Корытова Евгения зп за декабрь</t>
  </si>
  <si>
    <t>Базовый курс выходного дня 24,25 дек., 5,6 янв</t>
  </si>
  <si>
    <t>Фрезер по выходным 10,11,17,18 декабря (4 выходных)</t>
  </si>
  <si>
    <t>помощник на вых. 10,11,17,18 декабря (4 выходных)</t>
  </si>
  <si>
    <t>Костя коворкинг (с 15.12 по 28.12)</t>
  </si>
  <si>
    <t>Зайцева Юля токарка</t>
  </si>
  <si>
    <t>Мельникова Елена базовый курс будни</t>
  </si>
  <si>
    <t>Мельникова Елена фрезер будни (1 часть)</t>
  </si>
  <si>
    <t>Морозов Андрей базовый курс будни</t>
  </si>
  <si>
    <t>Писарев Иван резьба</t>
  </si>
  <si>
    <t>Костя коворкинг (с 01.12 по 14.12)</t>
  </si>
  <si>
    <t>Базовый курс выходного дня 26,27 нояб. и 3,4 дек. (4 выходных)</t>
  </si>
  <si>
    <t>Базовый курс выходного дня 12,13,19,20 ноября (4 выходных)</t>
  </si>
  <si>
    <t>МК "Панно" 3 человека</t>
  </si>
  <si>
    <t>Евдокимов Владимир резьба</t>
  </si>
  <si>
    <t>Софина Валерия базовый курс будни</t>
  </si>
  <si>
    <t>Никольский Сергей базовый курс будни</t>
  </si>
  <si>
    <t>Чернышева Катя МК "Футляр"</t>
  </si>
  <si>
    <t>Ляпугина базовый курс</t>
  </si>
  <si>
    <t>Журавлев Максим базовый курс будни</t>
  </si>
  <si>
    <t>Дунец Костя базовый курс</t>
  </si>
  <si>
    <t>Ершов Егор резьба</t>
  </si>
  <si>
    <t xml:space="preserve">Русинова Татьяна фрезер </t>
  </si>
  <si>
    <t xml:space="preserve">Марк фрезер </t>
  </si>
  <si>
    <t>Иванов "коворкинг"</t>
  </si>
  <si>
    <t xml:space="preserve">Ольга  фрезер </t>
  </si>
  <si>
    <t>Киреева</t>
  </si>
  <si>
    <t xml:space="preserve">Дунец  фрезер </t>
  </si>
  <si>
    <t>Дунец  резьба</t>
  </si>
  <si>
    <t>Базовый курс выходного дня</t>
  </si>
  <si>
    <t>Кайда</t>
  </si>
  <si>
    <t>Чернышева</t>
  </si>
  <si>
    <t>Левченко</t>
  </si>
  <si>
    <t>Ляпугина</t>
  </si>
  <si>
    <t>Бертов Игорь</t>
  </si>
  <si>
    <t>Киселев</t>
  </si>
  <si>
    <t>Логинов</t>
  </si>
  <si>
    <t>Русинова</t>
  </si>
  <si>
    <t>Марк</t>
  </si>
  <si>
    <t>Света помощник Питер</t>
  </si>
  <si>
    <t>Шлиф.машинка Бош</t>
  </si>
  <si>
    <t>Шлифмашинка</t>
  </si>
  <si>
    <t>Шуроповерты</t>
  </si>
  <si>
    <t>Пылесосы</t>
  </si>
  <si>
    <t>пропуски</t>
  </si>
  <si>
    <t>мусорный контейнер для пылесоса</t>
  </si>
  <si>
    <t>ОБИ (для организации подвесов под удлинители: трос, зажимы, болты..)</t>
  </si>
  <si>
    <t>связь</t>
  </si>
  <si>
    <t>пропуск 5 шт.</t>
  </si>
  <si>
    <t>Аптека (пластырь)</t>
  </si>
  <si>
    <t>ремонт ПК Кости</t>
  </si>
  <si>
    <t>Перекресток (чай, кофе, сахар)</t>
  </si>
  <si>
    <t>пицца</t>
  </si>
  <si>
    <t>листовки 50 шт.</t>
  </si>
  <si>
    <t>сертификаты 50 шт.</t>
  </si>
  <si>
    <t>Лента (регистратор, тряпки, ключи)</t>
  </si>
  <si>
    <t>Лента (чай)</t>
  </si>
  <si>
    <t>пропуск</t>
  </si>
  <si>
    <t>Лента (кофе,линейки,тетрадь)</t>
  </si>
  <si>
    <t>Окей (циркуль, клей, губки, грифели)</t>
  </si>
  <si>
    <t>ключ от столярки (дубликат)</t>
  </si>
  <si>
    <t>лотки</t>
  </si>
  <si>
    <t>карандаши, стир.резинки</t>
  </si>
  <si>
    <t>Ключи для фрезера</t>
  </si>
  <si>
    <t>Чай, вода, сахар</t>
  </si>
  <si>
    <t>Пакеты мусорные</t>
  </si>
  <si>
    <t>Вода 5 бутылок</t>
  </si>
  <si>
    <t>Пропуска</t>
  </si>
  <si>
    <t>Такси станки</t>
  </si>
  <si>
    <t>Транспорт</t>
  </si>
  <si>
    <t>Связь</t>
  </si>
  <si>
    <t>Тетрадь учета, ластики</t>
  </si>
  <si>
    <t>Копии</t>
  </si>
  <si>
    <t>Доска и маркеры</t>
  </si>
  <si>
    <t>Такси для пылесосов</t>
  </si>
  <si>
    <t>Вода и губки</t>
  </si>
  <si>
    <t>Транспортные билеты</t>
  </si>
  <si>
    <t>Дорога</t>
  </si>
  <si>
    <t>Стретч, изолента, счетка</t>
  </si>
  <si>
    <t>Комиссия за перевод</t>
  </si>
  <si>
    <t>беджт, тетради, бумага</t>
  </si>
  <si>
    <t>Пропуск</t>
  </si>
  <si>
    <t>консультация</t>
  </si>
  <si>
    <t>Все инструменты (шлиф. круги)</t>
  </si>
  <si>
    <t>Касторама (диск шлиф., клей, скотч, струбцина)</t>
  </si>
  <si>
    <t>наждачка</t>
  </si>
  <si>
    <t>ВД-40 (смазка)</t>
  </si>
  <si>
    <t>резина (кусочек)</t>
  </si>
  <si>
    <t>ОБИ (топорик, уровень,губка,ручка меб.)</t>
  </si>
  <si>
    <t>Леруа (петли вкл.,меб.щиты, пилки, сверла, органайзер..)</t>
  </si>
  <si>
    <t>доставка материала (щиты)</t>
  </si>
  <si>
    <t>Леруа (петли вкл.,шканты,меб.щиты, диск д/макиты)</t>
  </si>
  <si>
    <t>Сфера (подошва к ш/маш., диск точильный)</t>
  </si>
  <si>
    <t>Интерком (пилки д/лобзика, ножд.бумага, фреза)</t>
  </si>
  <si>
    <t>Касторама (диски, губки)</t>
  </si>
  <si>
    <t>Касторама (струбцины мал, струбцины средние, клей эпоксид.,пакеты д/мусора, уголки)</t>
  </si>
  <si>
    <t>ОБИ (пленка ВПП,саморезы,ленты и круги шлиф.,рул.нажд,пилки для лобзика,воронка, респиратор, набор для стяжки, бируши, крюк, дюбели)</t>
  </si>
  <si>
    <t>доставка материала (доски липы)</t>
  </si>
  <si>
    <t>БУМАНС (пиломатериал липа 50)</t>
  </si>
  <si>
    <t>ОБИ (стрейч, петли, стяжки, мал.кисточки)</t>
  </si>
  <si>
    <t>Леруа Мерлен (мешки для пылесоса)</t>
  </si>
  <si>
    <t>Касторама (удлинители, ножд.бум., ПВА, колодка, скоба для кабеля, мет.уголки)</t>
  </si>
  <si>
    <t>ОБИ (штанга,ремни стяжные,кисти..)</t>
  </si>
  <si>
    <t>доставка материала (щиты, рейки)</t>
  </si>
  <si>
    <t>Деревяшка (доска для шкафа)</t>
  </si>
  <si>
    <t>Леруа Мерлен (гайки,винты,стяжки,розетка)</t>
  </si>
  <si>
    <t>Касторама (ключ,саморезы,мешки для мусора,биты, кабель)</t>
  </si>
  <si>
    <t>оргстекло</t>
  </si>
  <si>
    <t>пилки 10 шт.</t>
  </si>
  <si>
    <t>паста гойя</t>
  </si>
  <si>
    <t>лампы, шарниры….для мастер класса</t>
  </si>
  <si>
    <t>красители</t>
  </si>
  <si>
    <t>доставка фанеры с грузчиком</t>
  </si>
  <si>
    <t>петли для мебели 10+10</t>
  </si>
  <si>
    <t>фрезы и резцы</t>
  </si>
  <si>
    <t>клей, образивы</t>
  </si>
  <si>
    <t>шпатлевка, морилка, пакеты д/мусора</t>
  </si>
  <si>
    <t>чай сахар</t>
  </si>
  <si>
    <t>Пилки</t>
  </si>
  <si>
    <t>Масло Дуб ТАБАК</t>
  </si>
  <si>
    <t>Ленты шлифовальные</t>
  </si>
  <si>
    <t>Клей и круги</t>
  </si>
  <si>
    <t>Фанера 3мм с доставкой</t>
  </si>
  <si>
    <t>Кисти, мусор. Мешки, губки, саморезы, пылесос мешки, стрейч</t>
  </si>
  <si>
    <t>Канат</t>
  </si>
  <si>
    <t>Шкант 40*8, мастика</t>
  </si>
  <si>
    <t>Пилки лобзик</t>
  </si>
  <si>
    <t>Масло воск</t>
  </si>
  <si>
    <t>Шканты 8*30 - 1000шт</t>
  </si>
  <si>
    <t>Диски шлифовальные</t>
  </si>
  <si>
    <t>Фрезы кмплект</t>
  </si>
  <si>
    <t>Шлифленты</t>
  </si>
  <si>
    <t>Саморезы, шпатлевка</t>
  </si>
  <si>
    <t>А раута (шканты, сверла, эмаль)</t>
  </si>
  <si>
    <t>Леруа Мерлен (петли, лаки, морилка)</t>
  </si>
  <si>
    <t>Лента и пилки</t>
  </si>
  <si>
    <t>возврат за Одерова</t>
  </si>
  <si>
    <t>доплата за Кочетова</t>
  </si>
  <si>
    <t>возврат за Бердникова</t>
  </si>
  <si>
    <t>возврат з/п выданной 23.12</t>
  </si>
  <si>
    <t>возврат за курсы 5-8.01.17</t>
  </si>
  <si>
    <t>за вых.курсы 5 - 8.01.17</t>
  </si>
  <si>
    <t>щит 200 - 2 шт</t>
  </si>
  <si>
    <t>Табуреты 4 шт</t>
  </si>
  <si>
    <t>возврат от Веры за некупленные табуреты</t>
  </si>
  <si>
    <t>Брус</t>
  </si>
  <si>
    <t>50х50 для Фрезера</t>
  </si>
  <si>
    <t>Табуреты</t>
  </si>
  <si>
    <t xml:space="preserve">Вере </t>
  </si>
  <si>
    <t>Инструмент для ремонта</t>
  </si>
  <si>
    <t>Ремонт ленточных пил</t>
  </si>
  <si>
    <t>Т/бумага, мыло</t>
  </si>
  <si>
    <t>Перчатки, полотенца</t>
  </si>
  <si>
    <t>Эмаль для графити</t>
  </si>
  <si>
    <t>Чай, кофе, полотенца</t>
  </si>
  <si>
    <t>Печенье</t>
  </si>
  <si>
    <t>Доставка дисков, пил</t>
  </si>
  <si>
    <t>Доставка шлиф.мат-ла</t>
  </si>
  <si>
    <t xml:space="preserve">Доставка пылесоса, фрезера </t>
  </si>
  <si>
    <t>Ведро для циклона</t>
  </si>
  <si>
    <t>Доставка краскопультов</t>
  </si>
  <si>
    <t>Саморезы</t>
  </si>
  <si>
    <t xml:space="preserve"> Т/бумага, полотенца</t>
  </si>
  <si>
    <t/>
  </si>
  <si>
    <t>Столбец1</t>
  </si>
  <si>
    <t>Елена Бернова</t>
  </si>
  <si>
    <t>Динара Андержанова</t>
  </si>
  <si>
    <t>Оснач Александр</t>
  </si>
  <si>
    <t>Воронина Валентина</t>
  </si>
  <si>
    <t>Атепков Пётр Ильич</t>
  </si>
  <si>
    <t>Ф26 (23 февраля)</t>
  </si>
  <si>
    <t>ФР</t>
  </si>
  <si>
    <t>Александр Ордин</t>
  </si>
  <si>
    <t>Барковский Александр</t>
  </si>
  <si>
    <t>Р14 (4 марта)</t>
  </si>
  <si>
    <t>Шуршилин Сергей</t>
  </si>
  <si>
    <t>КС50 (4 марта)</t>
  </si>
  <si>
    <t>Шуршилин Игорь</t>
  </si>
  <si>
    <t>Чечин Пётр Леонидович</t>
  </si>
  <si>
    <t>Павлова Галина</t>
  </si>
  <si>
    <t xml:space="preserve">Петрашева Оксана </t>
  </si>
  <si>
    <t>Мурзинова Дарья Александровна</t>
  </si>
  <si>
    <t>Ананьев Сергей</t>
  </si>
  <si>
    <t>Гофман Мария</t>
  </si>
  <si>
    <t>Александр Токмаков</t>
  </si>
  <si>
    <t>Лазырин Максим</t>
  </si>
  <si>
    <t>Перепечин Игорь</t>
  </si>
  <si>
    <t>Колесников Дмитрий</t>
  </si>
  <si>
    <t>Брумберг Григорий</t>
  </si>
  <si>
    <t>Шаповалов Андрей</t>
  </si>
  <si>
    <t>Лухменев Андрей</t>
  </si>
  <si>
    <t>Наталья Буслаева</t>
  </si>
  <si>
    <t>Цудикова Ирина</t>
  </si>
  <si>
    <t>Феликс Шамрай</t>
  </si>
  <si>
    <t>Червоненко Алексей</t>
  </si>
  <si>
    <t>Людмила Лебедева</t>
  </si>
  <si>
    <t>Грицкая Аксенья Парфеньевна</t>
  </si>
  <si>
    <t>Мухортова Валерия</t>
  </si>
  <si>
    <t>КС49 (23 февраля)</t>
  </si>
  <si>
    <t>Алескеров Борис</t>
  </si>
  <si>
    <t>Кулижникова Екатерина Александровна</t>
  </si>
  <si>
    <t>2КС15 (25 февраля)</t>
  </si>
  <si>
    <t>Воронцов Павел</t>
  </si>
  <si>
    <t>Савирянов Ярослав Генадьевич</t>
  </si>
  <si>
    <t>Степан Кулык</t>
  </si>
  <si>
    <t>Елена Гончарова</t>
  </si>
  <si>
    <t>Логутов Михаил</t>
  </si>
  <si>
    <t>Теперина Ирина Михайловна</t>
  </si>
  <si>
    <t>Зорина Ирина Викторовна</t>
  </si>
  <si>
    <t>ДН7 (19 марта)</t>
  </si>
  <si>
    <t>ДБ2 (27 февраля)</t>
  </si>
  <si>
    <t>Мария Баканова</t>
  </si>
  <si>
    <t>М6 (7 февраля)</t>
  </si>
  <si>
    <t>Филатова Анна</t>
  </si>
  <si>
    <t>Чугунов Никита Дмитриевич</t>
  </si>
  <si>
    <t>Костюхина Анастасия Михайловна</t>
  </si>
  <si>
    <t>Королева Алла</t>
  </si>
  <si>
    <t>Губернаторова Наталия</t>
  </si>
  <si>
    <t>О1 (18 февраля)</t>
  </si>
  <si>
    <t>ДН6 (5 марта)</t>
  </si>
  <si>
    <t>Фирсов Сергей</t>
  </si>
  <si>
    <t>Виноградов Константин</t>
  </si>
  <si>
    <t>Иванова Ирина</t>
  </si>
  <si>
    <t>Татьяна Сиганькова</t>
  </si>
  <si>
    <t>Скогорева Вера Васильевна</t>
  </si>
  <si>
    <t xml:space="preserve">Щербина Максим </t>
  </si>
  <si>
    <t>сертификаты декор</t>
  </si>
  <si>
    <t>Краски</t>
  </si>
  <si>
    <t>премия</t>
  </si>
  <si>
    <t>Картридж</t>
  </si>
  <si>
    <t>коммисия за ведение счета</t>
  </si>
  <si>
    <t>Липилина Татьяна</t>
  </si>
  <si>
    <t>Брус Самокатная</t>
  </si>
  <si>
    <t>Щит Питер</t>
  </si>
  <si>
    <t>Мое дело - онлайн бухгалтерия</t>
  </si>
  <si>
    <t>КудаГо</t>
  </si>
  <si>
    <t>Высоких Марина</t>
  </si>
  <si>
    <t>Реклама ВК в сообществах</t>
  </si>
  <si>
    <t>Ильина Екатерина</t>
  </si>
  <si>
    <t>Ануфриева Сюзанна</t>
  </si>
  <si>
    <t>Свищев Андрей</t>
  </si>
  <si>
    <t>Ефремов Владимир</t>
  </si>
  <si>
    <t>Истомина Лана</t>
  </si>
  <si>
    <t>Регент Диана</t>
  </si>
  <si>
    <t>Марина Радина</t>
  </si>
  <si>
    <t>Сафронова Ольга витальевна</t>
  </si>
  <si>
    <t>Гутина Наталия Викторовна</t>
  </si>
  <si>
    <t>Шейхова Тамара Юсуповна</t>
  </si>
  <si>
    <t>аб с 10.02</t>
  </si>
  <si>
    <t>аб с 01.02 на 2 мес.</t>
  </si>
  <si>
    <t xml:space="preserve"> МС 1 ч</t>
  </si>
  <si>
    <t>аб.с 07.02</t>
  </si>
  <si>
    <t>Штыков Александр</t>
  </si>
  <si>
    <t>доплата за аб.с 01.02.17</t>
  </si>
  <si>
    <t>п/о за аб. с 01.02.17</t>
  </si>
  <si>
    <t>Овчинников Кирилл</t>
  </si>
  <si>
    <t>аб. С 27.01</t>
  </si>
  <si>
    <t>Приходько/Шиян</t>
  </si>
  <si>
    <t>Михаил Бунтов</t>
  </si>
  <si>
    <t>Юрий Кондратюк</t>
  </si>
  <si>
    <t>Александр Штыков</t>
  </si>
  <si>
    <t>Павел Попенко</t>
  </si>
  <si>
    <t>з/п за 28.01-5.02</t>
  </si>
  <si>
    <t>за Штыкова за 05.02</t>
  </si>
  <si>
    <t>за Штыкова Ал за 4.02</t>
  </si>
  <si>
    <t>з/п за 28-29.01</t>
  </si>
  <si>
    <t>за Потемкину Елену</t>
  </si>
  <si>
    <t>за Прилепского Сергея</t>
  </si>
  <si>
    <t>за Николотову А</t>
  </si>
  <si>
    <t>за Радину Марину</t>
  </si>
  <si>
    <t>за Кондратьева Дениса</t>
  </si>
  <si>
    <t>за Штыкова Ал</t>
  </si>
  <si>
    <t>за Овчинникова К</t>
  </si>
  <si>
    <t>Ларисе</t>
  </si>
  <si>
    <t>за 14-22.01</t>
  </si>
  <si>
    <t>за Шмонину М</t>
  </si>
  <si>
    <t>за Ефремова Вл.</t>
  </si>
  <si>
    <t>за Павлюшкина Р. 3 ч инд.</t>
  </si>
  <si>
    <t>за 14-15.01, 21-22.01</t>
  </si>
  <si>
    <t>за Михайлову Лану</t>
  </si>
  <si>
    <t>Лютикову Р.</t>
  </si>
  <si>
    <t xml:space="preserve">за репост </t>
  </si>
  <si>
    <t>за Свишева А</t>
  </si>
  <si>
    <t>за 21-22.01</t>
  </si>
  <si>
    <t>у Волгина</t>
  </si>
  <si>
    <t>1 ч у Волгина</t>
  </si>
  <si>
    <t>МС у Волгина</t>
  </si>
  <si>
    <t>3 ч у Волгина</t>
  </si>
  <si>
    <t xml:space="preserve">1 ч </t>
  </si>
  <si>
    <t>Распечатка</t>
  </si>
  <si>
    <t>Быт.хим, столовые приб., расходники</t>
  </si>
  <si>
    <t>Расходники д/баз.курса</t>
  </si>
  <si>
    <t>Доставка клейберита</t>
  </si>
  <si>
    <t>из Радуги</t>
  </si>
  <si>
    <t>Расходники для декора</t>
  </si>
  <si>
    <t>чек от Веры</t>
  </si>
  <si>
    <t>Установка счетчика, включая мат-лы</t>
  </si>
  <si>
    <t>Наушники, саморезы</t>
  </si>
  <si>
    <t>Подарок Сергею</t>
  </si>
  <si>
    <t>отдала Ларисе</t>
  </si>
  <si>
    <t>Доставка шлиф.мат-ла для Веры</t>
  </si>
  <si>
    <t>Фанера 4 мм</t>
  </si>
  <si>
    <t xml:space="preserve">1 лист </t>
  </si>
  <si>
    <t>300 - 1 шт</t>
  </si>
  <si>
    <t>200 - 5 шт</t>
  </si>
  <si>
    <t>щит 200 - 1 шт</t>
  </si>
  <si>
    <t>Ракитянская Наталья</t>
  </si>
  <si>
    <t>щит 300 - 4 шт, щит 200 - 1 шт</t>
  </si>
  <si>
    <t>Коворкер</t>
  </si>
  <si>
    <t>щит 200 - 4 шт</t>
  </si>
  <si>
    <t>Саксонов Алексей</t>
  </si>
  <si>
    <t>Попенко П</t>
  </si>
  <si>
    <t>Щит 200 - 1 шт</t>
  </si>
  <si>
    <t>Подносы, вешалки, дощечки</t>
  </si>
  <si>
    <t>для Веры и Аси</t>
  </si>
  <si>
    <t>Типографские работы</t>
  </si>
  <si>
    <t>для Веры</t>
  </si>
  <si>
    <t>Патроны для дрели</t>
  </si>
  <si>
    <t>Мультиметромм</t>
  </si>
  <si>
    <t>Держатель</t>
  </si>
  <si>
    <t>Ножи для фугана</t>
  </si>
  <si>
    <t>Ремонт торцовки</t>
  </si>
  <si>
    <t>за Регент Диану</t>
  </si>
  <si>
    <t>Ремень для фугана</t>
  </si>
  <si>
    <t>за 28-29.01</t>
  </si>
  <si>
    <t>Мячина Елена</t>
  </si>
  <si>
    <t>п/о за аб. с 27.06</t>
  </si>
  <si>
    <t>Тимуру</t>
  </si>
  <si>
    <t>для чая, сахара</t>
  </si>
  <si>
    <t>Павел+Полина</t>
  </si>
  <si>
    <t>Дунец Константин</t>
  </si>
  <si>
    <t>абонемент</t>
  </si>
  <si>
    <t>Джани</t>
  </si>
  <si>
    <t>Корешонкова Виктория</t>
  </si>
  <si>
    <t>базовый курс будни</t>
  </si>
  <si>
    <t>Назимов Антон</t>
  </si>
  <si>
    <t>резьба</t>
  </si>
  <si>
    <t>столярка вых (4,5,11,12.02)</t>
  </si>
  <si>
    <t>Благодатский Николай</t>
  </si>
  <si>
    <t>Кораблева Ульяна</t>
  </si>
  <si>
    <t>Крылов Никита</t>
  </si>
  <si>
    <t>подростковый курс</t>
  </si>
  <si>
    <t>Васильев Игорь</t>
  </si>
  <si>
    <t>Самсонов Антон</t>
  </si>
  <si>
    <t>резьба с 01.02.17</t>
  </si>
  <si>
    <t>токарка</t>
  </si>
  <si>
    <t>Амурова Марина</t>
  </si>
  <si>
    <t>Воробьев Александр</t>
  </si>
  <si>
    <t>столярка вых (21,22,28,29.01)</t>
  </si>
  <si>
    <t>аванс (Столярный баз)</t>
  </si>
  <si>
    <t>Корешонкова Виктория Валентиновна</t>
  </si>
  <si>
    <t>Салай Андрей</t>
  </si>
  <si>
    <t>Александр Воробьев</t>
  </si>
  <si>
    <t>Хедрот Юлия</t>
  </si>
  <si>
    <t>4,5,11,12 фев (2 часть)</t>
  </si>
  <si>
    <t xml:space="preserve">Васильева Катя </t>
  </si>
  <si>
    <t>базовый по выходным (4,5,11,12.02)</t>
  </si>
  <si>
    <t>базовый курс будни (1 часть)</t>
  </si>
  <si>
    <t>резьба, 1 часть</t>
  </si>
  <si>
    <t>4,5,11,12 фев (1 часть)</t>
  </si>
  <si>
    <t>подросток</t>
  </si>
  <si>
    <t xml:space="preserve">фрезер, 2 часть  </t>
  </si>
  <si>
    <t>Васильев Николай</t>
  </si>
  <si>
    <t>Мельникова Елена</t>
  </si>
  <si>
    <t>21,22,28,29 янв (2 часть)</t>
  </si>
  <si>
    <t>токарка, 1 часть</t>
  </si>
  <si>
    <t>резьба, 2 часть</t>
  </si>
  <si>
    <t>резьба (2 часть)</t>
  </si>
  <si>
    <t>21,22,28,29 янв (1 часть)</t>
  </si>
  <si>
    <t xml:space="preserve">Джани </t>
  </si>
  <si>
    <t xml:space="preserve">аванс </t>
  </si>
  <si>
    <t xml:space="preserve">январь </t>
  </si>
  <si>
    <t>Столбец2</t>
  </si>
  <si>
    <t>доставка фанеры</t>
  </si>
  <si>
    <t>пропуска</t>
  </si>
  <si>
    <t>Лента (чай, бумага, тетрадь)</t>
  </si>
  <si>
    <t>дорога (бензин)</t>
  </si>
  <si>
    <t>связь Костя</t>
  </si>
  <si>
    <t>связь Женя</t>
  </si>
  <si>
    <t>ручки, регистратор</t>
  </si>
  <si>
    <t>бутыли, ручка д/переноски, крышки, сахар</t>
  </si>
  <si>
    <t>Пожтехника (наклейки, журнал, крепления к огнетуш)</t>
  </si>
  <si>
    <t>Леруа (мешки д/мусора, материалы д/МК, сверло фоснера 26, швабра, абр.губки, рул.нож.бумаги)</t>
  </si>
  <si>
    <t>Касторама (саморезы, шлифленты 457)</t>
  </si>
  <si>
    <t>Леруа (щиты, петли, клей, шканты, пилки, баллон с газом, удлинитель)</t>
  </si>
  <si>
    <t>Меркурий (строитель) (ключи 6-гр, шкурка водостойкая Р400, стрейч)</t>
  </si>
  <si>
    <t>заточка диска "Макита"</t>
  </si>
  <si>
    <t>Интерком (лента шлиф. К-51 Энкор, бумага наждачная, шлифлисты)</t>
  </si>
  <si>
    <t>Касторама (водный лак, зенкер, фреза)</t>
  </si>
  <si>
    <t>Касторама (колеры, петли вкл, накл., пилки, розетки, клей,шпатлевка, эмаль водная белая, шканты 8)</t>
  </si>
  <si>
    <t>Интерком (подшипники для фрез, фреза петельная)</t>
  </si>
  <si>
    <t>саморезы для петель, мешки для пылесоса</t>
  </si>
  <si>
    <t xml:space="preserve">возврат </t>
  </si>
  <si>
    <t>Егорова Марина Владимировна</t>
  </si>
  <si>
    <t>за курс 28 (28 январь)</t>
  </si>
  <si>
    <t>25% за курс Т Кащенко Дима</t>
  </si>
  <si>
    <t>расходники Лак</t>
  </si>
  <si>
    <t>печать сертификатов</t>
  </si>
  <si>
    <t>расходники и доставка</t>
  </si>
  <si>
    <t>Кудирова Дарья</t>
  </si>
  <si>
    <t>Итог</t>
  </si>
  <si>
    <t>Мир дерева</t>
  </si>
  <si>
    <t>Пруденко рабочая тетрадь</t>
  </si>
  <si>
    <t>Футболки</t>
  </si>
  <si>
    <t>Листовки Визитки на Этномир</t>
  </si>
  <si>
    <t>Комус</t>
  </si>
  <si>
    <t>Ян Александровский</t>
  </si>
  <si>
    <t>Ф28 (18 марта)</t>
  </si>
  <si>
    <t>Загорская Анна Михайловна</t>
  </si>
  <si>
    <t>2КС18 (22 апреля)</t>
  </si>
  <si>
    <t>Алыков Гали</t>
  </si>
  <si>
    <t>Александр Одокиенко</t>
  </si>
  <si>
    <t>Переслегин Алексей Михайлович</t>
  </si>
  <si>
    <t>Сергей Поповцев</t>
  </si>
  <si>
    <t>2КС16 (11 марта)</t>
  </si>
  <si>
    <t>Илья Новик</t>
  </si>
  <si>
    <t>Ракута Дмитрий</t>
  </si>
  <si>
    <t>Р15 (18 марта)</t>
  </si>
  <si>
    <t>Анна Зимина</t>
  </si>
  <si>
    <t>ПКС29 (4 марта)</t>
  </si>
  <si>
    <t>Изосимов Олег</t>
  </si>
  <si>
    <t>Ф29 (1 апреля)</t>
  </si>
  <si>
    <t>Ходина Татьяна</t>
  </si>
  <si>
    <t>Глеб Трубицин</t>
  </si>
  <si>
    <t>Ф27 (4 марта)</t>
  </si>
  <si>
    <t>Абрамович Екатерина</t>
  </si>
  <si>
    <t>2КС17 (25 марта)</t>
  </si>
  <si>
    <t>Гаевая Ольга Сергеевна</t>
  </si>
  <si>
    <t>Жуков Иван</t>
  </si>
  <si>
    <t>Лосева Анна Николаевна</t>
  </si>
  <si>
    <t>Виктор Борзенков</t>
  </si>
  <si>
    <t>СФ;МК;</t>
  </si>
  <si>
    <t>Артем Готманов</t>
  </si>
  <si>
    <t>Федорова Наталья Сергеевна</t>
  </si>
  <si>
    <t>Кирилл Белов</t>
  </si>
  <si>
    <t>Воронин Сергей</t>
  </si>
  <si>
    <t>Петр Губко</t>
  </si>
  <si>
    <t>Кондрук Дмитрий</t>
  </si>
  <si>
    <t>Пилюков Иван</t>
  </si>
  <si>
    <t>МК;МС;</t>
  </si>
  <si>
    <t>Зайцев Александр</t>
  </si>
  <si>
    <t>Реньзяев Вячеслав</t>
  </si>
  <si>
    <t>Игорь Семенченко</t>
  </si>
  <si>
    <t>Бакин Денис</t>
  </si>
  <si>
    <t>Ф24 (28 января);</t>
  </si>
  <si>
    <t>Наталья Джунковская</t>
  </si>
  <si>
    <t>Андрей Наркевич</t>
  </si>
  <si>
    <t>Тимофеев Иван</t>
  </si>
  <si>
    <t>Антипов Александр Викторович</t>
  </si>
  <si>
    <t>Антипов Дмитрий</t>
  </si>
  <si>
    <t>Сафянова Валерия Геннадьевна</t>
  </si>
  <si>
    <t>Сидаш Ольга Николаевна</t>
  </si>
  <si>
    <t>Солдатов Сергей</t>
  </si>
  <si>
    <t>Жуланова Елена</t>
  </si>
  <si>
    <t>Петин Олег</t>
  </si>
  <si>
    <t>О2 (11 марта)</t>
  </si>
  <si>
    <t>Копаев Михаил</t>
  </si>
  <si>
    <t>Каравашкин Максим</t>
  </si>
  <si>
    <t>ЛКС3 (6 июля)</t>
  </si>
  <si>
    <t>Фомичев Александр</t>
  </si>
  <si>
    <t>Новик Илья</t>
  </si>
  <si>
    <t>с 01.03-01.04</t>
  </si>
  <si>
    <t>Дунец Людмила</t>
  </si>
  <si>
    <t>Матюхов Сергей</t>
  </si>
  <si>
    <t>с 03.03-02.04</t>
  </si>
  <si>
    <t>Родионов Антон</t>
  </si>
  <si>
    <t>Финагина Наталья</t>
  </si>
  <si>
    <t>столярка вых, аванс</t>
  </si>
  <si>
    <t>Суханов Никита</t>
  </si>
  <si>
    <t>фрезер, будни</t>
  </si>
  <si>
    <t>Климов Игорь Ник.</t>
  </si>
  <si>
    <t>столярка вых (25,26.02,4,5.03)</t>
  </si>
  <si>
    <t>фрезер 18,19,23,24.02</t>
  </si>
  <si>
    <t>50% базовый курс будни</t>
  </si>
  <si>
    <t>Кибиткина Анна</t>
  </si>
  <si>
    <t>Недвига Геннадий</t>
  </si>
  <si>
    <t>Климов Игорь Николаевич</t>
  </si>
  <si>
    <t>Андрей Васичкин</t>
  </si>
  <si>
    <t>Титова Анна Владимировна</t>
  </si>
  <si>
    <t>за индив.занятие</t>
  </si>
  <si>
    <t>25,26,4,5.03 ( 2 часть)</t>
  </si>
  <si>
    <t>базовый курс будни (2 часть)</t>
  </si>
  <si>
    <t>Морозко Андрей</t>
  </si>
  <si>
    <t>МК "Футляр"</t>
  </si>
  <si>
    <t xml:space="preserve">фрезер, 1 часть </t>
  </si>
  <si>
    <t>Васичкин Костя</t>
  </si>
  <si>
    <t>18,19,23,24.02</t>
  </si>
  <si>
    <t>Фрезер по выходным</t>
  </si>
  <si>
    <t>25,26,4,5.03 ( 1 часть)</t>
  </si>
  <si>
    <t>токарка, 2 часть</t>
  </si>
  <si>
    <t>Одокиенко Александр</t>
  </si>
  <si>
    <t>Ремонт шлиф.машинки (танк)</t>
  </si>
  <si>
    <t>конфеты Администрации, кофе</t>
  </si>
  <si>
    <t>пропуск на мес.</t>
  </si>
  <si>
    <t>сахар, чай</t>
  </si>
  <si>
    <t>Фотомаркет (фотоальбомы, визитница)</t>
  </si>
  <si>
    <t>пироги (2)</t>
  </si>
  <si>
    <t>аптека (пластырь, от головы)</t>
  </si>
  <si>
    <t>губки, кофе</t>
  </si>
  <si>
    <t>доставка древесины</t>
  </si>
  <si>
    <t>Касторама (морилки, кисточки, растворитель)</t>
  </si>
  <si>
    <t>Касторама (уголок, гайки, шайбы,болты,розетки)</t>
  </si>
  <si>
    <t>Максидом (шлиф.ленты, круги,шканты, стрейч, скотч,саморезы мал, петли, струбц.быстрозаж.)</t>
  </si>
  <si>
    <t>Буманс (клей -10 л)</t>
  </si>
  <si>
    <t>Леруа (ведро, стеклоочиститель с ручкой, мешки д/мусора, клей)</t>
  </si>
  <si>
    <t>Энкор (набор фрез для шарнирного соед.,фрезы кромочные, подшипники)</t>
  </si>
  <si>
    <t>ОБИ(угольники,анкеры,ламельн.50х20,шлиф.круг)</t>
  </si>
  <si>
    <t>Строитель (нераз петли, струбцина угл., стяжки-ленты,клей)</t>
  </si>
  <si>
    <t>Леруа (мешки д/мусора,лак в/д, шпатлевки по дер.)</t>
  </si>
  <si>
    <t>Касторама (брусок, тряпка, насадка на шлиф.машинку, эмаль водная, клей)</t>
  </si>
  <si>
    <t>Леруа (шканты, сверло с зенкером)</t>
  </si>
  <si>
    <t>рубанки</t>
  </si>
  <si>
    <t>Буманс (липа, бук)</t>
  </si>
  <si>
    <t>Касторама (морилки, сверла, угольник, степлер,шлиф.диски,скобы,скотч, отвертка шлиц)</t>
  </si>
  <si>
    <t>Касторама (фанера)</t>
  </si>
  <si>
    <t>подшипники к фрезам, шлиф.лента, заточной диск</t>
  </si>
  <si>
    <t>Оплата коворкинга Ткаченков Анатолий</t>
  </si>
  <si>
    <t>оплата коворкера Телегина Катя</t>
  </si>
  <si>
    <t>Иноземцев Игорь</t>
  </si>
  <si>
    <t>Артур Айвазян</t>
  </si>
  <si>
    <t>Егоров Егор Андреевич</t>
  </si>
  <si>
    <t>Сергей Седов</t>
  </si>
  <si>
    <t>Петров Дмитрий Викторович</t>
  </si>
  <si>
    <t>25% курс БКС Илюшин Ярослав</t>
  </si>
  <si>
    <t>25% курс БКС Гордо Галина</t>
  </si>
  <si>
    <t>25% курс Т Сахорова Галина</t>
  </si>
  <si>
    <t>25% курс БКС Седов Сргей</t>
  </si>
  <si>
    <t>25% курс БКС Айвазян Артур</t>
  </si>
  <si>
    <t>25% курс БКС Егоров Егор</t>
  </si>
  <si>
    <t>ИН Кудирова Дарья</t>
  </si>
  <si>
    <t>за курс 23(23февраля)</t>
  </si>
  <si>
    <t>за курс 11(11февраля)</t>
  </si>
  <si>
    <t>25% курс КЛ Каранэлли Елена</t>
  </si>
  <si>
    <t>25% курс КЛ Барынина Надежда</t>
  </si>
  <si>
    <t>25% курс  Т Шиловских Андрей</t>
  </si>
  <si>
    <t>25% курс Т Зоголь Александр</t>
  </si>
  <si>
    <t>25% курс БКС Стогова Галина</t>
  </si>
  <si>
    <t>25% курсТ Кащенко Дмитрий</t>
  </si>
  <si>
    <t>25% курс РЗ Янис Калькис</t>
  </si>
  <si>
    <t>25% курс БКС Диунов Дима</t>
  </si>
  <si>
    <t>25% курс БКС  Иноземцев Игорь</t>
  </si>
  <si>
    <t>25% курс БКС  Петров Дима</t>
  </si>
  <si>
    <t>25% курс БКС Горбатюк Алсу</t>
  </si>
  <si>
    <t>25% курс КЛ Кащеев Вадим.</t>
  </si>
  <si>
    <t>доставка материала и вьезд</t>
  </si>
  <si>
    <t>За постер Пруденко</t>
  </si>
  <si>
    <t>Коммандировка Манунин Питер</t>
  </si>
  <si>
    <t>зп зп март</t>
  </si>
  <si>
    <t>Гостиница Питер</t>
  </si>
  <si>
    <t>Тортик в Питер</t>
  </si>
  <si>
    <t>Усилитель мобильной связи</t>
  </si>
  <si>
    <t>Проект</t>
  </si>
  <si>
    <t>ТЛ</t>
  </si>
  <si>
    <t>Ноутбук на Самокатную</t>
  </si>
  <si>
    <t>Страховые взносы за превышение 300000</t>
  </si>
  <si>
    <t>Константин Карпухин</t>
  </si>
  <si>
    <t>Морозова Дина</t>
  </si>
  <si>
    <t>КС51 (18 марта)</t>
  </si>
  <si>
    <t>Петров Виталий</t>
  </si>
  <si>
    <t>Станислав Князев</t>
  </si>
  <si>
    <t>Радченко Кристина Валерьевна</t>
  </si>
  <si>
    <t>Селиверстов Михаил Сергеевич</t>
  </si>
  <si>
    <t>Фафашкина Валерия</t>
  </si>
  <si>
    <t>Сорокин Сергей</t>
  </si>
  <si>
    <t>Татьяна Лутовинова</t>
  </si>
  <si>
    <t>Махонин Сергей</t>
  </si>
  <si>
    <t>Лукина Анна</t>
  </si>
  <si>
    <t>Игорь Истомин</t>
  </si>
  <si>
    <t>Л;</t>
  </si>
  <si>
    <t>Сальников Виталий</t>
  </si>
  <si>
    <t>Поляков Данил</t>
  </si>
  <si>
    <t>МС;</t>
  </si>
  <si>
    <t>Писарева Ирина Александровна</t>
  </si>
  <si>
    <t>Максим Дороничев</t>
  </si>
  <si>
    <t>ПКС30 (1 апреля)</t>
  </si>
  <si>
    <t>Тарасов Алексей</t>
  </si>
  <si>
    <t>Марина Сидорич</t>
  </si>
  <si>
    <t>Р16 (1 апреля)</t>
  </si>
  <si>
    <t>Каприца Светлана Александровна</t>
  </si>
  <si>
    <t>2Ф3 (8 апреля)</t>
  </si>
  <si>
    <t>Токмаков Александр</t>
  </si>
  <si>
    <t>22.03-22.04</t>
  </si>
  <si>
    <t>Чернышова Наталья</t>
  </si>
  <si>
    <t>Павел+1 друг</t>
  </si>
  <si>
    <t>Шамшина Оксана</t>
  </si>
  <si>
    <t>22.04-09.06</t>
  </si>
  <si>
    <t>Дикаева Асет</t>
  </si>
  <si>
    <t>базовый по выходным (11,12,18,19.03)</t>
  </si>
  <si>
    <t>11,12,18,19.03 (2 часть)</t>
  </si>
  <si>
    <t>Шамшина Оксана(до апр)</t>
  </si>
  <si>
    <t>Шамшина Оксана(до июня)</t>
  </si>
  <si>
    <t>Князев Стас</t>
  </si>
  <si>
    <t>2 часть</t>
  </si>
  <si>
    <t>Вьюков Павел</t>
  </si>
  <si>
    <t>11,12,18,19.03 (1 часть)</t>
  </si>
  <si>
    <t>Плакаты</t>
  </si>
  <si>
    <t>Комус (бутыли)</t>
  </si>
  <si>
    <t>Комус (регистраторы,губки,файлы,бумага)</t>
  </si>
  <si>
    <t>щит 250*1500 (2)</t>
  </si>
  <si>
    <t>доска 30*3000</t>
  </si>
  <si>
    <t>щит 250*1200</t>
  </si>
  <si>
    <t>Леруа (фанера)</t>
  </si>
  <si>
    <t>Леруа (петли, лак, эмаль водная, ручки д/меб, шл.ленты, шл.диски)</t>
  </si>
  <si>
    <t>25% курс БКС Николаев Василий</t>
  </si>
  <si>
    <t>25% курс БКС Семенкин Константин</t>
  </si>
  <si>
    <t>25% курс БКС Гришин Сергей</t>
  </si>
  <si>
    <t>25% курс БКС Иноземцев Игорь</t>
  </si>
  <si>
    <t>25% курс БКС Петров Дима</t>
  </si>
  <si>
    <t>25% курс КЛ Зимина Анна</t>
  </si>
  <si>
    <t>моющее и чистящее срдство для уборки туалета</t>
  </si>
  <si>
    <t>генеральная уборка туалета</t>
  </si>
  <si>
    <t>Некрасова Мария</t>
  </si>
  <si>
    <t>Аболин Алексей</t>
  </si>
  <si>
    <t>МК Лампа</t>
  </si>
  <si>
    <t>Мордвинов Александр</t>
  </si>
  <si>
    <t>Ефремова Венера</t>
  </si>
  <si>
    <t>доплата за МК Полка</t>
  </si>
  <si>
    <t>Юшина Ольга</t>
  </si>
  <si>
    <t>Данилов Денис</t>
  </si>
  <si>
    <t>Есипова Наталья</t>
  </si>
  <si>
    <t>МК Клатч</t>
  </si>
  <si>
    <t>Бобриков Дмитрий</t>
  </si>
  <si>
    <t>инд. по О</t>
  </si>
  <si>
    <t>МК у Сергея</t>
  </si>
  <si>
    <t>Макарычева Екатерина</t>
  </si>
  <si>
    <t>Елена Меркулова</t>
  </si>
  <si>
    <t>Мария Макарова</t>
  </si>
  <si>
    <t>Александр Калмыков</t>
  </si>
  <si>
    <t>Марина Ставицкая</t>
  </si>
  <si>
    <t>Анна Шумейко</t>
  </si>
  <si>
    <t>Павлов Алексей Викторович</t>
  </si>
  <si>
    <t>Савченко</t>
  </si>
  <si>
    <t>аб с 13.03</t>
  </si>
  <si>
    <t>аб с 13.3</t>
  </si>
  <si>
    <t>Николотова Анна</t>
  </si>
  <si>
    <t>Жигарева Екатерина</t>
  </si>
  <si>
    <t>аб с 10.03</t>
  </si>
  <si>
    <t>Потемкина Елена</t>
  </si>
  <si>
    <t>аб.с 7.03</t>
  </si>
  <si>
    <t>аб.с 6.03</t>
  </si>
  <si>
    <t>Харитонов Владимир</t>
  </si>
  <si>
    <t>Соболев Павел</t>
  </si>
  <si>
    <t>аб.с 2.3</t>
  </si>
  <si>
    <t>Говоров Александр</t>
  </si>
  <si>
    <t>аб.с 01.03</t>
  </si>
  <si>
    <t>Ким Рина</t>
  </si>
  <si>
    <t>аб.с 28.02</t>
  </si>
  <si>
    <t>Курцев Сергей</t>
  </si>
  <si>
    <t>аб.с 22.02</t>
  </si>
  <si>
    <t>Туманов</t>
  </si>
  <si>
    <t>Шехтман Татьяна</t>
  </si>
  <si>
    <t>аб.с 17.02</t>
  </si>
  <si>
    <t>МС 4 дня</t>
  </si>
  <si>
    <t>аб с 13.2</t>
  </si>
  <si>
    <t>Красная Марина</t>
  </si>
  <si>
    <t>аб с 9.02</t>
  </si>
  <si>
    <t xml:space="preserve">Долгих Вадим </t>
  </si>
  <si>
    <t>МС 0.5 ч</t>
  </si>
  <si>
    <t>за Зорину И</t>
  </si>
  <si>
    <t>за 18-19.03</t>
  </si>
  <si>
    <t>за 4-12.03</t>
  </si>
  <si>
    <t>за 11-19.03</t>
  </si>
  <si>
    <t>за Якубова А.</t>
  </si>
  <si>
    <t>за Лосеву Анну</t>
  </si>
  <si>
    <t>МК Клатч за Сидорову О</t>
  </si>
  <si>
    <t>Мише</t>
  </si>
  <si>
    <t>за Зотову Юлю МК Пано</t>
  </si>
  <si>
    <t>за Гладкову Ларису МК Пано</t>
  </si>
  <si>
    <t>за Юшину Олю МК Пано</t>
  </si>
  <si>
    <t>за Бобрикова Дмитрия</t>
  </si>
  <si>
    <t>за Зимину А</t>
  </si>
  <si>
    <t>за заказ для Веры</t>
  </si>
  <si>
    <t>з/п за 23-26.03</t>
  </si>
  <si>
    <t>за Черкасова</t>
  </si>
  <si>
    <t>за 5-12.03</t>
  </si>
  <si>
    <t>на Базовый</t>
  </si>
  <si>
    <t xml:space="preserve">за Столте </t>
  </si>
  <si>
    <t>за Срибного Андрея</t>
  </si>
  <si>
    <t>за Потемкину Е.</t>
  </si>
  <si>
    <t>за Курцева Серг</t>
  </si>
  <si>
    <t xml:space="preserve">за Калмыкова </t>
  </si>
  <si>
    <t>за Шелехова Е</t>
  </si>
  <si>
    <t>за Столте Томаса</t>
  </si>
  <si>
    <t>за 4-5.3</t>
  </si>
  <si>
    <t>за 11-12.03</t>
  </si>
  <si>
    <t>за Потемкину Лену</t>
  </si>
  <si>
    <t>МК Полка за Семенченко И.</t>
  </si>
  <si>
    <t>МК Полка за Блумберг Гр</t>
  </si>
  <si>
    <t>за Макарову Марию</t>
  </si>
  <si>
    <t>за Столте Томаса (сертиф. На 4000)</t>
  </si>
  <si>
    <t>за 23-26.02</t>
  </si>
  <si>
    <t>за Данилова Дениса</t>
  </si>
  <si>
    <t>за Жигареву Екат</t>
  </si>
  <si>
    <t>за Иванова Георгия (по сертификату МК Клатч)</t>
  </si>
  <si>
    <t>за Свищевых</t>
  </si>
  <si>
    <t>за Ставицкую</t>
  </si>
  <si>
    <t>за Этномир</t>
  </si>
  <si>
    <t>за Шумейко А</t>
  </si>
  <si>
    <t>за Лазырина Максима МК Винный футляр 27.02</t>
  </si>
  <si>
    <t>за Перепечина Игоря Винный футляр 27.02</t>
  </si>
  <si>
    <t>за Колесникова Дмитрия Винный футляр 27.02</t>
  </si>
  <si>
    <t>за Шаповалова Андрея Винный футляр 27.02</t>
  </si>
  <si>
    <t>за Лухменева Андрея Винный футляр 27.02</t>
  </si>
  <si>
    <t>за Дееву Анастасию МК</t>
  </si>
  <si>
    <t>за Хорошко Дмитрия МК</t>
  </si>
  <si>
    <t>за Пилюкова Ивана МК</t>
  </si>
  <si>
    <t>за Соболева П</t>
  </si>
  <si>
    <t>за Переслегина Алексея</t>
  </si>
  <si>
    <t>за Ким Рину</t>
  </si>
  <si>
    <t>за Антипову Маргариту МК Клатч</t>
  </si>
  <si>
    <t>за Перегонцеву Елену МК Клатч</t>
  </si>
  <si>
    <t>за 11-19.02</t>
  </si>
  <si>
    <t>за 18-19.02</t>
  </si>
  <si>
    <t>МК Осипова Ю</t>
  </si>
  <si>
    <t>МК Лебедева</t>
  </si>
  <si>
    <t>МК Макарычева Ек</t>
  </si>
  <si>
    <t xml:space="preserve">за заказы Аси и Веры </t>
  </si>
  <si>
    <t>з/п 12-19.02</t>
  </si>
  <si>
    <t>МК Клатч Волынская Людмила 17.02</t>
  </si>
  <si>
    <t>з/п за 11-19.02</t>
  </si>
  <si>
    <t>з/п за 18-19.02</t>
  </si>
  <si>
    <t>за ремонт ламп</t>
  </si>
  <si>
    <t xml:space="preserve">за Потемкину Елену </t>
  </si>
  <si>
    <t>за МК Штыков</t>
  </si>
  <si>
    <t>за Алискерова Бориса</t>
  </si>
  <si>
    <t>за Юркевич Марину</t>
  </si>
  <si>
    <t>за Тарасову Татьяну</t>
  </si>
  <si>
    <t>за 11-12.02</t>
  </si>
  <si>
    <t>за Шехтман Т.</t>
  </si>
  <si>
    <t>за Семенова Д.</t>
  </si>
  <si>
    <t>за Тимофееву</t>
  </si>
  <si>
    <t>за Филатову Анну</t>
  </si>
  <si>
    <t>Ал-ру Павл.за Потемкину Л.</t>
  </si>
  <si>
    <t>за Вермишову Полину</t>
  </si>
  <si>
    <t>за Красную М</t>
  </si>
  <si>
    <t xml:space="preserve">за Павлова </t>
  </si>
  <si>
    <t xml:space="preserve">за Гончарова А </t>
  </si>
  <si>
    <t>за Алыкова Гали</t>
  </si>
  <si>
    <t>за Жука А.</t>
  </si>
  <si>
    <t>за Бунтова М</t>
  </si>
  <si>
    <t>за Русанову Я.</t>
  </si>
  <si>
    <t>1.5 ч у Тимура</t>
  </si>
  <si>
    <t>1 час у Ал.Павл.</t>
  </si>
  <si>
    <t>0.5 ч у Ал. Павл.</t>
  </si>
  <si>
    <t>Шелехов Евг</t>
  </si>
  <si>
    <t>5 ч у Тимура</t>
  </si>
  <si>
    <t>Вадим Черкасов</t>
  </si>
  <si>
    <t>3 ч у Веры</t>
  </si>
  <si>
    <t>Потемкина Лена</t>
  </si>
  <si>
    <t>Шелехов Е</t>
  </si>
  <si>
    <t>0.5 ч у Ал-ра Павл.</t>
  </si>
  <si>
    <t>1.5 ч у Ал. Павл.</t>
  </si>
  <si>
    <t>1,5 ч у Ал-ра Павл.</t>
  </si>
  <si>
    <t>у Ал-ра Павл.</t>
  </si>
  <si>
    <t>0.5 ч</t>
  </si>
  <si>
    <t>Семенов Денис</t>
  </si>
  <si>
    <t>1 ч у Ольги</t>
  </si>
  <si>
    <t>3.5 ч у Ал. Павл.</t>
  </si>
  <si>
    <t>Вермишова Полина</t>
  </si>
  <si>
    <t>4.5 ч у Подколзина</t>
  </si>
  <si>
    <t>2,45 у Ал-ра Павл.</t>
  </si>
  <si>
    <t>Доставка шлиф. Мат-лов</t>
  </si>
  <si>
    <t>Сахар, т/бумага</t>
  </si>
  <si>
    <t>Ларисе на подарок</t>
  </si>
  <si>
    <t>Посуда однораз.</t>
  </si>
  <si>
    <t>Лейкопластыри</t>
  </si>
  <si>
    <t>Печенье, сахар, т/бумага</t>
  </si>
  <si>
    <t>Кофе, чай, печенье</t>
  </si>
  <si>
    <t xml:space="preserve">Ксерокопии </t>
  </si>
  <si>
    <t>анкеты</t>
  </si>
  <si>
    <t>Доставка из Радуги</t>
  </si>
  <si>
    <t>Доставка шлифмат</t>
  </si>
  <si>
    <t>Доставка краски</t>
  </si>
  <si>
    <t>Полотенца</t>
  </si>
  <si>
    <t>Закупка к корпоративу</t>
  </si>
  <si>
    <t>Минералка, салфетки</t>
  </si>
  <si>
    <t xml:space="preserve">Доводчик </t>
  </si>
  <si>
    <t>для двери в класс декора</t>
  </si>
  <si>
    <t>Тарелки разовые</t>
  </si>
  <si>
    <t>Печенье, чай</t>
  </si>
  <si>
    <t>Доставка из Икеи</t>
  </si>
  <si>
    <t>Распечатка договора</t>
  </si>
  <si>
    <t>Перчатки</t>
  </si>
  <si>
    <t>Маркер</t>
  </si>
  <si>
    <t>Кофе, печенье</t>
  </si>
  <si>
    <t>Чай, мешки</t>
  </si>
  <si>
    <t>Чай, сахар, салфетки</t>
  </si>
  <si>
    <t>Печенье, полотенца, сахар</t>
  </si>
  <si>
    <t>на д.р. Свинаревой Дарье</t>
  </si>
  <si>
    <t>Доставка клея, петель</t>
  </si>
  <si>
    <t>Светильники</t>
  </si>
  <si>
    <t>Мешки, дюбели, карандаши</t>
  </si>
  <si>
    <t>Печенье, мешки</t>
  </si>
  <si>
    <t>300 мм - 2 шт</t>
  </si>
  <si>
    <t>300 мм - 2/3 шт</t>
  </si>
  <si>
    <t>250 мм - 1 шт Волгину по себестоимости</t>
  </si>
  <si>
    <t>50х50 - 1 шт</t>
  </si>
  <si>
    <t>1 шт</t>
  </si>
  <si>
    <t>Разделочная доска Веры</t>
  </si>
  <si>
    <t>Доска Веры</t>
  </si>
  <si>
    <t>3 шт</t>
  </si>
  <si>
    <t>1 л - 3 шт</t>
  </si>
  <si>
    <t>250 мм - 1 шт</t>
  </si>
  <si>
    <t>Шлиф.мат-лы</t>
  </si>
  <si>
    <t>подложка для эксцентрика, шлифов. губки</t>
  </si>
  <si>
    <t>Вере по чеку</t>
  </si>
  <si>
    <t>малярная лента</t>
  </si>
  <si>
    <t>типография</t>
  </si>
  <si>
    <t>Лак, ацетон</t>
  </si>
  <si>
    <t>для Отделки</t>
  </si>
  <si>
    <t>Лак</t>
  </si>
  <si>
    <t xml:space="preserve">Краска </t>
  </si>
  <si>
    <t>для Базового</t>
  </si>
  <si>
    <t>для реставрации</t>
  </si>
  <si>
    <t>Смывка</t>
  </si>
  <si>
    <t>Сверла, цикли</t>
  </si>
  <si>
    <t>для Базового (шлиф. Диски)</t>
  </si>
  <si>
    <t xml:space="preserve">Шлиф.диски </t>
  </si>
  <si>
    <t>Табуреты, консоли</t>
  </si>
  <si>
    <t>Стамески</t>
  </si>
  <si>
    <t>для Винного футляра по чеку Баркова</t>
  </si>
  <si>
    <t xml:space="preserve">Шлиф. Ленты </t>
  </si>
  <si>
    <t>для Макиты</t>
  </si>
  <si>
    <t>Краска, калька</t>
  </si>
  <si>
    <t>Вере по чекам</t>
  </si>
  <si>
    <t>по чеку за стамески</t>
  </si>
  <si>
    <t>за валики</t>
  </si>
  <si>
    <t>к базовому курсу</t>
  </si>
  <si>
    <t>21 мм - 5 листов</t>
  </si>
  <si>
    <t>крючки</t>
  </si>
  <si>
    <t>Петли, клей, малярная лента</t>
  </si>
  <si>
    <t>Материалы для мозаики</t>
  </si>
  <si>
    <t>чеки от Аси</t>
  </si>
  <si>
    <t>Материалы для МК Лампа</t>
  </si>
  <si>
    <t>чеки от Свинаревой Даши</t>
  </si>
  <si>
    <t>для Веры (12 табур., 24 конс)</t>
  </si>
  <si>
    <t>по чеку болты</t>
  </si>
  <si>
    <t>по чеку переходник</t>
  </si>
  <si>
    <t>для электрика за тестирование компрессора</t>
  </si>
  <si>
    <t>по чеку для компрессора</t>
  </si>
  <si>
    <t>по чеку (провод, лента фум</t>
  </si>
  <si>
    <t>по чеку</t>
  </si>
  <si>
    <t>Доставка Логотипа</t>
  </si>
  <si>
    <t>Логотипы</t>
  </si>
  <si>
    <t>Печенье, полотенца</t>
  </si>
  <si>
    <t>Русанова Яна</t>
  </si>
  <si>
    <t>6 мм - 0.25 л</t>
  </si>
  <si>
    <t>10 мм - 0.25 л</t>
  </si>
  <si>
    <t>145 мм - 1 шт</t>
  </si>
  <si>
    <t>10 мм - 1 шт</t>
  </si>
  <si>
    <t>250х1500 - 1 шт</t>
  </si>
  <si>
    <t>100х3000 - 1 шт</t>
  </si>
  <si>
    <t>145х1500 - 1 шт</t>
  </si>
  <si>
    <t>Подносы для декора</t>
  </si>
  <si>
    <t>10 шт</t>
  </si>
  <si>
    <t>0.5 - 2 шт</t>
  </si>
  <si>
    <t>50х30 -6 шт</t>
  </si>
  <si>
    <t>300х1500 - 1 шт</t>
  </si>
  <si>
    <t>100х1500 - 1 шт</t>
  </si>
  <si>
    <t>145 мм - 3 шт</t>
  </si>
  <si>
    <t>8 мм - 0.5 л</t>
  </si>
  <si>
    <t>8 мм - 1 л</t>
  </si>
  <si>
    <t>200 мм - 1 шт</t>
  </si>
  <si>
    <t>300 мм - 1 шт</t>
  </si>
  <si>
    <t>Страховая часть ПФР за 1 квартал 2017</t>
  </si>
  <si>
    <t>Страховая часть ФФОМС за 1 квартал 2017</t>
  </si>
  <si>
    <t>Фрезер в Питер</t>
  </si>
  <si>
    <t>Материал на Лодки</t>
  </si>
  <si>
    <t>лодки</t>
  </si>
  <si>
    <t>Владимир Благодатских</t>
  </si>
  <si>
    <t>аванс за майский курс по лодкам</t>
  </si>
  <si>
    <t>Электричество в ТЛ</t>
  </si>
  <si>
    <t>Ковальков Александр</t>
  </si>
  <si>
    <t>Александра Славина</t>
  </si>
  <si>
    <t>Ольга Козлова</t>
  </si>
  <si>
    <t>Носова Марина Валентиновна</t>
  </si>
  <si>
    <t>Андрей Романов</t>
  </si>
  <si>
    <t>Ф31 (29 апреля)</t>
  </si>
  <si>
    <t>Путятина Ирина Анатольевна</t>
  </si>
  <si>
    <t>ДН8 (2 апреля)</t>
  </si>
  <si>
    <t>Радковская Александра</t>
  </si>
  <si>
    <t>Ф30 (15 апреля)</t>
  </si>
  <si>
    <t>Роман Лакомов</t>
  </si>
  <si>
    <t>Елена Самохина</t>
  </si>
  <si>
    <t>Бодиловская Светлана</t>
  </si>
  <si>
    <t>Дарья Горелкина</t>
  </si>
  <si>
    <t>СЛ</t>
  </si>
  <si>
    <t>Обустройство в ТЛ</t>
  </si>
  <si>
    <t>Жаворонкова Ольга</t>
  </si>
  <si>
    <t>доплата за МК Лампа</t>
  </si>
  <si>
    <t>Назарова Мария Юрьевна</t>
  </si>
  <si>
    <t>Полина Палагина</t>
  </si>
  <si>
    <t>п/оплата за аб.с 15.03</t>
  </si>
  <si>
    <t>Рыбакова</t>
  </si>
  <si>
    <t>Булонаева</t>
  </si>
  <si>
    <t>Дмитрий Туманов</t>
  </si>
  <si>
    <t>за Палагину Полину</t>
  </si>
  <si>
    <t>за Жаворонкову Олю</t>
  </si>
  <si>
    <t>за вешалки гориз.</t>
  </si>
  <si>
    <t>за вешалки верт.</t>
  </si>
  <si>
    <t>за доски разд.</t>
  </si>
  <si>
    <t>за плитку фанерн.</t>
  </si>
  <si>
    <t>за Говорко Степана</t>
  </si>
  <si>
    <t>за Воронина Сергея</t>
  </si>
  <si>
    <t>за Есипову Наталью</t>
  </si>
  <si>
    <t>за Лещинску. Наталью</t>
  </si>
  <si>
    <t>за Назарову</t>
  </si>
  <si>
    <t>за Козлову</t>
  </si>
  <si>
    <t>за 18-26.03</t>
  </si>
  <si>
    <t>за Зайцева</t>
  </si>
  <si>
    <t>за Рыбакову</t>
  </si>
  <si>
    <t>Такси</t>
  </si>
  <si>
    <t>пылесос в Леруа</t>
  </si>
  <si>
    <t>Возврат залога за воду</t>
  </si>
  <si>
    <t>Анкеты</t>
  </si>
  <si>
    <t>ксерокопия</t>
  </si>
  <si>
    <t>Т/бумага, полотенца</t>
  </si>
  <si>
    <t>Освежитель воздуха</t>
  </si>
  <si>
    <t>Мыш для планшета</t>
  </si>
  <si>
    <t>Доставка диск.пил на заточку</t>
  </si>
  <si>
    <t>Чай, кофе,печенье</t>
  </si>
  <si>
    <t>Быт.химия</t>
  </si>
  <si>
    <t xml:space="preserve">Фанера </t>
  </si>
  <si>
    <t>8 мм - 0,15 шт</t>
  </si>
  <si>
    <t>полиграфия</t>
  </si>
  <si>
    <t>ленты для танка (Базовый курс)</t>
  </si>
  <si>
    <t>по чеку - клей</t>
  </si>
  <si>
    <t>возврат разницы цена на компрессор</t>
  </si>
  <si>
    <t>на Компрессор</t>
  </si>
  <si>
    <t xml:space="preserve">под отчет (щетки д/Метабо, подошва д/Макиты </t>
  </si>
  <si>
    <t>возврат с 5000</t>
  </si>
  <si>
    <t>на редуктор</t>
  </si>
  <si>
    <t>Русинова Татьяна</t>
  </si>
  <si>
    <t>29.03-29.04</t>
  </si>
  <si>
    <t>Чурин Антон</t>
  </si>
  <si>
    <t>30.03-30.04</t>
  </si>
  <si>
    <t>Сергей</t>
  </si>
  <si>
    <t>Каледа Павел</t>
  </si>
  <si>
    <t>Клименков Роман</t>
  </si>
  <si>
    <t>Роман Клименков</t>
  </si>
  <si>
    <t>Пугач Илья</t>
  </si>
  <si>
    <t>25,26.03,1,2.04 (1 часть)</t>
  </si>
  <si>
    <t>мешки д/пылесоса</t>
  </si>
  <si>
    <t>гофра картон (для плакатов)</t>
  </si>
  <si>
    <t>Сертификаты 30 шт.</t>
  </si>
  <si>
    <t>пожарники (корочка и категория помещ.)</t>
  </si>
  <si>
    <t>пакеты д/мусора, губки, к чаю</t>
  </si>
  <si>
    <t>Касторама (бруски)</t>
  </si>
  <si>
    <t>Леруа (эмаль, полумаски, беруши, шканты,масла, морилки, шлиф.диски, ленты)</t>
  </si>
  <si>
    <t>Площадка</t>
  </si>
  <si>
    <t>Площадк</t>
  </si>
  <si>
    <t>Самоканая</t>
  </si>
  <si>
    <t>Мануни</t>
  </si>
  <si>
    <t>Ппр</t>
  </si>
  <si>
    <t>ПК</t>
  </si>
  <si>
    <t>СМК</t>
  </si>
  <si>
    <t>СКСБ</t>
  </si>
  <si>
    <t>СКСБ;</t>
  </si>
  <si>
    <t>2КСБ;</t>
  </si>
  <si>
    <t>2КСБ</t>
  </si>
  <si>
    <t>2МС</t>
  </si>
  <si>
    <t>СТ</t>
  </si>
  <si>
    <t>ПТ</t>
  </si>
  <si>
    <t>2ФБ</t>
  </si>
  <si>
    <t>СФБ</t>
  </si>
  <si>
    <t>По площадками?</t>
  </si>
  <si>
    <t>Да</t>
  </si>
  <si>
    <t>Нет</t>
  </si>
  <si>
    <t>Чек-бокс</t>
  </si>
  <si>
    <t>Счета</t>
  </si>
  <si>
    <t>Сотрудники</t>
  </si>
  <si>
    <t>Волгин Вячеслав Тихонович</t>
  </si>
  <si>
    <t>Верещагин Александр Алексеевич</t>
  </si>
  <si>
    <t>Подколзин Александр Михайлович</t>
  </si>
  <si>
    <t>Беляев Константин Валерьевич</t>
  </si>
  <si>
    <t>Корытова Евгения Викторовна</t>
  </si>
  <si>
    <t>Барков Михаил Александрович</t>
  </si>
  <si>
    <t>Манунин Александр Алексеевич</t>
  </si>
  <si>
    <t>Ивасюк Тимур Александрович</t>
  </si>
  <si>
    <t>Захарова Лариса Юрьевна</t>
  </si>
  <si>
    <t>Свинарева Дарья Сергеевна</t>
  </si>
  <si>
    <t>Иванов Сергей Владимирович</t>
  </si>
  <si>
    <t>Гесс Ольга Сергеевна</t>
  </si>
  <si>
    <t>Петрова Вера Витальевна</t>
  </si>
  <si>
    <t>Ветрова Ася (Ксения) Николаевна</t>
  </si>
  <si>
    <t>Сафельева Софья Андреевна</t>
  </si>
  <si>
    <t>Салтыков Александр Павлович</t>
  </si>
  <si>
    <t>Руднев Александр Александрович</t>
  </si>
  <si>
    <t>Светлана</t>
  </si>
  <si>
    <t>Пруденко Екатерина</t>
  </si>
  <si>
    <t>Помощник</t>
  </si>
  <si>
    <t>Материал на стоительный лагерь</t>
  </si>
  <si>
    <t>Теплый пол - лагерь</t>
  </si>
  <si>
    <t>Шлифматериал на Самокатную</t>
  </si>
  <si>
    <t>апрель</t>
  </si>
  <si>
    <t>за аперль</t>
  </si>
  <si>
    <t>Материал Самокатная</t>
  </si>
  <si>
    <t>Сергей Школьников</t>
  </si>
  <si>
    <t>Григорьев Петр</t>
  </si>
  <si>
    <t>ПКС31 (15 апреля)</t>
  </si>
  <si>
    <t>Роднин Никита</t>
  </si>
  <si>
    <t>Умаров Алавутдин (Алик)</t>
  </si>
  <si>
    <t>Акулов Альберт</t>
  </si>
  <si>
    <t>Р17 (15 апреля)</t>
  </si>
  <si>
    <t>Осадчая Юлия Евгеньвна</t>
  </si>
  <si>
    <t>М7 (11 апреля)</t>
  </si>
  <si>
    <t>Ахапкина Елена</t>
  </si>
  <si>
    <t>ДН9 (16 апреля)</t>
  </si>
  <si>
    <t>Малецкий Владимир</t>
  </si>
  <si>
    <t>Пахомова Марина Александровна</t>
  </si>
  <si>
    <t>Илья Арасланов</t>
  </si>
  <si>
    <t>Мурзина Валерия Валерьевна</t>
  </si>
  <si>
    <t>Василий Пантюшин</t>
  </si>
  <si>
    <t>Камаев Дмитрий Алексеевич</t>
  </si>
  <si>
    <t>Сердитов Дмитрий</t>
  </si>
  <si>
    <t>Скрыпник Артем</t>
  </si>
  <si>
    <t>ДН10 (13 мая)</t>
  </si>
  <si>
    <t>Мерзлякова Екатерина</t>
  </si>
  <si>
    <t>М7 (18 апреля)</t>
  </si>
  <si>
    <t>Ф33 (20 мая</t>
  </si>
  <si>
    <t>Воеводин Павел</t>
  </si>
  <si>
    <t>Ольга Заикина</t>
  </si>
  <si>
    <t>2КС19 (6 мая)</t>
  </si>
  <si>
    <t>Олеся Сапрыкина</t>
  </si>
  <si>
    <t>Андрей Куркин</t>
  </si>
  <si>
    <t>Кулакова Елена Александровна</t>
  </si>
  <si>
    <t>Иван Артеменко</t>
  </si>
  <si>
    <t>2КС21 (27 мая)</t>
  </si>
  <si>
    <t>Ананьев Илья</t>
  </si>
  <si>
    <t>Светлана Царева</t>
  </si>
  <si>
    <t>ЛКС3 (6 мая)</t>
  </si>
  <si>
    <t>Иван Чуманов</t>
  </si>
  <si>
    <t>Э</t>
  </si>
  <si>
    <t>Мурашова Екатерина</t>
  </si>
  <si>
    <t>Мира Кисельгоф</t>
  </si>
  <si>
    <t>коворкер Телегина Катя</t>
  </si>
  <si>
    <t>8ч</t>
  </si>
  <si>
    <t>Оплата коворкинга Семенкин Костя</t>
  </si>
  <si>
    <t>Оплата коворкинга Пчелкин Андрей</t>
  </si>
  <si>
    <t>Кузнецов Евгений</t>
  </si>
  <si>
    <t>Шамонина Мария</t>
  </si>
  <si>
    <t>Червоноокий Алексей</t>
  </si>
  <si>
    <t>Арнаутова Галина</t>
  </si>
  <si>
    <t>Кулакова Алена</t>
  </si>
  <si>
    <t>Голубкова Марина</t>
  </si>
  <si>
    <t>Давыдова Евгения</t>
  </si>
  <si>
    <t>Дубинин Александр</t>
  </si>
  <si>
    <t>Антон Бударев</t>
  </si>
  <si>
    <t>Алексей Беляков</t>
  </si>
  <si>
    <t>25% курс БКС  Горбатюк Алсу</t>
  </si>
  <si>
    <t>25% курс БКС Дубинин Александр РЗ</t>
  </si>
  <si>
    <t>25% курс КЛ Кузнецов Евгений</t>
  </si>
  <si>
    <t>25% курс Т Зимина Анна</t>
  </si>
  <si>
    <t>25% курсТ Зорина Ирина</t>
  </si>
  <si>
    <t>25% курсТ Шамонина Мария</t>
  </si>
  <si>
    <t>25% курсБКС Червоноокий Алексей</t>
  </si>
  <si>
    <t>25% курсБКС Арноутова Галина</t>
  </si>
  <si>
    <t xml:space="preserve">25% курсКЛ Бударев Антон </t>
  </si>
  <si>
    <t>курс01(01апреля)</t>
  </si>
  <si>
    <t>25% курсРЗ Зимина Анна</t>
  </si>
  <si>
    <t>25% курсБКС Кулакова Алена</t>
  </si>
  <si>
    <t>25% курсБКС Седов Сергей</t>
  </si>
  <si>
    <t>25% курсБКС Айвозян Артур</t>
  </si>
  <si>
    <t>25% курсКЛ Зимина Анна</t>
  </si>
  <si>
    <t>25% курсКЛ Беляков Алексей</t>
  </si>
  <si>
    <t>25% курсРЗ Борисов Иван</t>
  </si>
  <si>
    <t>25% курс БКС Аветиков Павел</t>
  </si>
  <si>
    <t>25% курс БКС Михайлов Тимур</t>
  </si>
  <si>
    <t>вызов сантехников</t>
  </si>
  <si>
    <t>чистка канализации</t>
  </si>
  <si>
    <t>канцелярия</t>
  </si>
  <si>
    <t>бумага для принтера, файлы, карандаши</t>
  </si>
  <si>
    <t>Оплата технички</t>
  </si>
  <si>
    <t>абонемент, аванс</t>
  </si>
  <si>
    <t>Григорьев Сергей</t>
  </si>
  <si>
    <t>Брыкова Александра</t>
  </si>
  <si>
    <t>Васильева Людмила Борисовна</t>
  </si>
  <si>
    <t>Каприца Светлана</t>
  </si>
  <si>
    <t>МК "Табличка"</t>
  </si>
  <si>
    <t>Смирнова Элена</t>
  </si>
  <si>
    <t>МК "Скворечник"</t>
  </si>
  <si>
    <t>резьба, со скидкой</t>
  </si>
  <si>
    <t>МК "Полка"</t>
  </si>
  <si>
    <t>резьба 50%</t>
  </si>
  <si>
    <t>фрезер 8,9,15,16.04</t>
  </si>
  <si>
    <t>Слепцов Андрей</t>
  </si>
  <si>
    <t>Пушкин Роман</t>
  </si>
  <si>
    <t>Петрова Ирина</t>
  </si>
  <si>
    <t>2МК</t>
  </si>
  <si>
    <t>Смирнова Элена (Эля)</t>
  </si>
  <si>
    <t>2РЗ</t>
  </si>
  <si>
    <t>Илья Шамин</t>
  </si>
  <si>
    <t>2Т</t>
  </si>
  <si>
    <t>Андрей Слепцов</t>
  </si>
  <si>
    <t xml:space="preserve">токарка, 100% </t>
  </si>
  <si>
    <t>резьба, 100%</t>
  </si>
  <si>
    <t>Васильева Людмила</t>
  </si>
  <si>
    <t>коворкинг ( с 20.01 по 07.04)</t>
  </si>
  <si>
    <t>Костя,50%</t>
  </si>
  <si>
    <t>Солдатов Сергей (опл. По б/н)</t>
  </si>
  <si>
    <t>25,26.03,1,2.04 (2 часть)</t>
  </si>
  <si>
    <t>базовый по выходным (25,26.03,1,2.04)</t>
  </si>
  <si>
    <t>Чай, кофе, печеньки,салфетки</t>
  </si>
  <si>
    <t>Комус (радио, мешки д/мусора, картридж, оснастка..)</t>
  </si>
  <si>
    <t>жесткий диск</t>
  </si>
  <si>
    <t>видеоредактор</t>
  </si>
  <si>
    <t xml:space="preserve">логотип школы </t>
  </si>
  <si>
    <t>аптека (пластыри, салфетки гомостатич.. повязки..)</t>
  </si>
  <si>
    <t>фотографии</t>
  </si>
  <si>
    <t>индив.занятия</t>
  </si>
  <si>
    <t>Меркурий (строитель) (петли разьемные латунь, замок меб.)</t>
  </si>
  <si>
    <t>Деревяшка (щиты)</t>
  </si>
  <si>
    <t>доставка</t>
  </si>
  <si>
    <t>Резец для токарного станка</t>
  </si>
  <si>
    <t>Касторама (морилки, бруски)</t>
  </si>
  <si>
    <t>Инфраком (фреза, разметчики)</t>
  </si>
  <si>
    <t>Масло (купил Костя), 4,5 л.</t>
  </si>
  <si>
    <t>Леруа (органайзер,шлиф.ленты, круги,накл.петли,шканты,саморезы для петель, дюпели,скотч, лак тонир.,сверло перьев.,розетки,масло колер,стрейч,полкодержат,шлиф.бумага в рулонах,</t>
  </si>
  <si>
    <t>патрон к токарнику</t>
  </si>
  <si>
    <t>доска (липа, дуб)</t>
  </si>
  <si>
    <t>доставка доски</t>
  </si>
  <si>
    <t>подошва Макита шлиф.маш.</t>
  </si>
  <si>
    <t>Ф возврат</t>
  </si>
  <si>
    <t>Шардин Сергей</t>
  </si>
  <si>
    <t>Воробьев Константин</t>
  </si>
  <si>
    <t xml:space="preserve">МК Лампа </t>
  </si>
  <si>
    <t>Малышева Елена Николаевна</t>
  </si>
  <si>
    <t>Орлова Наталия</t>
  </si>
  <si>
    <t>Андрей Коржун</t>
  </si>
  <si>
    <t>Кирилл Пигарев</t>
  </si>
  <si>
    <t>Харитонова Оля</t>
  </si>
  <si>
    <t>аб.с 13.04</t>
  </si>
  <si>
    <t>Новиков Дима</t>
  </si>
  <si>
    <t>аб.с 11.04</t>
  </si>
  <si>
    <t>Туманов Дмитрий</t>
  </si>
  <si>
    <t>аб.с 7.04</t>
  </si>
  <si>
    <t>аб.с 5.4</t>
  </si>
  <si>
    <t>доплата за аб</t>
  </si>
  <si>
    <t>Шелехов Евгений</t>
  </si>
  <si>
    <t>за Малышеву Е.</t>
  </si>
  <si>
    <t>за Орлову Н</t>
  </si>
  <si>
    <t>за Шардина С.</t>
  </si>
  <si>
    <t>за Коржун А.</t>
  </si>
  <si>
    <t>за Воробьева К</t>
  </si>
  <si>
    <t>з/п за 03-04.04</t>
  </si>
  <si>
    <t>за Пигарева К</t>
  </si>
  <si>
    <t>за 01-02.04</t>
  </si>
  <si>
    <t>за Борзенкова Виктора</t>
  </si>
  <si>
    <t>за Айвазяна А. Слэбы</t>
  </si>
  <si>
    <t xml:space="preserve">Политаевой Ларисе </t>
  </si>
  <si>
    <t>за Зотову Юлю Слэбы</t>
  </si>
  <si>
    <t>за Шиловских Андрея</t>
  </si>
  <si>
    <t>за Ордина Александра</t>
  </si>
  <si>
    <t>за Пугачеву Н. МК Полка 11.03</t>
  </si>
  <si>
    <t>за Зайцева Петра МК Полка 16.03</t>
  </si>
  <si>
    <t>3 ч у Ал-ра Павл-ча</t>
  </si>
  <si>
    <t>Краска штемпельная</t>
  </si>
  <si>
    <t>Полотенца, салфетки</t>
  </si>
  <si>
    <t>На подарок</t>
  </si>
  <si>
    <t>Волгтну</t>
  </si>
  <si>
    <t>Продукты на субботник</t>
  </si>
  <si>
    <t>Доставка шлифматериала</t>
  </si>
  <si>
    <t>по чеку за петли для Веры</t>
  </si>
  <si>
    <t>Ларисе Политаевой</t>
  </si>
  <si>
    <t>по чеку (на курс по Эпоксидке)</t>
  </si>
  <si>
    <t>200 мм - 4 шт Барков</t>
  </si>
  <si>
    <t>4 мм - 0.5 л Барков</t>
  </si>
  <si>
    <t>250 мм - 1 шт Новиков Д</t>
  </si>
  <si>
    <t>за 08-09.4</t>
  </si>
  <si>
    <t>за 10.04</t>
  </si>
  <si>
    <t>200 мм - 1 шт (Макарова)</t>
  </si>
  <si>
    <t>Полумордвинов доплата за 10 мм - 1 шт</t>
  </si>
  <si>
    <t>Макарова М. 250 - 2 шт</t>
  </si>
  <si>
    <t>Лосева А. 10 мм- 1 шт</t>
  </si>
  <si>
    <t>Полумордвинов п/оплата за 10 мм - 1 шт</t>
  </si>
  <si>
    <t>Лосева - 200 -5 шт</t>
  </si>
  <si>
    <t>Лосева - 250 - 4 шт</t>
  </si>
  <si>
    <t>Лосева - 300 - 2 шт</t>
  </si>
  <si>
    <t>Барков (по себестоимости)</t>
  </si>
  <si>
    <t>Эмаль белая</t>
  </si>
  <si>
    <t>Расходники на базовый</t>
  </si>
  <si>
    <t>для курса по эпоксидки</t>
  </si>
  <si>
    <t xml:space="preserve">Расходный материал </t>
  </si>
  <si>
    <t>для курса по эпоксидке (смола, отвердитель, люминофор)</t>
  </si>
  <si>
    <t>Люминофор</t>
  </si>
  <si>
    <t xml:space="preserve">для курса по эпоксидке </t>
  </si>
  <si>
    <t>тройник, трубы</t>
  </si>
  <si>
    <t>подшипник д/торцовки</t>
  </si>
  <si>
    <t>биты удлиненные</t>
  </si>
  <si>
    <t>по чеку - набор бит</t>
  </si>
  <si>
    <t>винтовая пара на тиски</t>
  </si>
  <si>
    <t>по чеку - соединит.муфта для компрессора</t>
  </si>
  <si>
    <t xml:space="preserve">по чеку - хомут </t>
  </si>
  <si>
    <t>по чеку - шланг для компрессора</t>
  </si>
  <si>
    <t>Налог за 2016</t>
  </si>
  <si>
    <t>Линейка для раскроя</t>
  </si>
  <si>
    <t>Электроинструмент в лагерь</t>
  </si>
  <si>
    <t>Благодадских Владимир Александрович</t>
  </si>
  <si>
    <t>аванс за апрель</t>
  </si>
  <si>
    <t>Гаджиев Марат</t>
  </si>
  <si>
    <t>Величко Максим</t>
  </si>
  <si>
    <t>Диков Владимир</t>
  </si>
  <si>
    <t>Бегинин Антон</t>
  </si>
  <si>
    <t>ПКС33 (6 мая)</t>
  </si>
  <si>
    <t>Томина Элина</t>
  </si>
  <si>
    <t>ПКС32 (29 апреля)</t>
  </si>
  <si>
    <t>Симонова Ирина Александровна</t>
  </si>
  <si>
    <t>Чамурдан Идем Хайат</t>
  </si>
  <si>
    <t>Никитина Светлана</t>
  </si>
  <si>
    <t>Назарова Елена</t>
  </si>
  <si>
    <t>Галимзянова Алия</t>
  </si>
  <si>
    <t>М8 (16 мая)</t>
  </si>
  <si>
    <t>Гаркина Надежда</t>
  </si>
  <si>
    <t>Михаил Самко</t>
  </si>
  <si>
    <t>Наумова Ольга</t>
  </si>
  <si>
    <t>ЛКС</t>
  </si>
  <si>
    <t>Кириллов Дмитрий Вячеславович</t>
  </si>
  <si>
    <t>ПКС34 (20 мая)</t>
  </si>
  <si>
    <t>Чугуй Наталья</t>
  </si>
  <si>
    <t>Шорина Екатерина</t>
  </si>
  <si>
    <t>Евгения Родионова</t>
  </si>
  <si>
    <t>Торопова Екатерина</t>
  </si>
  <si>
    <t>Беляев Дмитрий</t>
  </si>
  <si>
    <t>Дорофеева Ольга</t>
  </si>
  <si>
    <t>Херсонский Станислав Анатольевич</t>
  </si>
  <si>
    <t>Ф32 (6 мая)</t>
  </si>
  <si>
    <t>Лисовская Надежда</t>
  </si>
  <si>
    <t>Балашов Вадим</t>
  </si>
  <si>
    <t>Ханинева Юлия Викторовна</t>
  </si>
  <si>
    <t>Ф33 (20 мая)</t>
  </si>
  <si>
    <t>Колышев Максим Викторович</t>
  </si>
  <si>
    <t>КС52 (6 мая)</t>
  </si>
  <si>
    <t>Ковченков Сергей Александрович</t>
  </si>
  <si>
    <t>Евгения Нехаева</t>
  </si>
  <si>
    <t>Р18 (20 мая)</t>
  </si>
  <si>
    <t>Станислав Басай</t>
  </si>
  <si>
    <t>2КС20 (13 мая)</t>
  </si>
  <si>
    <t>Муравьева Екатерина</t>
  </si>
  <si>
    <t>Бондаренко Елена</t>
  </si>
  <si>
    <t>Наталья Лучанинова</t>
  </si>
  <si>
    <t>Юлина Елена</t>
  </si>
  <si>
    <t>Такси до Лагеря</t>
  </si>
  <si>
    <t>Электричка до Лагеря</t>
  </si>
  <si>
    <t>Корягина Ксения</t>
  </si>
  <si>
    <t>Слепцов Сергей</t>
  </si>
  <si>
    <t xml:space="preserve">сертификат на МК </t>
  </si>
  <si>
    <t>Строкина Елена</t>
  </si>
  <si>
    <t>Ахалкина Елена</t>
  </si>
  <si>
    <t>Слэбы</t>
  </si>
  <si>
    <t>Таранда Витаутас</t>
  </si>
  <si>
    <t>Железнова Наталия</t>
  </si>
  <si>
    <t>Александр Витковский</t>
  </si>
  <si>
    <t>Динара Юмадилова</t>
  </si>
  <si>
    <t>Игорь Федотченко</t>
  </si>
  <si>
    <t>Анна Сергеева</t>
  </si>
  <si>
    <t>Зотова Юля</t>
  </si>
  <si>
    <t>Макарова Мария</t>
  </si>
  <si>
    <t>аб.с 17.04</t>
  </si>
  <si>
    <t>аб.с 18.04</t>
  </si>
  <si>
    <t>Петракова Юля</t>
  </si>
  <si>
    <t>за Витковского А</t>
  </si>
  <si>
    <t>за 6-9.05</t>
  </si>
  <si>
    <t>за Федотченко И</t>
  </si>
  <si>
    <t>за Юмадилову Д</t>
  </si>
  <si>
    <t>за Корягину К</t>
  </si>
  <si>
    <t>Леше</t>
  </si>
  <si>
    <t>за 15.04</t>
  </si>
  <si>
    <t>Подколзину Саше</t>
  </si>
  <si>
    <t>за Кислову Л.</t>
  </si>
  <si>
    <t>за Ордина</t>
  </si>
  <si>
    <t>за КалмыковаА</t>
  </si>
  <si>
    <t>за Гончарову А</t>
  </si>
  <si>
    <t>за Морозову Д</t>
  </si>
  <si>
    <t>з/п за 16.04</t>
  </si>
  <si>
    <t>за Слепцова С</t>
  </si>
  <si>
    <t>за Андреева МК Полка</t>
  </si>
  <si>
    <t>з/п за 15-23.04</t>
  </si>
  <si>
    <t>за МК Клатч 23.4 Евсенков А</t>
  </si>
  <si>
    <t>за Сергееву А</t>
  </si>
  <si>
    <t>за МК Лампа - Буланаева</t>
  </si>
  <si>
    <t>за Тугушеву Ю</t>
  </si>
  <si>
    <t>за Тугушева Р.</t>
  </si>
  <si>
    <t>за 15-16.04</t>
  </si>
  <si>
    <t>за Строкину Е</t>
  </si>
  <si>
    <t>подносы д/Веры</t>
  </si>
  <si>
    <t>вешалки д/Веры</t>
  </si>
  <si>
    <t>дверцы стеллажа д/Веры</t>
  </si>
  <si>
    <t>з/п зп 01.04</t>
  </si>
  <si>
    <t>за Бакина</t>
  </si>
  <si>
    <t>за Дроздову</t>
  </si>
  <si>
    <t>за 01-04.04</t>
  </si>
  <si>
    <t>за Куркина</t>
  </si>
  <si>
    <t>за 1-8.04</t>
  </si>
  <si>
    <t>Кислова Елена</t>
  </si>
  <si>
    <t>2.5 ч у Ал. Павл.</t>
  </si>
  <si>
    <t xml:space="preserve">Сверла </t>
  </si>
  <si>
    <t>Расптловка фанеры</t>
  </si>
  <si>
    <t>Печенье, т/бумага</t>
  </si>
  <si>
    <t>План эвакуации</t>
  </si>
  <si>
    <t>для Преображенки</t>
  </si>
  <si>
    <t>Печать договора для ученика</t>
  </si>
  <si>
    <t>Полотенца бум</t>
  </si>
  <si>
    <t xml:space="preserve">Саморезы, уголки </t>
  </si>
  <si>
    <t>Проушиныдля замков</t>
  </si>
  <si>
    <t>Печенье , полотенца</t>
  </si>
  <si>
    <t xml:space="preserve">Петли, замки </t>
  </si>
  <si>
    <t>для стола в покрасочной</t>
  </si>
  <si>
    <t xml:space="preserve">Печать договора </t>
  </si>
  <si>
    <t>для ученика</t>
  </si>
  <si>
    <t>Печенье, сахар, полотенце</t>
  </si>
  <si>
    <t xml:space="preserve">Доставка фанеры </t>
  </si>
  <si>
    <t>Кофе, сахар, т/бумага, чай</t>
  </si>
  <si>
    <t>Доставка табуретов для Веры</t>
  </si>
  <si>
    <t>Т/бумага, ср-во для очистки окон</t>
  </si>
  <si>
    <t>Маркова Настя</t>
  </si>
  <si>
    <t>хранение изделия</t>
  </si>
  <si>
    <t>145 мм - 1,5 шт</t>
  </si>
  <si>
    <t>100 мм - 1 шт</t>
  </si>
  <si>
    <t>21 мм - 2 шт</t>
  </si>
  <si>
    <t>Смола</t>
  </si>
  <si>
    <t>доплата за перерасход по курсу Слэбы</t>
  </si>
  <si>
    <t>за 2-4.5</t>
  </si>
  <si>
    <t>100 мм - 6 шт</t>
  </si>
  <si>
    <t>за 29.4-01.5</t>
  </si>
  <si>
    <t>6 мм - 1 лист</t>
  </si>
  <si>
    <t>4 мм - 0.5 л Гесс</t>
  </si>
  <si>
    <t>Диски шлиф</t>
  </si>
  <si>
    <t>30 мм - 1 шт</t>
  </si>
  <si>
    <t>200 мм - 2 шт</t>
  </si>
  <si>
    <t>за 20.4</t>
  </si>
  <si>
    <t>300 - 2 шт (Ставицкая)</t>
  </si>
  <si>
    <t>200 - 2 шт (Ставицкая)</t>
  </si>
  <si>
    <t>доплата за перерасход смолы на курсе Слэбы Бобриков</t>
  </si>
  <si>
    <t>доплата за перерасход смолы на курсе Слэбы</t>
  </si>
  <si>
    <t>за 19.04</t>
  </si>
  <si>
    <t>за 18.04</t>
  </si>
  <si>
    <t>за 17.4</t>
  </si>
  <si>
    <t>21 мм - 1 шт Салтыков</t>
  </si>
  <si>
    <t>за 12.4</t>
  </si>
  <si>
    <t>за 13.04</t>
  </si>
  <si>
    <t>за 14.4</t>
  </si>
  <si>
    <t>100 мм - 1.5 м - Полумордвинов</t>
  </si>
  <si>
    <t>Пленка для курса Слэбы</t>
  </si>
  <si>
    <t>для курса Фрезера (по чеку Сергею)</t>
  </si>
  <si>
    <t>Эмаль черная</t>
  </si>
  <si>
    <t>для курса "Слэбы"</t>
  </si>
  <si>
    <t>Винты, фрезы</t>
  </si>
  <si>
    <t>для курса "Детская мебель"</t>
  </si>
  <si>
    <t>Расходники по слэбам</t>
  </si>
  <si>
    <t>Расходники для реставрации</t>
  </si>
  <si>
    <t>Краска и уйатспирит для Веры</t>
  </si>
  <si>
    <t>Лак для Базового</t>
  </si>
  <si>
    <t>малярная лента, паста, акрил</t>
  </si>
  <si>
    <t>Табуреты и консоли для Веры</t>
  </si>
  <si>
    <t>редуктор на торцовку</t>
  </si>
  <si>
    <t>пылесос из Леруа</t>
  </si>
  <si>
    <t>Заточка дисковых пил</t>
  </si>
  <si>
    <t>10.05-10.06</t>
  </si>
  <si>
    <t>Поповцев Сергей</t>
  </si>
  <si>
    <t>04.05-04.06</t>
  </si>
  <si>
    <t>Наумков Евгений</t>
  </si>
  <si>
    <t>28.04-28.05</t>
  </si>
  <si>
    <t>27.04-27.05</t>
  </si>
  <si>
    <t>Кондратенко Андрей</t>
  </si>
  <si>
    <t>столярка вых (6,7,8,9.05)</t>
  </si>
  <si>
    <t>Ханинеев Максим</t>
  </si>
  <si>
    <t>Петрова Марина</t>
  </si>
  <si>
    <t>базовый курс, будни</t>
  </si>
  <si>
    <t>Парунова Янина</t>
  </si>
  <si>
    <t>Братишевский Максим</t>
  </si>
  <si>
    <t>базовый курс будни, подросток</t>
  </si>
  <si>
    <t>Мохов Дмитрий</t>
  </si>
  <si>
    <t>столярка вых (22,23,29,30.04)</t>
  </si>
  <si>
    <t>Андреева Татьяна</t>
  </si>
  <si>
    <t>Андрей Кондратенко</t>
  </si>
  <si>
    <t>2РЗ;</t>
  </si>
  <si>
    <t>Петрова Марина Владимировна</t>
  </si>
  <si>
    <t>Ахмадеева Ольга Александровна</t>
  </si>
  <si>
    <t>Парунова Янина Александровна</t>
  </si>
  <si>
    <t>2МК;</t>
  </si>
  <si>
    <t>Сафарян Игорь Владимирович</t>
  </si>
  <si>
    <t>2Т;</t>
  </si>
  <si>
    <t>Дмитрий Мохов</t>
  </si>
  <si>
    <t>Эдгус-Загорская Анна Михайловна</t>
  </si>
  <si>
    <t>Татьяна Андреева</t>
  </si>
  <si>
    <t>6,7,8,9.05 2 часть</t>
  </si>
  <si>
    <t>базовый курс будни, 2 часть</t>
  </si>
  <si>
    <t>6,7,8,9.05 1 часть</t>
  </si>
  <si>
    <t>Сафарян Игорь</t>
  </si>
  <si>
    <t>22,23,29,30.04 2 часть</t>
  </si>
  <si>
    <t>базовый курс будни, 1 часть</t>
  </si>
  <si>
    <t>Ахмадиева Ольга</t>
  </si>
  <si>
    <t>Гордеев Вадим</t>
  </si>
  <si>
    <t>22,23,29,30.04 1 часть</t>
  </si>
  <si>
    <t>Лента (кофе, чай, пакеты д/мусора, однораз.ложки)</t>
  </si>
  <si>
    <t>ТДМ (петли вкл./накл)</t>
  </si>
  <si>
    <t>Леруа (кисточки,мешки д/мусора, фанера, пропитка)</t>
  </si>
  <si>
    <t>Строитель (нераз петли)</t>
  </si>
  <si>
    <t>Касторама (струбцины, морилки, лента молярная, линейки мет.,петли двер., пилки д/лобзика)</t>
  </si>
  <si>
    <t>Леруа (панель д/шкафчика, абр.губки, шлиф.диски, шканты, стрейч, скотч, маски, молярная лента, шлиф.лента, шпатлевка, лак тон.меб.)</t>
  </si>
  <si>
    <t>3ч</t>
  </si>
  <si>
    <t>КС29(29 апреля)</t>
  </si>
  <si>
    <t>Анна Буланова</t>
  </si>
  <si>
    <t>пожарные пренадлежности</t>
  </si>
  <si>
    <t>кронштэйн для огнетушителей,самоклеющися знак, табличька "Выход"</t>
  </si>
  <si>
    <t>материал</t>
  </si>
  <si>
    <t>25% курс КЛ Кащеев Вадим</t>
  </si>
  <si>
    <t>25% курс БКС Кулакова Алена</t>
  </si>
  <si>
    <t>Бут Дмитрий Леонидович</t>
  </si>
  <si>
    <t>ЗП Летний лагерь</t>
  </si>
  <si>
    <t>курс15(15апреля) Миша Барков</t>
  </si>
  <si>
    <t>Комиссия за перевод на ИП</t>
  </si>
  <si>
    <t>Есин Константин</t>
  </si>
  <si>
    <t>ФР;</t>
  </si>
  <si>
    <t>Лебедко Ольга</t>
  </si>
  <si>
    <t>Гольмгрейн Людмила Анатольевна</t>
  </si>
  <si>
    <t>Осадчук Лиана Владимировна</t>
  </si>
  <si>
    <t>Дударев Валерий</t>
  </si>
  <si>
    <t>2Ф3 (10 июня)</t>
  </si>
  <si>
    <t>Елена Кондрашова</t>
  </si>
  <si>
    <t>Амиров Герман Маратович</t>
  </si>
  <si>
    <t>Панайотис Яннакопулос (Такис)</t>
  </si>
  <si>
    <t>Дмитрий Денискин</t>
  </si>
  <si>
    <t>Ф34 (3 июня)</t>
  </si>
  <si>
    <t>Исакова Ксения</t>
  </si>
  <si>
    <t>Милидеева Елизавета Романовна</t>
  </si>
  <si>
    <t>Миронова Ксения</t>
  </si>
  <si>
    <t>Р19 (3 июня)</t>
  </si>
  <si>
    <t>Гончарова Наталья Павловна</t>
  </si>
  <si>
    <t>ДН11 (27 мая)</t>
  </si>
  <si>
    <t>Жогина Анна</t>
  </si>
  <si>
    <t>12.05-12.06</t>
  </si>
  <si>
    <t>Никольский Сергей</t>
  </si>
  <si>
    <t>углубл.фрезер</t>
  </si>
  <si>
    <t>13,20,21.05 1 часть</t>
  </si>
  <si>
    <t>Ремонт фрезера</t>
  </si>
  <si>
    <t>не школьный</t>
  </si>
  <si>
    <t>Ремонт лобзикового станка</t>
  </si>
  <si>
    <t>кофе</t>
  </si>
  <si>
    <t>сахар, пряники</t>
  </si>
  <si>
    <t>стальная щетка, лак защитно-декор., удлинитель, набор рашпил. по дереву</t>
  </si>
  <si>
    <t>половина листа</t>
  </si>
  <si>
    <t>щит 300*1200</t>
  </si>
  <si>
    <t>доска 30*145*3000</t>
  </si>
  <si>
    <t>Леруа (запоры д/ящика,шканты,навесы меб.)</t>
  </si>
  <si>
    <t>Леруа (лак, ВД-40, петли карточные)</t>
  </si>
  <si>
    <t>2ФБП</t>
  </si>
  <si>
    <t>Кристина Юст</t>
  </si>
  <si>
    <t>Попов Олег</t>
  </si>
  <si>
    <t>Алексей Сыщиков</t>
  </si>
  <si>
    <t>Федотенко Татьяна</t>
  </si>
  <si>
    <t>аб с 22.05 по 07.07 на 1 мес</t>
  </si>
  <si>
    <t>аб с 17.05</t>
  </si>
  <si>
    <t>аб.с 16.05</t>
  </si>
  <si>
    <t>аб.с 11.05</t>
  </si>
  <si>
    <t>за 13.05</t>
  </si>
  <si>
    <t>за Куликову И. (выдана 16.11.16, отсутствует в бюджете с 25.11.16)</t>
  </si>
  <si>
    <t>за Юст Кристину</t>
  </si>
  <si>
    <t>за 6.05</t>
  </si>
  <si>
    <t>за Зотову Юлю</t>
  </si>
  <si>
    <t>за Кондрашову Елену</t>
  </si>
  <si>
    <t>за вешалки д/Веры 2 шт</t>
  </si>
  <si>
    <t>за разд. Доски 4 шт</t>
  </si>
  <si>
    <t>за Сыщикова А</t>
  </si>
  <si>
    <t>за Попова Олега</t>
  </si>
  <si>
    <t>за Лукину Анну (3600р налом, 1600р- остаток сертификата)</t>
  </si>
  <si>
    <t>за Козлову Ольгу</t>
  </si>
  <si>
    <t>Орлова</t>
  </si>
  <si>
    <t>5,1 ч у Подколзина Саши</t>
  </si>
  <si>
    <t>Саморезы по металлу, шпатлевка</t>
  </si>
  <si>
    <t>за 13-14.05</t>
  </si>
  <si>
    <t>50х30 - 2 шт Макарова</t>
  </si>
  <si>
    <t>10 мм - 1 шт Макарова</t>
  </si>
  <si>
    <t>100 мм - 0.5 шт - Ольге</t>
  </si>
  <si>
    <t>бук 1400х400 - 1 шт - Ольге</t>
  </si>
  <si>
    <t>за 10-11.05</t>
  </si>
  <si>
    <t>200 мм - 4 шт Волгин</t>
  </si>
  <si>
    <t>250 мм - 2 шт Волгин</t>
  </si>
  <si>
    <t>8 мм - 1 шт Волгин</t>
  </si>
  <si>
    <t>газовые балончики</t>
  </si>
  <si>
    <t>Политаевой по чеку</t>
  </si>
  <si>
    <t>фурнитура для детской мебели</t>
  </si>
  <si>
    <t>полировальные диски для слэбов</t>
  </si>
  <si>
    <t>доски для слэбов</t>
  </si>
  <si>
    <t>за Потемкину Е</t>
  </si>
  <si>
    <t>коворкер Дороничев Максим</t>
  </si>
  <si>
    <t>месяц</t>
  </si>
  <si>
    <t>коворкер Зорина Ирина</t>
  </si>
  <si>
    <t>сдача</t>
  </si>
  <si>
    <t>25% курс Т Зорина Ирина</t>
  </si>
  <si>
    <t>25% курс РЗ Дубинин Александр</t>
  </si>
  <si>
    <t>КС06(06 мая)</t>
  </si>
  <si>
    <t>25% Егоров Егор БКС</t>
  </si>
  <si>
    <t>25% Червоноокий Алексей БКС</t>
  </si>
  <si>
    <t>25% Арнаутова Галина БКС</t>
  </si>
  <si>
    <t>25% Беляков Алексей КЛ</t>
  </si>
  <si>
    <t>Доплата за курс БКС Шиловских Андрей</t>
  </si>
  <si>
    <t>розетки</t>
  </si>
  <si>
    <t>14шт</t>
  </si>
  <si>
    <t>Дмитрий Ковалев</t>
  </si>
  <si>
    <t>долг</t>
  </si>
  <si>
    <t>Платонова Галина Геннадьевна</t>
  </si>
  <si>
    <t>Чугунников Сергей Леонидович</t>
  </si>
  <si>
    <t>ПКС36 (17 июня)</t>
  </si>
  <si>
    <t>Александр Агафонов</t>
  </si>
  <si>
    <t>Иваницкая Марина</t>
  </si>
  <si>
    <t>Жуканина Нина Яковлевна</t>
  </si>
  <si>
    <t>ПКС35 (3 июня)</t>
  </si>
  <si>
    <t>Забелин Антон Алексеевич</t>
  </si>
  <si>
    <t>Екатерина Собакинских</t>
  </si>
  <si>
    <t>Лихтман Любовь Сергеевна</t>
  </si>
  <si>
    <t>Шардина Наталья Вячеславовна</t>
  </si>
  <si>
    <t>Билялов Эльдар</t>
  </si>
  <si>
    <t>Коротков Максим Юрьевич</t>
  </si>
  <si>
    <t>Екатерина Филиппенко</t>
  </si>
  <si>
    <t>ПКС37 (1 июля)</t>
  </si>
  <si>
    <t>Емельянов Петр Николаевич</t>
  </si>
  <si>
    <t>Кулакова Мария</t>
  </si>
  <si>
    <t>Аханянова Оксана Георгиевна</t>
  </si>
  <si>
    <t>КС53 (17 июня)</t>
  </si>
  <si>
    <t>Ф36 (1 июля)</t>
  </si>
  <si>
    <t>Меркулова Наталья</t>
  </si>
  <si>
    <t>Кавалькова Вера Борисовна</t>
  </si>
  <si>
    <t>Новожилов Александр</t>
  </si>
  <si>
    <t>8 часов</t>
  </si>
  <si>
    <t xml:space="preserve">Наталья </t>
  </si>
  <si>
    <t>токарка, 50%</t>
  </si>
  <si>
    <t>Наталья</t>
  </si>
  <si>
    <t>токарка, 1часть</t>
  </si>
  <si>
    <t>Перунова Янина</t>
  </si>
  <si>
    <t>13,20,21.05 2 часть</t>
  </si>
  <si>
    <t>Касторама (изолента,бум.скотч,навесы для плакатов)</t>
  </si>
  <si>
    <t>коворкер Пчелкин Андрей</t>
  </si>
  <si>
    <t>Седов Сергей</t>
  </si>
  <si>
    <t>Илья Романов</t>
  </si>
  <si>
    <t>ПКСБ;</t>
  </si>
  <si>
    <t>Алексей Юрьевич Гришин</t>
  </si>
  <si>
    <t>Владимир Попов</t>
  </si>
  <si>
    <t>Куликов Илья Константинович</t>
  </si>
  <si>
    <t>25% курсБКС Романов Илья</t>
  </si>
  <si>
    <t>25% курс БКС Гришин Алексей</t>
  </si>
  <si>
    <t>25% курс КЛ Махонин Сергей</t>
  </si>
  <si>
    <t>25% курс КЛ Попов Владимир</t>
  </si>
  <si>
    <t>25% курс КЛ Куликов Илья</t>
  </si>
  <si>
    <t>25% курс Т Седов Сергей</t>
  </si>
  <si>
    <t>фрезы</t>
  </si>
  <si>
    <t>7 наименований</t>
  </si>
  <si>
    <t>краска белая,шканты,саморезы,лак,колер различных цветов,цветной воск,лак для мебели,клей.</t>
  </si>
  <si>
    <t>Трофимов Антон</t>
  </si>
  <si>
    <t>Халина Анастасия</t>
  </si>
  <si>
    <t>Губина Елена</t>
  </si>
  <si>
    <t>Кочергина Юлия</t>
  </si>
  <si>
    <t>Богомолова Надежда Викторовна</t>
  </si>
  <si>
    <t>аб.с 23.05</t>
  </si>
  <si>
    <t>вешалки д/Аси</t>
  </si>
  <si>
    <t>за Кочергину Ю</t>
  </si>
  <si>
    <t>за Некрасову М</t>
  </si>
  <si>
    <t>за Куркина А (Ф)</t>
  </si>
  <si>
    <t>за Куркина А (Т)</t>
  </si>
  <si>
    <t>за Халину Анастасию</t>
  </si>
  <si>
    <t>за Петракову Юлю</t>
  </si>
  <si>
    <t>за Федотенко Т</t>
  </si>
  <si>
    <t>Салфетки</t>
  </si>
  <si>
    <t>Доставка фанеры на Самокатную</t>
  </si>
  <si>
    <t>Доставка фанеры на Преображенку</t>
  </si>
  <si>
    <t>Чай, кофе, т/бумага, полотенца</t>
  </si>
  <si>
    <t>Мыло</t>
  </si>
  <si>
    <t>6 мм - 0.5 шт</t>
  </si>
  <si>
    <t>4 мм - 1 шт, Баркову</t>
  </si>
  <si>
    <t>100 мм - 1 шт Баркову</t>
  </si>
  <si>
    <t>за 20-21.05</t>
  </si>
  <si>
    <t>за 12.05</t>
  </si>
  <si>
    <t>за 15-19.05</t>
  </si>
  <si>
    <t>доплата за перерасход по Слэбам</t>
  </si>
  <si>
    <t>100 мм - 1 шт, Шардин</t>
  </si>
  <si>
    <t>145 мм - 0,5 шт Шардин</t>
  </si>
  <si>
    <t>Ларисе по чеку</t>
  </si>
  <si>
    <t>расходники по курсу Слэбы</t>
  </si>
  <si>
    <t>на Базовый + светильники на потолок</t>
  </si>
  <si>
    <t>на Самокатную и Преображенку</t>
  </si>
  <si>
    <t>Стопорная шайба на фрезер</t>
  </si>
  <si>
    <t>с доставкой</t>
  </si>
  <si>
    <t>Перепрошивка принтера</t>
  </si>
  <si>
    <t>Сертификаты</t>
  </si>
  <si>
    <t>Уланов Ярослав Игоревич</t>
  </si>
  <si>
    <t>Ф38 (29 июля)</t>
  </si>
  <si>
    <t>Никита Алехин</t>
  </si>
  <si>
    <t>Смышляев Виктор Иванович</t>
  </si>
  <si>
    <t>Смышляев Григорий</t>
  </si>
  <si>
    <t>2КС22 (24 июня)</t>
  </si>
  <si>
    <t>ПКС37 (1 июkя)</t>
  </si>
  <si>
    <t>Шайнога Ирина</t>
  </si>
  <si>
    <t>Валентин Толкунов</t>
  </si>
  <si>
    <t>Кудасов Вадим Александрович</t>
  </si>
  <si>
    <t>Быковский Роман Сергеевич</t>
  </si>
  <si>
    <t>Кондратьев Алексей</t>
  </si>
  <si>
    <t>Мануйлова Оксана Юрьевна</t>
  </si>
  <si>
    <t>Иванов Роман</t>
  </si>
  <si>
    <t xml:space="preserve">Муравьева Татьяна </t>
  </si>
  <si>
    <t>Андрей Стрельников</t>
  </si>
  <si>
    <t>за Шобат Николаю</t>
  </si>
  <si>
    <t>за Трофимова Антона</t>
  </si>
  <si>
    <t>за Меркулову Лену</t>
  </si>
  <si>
    <t>за 27-28.05</t>
  </si>
  <si>
    <t>за Лукину Анну</t>
  </si>
  <si>
    <t>за 29.4-13.5</t>
  </si>
  <si>
    <t>4 ч у Подколзина Саши</t>
  </si>
  <si>
    <t>Салфетки, полотенца</t>
  </si>
  <si>
    <t>Распечатка списка оборудования</t>
  </si>
  <si>
    <t>27-28.05</t>
  </si>
  <si>
    <t>10 мм - 1 шт Баркову</t>
  </si>
  <si>
    <t>Волгину по чеку</t>
  </si>
  <si>
    <t>для верстака</t>
  </si>
  <si>
    <t>табуреты 4шт, консоли 6 шт</t>
  </si>
  <si>
    <t>Асе</t>
  </si>
  <si>
    <t>расходники по курсу Мозаика</t>
  </si>
  <si>
    <t>Щетки для торцовки</t>
  </si>
  <si>
    <t>Полотенца, т/бум., печенье</t>
  </si>
  <si>
    <t>Мат-лы на Слэбы</t>
  </si>
  <si>
    <t>смола, отвердитель, шприц, стаканы</t>
  </si>
  <si>
    <t>частичная оплата курса  остальная часть выплаты 2 июня</t>
  </si>
  <si>
    <t>Нгуен Лонг</t>
  </si>
  <si>
    <t>пластина для крепления фрезера "тритон"</t>
  </si>
  <si>
    <t>Шадрина Наталья</t>
  </si>
  <si>
    <t>столярка вых (27,28.05,3,4.06)</t>
  </si>
  <si>
    <t>Бондаренко Сергей</t>
  </si>
  <si>
    <t>Сергей Бондаренко</t>
  </si>
  <si>
    <t>27,28,3,4 (1 часть)</t>
  </si>
  <si>
    <t>углубл.фрезер, 2 часть</t>
  </si>
  <si>
    <t>фрезер, 2 часть</t>
  </si>
  <si>
    <t>мешки для пылесоса</t>
  </si>
  <si>
    <t>масло, воск, колер к маслу</t>
  </si>
  <si>
    <t>ТДМ (петли накл)</t>
  </si>
  <si>
    <t>Касторама (кисти, сверла, скобы к степл., пилки лоб., саморезы желтые, шлиф.лента, тряпки, рулон ножд.бумаги, мешки д/мусора, дюбели)</t>
  </si>
  <si>
    <t>Виктория Склизкова</t>
  </si>
  <si>
    <t>Виктория Затолокина</t>
  </si>
  <si>
    <t>ПКС39 (29 июля)</t>
  </si>
  <si>
    <t>Ольга Смирнова</t>
  </si>
  <si>
    <t>Светлана Шубина</t>
  </si>
  <si>
    <t>ПДТ;</t>
  </si>
  <si>
    <t>Мурашко Ольга Петровна</t>
  </si>
  <si>
    <t>25%курс Т Шмонина Марина</t>
  </si>
  <si>
    <t>25%курс РЗ Борисов Иван</t>
  </si>
  <si>
    <t>25% курс БКС Нгун Лонг</t>
  </si>
  <si>
    <t>25% курс Гришин Алексей</t>
  </si>
  <si>
    <t>25% курс Романов Илья</t>
  </si>
  <si>
    <t>Вода,ложки,вилки,питание</t>
  </si>
  <si>
    <t>01.06-01.07</t>
  </si>
  <si>
    <t xml:space="preserve">детский на 2 недели </t>
  </si>
  <si>
    <t>аванс, фрезер по вых.</t>
  </si>
  <si>
    <t>Кадырбаев Азамат</t>
  </si>
  <si>
    <t>27,28,3,4 (2 часть)</t>
  </si>
  <si>
    <t>Сапронова Юлия Николаевна</t>
  </si>
  <si>
    <t>2ДТ;</t>
  </si>
  <si>
    <t>Егор Грачев</t>
  </si>
  <si>
    <t>разовый пропуск</t>
  </si>
  <si>
    <t>конфеты Администрации</t>
  </si>
  <si>
    <t>чай, сахар</t>
  </si>
  <si>
    <t>доска 30*1500</t>
  </si>
  <si>
    <t>1/2</t>
  </si>
  <si>
    <t>Леруа (лак, дюбели с шупупами, стяжка ремень)</t>
  </si>
  <si>
    <t>аванс за май</t>
  </si>
  <si>
    <t>Кулаков Михаил</t>
  </si>
  <si>
    <t>Дт</t>
  </si>
  <si>
    <t>Михаил Хаймович</t>
  </si>
  <si>
    <t>Павлова Татьяна Васильевна</t>
  </si>
  <si>
    <t>Артур Хачатурян</t>
  </si>
  <si>
    <t>Светлана Володина</t>
  </si>
  <si>
    <t>Ильина Мария Георгиевна</t>
  </si>
  <si>
    <t>аб с 8.06.17</t>
  </si>
  <si>
    <t>аб с 07.06</t>
  </si>
  <si>
    <t>Леонов Сергей</t>
  </si>
  <si>
    <t>М 3 ч</t>
  </si>
  <si>
    <t>за 3-4.06</t>
  </si>
  <si>
    <t>за 20-28.05</t>
  </si>
  <si>
    <t>за Хаймович Михаила</t>
  </si>
  <si>
    <t>за Леонова С</t>
  </si>
  <si>
    <t>Цицар Свете</t>
  </si>
  <si>
    <t>1 ч у Тимура</t>
  </si>
  <si>
    <t>Саше Подколзину на д/р</t>
  </si>
  <si>
    <t>Детский курс</t>
  </si>
  <si>
    <t>Цицар С</t>
  </si>
  <si>
    <t>Сахар, чай, полотенца</t>
  </si>
  <si>
    <t>200 мм - 3 шт, 300 мм - 1 шт</t>
  </si>
  <si>
    <t>за 05-08.06</t>
  </si>
  <si>
    <t>100 мм - 1,5 шт</t>
  </si>
  <si>
    <t>300 мм Регент Д</t>
  </si>
  <si>
    <t>за 3-4.6</t>
  </si>
  <si>
    <t>за 1-2.06</t>
  </si>
  <si>
    <t>за 22-26.05</t>
  </si>
  <si>
    <t>за 29-31.05</t>
  </si>
  <si>
    <t>Расходники для Баз.курса</t>
  </si>
  <si>
    <t xml:space="preserve">Краска, лак </t>
  </si>
  <si>
    <t>для Базового курса</t>
  </si>
  <si>
    <t>Ключ для Леши</t>
  </si>
  <si>
    <t>за 21-28.04</t>
  </si>
  <si>
    <t>Досква Прео</t>
  </si>
  <si>
    <t>Материал Питер</t>
  </si>
  <si>
    <t>зп за май</t>
  </si>
  <si>
    <t>Тибилова Нелли Нодаровна</t>
  </si>
  <si>
    <t>Елена Камышная</t>
  </si>
  <si>
    <t>ПДП</t>
  </si>
  <si>
    <t>Миронов Юрий</t>
  </si>
  <si>
    <t>Горанков Юрий</t>
  </si>
  <si>
    <t>Петр Тюрин</t>
  </si>
  <si>
    <t>Рагозина Варвара Валентиновна</t>
  </si>
  <si>
    <t>Мартынов Денис Александрович</t>
  </si>
  <si>
    <t>Вершинин Никита Александрович</t>
  </si>
  <si>
    <t>Алексей Зенин</t>
  </si>
  <si>
    <t>Екатерина Лопаткина</t>
  </si>
  <si>
    <t>Дарья Гилева</t>
  </si>
  <si>
    <t>КС54 (1 июля)</t>
  </si>
  <si>
    <t>Ф35 (17 июня)</t>
  </si>
  <si>
    <t>з/п за февраль</t>
  </si>
  <si>
    <t>Ольга Госмер</t>
  </si>
  <si>
    <t>Мелещев Евгений Александрович</t>
  </si>
  <si>
    <t>Ф39 (12 августа)</t>
  </si>
  <si>
    <t>Наталия Анохина</t>
  </si>
  <si>
    <t>Фатеев Илья</t>
  </si>
  <si>
    <t>Ф37 (15 июля)</t>
  </si>
  <si>
    <t>ДН12 (8 июля)</t>
  </si>
  <si>
    <t>Жегин Николай</t>
  </si>
  <si>
    <t>Юлия Ольшанникова</t>
  </si>
  <si>
    <t>Сьянов Максим Викторович</t>
  </si>
  <si>
    <t>ЛКС2 (6 июля)</t>
  </si>
  <si>
    <t>Слащук Константин</t>
  </si>
  <si>
    <t>Инна Балашова</t>
  </si>
  <si>
    <t>Ларина Елизавета</t>
  </si>
  <si>
    <t>Ф38 (29 июля</t>
  </si>
  <si>
    <t>Гусаров Николай</t>
  </si>
  <si>
    <t>Кулишкин Владимир</t>
  </si>
  <si>
    <t>2Ф4 (5 августа)</t>
  </si>
  <si>
    <t>Ригосик Максим</t>
  </si>
  <si>
    <t>Ольга Изъюрова</t>
  </si>
  <si>
    <t>Степан Изъюров</t>
  </si>
  <si>
    <t>Иванова Дарина Игоревна</t>
  </si>
  <si>
    <t>Полунина Татьяна Викторовна</t>
  </si>
  <si>
    <t>Фарфорова Вера</t>
  </si>
  <si>
    <t>ПКС42 (9 сентября)</t>
  </si>
  <si>
    <t>Ф35 (17 июня</t>
  </si>
  <si>
    <t>Кельин Алексей</t>
  </si>
  <si>
    <t>Корсакова Ольга</t>
  </si>
  <si>
    <t>ПКС38 (15 июля)</t>
  </si>
  <si>
    <t>Вашурина Ольга Викторовна</t>
  </si>
  <si>
    <t>Сергей Ерыкалов</t>
  </si>
  <si>
    <t>Р20 (24 июня)</t>
  </si>
  <si>
    <t>Аверкин Вадим</t>
  </si>
  <si>
    <t>пкс 23 сент</t>
  </si>
  <si>
    <t>Михуля Денис Юрьевич</t>
  </si>
  <si>
    <t>Алан Загагов</t>
  </si>
  <si>
    <t>Дарья Смирнова</t>
  </si>
  <si>
    <t>Анна Давыдова</t>
  </si>
  <si>
    <t>2КС24 (22 июля)</t>
  </si>
  <si>
    <t>Мельникова Ирина Владимировна</t>
  </si>
  <si>
    <t>ПКС40 (12 августа)</t>
  </si>
  <si>
    <t>Смирнов Александр Владимирович</t>
  </si>
  <si>
    <t>Федоров Николай</t>
  </si>
  <si>
    <t>Оксана Зайцева</t>
  </si>
  <si>
    <t>Ф42 (23 сентября)</t>
  </si>
  <si>
    <t>Лаврухин Арсений</t>
  </si>
  <si>
    <t>Кирилл Данилов</t>
  </si>
  <si>
    <t>Лукьянов Антон</t>
  </si>
  <si>
    <t>КС55 (15 июля)</t>
  </si>
  <si>
    <t>Мошаров Дмитрий Андреевич</t>
  </si>
  <si>
    <t>Федоров Сергей Алексеевич</t>
  </si>
  <si>
    <t>2КС23 (8 июля)</t>
  </si>
  <si>
    <t>Голкин Александр Владимирович</t>
  </si>
  <si>
    <t>Коваль Андрей</t>
  </si>
  <si>
    <t>Марк Лейн</t>
  </si>
  <si>
    <t>Анна Ёршикова</t>
  </si>
  <si>
    <t>Соколов Георгий Олегович</t>
  </si>
  <si>
    <t>Пешков Евгений Алексеевич</t>
  </si>
  <si>
    <t>Валентин Харитонов</t>
  </si>
  <si>
    <t>Дорошева Наталья Михайловна</t>
  </si>
  <si>
    <t>Ф40 (26 августа)</t>
  </si>
  <si>
    <t>Желдаков Дмитрий Юрьевич</t>
  </si>
  <si>
    <t>Екатерина Яковлева</t>
  </si>
  <si>
    <t>Олег Фещук</t>
  </si>
  <si>
    <t>28.06-28.07</t>
  </si>
  <si>
    <t>Андреева Алла</t>
  </si>
  <si>
    <t>23.06-23.07</t>
  </si>
  <si>
    <t>Пахомов Сергей</t>
  </si>
  <si>
    <t>14.06-14.07</t>
  </si>
  <si>
    <t>15.06-15.07</t>
  </si>
  <si>
    <t xml:space="preserve"> Сергей</t>
  </si>
  <si>
    <t>Амосова Татьяна</t>
  </si>
  <si>
    <t>Халатов Армен</t>
  </si>
  <si>
    <t>базовый курс, будни доплата</t>
  </si>
  <si>
    <t>столярка вых (24,25,01,02)</t>
  </si>
  <si>
    <t>Кандауров Игорь</t>
  </si>
  <si>
    <t>базовый курс, будни аванс</t>
  </si>
  <si>
    <t>фрезер 10,11,17,18.06</t>
  </si>
  <si>
    <t>Лати Рима</t>
  </si>
  <si>
    <t>Ремизова Марина</t>
  </si>
  <si>
    <t>Татьяна Амосова</t>
  </si>
  <si>
    <t>Армен Халатов</t>
  </si>
  <si>
    <t>Лати Рима Джоржевна</t>
  </si>
  <si>
    <t>в долг</t>
  </si>
  <si>
    <t>24,25,01,02, 1 часть</t>
  </si>
  <si>
    <t>детский</t>
  </si>
  <si>
    <t>Кондауров Игорь</t>
  </si>
  <si>
    <t>10,11,17,18, 2 часть</t>
  </si>
  <si>
    <t>Корнилов Иван</t>
  </si>
  <si>
    <t>10,11,17,18, 1 часть</t>
  </si>
  <si>
    <t>листовки 600 шт.</t>
  </si>
  <si>
    <t>чай, плас.стак., печенье</t>
  </si>
  <si>
    <t>Инфраком (пилки д/лобз.станка)</t>
  </si>
  <si>
    <t>ИКЕА (фоторамки для мк)</t>
  </si>
  <si>
    <t>для курса по декору (ручка-скоба)</t>
  </si>
  <si>
    <t>для курса по декору (ручка меб.)</t>
  </si>
  <si>
    <t>для курса по декору</t>
  </si>
  <si>
    <t>Леруа (карт.петли, сверла фоснера, скотч, пилки д/лобзика, кисточки, шлиф.бум.рул, абраз.губки, шлиф.диски, щиты 800*300, насадка на газ.баллон)</t>
  </si>
  <si>
    <t>ТДМ (накл.петли)</t>
  </si>
  <si>
    <t>часовой механизм, стрелки</t>
  </si>
  <si>
    <t>Касторама (брусок срощ.- 5 шт.)</t>
  </si>
  <si>
    <t>Леруа (шлиф.диски, газ в бал.,эмаль белая, кисточки)</t>
  </si>
  <si>
    <t>Куликова Татьяна</t>
  </si>
  <si>
    <t>МК Панно</t>
  </si>
  <si>
    <t>Матвеев Олег</t>
  </si>
  <si>
    <t>Ганне Агата Анатольевна</t>
  </si>
  <si>
    <t>Э;</t>
  </si>
  <si>
    <t>Григорьев Максим Викторвоич</t>
  </si>
  <si>
    <t>Кабир Антон</t>
  </si>
  <si>
    <t>аб.с 20.06</t>
  </si>
  <si>
    <t>Щекотилов Михаил</t>
  </si>
  <si>
    <t>п/оплата за аб.с 13.06 (реставрация)</t>
  </si>
  <si>
    <t>за съемки 20.06</t>
  </si>
  <si>
    <t>за Ганне Агату</t>
  </si>
  <si>
    <t>за Кабира</t>
  </si>
  <si>
    <t xml:space="preserve">Помощнику </t>
  </si>
  <si>
    <t>за 17-18.06</t>
  </si>
  <si>
    <t>за Щекотилова М</t>
  </si>
  <si>
    <t>за Матвеева О</t>
  </si>
  <si>
    <t>за 3.05-28.05</t>
  </si>
  <si>
    <t>за верстак</t>
  </si>
  <si>
    <t>за Коренкову Н</t>
  </si>
  <si>
    <t>за Дикова</t>
  </si>
  <si>
    <t>для Ларисы Политаевой</t>
  </si>
  <si>
    <t>Лампа, замок, навесы</t>
  </si>
  <si>
    <t>Салфетки, полотенца, сахар</t>
  </si>
  <si>
    <t>Оргстекло для рамок</t>
  </si>
  <si>
    <t>для фотографий</t>
  </si>
  <si>
    <t>Петли на дверцы</t>
  </si>
  <si>
    <t>Кофе, полотенца</t>
  </si>
  <si>
    <t>Мише Баркову</t>
  </si>
  <si>
    <t>Шлифлента</t>
  </si>
  <si>
    <t>Потемкина Е</t>
  </si>
  <si>
    <t>за 19-21.06</t>
  </si>
  <si>
    <t>145 мм - 0,5 шт Коржун</t>
  </si>
  <si>
    <t>Коржун А</t>
  </si>
  <si>
    <t>300 мм - 5 шт Горелкина Д</t>
  </si>
  <si>
    <t>250 мм - 1 шт, Коржун А.</t>
  </si>
  <si>
    <t>за 15-16.06</t>
  </si>
  <si>
    <t>за 13.6-14.06</t>
  </si>
  <si>
    <t>Хранение материала</t>
  </si>
  <si>
    <t>Халина Настя</t>
  </si>
  <si>
    <t>300 мм - 1 шт Корягина Ксения</t>
  </si>
  <si>
    <t>за 09-12.06</t>
  </si>
  <si>
    <t>на материалы (подотчет)</t>
  </si>
  <si>
    <t>Болты, гайки, шпильки</t>
  </si>
  <si>
    <t>для вайм на Базовый</t>
  </si>
  <si>
    <t>Фреза</t>
  </si>
  <si>
    <t>Пиломат-лы для Слэбов</t>
  </si>
  <si>
    <t>Смола, отвердитель для Слэбов</t>
  </si>
  <si>
    <t>коворкер Ткаченков Анатолий</t>
  </si>
  <si>
    <t>Марина Фролова</t>
  </si>
  <si>
    <t>Стесикова Вероника</t>
  </si>
  <si>
    <t>за курс КС17(17июня)</t>
  </si>
  <si>
    <t>25%Мурашко Петр (ребенок) месяц</t>
  </si>
  <si>
    <t>25%Шубин Кирилл (ребенок) 2неднли</t>
  </si>
  <si>
    <t>25% Чаплин Никита (ребенок)2 недели</t>
  </si>
  <si>
    <t>25%Камышный Федор(ребенок)2недели</t>
  </si>
  <si>
    <t>25%Воронин Боч(ребенок) месяц</t>
  </si>
  <si>
    <t>25% Мурашко Петр (ребенок) месяц</t>
  </si>
  <si>
    <t>25% Шубин Кирил (ребенок) 2 недели</t>
  </si>
  <si>
    <t>25% курс КЛ Знаменский Павел</t>
  </si>
  <si>
    <t>25% курс БКС Слизкова Виктория</t>
  </si>
  <si>
    <t>25% курс БКС Бухарин Иван</t>
  </si>
  <si>
    <t>25% курс Т Буланаева Елена</t>
  </si>
  <si>
    <t>4 шт</t>
  </si>
  <si>
    <t>электрика</t>
  </si>
  <si>
    <t>Демонтаж 6 блоков розеток по 170р за блок. установка 16 розеток по 250р.Установка и подключение таблички "ВЫХОД" 850р</t>
  </si>
  <si>
    <t>пополнение аптечьки</t>
  </si>
  <si>
    <t>зеленка,пластырь,нурофен,перекись водорода</t>
  </si>
  <si>
    <t>белизна,мешки для му</t>
  </si>
  <si>
    <t>Эльвира Леонтьева</t>
  </si>
  <si>
    <t>ГОЛУБЕВ ИВАН ВИКТОРОВИЧ</t>
  </si>
  <si>
    <t>Беспалова Светлана</t>
  </si>
  <si>
    <t>Дмитрий Дудин</t>
  </si>
  <si>
    <t>Виктор Кравцов</t>
  </si>
  <si>
    <t>Иодис Александр</t>
  </si>
  <si>
    <t>Егорова Юлия</t>
  </si>
  <si>
    <t>Горюнова Татьяна Валериевна</t>
  </si>
  <si>
    <t>Елена Богатырева</t>
  </si>
  <si>
    <t>Бородина Екатерина</t>
  </si>
  <si>
    <t>Богданов Павел</t>
  </si>
  <si>
    <t>Елена Щербина</t>
  </si>
  <si>
    <t>ПКС41 (26 августа)</t>
  </si>
  <si>
    <t>Анна Сорокина</t>
  </si>
  <si>
    <t>Рожкова Елена</t>
  </si>
  <si>
    <t>Роднин Михаил</t>
  </si>
  <si>
    <t>Владимиров Александр</t>
  </si>
  <si>
    <t>Шарабрин Виктор Владимирович</t>
  </si>
  <si>
    <t>Елена Лисовская</t>
  </si>
  <si>
    <t>Бударина Ирина Николаевна</t>
  </si>
  <si>
    <t>Палатчиков Антон Сергеевич</t>
  </si>
  <si>
    <t>Цветкова Юлия Александровна</t>
  </si>
  <si>
    <t>Трофимов Алексей Юрьевич</t>
  </si>
  <si>
    <t>06.07-06.08</t>
  </si>
  <si>
    <t>декор мебели</t>
  </si>
  <si>
    <t>Чижов Петр</t>
  </si>
  <si>
    <t xml:space="preserve">базовый курс, будни </t>
  </si>
  <si>
    <t>Капустин Руслан</t>
  </si>
  <si>
    <t>Петр Чижов</t>
  </si>
  <si>
    <t>24,25,01,02, 2 часть</t>
  </si>
  <si>
    <t>детский, 2 часть</t>
  </si>
  <si>
    <t>Ремонт пилы распил.</t>
  </si>
  <si>
    <t>Пятерочка (кофе)</t>
  </si>
  <si>
    <t>Лента (файлы, губки, одн.ложки, салфетки, сахар, тетрадь, клей-карандаш)</t>
  </si>
  <si>
    <t xml:space="preserve">Леруа (вкл.петли, шканты, стрейч, лак, эмаль,тряпки, сверла, карт. петли,биты) </t>
  </si>
  <si>
    <t>базовый по выходным (24,25.06,1,2.07)</t>
  </si>
  <si>
    <t>Сабуров Ихлас</t>
  </si>
  <si>
    <t>Семионов Станислав</t>
  </si>
  <si>
    <t>Ковалева Мария Сергеевна</t>
  </si>
  <si>
    <t>КС56 (29 июля)</t>
  </si>
  <si>
    <t>Севастьянова Любовь</t>
  </si>
  <si>
    <t>Балашов Иван Сергеевич</t>
  </si>
  <si>
    <t>Евдокимова Светлана</t>
  </si>
  <si>
    <t>Татьяна Гошко</t>
  </si>
  <si>
    <t>Наталия Бедоева</t>
  </si>
  <si>
    <t>Сослан Бедоев</t>
  </si>
  <si>
    <t>Куркин Андрей</t>
  </si>
  <si>
    <t>аб.с 18.06</t>
  </si>
  <si>
    <t>аб.с 27.06</t>
  </si>
  <si>
    <t>за Фещук</t>
  </si>
  <si>
    <t>за Склизкову В</t>
  </si>
  <si>
    <t>за Толмачеву Г.</t>
  </si>
  <si>
    <t>за 17-25.06</t>
  </si>
  <si>
    <t>за 24-25.06</t>
  </si>
  <si>
    <t xml:space="preserve">за Нещадинова Н. </t>
  </si>
  <si>
    <t>за Филипенко</t>
  </si>
  <si>
    <t>за Иванову Юлю</t>
  </si>
  <si>
    <t>за Бедоевых</t>
  </si>
  <si>
    <t>за Правкина М</t>
  </si>
  <si>
    <t>за Кувылина</t>
  </si>
  <si>
    <t>за Ивасенко</t>
  </si>
  <si>
    <t>за Короткова</t>
  </si>
  <si>
    <t>за 16-25.06</t>
  </si>
  <si>
    <t>за Семионова Ст.</t>
  </si>
  <si>
    <t>Кондрашова Лена</t>
  </si>
  <si>
    <t>инд у Алекс-ра Павловича</t>
  </si>
  <si>
    <t>инд. у Тимура</t>
  </si>
  <si>
    <t>Перминов Сергей</t>
  </si>
  <si>
    <t>Краска для доски</t>
  </si>
  <si>
    <t>Кофе, салфетки, полотенца, печенье, св-во для мытья</t>
  </si>
  <si>
    <t>Сахар, чай, кофе, печенье</t>
  </si>
  <si>
    <t>Доставка клея</t>
  </si>
  <si>
    <t>д.р. Веры и Аси</t>
  </si>
  <si>
    <t>Оргалит</t>
  </si>
  <si>
    <t>для доски</t>
  </si>
  <si>
    <t>Чай, т/бумага, печенье</t>
  </si>
  <si>
    <t>мат.помощь</t>
  </si>
  <si>
    <t>Полотенца, т/бум</t>
  </si>
  <si>
    <t>Съемки</t>
  </si>
  <si>
    <t>250 мм - 2 шт</t>
  </si>
  <si>
    <t>300 мм - 4 шт</t>
  </si>
  <si>
    <t>доплата за смолу Коротков Максим</t>
  </si>
  <si>
    <t>300 мм - 1 шт Федотенко Т</t>
  </si>
  <si>
    <t>100 мм - 0.5 шт - Назарова М</t>
  </si>
  <si>
    <t>за 22-23.06</t>
  </si>
  <si>
    <t>за 26-29.06</t>
  </si>
  <si>
    <t>50х50 - 0.5 шт Назарова Маша</t>
  </si>
  <si>
    <t>за 24-25.6</t>
  </si>
  <si>
    <t>Стаканы</t>
  </si>
  <si>
    <t>для курса Слэбы</t>
  </si>
  <si>
    <t>Шприц</t>
  </si>
  <si>
    <t>доска 100 мм и 145 мм</t>
  </si>
  <si>
    <t>Расходники из Леруа</t>
  </si>
  <si>
    <t>Пилки, биты, колеры, подвески</t>
  </si>
  <si>
    <t>смола, отвердитель, слэбы, стаканы</t>
  </si>
  <si>
    <t>Разводной ключ</t>
  </si>
  <si>
    <t xml:space="preserve">Шпилька </t>
  </si>
  <si>
    <t>для ремонта фуганка</t>
  </si>
  <si>
    <t>Струбцины</t>
  </si>
  <si>
    <t>за Куликову</t>
  </si>
  <si>
    <t>за Перминова</t>
  </si>
  <si>
    <t>щитать с 25 числа</t>
  </si>
  <si>
    <t>КС30(30июня)</t>
  </si>
  <si>
    <t>2 недели</t>
  </si>
  <si>
    <t>Савин Виталий Александрович</t>
  </si>
  <si>
    <t>25% Камышный федор(ребенок) 2 недели</t>
  </si>
  <si>
    <t>25% курс БКС Савин Виталий</t>
  </si>
  <si>
    <t>25% курс Т Заборщиков Сергей</t>
  </si>
  <si>
    <t>25% Сумбатян Георгий (ребенок) 2 недели</t>
  </si>
  <si>
    <t>Оплата помощьника Костюхина Настя</t>
  </si>
  <si>
    <t>заглушка</t>
  </si>
  <si>
    <t>Для высверливания под шкант</t>
  </si>
  <si>
    <t>Морикка,клей,лак,пилки по дереву, саморезы шлифлента.распиратор.</t>
  </si>
  <si>
    <t>Торцовка</t>
  </si>
  <si>
    <t>Федор Фомин</t>
  </si>
  <si>
    <t>Долинер Михаил</t>
  </si>
  <si>
    <t>Петран Дмитрий</t>
  </si>
  <si>
    <t>Орлов Владимир Евгеньевич</t>
  </si>
  <si>
    <t>Святкин Николай Николаевич</t>
  </si>
  <si>
    <t>Некрасов Сергей</t>
  </si>
  <si>
    <t>ПКС43 (23 сентября)</t>
  </si>
  <si>
    <t>Андреев Алексей</t>
  </si>
  <si>
    <t>2КС25 (19 августа)</t>
  </si>
  <si>
    <t>ДН12 (15 июля)</t>
  </si>
  <si>
    <t>Ларин Юрий</t>
  </si>
  <si>
    <t>ДБ3 (22 июля)</t>
  </si>
  <si>
    <t>Мария Иващенко</t>
  </si>
  <si>
    <t>ТП;</t>
  </si>
  <si>
    <t>Хабарин Антоний Денисович</t>
  </si>
  <si>
    <t>Никитин Евгений</t>
  </si>
  <si>
    <t>Кудинова Екатерина Евгеньевна</t>
  </si>
  <si>
    <t>Владимирова Юлия</t>
  </si>
  <si>
    <t>Анна Гуртьева</t>
  </si>
  <si>
    <t>Гремячев Павел</t>
  </si>
  <si>
    <t>Ф41 (9 сентября)</t>
  </si>
  <si>
    <t>Храпская Екатерина</t>
  </si>
  <si>
    <t>Матвей Хапаев</t>
  </si>
  <si>
    <t>О3 (22 июля)</t>
  </si>
  <si>
    <t>Павлов Виктор</t>
  </si>
  <si>
    <t>Сергей Костромин</t>
  </si>
  <si>
    <t>Семидоцкая Елена Васильевна</t>
  </si>
  <si>
    <t>Юкин Александр</t>
  </si>
  <si>
    <t>О4 (6 августа)</t>
  </si>
  <si>
    <t>Анастасия Ищенко</t>
  </si>
  <si>
    <t>Гостенкова Альбина Владимировна</t>
  </si>
  <si>
    <t>Малахов Кирилл</t>
  </si>
  <si>
    <t>ПКС44 (7 октября)</t>
  </si>
  <si>
    <t>Исмаилов Теймур</t>
  </si>
  <si>
    <t>Чечина Ирина Михайловна</t>
  </si>
  <si>
    <t>Золотов Антон Владимирович</t>
  </si>
  <si>
    <t>Горбатова Юлия</t>
  </si>
  <si>
    <t>Р21 (12 августа)</t>
  </si>
  <si>
    <t>Екатерина Пестич</t>
  </si>
  <si>
    <t>Глупанова Ольга</t>
  </si>
  <si>
    <t>КС57 (12 августа)</t>
  </si>
  <si>
    <t>Белинский Павел Олегович</t>
  </si>
  <si>
    <t>Дмитрий Войнов</t>
  </si>
  <si>
    <t>Чернявская Валерия</t>
  </si>
  <si>
    <t>Ставенчук Иван Александрович</t>
  </si>
  <si>
    <t>Ларионов Григорий</t>
  </si>
  <si>
    <t>Олеся Костина</t>
  </si>
  <si>
    <t>Р22 (26 августа)</t>
  </si>
  <si>
    <t>Кондрашенко Елена Алексеевна</t>
  </si>
  <si>
    <t>Воробьева Юлия</t>
  </si>
  <si>
    <t>Наталия Тушина</t>
  </si>
  <si>
    <t>Суворова Ольга Александровка</t>
  </si>
  <si>
    <t>Церенов Санан</t>
  </si>
  <si>
    <t>Чудакова Римма</t>
  </si>
  <si>
    <t>Анастасия Штарк</t>
  </si>
  <si>
    <t>Яцевский Антон Александрович</t>
  </si>
  <si>
    <t>Гузеева Екатерина Александровна</t>
  </si>
  <si>
    <t>Екатерина Воробей</t>
  </si>
  <si>
    <t>Шикулин Дмитрий</t>
  </si>
  <si>
    <t>ЛКС3 (17 августа)</t>
  </si>
  <si>
    <t>Алексей Сигаев</t>
  </si>
  <si>
    <t>Юлия Парий</t>
  </si>
  <si>
    <t>Анастасия Дашкевич</t>
  </si>
  <si>
    <t>Николай Владыкин</t>
  </si>
  <si>
    <t>Вера Зборовская</t>
  </si>
  <si>
    <t>Наталья Наполова</t>
  </si>
  <si>
    <t>Токарев Валерий</t>
  </si>
  <si>
    <t>Шмурыгин Иван</t>
  </si>
  <si>
    <t>Божко Роман Николаевич</t>
  </si>
  <si>
    <t>Божко Наталья</t>
  </si>
  <si>
    <t>Ловырева Татьяна Юрьевна</t>
  </si>
  <si>
    <t>Елена Ремизова</t>
  </si>
  <si>
    <t>Панкратова Надежда</t>
  </si>
  <si>
    <t>Мухамедьярова Людмила</t>
  </si>
  <si>
    <t>п.оза курс отделки</t>
  </si>
  <si>
    <t>О</t>
  </si>
  <si>
    <t>КС п\о</t>
  </si>
  <si>
    <t>Рябцева Кира</t>
  </si>
  <si>
    <t>Хозяинова Мария</t>
  </si>
  <si>
    <t>МК Доски</t>
  </si>
  <si>
    <t>п/о за Ф с 09.09.17</t>
  </si>
  <si>
    <t>Михеев Максим</t>
  </si>
  <si>
    <t>Ковешников Евгений</t>
  </si>
  <si>
    <t>МК у Миши</t>
  </si>
  <si>
    <t>МК Футляр</t>
  </si>
  <si>
    <t>доплата за МК</t>
  </si>
  <si>
    <t>доплата за выжигание</t>
  </si>
  <si>
    <t>МК Фонарик</t>
  </si>
  <si>
    <t>Данилов Василий</t>
  </si>
  <si>
    <t>Пашков Евгений</t>
  </si>
  <si>
    <t>п/о за КС</t>
  </si>
  <si>
    <t>Рыжов Андрей</t>
  </si>
  <si>
    <t>Марина Ерина</t>
  </si>
  <si>
    <t>Вероника Фирман</t>
  </si>
  <si>
    <t>Дмитрий Серов</t>
  </si>
  <si>
    <t>Сикорский Илья Алексеевич</t>
  </si>
  <si>
    <t>Сергей Саморуков</t>
  </si>
  <si>
    <t>Янов Алексей Сергеевич</t>
  </si>
  <si>
    <t>Козлов Алексей Сергеевич</t>
  </si>
  <si>
    <t>Сергей Калюжный</t>
  </si>
  <si>
    <t>Евгений Ковешников</t>
  </si>
  <si>
    <t>Григорьев Денис</t>
  </si>
  <si>
    <t>Катин Алексей Петрович</t>
  </si>
  <si>
    <t>Ставицкая Марина</t>
  </si>
  <si>
    <t>аб.с 27.07</t>
  </si>
  <si>
    <t>Милидеева Лиза</t>
  </si>
  <si>
    <t>аб.с 31.07</t>
  </si>
  <si>
    <t>аб.с 26.07</t>
  </si>
  <si>
    <t>аб.с 25.07</t>
  </si>
  <si>
    <t>Булат Иван</t>
  </si>
  <si>
    <t>Холина Настя</t>
  </si>
  <si>
    <t>аб.с 18.07</t>
  </si>
  <si>
    <t>аб. С 17.07</t>
  </si>
  <si>
    <t>аб.с 11.07</t>
  </si>
  <si>
    <t>Семидоцкая Александра</t>
  </si>
  <si>
    <t>за Ерину</t>
  </si>
  <si>
    <t>за Мухамедьярову Л.</t>
  </si>
  <si>
    <t xml:space="preserve">за Фирман </t>
  </si>
  <si>
    <t>штраф</t>
  </si>
  <si>
    <t>за Серова Дм</t>
  </si>
  <si>
    <t>за Катина Ал</t>
  </si>
  <si>
    <t>за Воробьеву Е</t>
  </si>
  <si>
    <t>за 5-6.08</t>
  </si>
  <si>
    <t>за Смирнова ДТ</t>
  </si>
  <si>
    <t>за Стасева ДТ</t>
  </si>
  <si>
    <t>за Смирнову Наталью инд.</t>
  </si>
  <si>
    <t>20.07 - 06.08</t>
  </si>
  <si>
    <t>за Макеева М</t>
  </si>
  <si>
    <t>за 22-29.07</t>
  </si>
  <si>
    <t>за Иодис Александра</t>
  </si>
  <si>
    <t>за Смирнову и Щеглову</t>
  </si>
  <si>
    <t>за</t>
  </si>
  <si>
    <t>за Козыреву МК</t>
  </si>
  <si>
    <t>за 15-23.7</t>
  </si>
  <si>
    <t>за Евдокимову</t>
  </si>
  <si>
    <t>за Томину Э</t>
  </si>
  <si>
    <t>за Бобынцеву Ю</t>
  </si>
  <si>
    <t>за Сигаева А</t>
  </si>
  <si>
    <t>за Милидееву Л</t>
  </si>
  <si>
    <t>за 29-30.07</t>
  </si>
  <si>
    <t>за Янова А</t>
  </si>
  <si>
    <t>за Козыреву</t>
  </si>
  <si>
    <t xml:space="preserve">за Ковешникова </t>
  </si>
  <si>
    <t>за Кельина</t>
  </si>
  <si>
    <t>за Хозяинову М</t>
  </si>
  <si>
    <t>за Лебедеву Л</t>
  </si>
  <si>
    <t xml:space="preserve">за Сорокину </t>
  </si>
  <si>
    <t>за Козлова А</t>
  </si>
  <si>
    <t>за Муравьеву Т</t>
  </si>
  <si>
    <t>за 22.07</t>
  </si>
  <si>
    <t xml:space="preserve">за Козыреву О </t>
  </si>
  <si>
    <t xml:space="preserve">за Рагозина </t>
  </si>
  <si>
    <t>Пруденко Катя</t>
  </si>
  <si>
    <t>за 16-24.07</t>
  </si>
  <si>
    <t>за Волккова</t>
  </si>
  <si>
    <t>за Козыреву О (Т)</t>
  </si>
  <si>
    <t>за Михеева</t>
  </si>
  <si>
    <t>за Кравцова В</t>
  </si>
  <si>
    <t>за Лучанинову Нат</t>
  </si>
  <si>
    <t>за Семиотина Ст</t>
  </si>
  <si>
    <t>за Корнякову</t>
  </si>
  <si>
    <t>за Осипову С</t>
  </si>
  <si>
    <t>за Рыжова</t>
  </si>
  <si>
    <t>за Булата И</t>
  </si>
  <si>
    <t>за 15-16.07</t>
  </si>
  <si>
    <t>за Ольшанникову</t>
  </si>
  <si>
    <t>за подносы д/Веры</t>
  </si>
  <si>
    <t>за Егорову Ю</t>
  </si>
  <si>
    <t>за Воеводина Павла</t>
  </si>
  <si>
    <t xml:space="preserve">за Куликову </t>
  </si>
  <si>
    <t>за Наркевич Андрея</t>
  </si>
  <si>
    <t>за Евсенкова Алексея</t>
  </si>
  <si>
    <t>за Хабарина Антона</t>
  </si>
  <si>
    <t>за 1-9.07</t>
  </si>
  <si>
    <t>за Бонатыреву</t>
  </si>
  <si>
    <t>за Ковалеву Кр. (МК)</t>
  </si>
  <si>
    <t>за Гошко Т</t>
  </si>
  <si>
    <t>за 8-9.07</t>
  </si>
  <si>
    <t>за съемку 6.07</t>
  </si>
  <si>
    <t>Воробьева Елизавета</t>
  </si>
  <si>
    <t>Смирнова Наталья</t>
  </si>
  <si>
    <t>инд. у Баркова</t>
  </si>
  <si>
    <t>инд у Баркова</t>
  </si>
  <si>
    <t>1 ч у Подколзина Саши</t>
  </si>
  <si>
    <t>Лучанинова Наталья</t>
  </si>
  <si>
    <t>2 ч у Подколзина Саши</t>
  </si>
  <si>
    <t>Полотенца, т.бумага</t>
  </si>
  <si>
    <t>Мангал, решетка</t>
  </si>
  <si>
    <t>мыло жидкое</t>
  </si>
  <si>
    <t>Вино на корпоратив</t>
  </si>
  <si>
    <t>Кофе, печенье, сахар</t>
  </si>
  <si>
    <t>Чай, полотенца</t>
  </si>
  <si>
    <t xml:space="preserve">Леше </t>
  </si>
  <si>
    <t>на д/р</t>
  </si>
  <si>
    <t>Полотенца, т/б, сахар</t>
  </si>
  <si>
    <t>Печать анкет</t>
  </si>
  <si>
    <t>Лицензия за Office</t>
  </si>
  <si>
    <t>Мечики</t>
  </si>
  <si>
    <t>Т/б, полотенца, мыло</t>
  </si>
  <si>
    <t>Доставка расходников</t>
  </si>
  <si>
    <t>Чай, печенье, т/бум</t>
  </si>
  <si>
    <t>для двери в покрасочную</t>
  </si>
  <si>
    <t>фанера 20.04</t>
  </si>
  <si>
    <t>Чай, печенье, кофе, сахар</t>
  </si>
  <si>
    <t>за апрель-май-июнь</t>
  </si>
  <si>
    <t>01.08-09.08</t>
  </si>
  <si>
    <t>250 мм - 2 шт Ставицкая М</t>
  </si>
  <si>
    <t>250 мм - 1 шт Ставицкая М</t>
  </si>
  <si>
    <t xml:space="preserve">250 мм - 1 шт </t>
  </si>
  <si>
    <t>200 мм-1 шт Регент Д</t>
  </si>
  <si>
    <t>200 мм - 3 шт Яковлева Ирина</t>
  </si>
  <si>
    <t>доплата за смолу</t>
  </si>
  <si>
    <t>Маркевич Андрей</t>
  </si>
  <si>
    <t xml:space="preserve">доплата за смолу </t>
  </si>
  <si>
    <t>200 мм - 4 шт, 250 мм - 1 шт</t>
  </si>
  <si>
    <t>200 мм - 2 шт Ковешников</t>
  </si>
  <si>
    <t>27-31.07</t>
  </si>
  <si>
    <t>22.7-26.7</t>
  </si>
  <si>
    <t>4 мм - 1 шт Регент</t>
  </si>
  <si>
    <t>6 мм - 3 шт (Булат И)</t>
  </si>
  <si>
    <t>лягушки - 6 шт (Козырева О)</t>
  </si>
  <si>
    <t>10.7-21.7</t>
  </si>
  <si>
    <t>1 л- 1 шт</t>
  </si>
  <si>
    <t>за 15-16.7</t>
  </si>
  <si>
    <t>доплата Склизкова Виктория</t>
  </si>
  <si>
    <t>доплата Куликова Татьяна</t>
  </si>
  <si>
    <t>доплата Фещук Олег</t>
  </si>
  <si>
    <t>за 30.06</t>
  </si>
  <si>
    <t>за 01-09.07</t>
  </si>
  <si>
    <t>200 мм - 4 шт (Григорьев)</t>
  </si>
  <si>
    <t>для Слэбов</t>
  </si>
  <si>
    <t>за доставку для слэбов</t>
  </si>
  <si>
    <t>морилка, шпатели, пилки,гвозди</t>
  </si>
  <si>
    <t>Смола для слэбов</t>
  </si>
  <si>
    <t>Лак, масло для столешниц</t>
  </si>
  <si>
    <t>для слэбов</t>
  </si>
  <si>
    <t>за стаканы</t>
  </si>
  <si>
    <t>Лак, краска</t>
  </si>
  <si>
    <t>Элементы для бизиборда</t>
  </si>
  <si>
    <t>Вере за полиграфию</t>
  </si>
  <si>
    <t>Расходники для слэбов</t>
  </si>
  <si>
    <t xml:space="preserve">для Базового </t>
  </si>
  <si>
    <t>тетради, карандаши, ластики, т/бум, разовые тарелки</t>
  </si>
  <si>
    <t>Шлифматериалы</t>
  </si>
  <si>
    <t>для нового танка</t>
  </si>
  <si>
    <t xml:space="preserve">Смола </t>
  </si>
  <si>
    <t>Прибор для выжигания по дереву</t>
  </si>
  <si>
    <t>слэбы</t>
  </si>
  <si>
    <t>Смола, респираторы</t>
  </si>
  <si>
    <t>на Слэбы</t>
  </si>
  <si>
    <t>на курс Слэбы</t>
  </si>
  <si>
    <t>шканты, саморезы, мешки, маски, перчатки)</t>
  </si>
  <si>
    <t>для Декора</t>
  </si>
  <si>
    <t xml:space="preserve">Смола, отвердитель </t>
  </si>
  <si>
    <t xml:space="preserve">Шприцы </t>
  </si>
  <si>
    <t>Кожа</t>
  </si>
  <si>
    <t>для МК Доски</t>
  </si>
  <si>
    <t>ремонт</t>
  </si>
  <si>
    <t>Фрезы и подшипники для курса фрезера</t>
  </si>
  <si>
    <t>Ремонт пил и дисков</t>
  </si>
  <si>
    <t>Доставка пил и дисков</t>
  </si>
  <si>
    <t>Сдать пилы и диски на заточку</t>
  </si>
  <si>
    <t>Танк большой</t>
  </si>
  <si>
    <t>коворкер Буланаева Елена</t>
  </si>
  <si>
    <t>остаток</t>
  </si>
  <si>
    <t>доплата за хранение</t>
  </si>
  <si>
    <t>Алексей Анисимов</t>
  </si>
  <si>
    <t>Наталья Климова</t>
  </si>
  <si>
    <t>Роман Краснов</t>
  </si>
  <si>
    <t xml:space="preserve">25%курс Т Буланаева Елена </t>
  </si>
  <si>
    <t>25%курсБКС Савин Виталий</t>
  </si>
  <si>
    <t>25%курсРЗ Анисимов Алексей</t>
  </si>
  <si>
    <t>25%курсКЛ Знаменский Павел</t>
  </si>
  <si>
    <t>25%курсБКС Бухарин Иван</t>
  </si>
  <si>
    <t>25% курс Т Калиничев Иван</t>
  </si>
  <si>
    <t>КС15(15 июля)</t>
  </si>
  <si>
    <t>25% курсБКС Нгун Лонг</t>
  </si>
  <si>
    <t>маркер метчик (заглушка)</t>
  </si>
  <si>
    <t>Шлифмашина виб Макита ВО4556</t>
  </si>
  <si>
    <t>2шт</t>
  </si>
  <si>
    <t>Эксцентриковая Шлифмашина Макита ВО5031</t>
  </si>
  <si>
    <t>1шт</t>
  </si>
  <si>
    <t>сверло форстнера диаметр26мм</t>
  </si>
  <si>
    <t>наждачная бумага для вибр. Шлиф. Машинок</t>
  </si>
  <si>
    <t>скотч</t>
  </si>
  <si>
    <t>моющее средство</t>
  </si>
  <si>
    <t>мыло</t>
  </si>
  <si>
    <t xml:space="preserve">щит </t>
  </si>
  <si>
    <t>7шт</t>
  </si>
  <si>
    <t>брусок,Щит3шт</t>
  </si>
  <si>
    <t>электрочайник</t>
  </si>
  <si>
    <t>одноразовые стаканы</t>
  </si>
  <si>
    <t>BOSCH</t>
  </si>
  <si>
    <t>2 дня</t>
  </si>
  <si>
    <t>28.07-28.08</t>
  </si>
  <si>
    <t>19.07-19.08</t>
  </si>
  <si>
    <t>Иванова Елена</t>
  </si>
  <si>
    <t>столярка вых (5,6,12,13.08)</t>
  </si>
  <si>
    <t>слэбы (эпоксидная смола)</t>
  </si>
  <si>
    <t>Семенов Иван</t>
  </si>
  <si>
    <t>столярка вых (22,23,29,30.07)</t>
  </si>
  <si>
    <t>Семенова Ксения</t>
  </si>
  <si>
    <t>Аверин Павел</t>
  </si>
  <si>
    <t>эпоксидная смола</t>
  </si>
  <si>
    <t>Черепов Виталий</t>
  </si>
  <si>
    <t>инд.занятие</t>
  </si>
  <si>
    <t>Шабалин Егор</t>
  </si>
  <si>
    <t>Нефедова Дарья</t>
  </si>
  <si>
    <t>столярка вых (8,9,15,16.07)</t>
  </si>
  <si>
    <t>Галкин Александр</t>
  </si>
  <si>
    <t>Жариков Василий</t>
  </si>
  <si>
    <t>Цопов Денис</t>
  </si>
  <si>
    <t>Нуну Светлана</t>
  </si>
  <si>
    <t>Иванова Елена Вадимовна</t>
  </si>
  <si>
    <t>Виталий Черепов</t>
  </si>
  <si>
    <t>Егор Шабалин</t>
  </si>
  <si>
    <t>Нефедова Дарья Алексеевна</t>
  </si>
  <si>
    <t>Нуну Светлана Ивановна</t>
  </si>
  <si>
    <t>декор, 2 часть</t>
  </si>
  <si>
    <t>базовый по вых. (22,23,29,30.07), 2 часть</t>
  </si>
  <si>
    <t>Соболева Елена</t>
  </si>
  <si>
    <t>Родионов Владимир</t>
  </si>
  <si>
    <t xml:space="preserve"> 5,6,12,13.08 1 часть</t>
  </si>
  <si>
    <t>22,23,29,30.07, 2 часть</t>
  </si>
  <si>
    <t>24,25.07</t>
  </si>
  <si>
    <t>Бош</t>
  </si>
  <si>
    <t>Шардина Наталья</t>
  </si>
  <si>
    <t>базовый по вых. (22,23,29,30.07), 1 часть</t>
  </si>
  <si>
    <t xml:space="preserve">помощник </t>
  </si>
  <si>
    <t>22,23,29,30.07, 1 часть</t>
  </si>
  <si>
    <t>8,9,15,16.07, 2 часть</t>
  </si>
  <si>
    <t>декор</t>
  </si>
  <si>
    <t>базовый по вых. (8,9)</t>
  </si>
  <si>
    <t>помощник на 1 вых.</t>
  </si>
  <si>
    <t>8,9,15,16.07, 1 часть</t>
  </si>
  <si>
    <t>заточка ножей к фуганку</t>
  </si>
  <si>
    <t>подшипники к фуганку, съемник</t>
  </si>
  <si>
    <t>Все инструменты (ножи к рейсмусу)</t>
  </si>
  <si>
    <t>Компрессор КПБ</t>
  </si>
  <si>
    <t>Тиски столярные</t>
  </si>
  <si>
    <t>Стружкоотсос Корвет-60</t>
  </si>
  <si>
    <t>к чаю, однор. стаканы</t>
  </si>
  <si>
    <t>кофе, сливки</t>
  </si>
  <si>
    <t>ватные диски, однор.стаканы, печенье</t>
  </si>
  <si>
    <t>пропуски для Бош</t>
  </si>
  <si>
    <t>пропуска Бош</t>
  </si>
  <si>
    <t>Касторама (бруски сращ., диски шлиф., морилки, колер, стамеска, шпатлевка, саморезы чер., шлиф.лист, петли для дверок, пилки д/лобзика)</t>
  </si>
  <si>
    <t>Деревяшка (щиты, доски)</t>
  </si>
  <si>
    <t xml:space="preserve">клей 10 л </t>
  </si>
  <si>
    <t>Касторама (морилки, диски шлиф., сверло, переходник на подошву шлиф.машинки, заглушки меб, щетки д/столов, балясины)</t>
  </si>
  <si>
    <t>Леруа (фанера, стрейч, уголки)</t>
  </si>
  <si>
    <t>Леруа (пленка укр, маркеры, шпатлевка, диски шлиф., эмаль бел., кабель зарядный, масло д/террас, малка, морилка, перчатки пвх, кисточки, сверло под конфирмат, маска, стяжка шурупн.,шканты меб, лента шлиф.)</t>
  </si>
  <si>
    <t>Максидом (щиты кругл. дерев.)</t>
  </si>
  <si>
    <t>краска для фанеры для детской меб.</t>
  </si>
  <si>
    <t>газ в баллонах</t>
  </si>
  <si>
    <t>Касторама (фанера д/курса детской мебели толщ. 15, пневмо-пистолет, диски шлиф., шпатлевка по дер., пилки, шпателя, саморезы, отвертка, стяжки эксц. меб.)</t>
  </si>
  <si>
    <t>Леруа (валики, трафарет, кювета д/краски, скобы д/степлера, колорики, стяжки, бюгель д/валика, мешки п\э для мусора)</t>
  </si>
  <si>
    <t>ремень приводной для фуганка</t>
  </si>
  <si>
    <t>Леруа (фартуки однор.,эмаль, шлиф.лента, лак, кисти, вилка, изолента, саморезы ж., скотч, диски шлиф., мешки д/мусора ткан.пропил.)</t>
  </si>
  <si>
    <t>фурнитура, декор</t>
  </si>
  <si>
    <t>Цицарь</t>
  </si>
  <si>
    <t>На новый базовыый курс</t>
  </si>
  <si>
    <t>Самакатная</t>
  </si>
  <si>
    <t>vk пост</t>
  </si>
  <si>
    <t>Радуга</t>
  </si>
  <si>
    <t>Электричество Красный треугольник</t>
  </si>
  <si>
    <t>Услуги Красный Треугольник</t>
  </si>
  <si>
    <t>Мищенко Людмила Александровна</t>
  </si>
  <si>
    <t>2КС26 (2 сентября)</t>
  </si>
  <si>
    <t>Шабля Сергей Владимирович</t>
  </si>
  <si>
    <t>2КС26 (16 сентября)</t>
  </si>
  <si>
    <t>Наумочкина Анастасия Викторовна</t>
  </si>
  <si>
    <t>2МС;</t>
  </si>
  <si>
    <t>Егоров Сергей Сергеевич</t>
  </si>
  <si>
    <t>Горюнов Александр</t>
  </si>
  <si>
    <t>Денис Петошин</t>
  </si>
  <si>
    <t>Усик Данил Олегович</t>
  </si>
  <si>
    <t>Анна Златоусова</t>
  </si>
  <si>
    <t>Архангельская-Куликова Татьяна В</t>
  </si>
  <si>
    <t>Демидов Алексей</t>
  </si>
  <si>
    <t>СФ;ИН;</t>
  </si>
  <si>
    <t>Татьяна Исерсон</t>
  </si>
  <si>
    <t>Мирошниченко Денис</t>
  </si>
  <si>
    <t>Виктория Крючкова</t>
  </si>
  <si>
    <t>Виктория Громова</t>
  </si>
  <si>
    <t>Андреев Сергей</t>
  </si>
  <si>
    <t>Маслова Наталья Александровна</t>
  </si>
  <si>
    <t>Р22 (16 сентября)</t>
  </si>
  <si>
    <t>Рунова Мария Александровна</t>
  </si>
  <si>
    <t>Биляк Кирилл Иосифович</t>
  </si>
  <si>
    <t>Марценко Альбина Викторовна</t>
  </si>
  <si>
    <t>Людмила Заднепровская</t>
  </si>
  <si>
    <t>Афонин Егор</t>
  </si>
  <si>
    <t>Павлов Андрей</t>
  </si>
  <si>
    <t>Ф43 (7 октября)</t>
  </si>
  <si>
    <t>Шевелева Марина Петровна</t>
  </si>
  <si>
    <t>ДН13 (2 сентября)</t>
  </si>
  <si>
    <t>Сафронова Екатерина Александровна</t>
  </si>
  <si>
    <t>Ким Татьяна</t>
  </si>
  <si>
    <t>Власов Александр</t>
  </si>
  <si>
    <t>2Ф5 (30 сентября)</t>
  </si>
  <si>
    <t>Сызранцв Сергей</t>
  </si>
  <si>
    <t>Карпов Борис</t>
  </si>
  <si>
    <t>Чистяков Сергей</t>
  </si>
  <si>
    <t>Константин Катюха</t>
  </si>
  <si>
    <t>Юлия Нечает</t>
  </si>
  <si>
    <t>Денис Сироткин</t>
  </si>
  <si>
    <t>Сергей Крыгин</t>
  </si>
  <si>
    <t>Архапчева Евгения</t>
  </si>
  <si>
    <t>Григорий Кулишов</t>
  </si>
  <si>
    <t>ЛКС4 (14 сентября)</t>
  </si>
  <si>
    <t>Вагнер Ирина Евгеньевна</t>
  </si>
  <si>
    <t>Дмитрий Полетика</t>
  </si>
  <si>
    <t>Медведева Екатерина</t>
  </si>
  <si>
    <t>Турчинская Ольга</t>
  </si>
  <si>
    <t>Тальфельдт Мария</t>
  </si>
  <si>
    <t>2ФБ;</t>
  </si>
  <si>
    <t>Роман Хаников</t>
  </si>
  <si>
    <t>Клебанова Ксения</t>
  </si>
  <si>
    <t>Юлия Трисветова</t>
  </si>
  <si>
    <t>Юлия Кукушкина</t>
  </si>
  <si>
    <t>Ануфриева Екатерина</t>
  </si>
  <si>
    <t>Василий Кондрашов</t>
  </si>
  <si>
    <t>Волгин Дмитрий</t>
  </si>
  <si>
    <t>Гончар Антон</t>
  </si>
  <si>
    <t>Лебедева Валерия</t>
  </si>
  <si>
    <t>Кириенко Елена</t>
  </si>
  <si>
    <t>КС;</t>
  </si>
  <si>
    <t>коммисия в другие банки</t>
  </si>
  <si>
    <t>СМС</t>
  </si>
  <si>
    <t>Меркулова Елена</t>
  </si>
  <si>
    <t>КС58 (9 сентября)</t>
  </si>
  <si>
    <t>Елена Еременко</t>
  </si>
  <si>
    <t>Александра Митковец</t>
  </si>
  <si>
    <t>Александр Курдюков</t>
  </si>
  <si>
    <t>Дрибинский Михаил</t>
  </si>
  <si>
    <t>Ольга Сидорова</t>
  </si>
  <si>
    <t>фрезер, 1 часть</t>
  </si>
  <si>
    <t>Шевченко Дмитрий</t>
  </si>
  <si>
    <t>базовый курс, 1 часть</t>
  </si>
  <si>
    <t>Мищенко Людмила</t>
  </si>
  <si>
    <t>декор, 1 часть</t>
  </si>
  <si>
    <t>Кротиков Андрей</t>
  </si>
  <si>
    <t>Лякин Александр</t>
  </si>
  <si>
    <t>Воинов Дмитрий</t>
  </si>
  <si>
    <t>Антонов Антон</t>
  </si>
  <si>
    <t>Владыкин Николай</t>
  </si>
  <si>
    <t>Розенбаум Наталия</t>
  </si>
  <si>
    <t>Янковская Кристина</t>
  </si>
  <si>
    <t>Дяк Мария</t>
  </si>
  <si>
    <t>подарок от школы на ДР</t>
  </si>
  <si>
    <t>Гришкян Антон</t>
  </si>
  <si>
    <t>Златоусова Анна</t>
  </si>
  <si>
    <t>Цицар Светлана</t>
  </si>
  <si>
    <t>на сентябрь</t>
  </si>
  <si>
    <t xml:space="preserve">продвижение </t>
  </si>
  <si>
    <t>Гамаюнов Павел</t>
  </si>
  <si>
    <t>инд. занятие</t>
  </si>
  <si>
    <t>детский, 1 часть</t>
  </si>
  <si>
    <t>5,6,12,13.08 2 часть</t>
  </si>
  <si>
    <t>Гостенкова Альбина</t>
  </si>
  <si>
    <t>18.08-18.09</t>
  </si>
  <si>
    <t>Савенков Илья</t>
  </si>
  <si>
    <t>под.сертификат</t>
  </si>
  <si>
    <t>до 18.11.17</t>
  </si>
  <si>
    <t>столярка вых (2,3,9,10.09)</t>
  </si>
  <si>
    <t>Дмитрий Шевченко</t>
  </si>
  <si>
    <t>Кротиков Андрей Валерьевич</t>
  </si>
  <si>
    <t>2Д;</t>
  </si>
  <si>
    <t>Янковская Кристина Сергеевна</t>
  </si>
  <si>
    <t>Александр Лякин</t>
  </si>
  <si>
    <t>2ДН</t>
  </si>
  <si>
    <t>Антон Гришкян</t>
  </si>
  <si>
    <t>2ДТ;2ДТ;</t>
  </si>
  <si>
    <t>Бош, школьный</t>
  </si>
  <si>
    <t>подарочный конверт и пакет</t>
  </si>
  <si>
    <t>печеньки, однор. ложки</t>
  </si>
  <si>
    <t xml:space="preserve">фанера </t>
  </si>
  <si>
    <t>4 балясины</t>
  </si>
  <si>
    <t>Биозащита (масла, воск, колер)</t>
  </si>
  <si>
    <t>Инфраком (фрезы)</t>
  </si>
  <si>
    <t>Касторама (фанера, стрейч, скотч, бруски)</t>
  </si>
  <si>
    <t>Леруа (пилки, шканты, шлиф.ленты и круги, щетка нейлон д/дрели, щетка латунь д/дрели, лак тонир., кювета д/краски, саморезы, шпатлевка, кисточки, штора на разд.)</t>
  </si>
  <si>
    <t>сверло диам.40</t>
  </si>
  <si>
    <t>Инструмент (мешки д/пылесоса, горелка)</t>
  </si>
  <si>
    <t>Инфраком (рейсмус разм., кондуктор)</t>
  </si>
  <si>
    <t>Корвет (пробочные сверла)</t>
  </si>
  <si>
    <t>Строитель (шлиф.круги)</t>
  </si>
  <si>
    <t>Строймаркет (шлиф.круги, мешки мус., кордщетка)</t>
  </si>
  <si>
    <t>Мельникова</t>
  </si>
  <si>
    <t>коворкер Воронин Боч</t>
  </si>
  <si>
    <t>Трушин Егор (ребенок)</t>
  </si>
  <si>
    <t>КС12(12август)</t>
  </si>
  <si>
    <t>Ярослав Гусев</t>
  </si>
  <si>
    <t>Алекс Танго</t>
  </si>
  <si>
    <t>Кузнецов Дмитрий</t>
  </si>
  <si>
    <t>Оплата помощьника Соколов Георгий</t>
  </si>
  <si>
    <t>КС26(26августа)</t>
  </si>
  <si>
    <t>25%курсКЛ Рыжов Андрей</t>
  </si>
  <si>
    <t>Трушин Егор(ребенок)2 недели.</t>
  </si>
  <si>
    <t>25% курсБКС Кузнецов Дима</t>
  </si>
  <si>
    <t>25% курсТ Заричный Владимир</t>
  </si>
  <si>
    <t>25% курс БКС Танго Алекс</t>
  </si>
  <si>
    <t>25% курсТ Калиничев Иван</t>
  </si>
  <si>
    <t>оплата помощьника Савельева С.А.</t>
  </si>
  <si>
    <t>КС29(29июля)</t>
  </si>
  <si>
    <t>25% Воронин Боч (ребенок) месяц</t>
  </si>
  <si>
    <t>25% курсКЛ Рыжов Андрей</t>
  </si>
  <si>
    <t>25%курс Т Смирнова Ольга</t>
  </si>
  <si>
    <t>вода,туалет бумага.</t>
  </si>
  <si>
    <t>54шт</t>
  </si>
  <si>
    <t>карандаши</t>
  </si>
  <si>
    <t>3 шт.</t>
  </si>
  <si>
    <t>Щавелева Ольга</t>
  </si>
  <si>
    <t>Дмитриева Ирина</t>
  </si>
  <si>
    <t>Самсоненко Марина</t>
  </si>
  <si>
    <t>Сэм Лэйнинг</t>
  </si>
  <si>
    <t>Ермакова Татьяна</t>
  </si>
  <si>
    <t>МК Полка</t>
  </si>
  <si>
    <t>доп. 2 девочки</t>
  </si>
  <si>
    <t>МК Скворечник</t>
  </si>
  <si>
    <t>доп. Девочка</t>
  </si>
  <si>
    <t>Леонтьева Эльвира</t>
  </si>
  <si>
    <t>Дроздов Петр</t>
  </si>
  <si>
    <t>Наталия Фищук</t>
  </si>
  <si>
    <t>Басова Анна Александровна</t>
  </si>
  <si>
    <t>Евгений Олегович Карасев</t>
  </si>
  <si>
    <t>Сайфуллин Вячеслав</t>
  </si>
  <si>
    <t>Александр Сильванович</t>
  </si>
  <si>
    <t>Кельина Дарья Дмитриевна</t>
  </si>
  <si>
    <t>Алферова Дарья</t>
  </si>
  <si>
    <t>Сергей Попов</t>
  </si>
  <si>
    <t>Жанна Захаркина</t>
  </si>
  <si>
    <t>аб.с 06.09</t>
  </si>
  <si>
    <t>Ефремов Никита</t>
  </si>
  <si>
    <t>М 1 день</t>
  </si>
  <si>
    <t>Кирия Илья</t>
  </si>
  <si>
    <t>аб.с 19.08</t>
  </si>
  <si>
    <t>аб с 11.08</t>
  </si>
  <si>
    <t>за 2-3.09</t>
  </si>
  <si>
    <t>за 26.08-03.09</t>
  </si>
  <si>
    <t>за Анферова Максима</t>
  </si>
  <si>
    <t>за Ларина Юру</t>
  </si>
  <si>
    <t>за Хлобыстова Н.</t>
  </si>
  <si>
    <t>за Леонтьеву Э</t>
  </si>
  <si>
    <t>за Наполову Н</t>
  </si>
  <si>
    <t>з/п (с учетом комиссии банка)</t>
  </si>
  <si>
    <t>за Савинкина Е</t>
  </si>
  <si>
    <t>за 12-20.08</t>
  </si>
  <si>
    <t>за Карасева</t>
  </si>
  <si>
    <t>за Попова Сергея</t>
  </si>
  <si>
    <t xml:space="preserve">за Ермилова </t>
  </si>
  <si>
    <t xml:space="preserve">за Загагова </t>
  </si>
  <si>
    <t>за Кирия И</t>
  </si>
  <si>
    <t>за Сильвановича</t>
  </si>
  <si>
    <t>доплата за МК Отделка 06.08 (был неверный рассчет)</t>
  </si>
  <si>
    <t>за Сайфулина</t>
  </si>
  <si>
    <t>за Кисильгоф М</t>
  </si>
  <si>
    <t xml:space="preserve">за Ольшпнникову </t>
  </si>
  <si>
    <t>за Лукинова и Захаркину</t>
  </si>
  <si>
    <t>за 19-20.08</t>
  </si>
  <si>
    <t>за 12-13.08 Реставрация</t>
  </si>
  <si>
    <t>за Дроздова</t>
  </si>
  <si>
    <t xml:space="preserve">за Фатерову </t>
  </si>
  <si>
    <t>за 29.07-06.08</t>
  </si>
  <si>
    <t>за подносы для Астраханцевой</t>
  </si>
  <si>
    <t>за МК Отделка 06.08</t>
  </si>
  <si>
    <t>за Пигорева</t>
  </si>
  <si>
    <t>Хлобыстов Николай</t>
  </si>
  <si>
    <t>Савинкин Евгений</t>
  </si>
  <si>
    <t>Светодиоды, провода, для бизиборда</t>
  </si>
  <si>
    <t>Чай, печенье, т/бум, полотенца</t>
  </si>
  <si>
    <t>Полотенца, т/бум, печенье</t>
  </si>
  <si>
    <t>Доставка пил</t>
  </si>
  <si>
    <t>Печать журналов</t>
  </si>
  <si>
    <t>Т/б,быт.химия</t>
  </si>
  <si>
    <t>Интернет в летний лагерь</t>
  </si>
  <si>
    <t>Полотенца, т/б</t>
  </si>
  <si>
    <t>Камеры</t>
  </si>
  <si>
    <t>200 мм - 1 шт Ефремов</t>
  </si>
  <si>
    <t xml:space="preserve">Ольшанникова Ю доплата </t>
  </si>
  <si>
    <t xml:space="preserve">10.08 - 24.08 </t>
  </si>
  <si>
    <t>8 мм - 0,5 шт</t>
  </si>
  <si>
    <t>300 мм - 1 шт Герасимов</t>
  </si>
  <si>
    <t>300 мм - 1 шт (Чечина)</t>
  </si>
  <si>
    <t>145 мм - 1 шт (Чечина)</t>
  </si>
  <si>
    <t>50х30</t>
  </si>
  <si>
    <t>4 мм Егорова Ю</t>
  </si>
  <si>
    <t>100 мм - 0,5 шт Томина Элина</t>
  </si>
  <si>
    <t>50х30 - 3 шт</t>
  </si>
  <si>
    <t>для Астраханцевой</t>
  </si>
  <si>
    <t>пиломатериалы для слэбов</t>
  </si>
  <si>
    <t>смола для слэбов</t>
  </si>
  <si>
    <t>смола для Сл</t>
  </si>
  <si>
    <t xml:space="preserve">Эмаль </t>
  </si>
  <si>
    <t xml:space="preserve">Полировальная паста </t>
  </si>
  <si>
    <t>Набор бит</t>
  </si>
  <si>
    <t>Лобзики</t>
  </si>
  <si>
    <t>Болт для ленточки</t>
  </si>
  <si>
    <t>для Фрез.курса</t>
  </si>
  <si>
    <t>Эксцентрик, лобзик, пластины для танка</t>
  </si>
  <si>
    <t>Vk</t>
  </si>
  <si>
    <t>Иванова Екатерина</t>
  </si>
  <si>
    <t>Дубинина Виктория</t>
  </si>
  <si>
    <t>Колесникова Мария</t>
  </si>
  <si>
    <t>Скобелева Евгения</t>
  </si>
  <si>
    <t>ДН14 (16 сентября)</t>
  </si>
  <si>
    <t>Строганова Александра</t>
  </si>
  <si>
    <t>2КС25 (16 сентября)</t>
  </si>
  <si>
    <t>Байцур Елена</t>
  </si>
  <si>
    <t>Ткачев Сергей</t>
  </si>
  <si>
    <t>Криницина Елена Дмитриевна</t>
  </si>
  <si>
    <t>Карен Манукян</t>
  </si>
  <si>
    <t>Михайловский Артем</t>
  </si>
  <si>
    <t>Роман Казаков</t>
  </si>
  <si>
    <t>Чубий Анна</t>
  </si>
  <si>
    <t>ПКС45 (21 октября)</t>
  </si>
  <si>
    <t>Солодова Анна Юрьевна</t>
  </si>
  <si>
    <t>КС60 (7 октября)</t>
  </si>
  <si>
    <t>Надежина Ольга</t>
  </si>
  <si>
    <t>КС59 (23 сентября)</t>
  </si>
  <si>
    <t>Королева Анна</t>
  </si>
  <si>
    <t>Бурлаков Сергей</t>
  </si>
  <si>
    <t>2КС26 (14 октября)</t>
  </si>
  <si>
    <t>Маструков Максим</t>
  </si>
  <si>
    <t>Денисов Александр</t>
  </si>
  <si>
    <t>Дмитрий Лившиц</t>
  </si>
  <si>
    <t>20.09-20.10</t>
  </si>
  <si>
    <t>Кононов Никита</t>
  </si>
  <si>
    <t>Князева Мария</t>
  </si>
  <si>
    <t>Наталия Розенбаум</t>
  </si>
  <si>
    <t>Кононова Наталья</t>
  </si>
  <si>
    <t>Д;</t>
  </si>
  <si>
    <t>станки, 1 часть</t>
  </si>
  <si>
    <t>Златоустова Анна</t>
  </si>
  <si>
    <t>1 часть</t>
  </si>
  <si>
    <t>столярка по вых</t>
  </si>
  <si>
    <t>базовый курс, 2 часть</t>
  </si>
  <si>
    <t>доска (сапели, клен, орех)</t>
  </si>
  <si>
    <t>пилки, саморезы</t>
  </si>
  <si>
    <t>ТДМ (меб.шаблон, шестигранник)</t>
  </si>
  <si>
    <t>Инфраком (галтельн.фрезы)</t>
  </si>
  <si>
    <t>карточные петли</t>
  </si>
  <si>
    <t>колорики к маслу</t>
  </si>
  <si>
    <t>Доставка (щиты, доски)</t>
  </si>
  <si>
    <t>Леруа (кракелюр,эмаль бел., шлиф.лента, лак, набор коронок, электроды, шлиф.диски, ножд.бумага в рулонах, шпатлевка, набор шпат., маска технич., шканты, биты)</t>
  </si>
  <si>
    <t>Касторама (брусок сращ, саморезы)</t>
  </si>
  <si>
    <t>коворкер Воеводин Павел</t>
  </si>
  <si>
    <t>Григорьева Наталья</t>
  </si>
  <si>
    <t>2недели</t>
  </si>
  <si>
    <t>КС09(09 сентября)</t>
  </si>
  <si>
    <t>Евстафьева Екатерина</t>
  </si>
  <si>
    <t>Андрей Савуков</t>
  </si>
  <si>
    <t>Кириченко Надежда</t>
  </si>
  <si>
    <t>Ольга Синягина</t>
  </si>
  <si>
    <t>Козловский Юрий Александрович</t>
  </si>
  <si>
    <t>25% курсТ Заборщиков Сергей.</t>
  </si>
  <si>
    <t>25% курсТ Смирнова Ольга</t>
  </si>
  <si>
    <t>25% курсБКС Гусев Ярослав</t>
  </si>
  <si>
    <t>25% курсРЗ Козловский Юрий</t>
  </si>
  <si>
    <t>25% курс БКС Наумочкина Настя</t>
  </si>
  <si>
    <t>25% курсРЗ Штыков Александр</t>
  </si>
  <si>
    <t>расходники плюс доставка</t>
  </si>
  <si>
    <t>печать листовок</t>
  </si>
  <si>
    <t>Архипова Ирина</t>
  </si>
  <si>
    <t>МК Молния</t>
  </si>
  <si>
    <t>возврат за Ф</t>
  </si>
  <si>
    <t>Киселева Светлана Юрьевна</t>
  </si>
  <si>
    <t>аб с 14.09</t>
  </si>
  <si>
    <t>Кондрашова Елена</t>
  </si>
  <si>
    <t>аб с 11.09</t>
  </si>
  <si>
    <t>аб с 08.09</t>
  </si>
  <si>
    <t>за Рунову М</t>
  </si>
  <si>
    <t>за Еременко Е</t>
  </si>
  <si>
    <t>за Катюху Конст</t>
  </si>
  <si>
    <t>за Нечаеву</t>
  </si>
  <si>
    <t>возврат за Муравьеву Т.</t>
  </si>
  <si>
    <t>за подносы</t>
  </si>
  <si>
    <t>за вешалки</t>
  </si>
  <si>
    <t>за МК 02-03.09</t>
  </si>
  <si>
    <t>Т/бум, печенье, полотенца</t>
  </si>
  <si>
    <t>Распечатка анкет</t>
  </si>
  <si>
    <t>Выключатели для бизиборда</t>
  </si>
  <si>
    <t>Пиломатериаллы</t>
  </si>
  <si>
    <t>Доставка пиломатериаллов</t>
  </si>
  <si>
    <t>Либерон на Баз</t>
  </si>
  <si>
    <t>DD</t>
  </si>
  <si>
    <t>Билеты  в Питер</t>
  </si>
  <si>
    <t>VK</t>
  </si>
  <si>
    <t>Коммандировка Питер</t>
  </si>
  <si>
    <t>Комиссия за переводы в др. банки</t>
  </si>
  <si>
    <t>Пылесосы Пптер</t>
  </si>
  <si>
    <t>Струбцины Самокатная</t>
  </si>
  <si>
    <t>ДН15 (7 октября)</t>
  </si>
  <si>
    <t>Боровков Дмитрий</t>
  </si>
  <si>
    <t>Елена Дашкеева</t>
  </si>
  <si>
    <t>Павел Степин</t>
  </si>
  <si>
    <t>Усманов Рамиль Рестамович</t>
  </si>
  <si>
    <t>Аникин Алексей Вячеславович</t>
  </si>
  <si>
    <t>З;</t>
  </si>
  <si>
    <t>Людмила Ковтун</t>
  </si>
  <si>
    <t>Грибенькова Татьяна</t>
  </si>
  <si>
    <t>ДОМ</t>
  </si>
  <si>
    <t>Коняшкина Ирина</t>
  </si>
  <si>
    <t>Проскурин Василий</t>
  </si>
  <si>
    <t>Архангельский Центр</t>
  </si>
  <si>
    <t>Чилингарян Андрей</t>
  </si>
  <si>
    <t>Евгения Хлебникова</t>
  </si>
  <si>
    <t>2КС27 (28 октября)</t>
  </si>
  <si>
    <t>Мария Нелюбова</t>
  </si>
  <si>
    <t>Наталья Бабинская</t>
  </si>
  <si>
    <t>Сутулов Никита</t>
  </si>
  <si>
    <t>Левин Михаил</t>
  </si>
  <si>
    <t>Щукин Александр</t>
  </si>
  <si>
    <t>Эльвира Шалгомова</t>
  </si>
  <si>
    <t>Жбанова Лариса Викторовна</t>
  </si>
  <si>
    <t>ПКС46 (4 ноября)</t>
  </si>
  <si>
    <t>Ольга Караулова</t>
  </si>
  <si>
    <t>Савинцев Денис</t>
  </si>
  <si>
    <t>Андреева Светлана</t>
  </si>
  <si>
    <t>Константин Медников</t>
  </si>
  <si>
    <t>Иван Караулов</t>
  </si>
  <si>
    <t>Богатырев Антон</t>
  </si>
  <si>
    <t>Соколов Никита</t>
  </si>
  <si>
    <t>Бутусов Михаил Кириллович</t>
  </si>
  <si>
    <t>Ахметова Айгуль</t>
  </si>
  <si>
    <t>Сергей Липин</t>
  </si>
  <si>
    <t>Анзилевский Евгений</t>
  </si>
  <si>
    <t>Игорь Марголин</t>
  </si>
  <si>
    <t>ДБ4 (14 октября)</t>
  </si>
  <si>
    <t>Р23 (7 октября)</t>
  </si>
  <si>
    <t>Живых Сергей</t>
  </si>
  <si>
    <t>Ф49 (4 января)</t>
  </si>
  <si>
    <t>Александр Викулов</t>
  </si>
  <si>
    <t>2КС28 (11 ноября)</t>
  </si>
  <si>
    <t>Великий Алексей</t>
  </si>
  <si>
    <t>ТС;</t>
  </si>
  <si>
    <t>Буслов Виктор</t>
  </si>
  <si>
    <t>MK</t>
  </si>
  <si>
    <t>Томах Алексанлр Анатольевич</t>
  </si>
  <si>
    <t>Алексей Антипов</t>
  </si>
  <si>
    <t>Анастасия Моисеева</t>
  </si>
  <si>
    <t>Секачева Кира Николаевна</t>
  </si>
  <si>
    <t>ДБ4 (21 октября)</t>
  </si>
  <si>
    <t>Юрий Забродин</t>
  </si>
  <si>
    <t>Елена Астапенко</t>
  </si>
  <si>
    <t>Р24 (21 октября)</t>
  </si>
  <si>
    <t>Жуков Александр Игоревич</t>
  </si>
  <si>
    <t>Екатерина Григорьева</t>
  </si>
  <si>
    <t>Елена Сакара</t>
  </si>
  <si>
    <t>Кирилл Шимолин</t>
  </si>
  <si>
    <t>Чемодурова Дарьяна Андреевна</t>
  </si>
  <si>
    <t>Мария Рыкова</t>
  </si>
  <si>
    <t>Каршин Дмитрий</t>
  </si>
  <si>
    <t>Черничкин Александр</t>
  </si>
  <si>
    <t>Николенко Данил</t>
  </si>
  <si>
    <t>до 12.11.17</t>
  </si>
  <si>
    <t>до 15.11.17</t>
  </si>
  <si>
    <t>до 11.11.17</t>
  </si>
  <si>
    <t>Салмин Илья</t>
  </si>
  <si>
    <t>4.10-4.11</t>
  </si>
  <si>
    <t>Шунулин Александр</t>
  </si>
  <si>
    <t>Плугарев Алексей</t>
  </si>
  <si>
    <t>Федорова Татьяна</t>
  </si>
  <si>
    <t>Михайлова Юля</t>
  </si>
  <si>
    <t>Хван Виталий</t>
  </si>
  <si>
    <t>Марьенко Владимир</t>
  </si>
  <si>
    <t>Румянцев Константин</t>
  </si>
  <si>
    <t>Денисова Юлия Станиславовна</t>
  </si>
  <si>
    <t>Светлана Каушняну</t>
  </si>
  <si>
    <t>Михайлова Юлия Валерьевна</t>
  </si>
  <si>
    <t>Владимир Марьенко</t>
  </si>
  <si>
    <t>2СТ</t>
  </si>
  <si>
    <t>2МФ;</t>
  </si>
  <si>
    <t>8 часов, 2 места</t>
  </si>
  <si>
    <t>подросток, 2 часть</t>
  </si>
  <si>
    <t>Чернышова Екатерина</t>
  </si>
  <si>
    <t>помощник Питер</t>
  </si>
  <si>
    <t xml:space="preserve">фрезер по вых., </t>
  </si>
  <si>
    <t>коворкинг 3 часа</t>
  </si>
  <si>
    <t>консультация, 50%</t>
  </si>
  <si>
    <t>базовый будни, 1 часть</t>
  </si>
  <si>
    <t>Дорошенко Евгений</t>
  </si>
  <si>
    <t>диагностика шлиф.машинки макита</t>
  </si>
  <si>
    <t>струбцины Энкор</t>
  </si>
  <si>
    <t>10 штук</t>
  </si>
  <si>
    <t>Шлиф.машинка Макита</t>
  </si>
  <si>
    <t>отправка оборудования СДЭК</t>
  </si>
  <si>
    <t>к чаю</t>
  </si>
  <si>
    <t>такси в Екатеринбурге</t>
  </si>
  <si>
    <t>билеты Екатеринбург</t>
  </si>
  <si>
    <t>гостиница</t>
  </si>
  <si>
    <t>однораз. Перчатки</t>
  </si>
  <si>
    <t>линейки</t>
  </si>
  <si>
    <t>фанера 15 мм</t>
  </si>
  <si>
    <t xml:space="preserve">Леруа </t>
  </si>
  <si>
    <t>петли накладные</t>
  </si>
  <si>
    <t>шланг для стружкоотсоса</t>
  </si>
  <si>
    <t>Касторама (удлинитель,шлиф.ленты, шлиф.круги, пилки, ВД-40, шканты, щиты, хомуты)</t>
  </si>
  <si>
    <t>переходник на стружкоотсос</t>
  </si>
  <si>
    <t>бруски, мешки, губки</t>
  </si>
  <si>
    <t>ножи для рейсмуса</t>
  </si>
  <si>
    <t>шлифленты, шлиф.круги</t>
  </si>
  <si>
    <t>ЦРИ (шаблон д/углового соединения)</t>
  </si>
  <si>
    <t>струбцина д/фр.стола</t>
  </si>
  <si>
    <t>Леруа (мешки д/мусора, бум.сктч, скотч, изолента)</t>
  </si>
  <si>
    <t>коворкер Соколов Георгий</t>
  </si>
  <si>
    <t>Алябьева Катя</t>
  </si>
  <si>
    <t>Плотников Сергей</t>
  </si>
  <si>
    <t>Сотников Дмитрий</t>
  </si>
  <si>
    <t>Алия Шулина</t>
  </si>
  <si>
    <t>Ерофеева Вера Александровна</t>
  </si>
  <si>
    <t>Беляева Анастасия</t>
  </si>
  <si>
    <t>Иван Астапенко</t>
  </si>
  <si>
    <t>оплата помошника Смирнова Ольга</t>
  </si>
  <si>
    <t>КС О7(07октября)</t>
  </si>
  <si>
    <t>25% курс БКС Кузнецов Дима</t>
  </si>
  <si>
    <t>25% курс РЗ Козловский Юрий</t>
  </si>
  <si>
    <t>25% курсБКС Наумочкина Настя</t>
  </si>
  <si>
    <t>25% Кириченко Андрей(ребенок)2 недели</t>
  </si>
  <si>
    <t>25% Магницкий Миша(ребенок)2 недели</t>
  </si>
  <si>
    <t>25% курс Т Соколов Георгий</t>
  </si>
  <si>
    <t>25% курсРЗ Плотников Сергей</t>
  </si>
  <si>
    <t>25% курс БКС Турчинская Ольга</t>
  </si>
  <si>
    <t>25% курс БКС Федоров Николай</t>
  </si>
  <si>
    <t>25% курс БКС Чистяков Сергей</t>
  </si>
  <si>
    <t>ИН Архипова Ирина</t>
  </si>
  <si>
    <t>Оплата  помошника Смирнова Ольга</t>
  </si>
  <si>
    <t>КС07(07октября)</t>
  </si>
  <si>
    <t>25% курс БКС Беляк Кирилл</t>
  </si>
  <si>
    <t>25% курс БКС Медведева Катя</t>
  </si>
  <si>
    <t>25% курс БКС Дорошева Наталья</t>
  </si>
  <si>
    <t>25% курс Т Савуков Андрей</t>
  </si>
  <si>
    <t>25% курсКЛ Телегина Катя</t>
  </si>
  <si>
    <t>оплата помошника Соколов Георгий</t>
  </si>
  <si>
    <t>КС23(23 сентября)</t>
  </si>
  <si>
    <t>мешки для мусора,туалетная бумага,освежитель,паста для посуды.</t>
  </si>
  <si>
    <t>ввода, питание</t>
  </si>
  <si>
    <t>стаканы одноразовые</t>
  </si>
  <si>
    <t>туалетная бумага,ложки</t>
  </si>
  <si>
    <t>шлиф диск</t>
  </si>
  <si>
    <t>Вихрова Елена</t>
  </si>
  <si>
    <t>МК Заточка</t>
  </si>
  <si>
    <t>Бабушкин Игорь</t>
  </si>
  <si>
    <t>Бородина Ирина</t>
  </si>
  <si>
    <t>Нефедов</t>
  </si>
  <si>
    <t>Моисеев Евгений</t>
  </si>
  <si>
    <t>Никитин Александр</t>
  </si>
  <si>
    <t>п/о КСБ</t>
  </si>
  <si>
    <t>Романова Анастасия</t>
  </si>
  <si>
    <t>доплата за МК Ключница</t>
  </si>
  <si>
    <t>п/о за Сл</t>
  </si>
  <si>
    <t>возврат переплаты</t>
  </si>
  <si>
    <t>п/о за КСБ</t>
  </si>
  <si>
    <t>Сорокина Ольга Александровна</t>
  </si>
  <si>
    <t>Клишо Кирилл Александрович</t>
  </si>
  <si>
    <t>Евгений Моисеев</t>
  </si>
  <si>
    <t>Светлана Голубева</t>
  </si>
  <si>
    <t>Сергей Останин</t>
  </si>
  <si>
    <t>Криворучко Артём Николаевич</t>
  </si>
  <si>
    <t>Умаров Деловар</t>
  </si>
  <si>
    <t>Ефименко Елена Сергеевна</t>
  </si>
  <si>
    <t>аб с 10.10</t>
  </si>
  <si>
    <t>доплата за аб с 28.09</t>
  </si>
  <si>
    <t>Калюжный Сергей</t>
  </si>
  <si>
    <t>аб с 02.10</t>
  </si>
  <si>
    <t>п/о за аб с 28.09</t>
  </si>
  <si>
    <t>аб.с 20.09</t>
  </si>
  <si>
    <t>аб с 18.09</t>
  </si>
  <si>
    <t>Золотов Антон</t>
  </si>
  <si>
    <t>3 ч</t>
  </si>
  <si>
    <t>за 7-8.10</t>
  </si>
  <si>
    <t>за Басову Анну</t>
  </si>
  <si>
    <t>за Медникова К.</t>
  </si>
  <si>
    <t>за за 7-8.10</t>
  </si>
  <si>
    <t>за Бабушкина И</t>
  </si>
  <si>
    <t>за 23.09-01.10</t>
  </si>
  <si>
    <t>за Клишо К</t>
  </si>
  <si>
    <t>за Сутулова Н</t>
  </si>
  <si>
    <t>за Умарова</t>
  </si>
  <si>
    <t>за Бабинскую Наталью</t>
  </si>
  <si>
    <t>за Гизаева</t>
  </si>
  <si>
    <t>за МК Заточка</t>
  </si>
  <si>
    <t>за Голубеву С</t>
  </si>
  <si>
    <t>за Калюжного С</t>
  </si>
  <si>
    <t>за Моисеева Е</t>
  </si>
  <si>
    <t>за Никитина А</t>
  </si>
  <si>
    <t>за Сергун Ирину МК Панно25.09</t>
  </si>
  <si>
    <t>Помощнику</t>
  </si>
  <si>
    <t>за Филиппенко Екатерину</t>
  </si>
  <si>
    <t>за Заднепровскую Людмилу</t>
  </si>
  <si>
    <t>с комиссией банка</t>
  </si>
  <si>
    <t>Паше</t>
  </si>
  <si>
    <t>за Курдюкова Ал-ра МК Ключница 16.09</t>
  </si>
  <si>
    <t xml:space="preserve">за Дроздова </t>
  </si>
  <si>
    <t>за Токарева В</t>
  </si>
  <si>
    <t>за Марценко А</t>
  </si>
  <si>
    <t>за Романову А</t>
  </si>
  <si>
    <t>за Слащук К</t>
  </si>
  <si>
    <t>за 09-17.09</t>
  </si>
  <si>
    <t>за бизиборд</t>
  </si>
  <si>
    <t>Помощнику базового</t>
  </si>
  <si>
    <t>за 23-24.09</t>
  </si>
  <si>
    <t>за 09.09</t>
  </si>
  <si>
    <t>за Королеву</t>
  </si>
  <si>
    <t>за Ким Т</t>
  </si>
  <si>
    <t>за Аникина А.</t>
  </si>
  <si>
    <t>за Моисеева (коворкинг)</t>
  </si>
  <si>
    <t>за Моисеева (инд.)</t>
  </si>
  <si>
    <t>за Рожанскую Елену</t>
  </si>
  <si>
    <t>убрал рельсы в ангаре</t>
  </si>
  <si>
    <t>за Архапчеву Е.</t>
  </si>
  <si>
    <t>за Ханикова</t>
  </si>
  <si>
    <t xml:space="preserve">за Клебанову </t>
  </si>
  <si>
    <t>за щиты</t>
  </si>
  <si>
    <t>за плитки</t>
  </si>
  <si>
    <t>за Ефименко Е.</t>
  </si>
  <si>
    <t>за Муравьева</t>
  </si>
  <si>
    <t xml:space="preserve">за Величко </t>
  </si>
  <si>
    <t>за Скобелеву Е</t>
  </si>
  <si>
    <t>за Бударину И</t>
  </si>
  <si>
    <t>за доставку пиломатериала</t>
  </si>
  <si>
    <t>Такарев Евгений</t>
  </si>
  <si>
    <t>1ч у Тимура</t>
  </si>
  <si>
    <t>Рожанская Елена</t>
  </si>
  <si>
    <t>3 ч у Подколзина Саши</t>
  </si>
  <si>
    <t>Савинков Евгений</t>
  </si>
  <si>
    <t>въезд на склад</t>
  </si>
  <si>
    <t>Полотенца, салфетки, карандаши</t>
  </si>
  <si>
    <t>Транспортные расходы</t>
  </si>
  <si>
    <t>Политаевой за доставку материала</t>
  </si>
  <si>
    <t>Печать бух док</t>
  </si>
  <si>
    <t>Фартуки</t>
  </si>
  <si>
    <t>Доставка шлифматериалов</t>
  </si>
  <si>
    <t>Чай, полотенца, т/бум, печенье, стаканы</t>
  </si>
  <si>
    <t xml:space="preserve">въезд </t>
  </si>
  <si>
    <t>Круг отрезной</t>
  </si>
  <si>
    <t>Кофе, полотенца, солфетки</t>
  </si>
  <si>
    <t>Умаров, Гизаев</t>
  </si>
  <si>
    <t>за смолу</t>
  </si>
  <si>
    <t>200 мм - 9 шт Наполова Наталья</t>
  </si>
  <si>
    <t>доплата Щавелева Оля</t>
  </si>
  <si>
    <t>биты, сверла, пилки, шканты</t>
  </si>
  <si>
    <t>Эмаль, лак</t>
  </si>
  <si>
    <t>для Баз</t>
  </si>
  <si>
    <t>пленка, тряпки</t>
  </si>
  <si>
    <t>копирка, клейкая лента</t>
  </si>
  <si>
    <t>разовые стаканы</t>
  </si>
  <si>
    <t xml:space="preserve">смола </t>
  </si>
  <si>
    <t>для заточки</t>
  </si>
  <si>
    <t>шкурка</t>
  </si>
  <si>
    <t>мешки, тарелки</t>
  </si>
  <si>
    <t>отвердитель для смолы для Слэбов</t>
  </si>
  <si>
    <t>смола для Слэбов</t>
  </si>
  <si>
    <t>расходники для Слэбов (лак, масло, перчатки, пленка укрывная, шлиф.бумага)</t>
  </si>
  <si>
    <t>масло для столешниц</t>
  </si>
  <si>
    <t>часовой механизм для МК Молния</t>
  </si>
  <si>
    <t>саморезы, морилка, шканты, гвозди,кисти,малярная лента, скобы, отвертки, сверла, перчатки, быт.химия</t>
  </si>
  <si>
    <t>колеры</t>
  </si>
  <si>
    <t>Эмаль для Веры</t>
  </si>
  <si>
    <t>Лак и эмаль для Баз.курса</t>
  </si>
  <si>
    <t>Подшипники для танков</t>
  </si>
  <si>
    <t xml:space="preserve">Возврат от Леши </t>
  </si>
  <si>
    <t>разница в стоимости заточного станка</t>
  </si>
  <si>
    <t>Леше на заточной станок</t>
  </si>
  <si>
    <t>под отчет</t>
  </si>
  <si>
    <t>Домен woodsgoods</t>
  </si>
  <si>
    <t>Хостинг интернет - магазин</t>
  </si>
  <si>
    <t>Фрезер, танк, уголки, линейки</t>
  </si>
  <si>
    <t>Коммисия за перевод в другие банки</t>
  </si>
  <si>
    <t>Кузнецов Андрей</t>
  </si>
  <si>
    <t>Селезнева Екатерина</t>
  </si>
  <si>
    <t>Селезнев Александр</t>
  </si>
  <si>
    <t>Смирнова Светлана Валерьевна</t>
  </si>
  <si>
    <t>Вавулина Светлана Олеговна</t>
  </si>
  <si>
    <t>Яковлев Алексей</t>
  </si>
  <si>
    <t>Сухоставский Андрей</t>
  </si>
  <si>
    <t>Ф44 (4 ноября)</t>
  </si>
  <si>
    <t>Богданова Марина Анатольевна</t>
  </si>
  <si>
    <t>ПКС50 (5 января)</t>
  </si>
  <si>
    <t>Юшкова Марина</t>
  </si>
  <si>
    <t>ПКС47 (18 ноября)</t>
  </si>
  <si>
    <t>Р25 (28 октября)</t>
  </si>
  <si>
    <t>Мудла Алексей Александрович</t>
  </si>
  <si>
    <t>КС66 (4 января)</t>
  </si>
  <si>
    <t>ДН16 (4 ноября)</t>
  </si>
  <si>
    <t>Иванова Вера</t>
  </si>
  <si>
    <t>Кузьмина Ирина</t>
  </si>
  <si>
    <t>Титова Валерия</t>
  </si>
  <si>
    <t>Волкова Людмила </t>
  </si>
  <si>
    <t>Гурин Илья</t>
  </si>
  <si>
    <t>ПКС48 (2 декабря)</t>
  </si>
  <si>
    <t>Екатерина Векшина</t>
  </si>
  <si>
    <t>Антон Титкин</t>
  </si>
  <si>
    <t>Васильева Людмила Брьевна</t>
  </si>
  <si>
    <t>Ландисберг Андрей</t>
  </si>
  <si>
    <t>Цинклер Евгения Владимировна</t>
  </si>
  <si>
    <t>Ф48 (4 января)</t>
  </si>
  <si>
    <t>МК Ключница</t>
  </si>
  <si>
    <t>Клименко П</t>
  </si>
  <si>
    <t>Сл</t>
  </si>
  <si>
    <t>Волохонская Мария</t>
  </si>
  <si>
    <t>Копытов Игорь</t>
  </si>
  <si>
    <t>Копытова Дарья</t>
  </si>
  <si>
    <t>доплата за МК Панно</t>
  </si>
  <si>
    <t>Горейда М.М.</t>
  </si>
  <si>
    <t>допл Сл</t>
  </si>
  <si>
    <t>п/о Д</t>
  </si>
  <si>
    <t>п/о Слэбы</t>
  </si>
  <si>
    <t>Остапенко Елена</t>
  </si>
  <si>
    <t>Возврат</t>
  </si>
  <si>
    <t>Чапаев Иван</t>
  </si>
  <si>
    <t>Петухов Максим Юрьевич</t>
  </si>
  <si>
    <t>Светлана Сидорова</t>
  </si>
  <si>
    <t>Татьяна Клеванова</t>
  </si>
  <si>
    <t>Титов Сергей Юрьевич</t>
  </si>
  <si>
    <t>Марфенко Павел Николаевич</t>
  </si>
  <si>
    <t>Андрей Яблонских</t>
  </si>
  <si>
    <t>Елена Гудкова</t>
  </si>
  <si>
    <t>аб с 9.11</t>
  </si>
  <si>
    <t>Якимова Маргарита</t>
  </si>
  <si>
    <t>доплата за аб с 1.11</t>
  </si>
  <si>
    <t>аб с 31.10</t>
  </si>
  <si>
    <t>Соколов Георгий</t>
  </si>
  <si>
    <t>аб с 30.10</t>
  </si>
  <si>
    <t>Кравцов В.М.</t>
  </si>
  <si>
    <t>аб с 18.10</t>
  </si>
  <si>
    <t>Наполова Наталья</t>
  </si>
  <si>
    <t>аб с 17.10</t>
  </si>
  <si>
    <t>доплата: коэф.1.5-10000, 6 дн - 14000</t>
  </si>
  <si>
    <t xml:space="preserve">Тимуру </t>
  </si>
  <si>
    <t>за Клименко</t>
  </si>
  <si>
    <t>за Кузнецова А.</t>
  </si>
  <si>
    <t>за 4-5.11</t>
  </si>
  <si>
    <t>за Сидорову С</t>
  </si>
  <si>
    <t>МК Панно Копытовы Д и И</t>
  </si>
  <si>
    <t>за Сергун Ирину инд. 4.5 ч</t>
  </si>
  <si>
    <t>за Волохонскую М</t>
  </si>
  <si>
    <t>за Лампу для Питера</t>
  </si>
  <si>
    <t>за Косову С</t>
  </si>
  <si>
    <t>за 28-29.10</t>
  </si>
  <si>
    <t>за 7.10</t>
  </si>
  <si>
    <t>за Якимову</t>
  </si>
  <si>
    <t>за 05.10</t>
  </si>
  <si>
    <t>за Великого А</t>
  </si>
  <si>
    <t>заказ Веры</t>
  </si>
  <si>
    <t>МК Футляр Долинер М</t>
  </si>
  <si>
    <t>за Херсонского С</t>
  </si>
  <si>
    <t>за Щукина А</t>
  </si>
  <si>
    <t>МК Панно Исмаилов Т</t>
  </si>
  <si>
    <t>за 21-29.10</t>
  </si>
  <si>
    <t>за Соколова Г</t>
  </si>
  <si>
    <t>за 07-15.10</t>
  </si>
  <si>
    <t>за Чапаева Ивана</t>
  </si>
  <si>
    <t>за Байцур Г.</t>
  </si>
  <si>
    <t>за 21.10</t>
  </si>
  <si>
    <t>за Чугунникова С</t>
  </si>
  <si>
    <t>за Богатырева Ан</t>
  </si>
  <si>
    <t>за Томах А</t>
  </si>
  <si>
    <t>за Горейду М</t>
  </si>
  <si>
    <t>за Зинуланову Е (МК)</t>
  </si>
  <si>
    <t>за Останина С</t>
  </si>
  <si>
    <t>за Морфенко П</t>
  </si>
  <si>
    <t>вешалка -6шт, поднос -6шт</t>
  </si>
  <si>
    <t>за Яблонских А</t>
  </si>
  <si>
    <t>за 7-15.10 (удержан штраф 1000 в копилку)</t>
  </si>
  <si>
    <t>П/оплата за сайт</t>
  </si>
  <si>
    <t xml:space="preserve">за Наполову Н </t>
  </si>
  <si>
    <t>Сергун Ирина</t>
  </si>
  <si>
    <t>у Миши</t>
  </si>
  <si>
    <t>Чугунников Сергей</t>
  </si>
  <si>
    <t>Аптечка</t>
  </si>
  <si>
    <t>т/бум, полотенца</t>
  </si>
  <si>
    <t>Кофе, печенье, чай</t>
  </si>
  <si>
    <t>т/бумага, полотенца</t>
  </si>
  <si>
    <t>На д/р Тимуру</t>
  </si>
  <si>
    <t>за сентябрь и октябрь</t>
  </si>
  <si>
    <t xml:space="preserve">Распечатка </t>
  </si>
  <si>
    <t>Сахар, чай</t>
  </si>
  <si>
    <t>Ручки</t>
  </si>
  <si>
    <t>Печенье, кофе</t>
  </si>
  <si>
    <t>200 - 1шт, 300 - 0.5 шт</t>
  </si>
  <si>
    <t>100 мм - 2 шт Соколов Г</t>
  </si>
  <si>
    <t>250 - 2 шт, Токарев</t>
  </si>
  <si>
    <t>доплата Медников К</t>
  </si>
  <si>
    <t>300 мм - 1 шт Андреева</t>
  </si>
  <si>
    <t>Чапаев И</t>
  </si>
  <si>
    <t xml:space="preserve">Бабинская </t>
  </si>
  <si>
    <t>воск, пленка, перчатки и др. для Слэбов</t>
  </si>
  <si>
    <t>Фурнитура</t>
  </si>
  <si>
    <t>для МК Ключница</t>
  </si>
  <si>
    <t>Тимуру по чеку</t>
  </si>
  <si>
    <t>абразивная паста</t>
  </si>
  <si>
    <t>смола д/слэбов</t>
  </si>
  <si>
    <t>файлы, альбом д/рисования</t>
  </si>
  <si>
    <t>смола на Слэбы</t>
  </si>
  <si>
    <t>за Гудкову Е</t>
  </si>
  <si>
    <t>доплата за Сильвановича</t>
  </si>
  <si>
    <t>Реснянский Петр</t>
  </si>
  <si>
    <t>Елесина Арина</t>
  </si>
  <si>
    <t>Филатов Федор</t>
  </si>
  <si>
    <t>Филиппова Наталия</t>
  </si>
  <si>
    <t>оплата помошника  Морозова Дина</t>
  </si>
  <si>
    <t>КС04(04ноября)</t>
  </si>
  <si>
    <t>Оплата помошника Костюхина Настя</t>
  </si>
  <si>
    <t>КС21(21 октября)</t>
  </si>
  <si>
    <t>25%курсТ Савуков Андрей</t>
  </si>
  <si>
    <t>25% курсБКС Ерофеева Вера</t>
  </si>
  <si>
    <t>25%курсБКС Дашкеева Елена</t>
  </si>
  <si>
    <t>25% курсРЗ Сотников Дима</t>
  </si>
  <si>
    <t>25%курсБКС Беляева Настя</t>
  </si>
  <si>
    <t>25%курсБКС Алябьева Катя</t>
  </si>
  <si>
    <t>25%курсБКС Шулина Алия</t>
  </si>
  <si>
    <t>вьезд на територию (доставка материала)</t>
  </si>
  <si>
    <t>разгрузка материала</t>
  </si>
  <si>
    <t>вьезд на територию</t>
  </si>
  <si>
    <t>Отдал водителю(мир дерева)</t>
  </si>
  <si>
    <t>до 24.11.17</t>
  </si>
  <si>
    <t>до 25.11.17</t>
  </si>
  <si>
    <t>Буев Александр</t>
  </si>
  <si>
    <t>Старостин Денис</t>
  </si>
  <si>
    <t>Скляров Александр</t>
  </si>
  <si>
    <t>Зобарев Дмитрий</t>
  </si>
  <si>
    <t>фрезер продвинутый</t>
  </si>
  <si>
    <t>Иванова Анна</t>
  </si>
  <si>
    <t>базовый курс, будни, 1/2</t>
  </si>
  <si>
    <t>станки</t>
  </si>
  <si>
    <t>детский 2 недели</t>
  </si>
  <si>
    <t>Буев Александр Валентинович</t>
  </si>
  <si>
    <t>Скляров Александр Олегович</t>
  </si>
  <si>
    <t>Аджибеков Хамзат Заолевич </t>
  </si>
  <si>
    <t>фанера, 2 часть</t>
  </si>
  <si>
    <t>столярка вых (28,29,4,5)</t>
  </si>
  <si>
    <t>столярка вых (28,29.10)</t>
  </si>
  <si>
    <t>столярка вых (14,15,22.10)</t>
  </si>
  <si>
    <t>столярка вых (21.10)</t>
  </si>
  <si>
    <t>фрезер продвин.</t>
  </si>
  <si>
    <t>фанера, 1 часть</t>
  </si>
  <si>
    <t>коворкинг "8 часов"</t>
  </si>
  <si>
    <t>станки, 2 часть</t>
  </si>
  <si>
    <t>цанга к фрезеру СМТ</t>
  </si>
  <si>
    <t>Шпилечник</t>
  </si>
  <si>
    <t>Шипорезка и шаблоны</t>
  </si>
  <si>
    <t>Ларисе на карту</t>
  </si>
  <si>
    <t>масло льняное</t>
  </si>
  <si>
    <t>скобы к шпилечнику</t>
  </si>
  <si>
    <t>петли вкладные</t>
  </si>
  <si>
    <t>ТДМ (саморезы)</t>
  </si>
  <si>
    <t>ТДМ (петли вкл./накл/карточные)</t>
  </si>
  <si>
    <t>пергидроль (для отбелив. Фанеры)</t>
  </si>
  <si>
    <t>пилки для лобзика</t>
  </si>
  <si>
    <t>льняное масло</t>
  </si>
  <si>
    <t>твердые породы дерева, клей 4,5 л.</t>
  </si>
  <si>
    <t>Леруа (эмаль, лак, кисти, шлиф.круги)</t>
  </si>
  <si>
    <t>ы</t>
  </si>
  <si>
    <t>Date</t>
  </si>
  <si>
    <t>Customer</t>
  </si>
  <si>
    <t>Sum</t>
  </si>
  <si>
    <t>Account</t>
  </si>
  <si>
    <t>Notes</t>
  </si>
  <si>
    <t>Place</t>
  </si>
  <si>
    <t>Group</t>
  </si>
  <si>
    <t>Иванов Иван</t>
  </si>
  <si>
    <t>Не установлен</t>
  </si>
  <si>
    <t>Не определен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</si>
</sst>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5" formatCode="#,##0\ &quot;₽&quot;;\-#,##0\ &quot;₽&quot;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#,##0_ ;\-#,##0\ "/>
    <numFmt numFmtId="167" formatCode="#,##0.00\ &quot;₽&quot;"/>
    <numFmt numFmtId="168" formatCode="dd/mm/yy;@"/>
    <numFmt numFmtId="169" formatCode="d/m/yy;@"/>
  </numFmts>
  <fonts count="87" x14ac:knownFonts="1">
    <font>
      <sz val="10"/>
      <color theme="2"/>
      <name val="Segoe UI"/>
      <family val="2"/>
      <scheme val="minor"/>
    </font>
    <font>
      <sz val="11"/>
      <color theme="1"/>
      <name val="Segoe UI"/>
      <family val="2"/>
      <charset val="204"/>
      <scheme val="minor"/>
    </font>
    <font>
      <sz val="11"/>
      <color theme="1"/>
      <name val="Segoe UI"/>
      <family val="2"/>
      <charset val="204"/>
      <scheme val="minor"/>
    </font>
    <font>
      <sz val="11"/>
      <color theme="1"/>
      <name val="Segoe UI"/>
      <family val="2"/>
      <charset val="204"/>
      <scheme val="minor"/>
    </font>
    <font>
      <sz val="11"/>
      <color theme="1"/>
      <name val="Segoe UI"/>
      <family val="2"/>
      <charset val="204"/>
      <scheme val="minor"/>
    </font>
    <font>
      <sz val="11"/>
      <color theme="1"/>
      <name val="Segoe UI"/>
      <family val="2"/>
      <scheme val="minor"/>
    </font>
    <font>
      <b/>
      <sz val="11"/>
      <color theme="0"/>
      <name val="Segoe UI"/>
      <family val="2"/>
      <scheme val="minor"/>
    </font>
    <font>
      <sz val="11"/>
      <color theme="0"/>
      <name val="Segoe UI"/>
      <family val="2"/>
      <scheme val="minor"/>
    </font>
    <font>
      <sz val="11"/>
      <color theme="2"/>
      <name val="Segoe UI"/>
      <family val="2"/>
      <scheme val="minor"/>
    </font>
    <font>
      <sz val="10"/>
      <color theme="0"/>
      <name val="Segoe UI"/>
      <family val="2"/>
      <scheme val="minor"/>
    </font>
    <font>
      <sz val="20"/>
      <color theme="0"/>
      <name val="Segoe UI"/>
      <family val="2"/>
      <scheme val="minor"/>
    </font>
    <font>
      <sz val="12"/>
      <color theme="0"/>
      <name val="Segoe UI"/>
      <family val="2"/>
      <scheme val="minor"/>
    </font>
    <font>
      <b/>
      <sz val="10"/>
      <color theme="3"/>
      <name val="Cambria"/>
      <family val="1"/>
      <scheme val="major"/>
    </font>
    <font>
      <b/>
      <sz val="10"/>
      <color theme="3"/>
      <name val="Segoe UI"/>
      <family val="2"/>
      <scheme val="minor"/>
    </font>
    <font>
      <b/>
      <sz val="10"/>
      <color theme="0"/>
      <name val="Segoe UI"/>
      <family val="2"/>
      <scheme val="minor"/>
    </font>
    <font>
      <sz val="48"/>
      <color theme="0"/>
      <name val="Cambria"/>
      <family val="2"/>
      <scheme val="major"/>
    </font>
    <font>
      <sz val="10"/>
      <color theme="1"/>
      <name val="Segoe UI"/>
      <family val="2"/>
      <scheme val="minor"/>
    </font>
    <font>
      <sz val="10"/>
      <name val="Arial"/>
      <family val="2"/>
      <charset val="204"/>
    </font>
    <font>
      <sz val="11"/>
      <color theme="2"/>
      <name val="Calibri"/>
      <family val="2"/>
      <charset val="204"/>
    </font>
    <font>
      <sz val="11"/>
      <name val="Calibri"/>
      <family val="2"/>
      <charset val="204"/>
    </font>
    <font>
      <b/>
      <sz val="10"/>
      <color theme="2"/>
      <name val="Segoe UI"/>
      <family val="2"/>
      <charset val="204"/>
      <scheme val="minor"/>
    </font>
    <font>
      <sz val="10"/>
      <color theme="2"/>
      <name val="Segoe UI"/>
      <family val="2"/>
      <charset val="204"/>
      <scheme val="minor"/>
    </font>
    <font>
      <b/>
      <sz val="11"/>
      <color theme="2"/>
      <name val="Calibri"/>
      <family val="2"/>
      <charset val="204"/>
    </font>
    <font>
      <b/>
      <sz val="12"/>
      <color theme="2"/>
      <name val="Calibri"/>
      <family val="2"/>
      <charset val="204"/>
    </font>
    <font>
      <b/>
      <sz val="14"/>
      <color theme="2"/>
      <name val="Calibri"/>
      <family val="2"/>
      <charset val="204"/>
    </font>
    <font>
      <b/>
      <sz val="12"/>
      <color theme="2"/>
      <name val="Segoe UI"/>
      <family val="2"/>
      <charset val="204"/>
      <scheme val="minor"/>
    </font>
    <font>
      <sz val="12"/>
      <name val="Calibri"/>
      <family val="2"/>
      <charset val="204"/>
    </font>
    <font>
      <sz val="12"/>
      <color theme="2"/>
      <name val="Segoe UI"/>
      <family val="2"/>
      <scheme val="minor"/>
    </font>
    <font>
      <sz val="12"/>
      <color theme="2"/>
      <name val="Calibri"/>
      <family val="2"/>
      <charset val="204"/>
    </font>
    <font>
      <sz val="12"/>
      <color rgb="FFFFFFFF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2"/>
      <color rgb="FF5D5C5C"/>
      <name val="Calibri"/>
      <family val="2"/>
      <charset val="204"/>
    </font>
    <font>
      <sz val="12"/>
      <color theme="2"/>
      <name val="Calibri"/>
      <family val="2"/>
      <charset val="204"/>
    </font>
    <font>
      <u/>
      <sz val="10"/>
      <color theme="10"/>
      <name val="Segoe UI"/>
      <family val="2"/>
      <scheme val="minor"/>
    </font>
    <font>
      <b/>
      <sz val="12"/>
      <color theme="0"/>
      <name val="Calibri"/>
      <family val="2"/>
      <charset val="204"/>
    </font>
    <font>
      <sz val="12"/>
      <color theme="0"/>
      <name val="Calibri"/>
      <family val="2"/>
      <charset val="204"/>
    </font>
    <font>
      <b/>
      <sz val="12"/>
      <color rgb="FFF4F1EF"/>
      <name val="Calibri"/>
      <family val="2"/>
      <charset val="204"/>
    </font>
    <font>
      <sz val="12"/>
      <color rgb="FF5D5C5C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2"/>
      <name val="Calibri"/>
      <family val="2"/>
      <charset val="204"/>
    </font>
    <font>
      <sz val="12"/>
      <color theme="2"/>
      <name val="Calibri"/>
      <family val="2"/>
      <charset val="204"/>
    </font>
    <font>
      <sz val="12"/>
      <color theme="2"/>
      <name val="Calibr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theme="2"/>
      <name val="Calibri"/>
      <family val="2"/>
      <charset val="204"/>
    </font>
    <font>
      <sz val="12"/>
      <color theme="2"/>
      <name val="Calibri"/>
      <family val="2"/>
      <charset val="204"/>
    </font>
    <font>
      <sz val="12"/>
      <color theme="2"/>
      <name val="Calibri"/>
      <family val="2"/>
      <charset val="204"/>
    </font>
    <font>
      <sz val="10"/>
      <name val="Segoe UI"/>
      <family val="2"/>
      <charset val="204"/>
    </font>
    <font>
      <sz val="12"/>
      <color rgb="FFFFFFFF"/>
      <name val="Segoe UI"/>
      <family val="2"/>
      <charset val="204"/>
    </font>
    <font>
      <b/>
      <sz val="11"/>
      <color rgb="FFFFFFFF"/>
      <name val="Segoe UI"/>
      <family val="2"/>
      <charset val="204"/>
    </font>
    <font>
      <sz val="11"/>
      <color rgb="FF000000"/>
      <name val="Segoe UI"/>
      <family val="2"/>
      <charset val="204"/>
    </font>
    <font>
      <b/>
      <sz val="12"/>
      <color rgb="FFFFFFFF"/>
      <name val="Calibri"/>
      <family val="2"/>
      <charset val="204"/>
    </font>
    <font>
      <sz val="11"/>
      <color rgb="FFF0F0F0"/>
      <name val="Segoe UI"/>
      <family val="2"/>
    </font>
    <font>
      <sz val="10"/>
      <color rgb="FFFFFFFF"/>
      <name val="Segoe UI"/>
      <family val="2"/>
    </font>
    <font>
      <sz val="10"/>
      <color theme="2"/>
      <name val="Segoe UI"/>
      <family val="2"/>
    </font>
    <font>
      <sz val="12"/>
      <color theme="2"/>
      <name val="Calibri"/>
      <family val="2"/>
      <charset val="204"/>
    </font>
    <font>
      <sz val="11"/>
      <color theme="2"/>
      <name val="Calibri"/>
      <family val="2"/>
      <charset val="204"/>
    </font>
    <font>
      <b/>
      <sz val="12"/>
      <color theme="2"/>
      <name val="Calibri"/>
      <family val="2"/>
      <charset val="204"/>
    </font>
    <font>
      <sz val="10"/>
      <name val="Arial"/>
      <family val="2"/>
      <charset val="204"/>
    </font>
    <font>
      <sz val="12"/>
      <color theme="10"/>
      <name val="Calibri"/>
      <family val="2"/>
      <charset val="204"/>
    </font>
    <font>
      <sz val="10"/>
      <color rgb="FF5D5C5C"/>
      <name val="Segoe UI"/>
      <family val="2"/>
      <scheme val="minor"/>
    </font>
    <font>
      <b/>
      <sz val="12"/>
      <color rgb="FF5D5C5C"/>
      <name val="Segoe UI"/>
      <family val="2"/>
      <charset val="204"/>
      <scheme val="minor"/>
    </font>
    <font>
      <sz val="10"/>
      <color theme="2"/>
      <name val="Arial"/>
      <family val="2"/>
      <charset val="204"/>
    </font>
    <font>
      <sz val="12"/>
      <color theme="2"/>
      <name val="Calibri"/>
      <family val="2"/>
      <charset val="204"/>
    </font>
    <font>
      <sz val="12"/>
      <color theme="10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theme="2"/>
      <name val="Calibri"/>
      <family val="2"/>
      <charset val="204"/>
    </font>
    <font>
      <sz val="12"/>
      <color theme="2"/>
      <name val="Calibri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1"/>
      <color rgb="FF5D5C5C"/>
      <name val="Calibri"/>
      <family val="2"/>
      <charset val="204"/>
    </font>
    <font>
      <sz val="12"/>
      <color rgb="FF5D5C5C"/>
      <name val="Calibri"/>
      <family val="2"/>
      <charset val="204"/>
    </font>
    <font>
      <b/>
      <sz val="12"/>
      <color rgb="FF5D5C5C"/>
      <name val="Calibri"/>
      <family val="2"/>
      <charset val="204"/>
    </font>
    <font>
      <sz val="12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Segoe U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70C0"/>
      <name val="Arial"/>
      <family val="2"/>
      <charset val="204"/>
    </font>
    <font>
      <sz val="11"/>
      <color rgb="FF000000"/>
      <name val="Segoe UI"/>
      <family val="2"/>
      <charset val="204"/>
      <scheme val="minor"/>
    </font>
    <font>
      <sz val="12"/>
      <color theme="2"/>
      <name val="Calibri"/>
      <family val="2"/>
      <charset val="204"/>
    </font>
    <font>
      <sz val="12"/>
      <name val="Calibri"/>
      <family val="2"/>
      <charset val="204"/>
    </font>
    <font>
      <sz val="12"/>
      <color theme="2"/>
      <name val="Calibri"/>
      <family val="2"/>
      <charset val="204"/>
    </font>
    <font>
      <sz val="10"/>
      <name val="Arial"/>
      <family val="2"/>
      <charset val="204"/>
    </font>
    <font>
      <sz val="12"/>
      <name val="Calibri"/>
      <family val="2"/>
      <charset val="204"/>
    </font>
    <font>
      <sz val="12"/>
      <color theme="2"/>
      <name val="Calibri"/>
    </font>
  </fonts>
  <fills count="2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rgb="FF205867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5D5C5C"/>
        <bgColor indexed="64"/>
      </patternFill>
    </fill>
    <fill>
      <patternFill patternType="solid">
        <fgColor rgb="FFF4F1EF"/>
        <bgColor indexed="64"/>
      </patternFill>
    </fill>
    <fill>
      <patternFill patternType="solid">
        <fgColor rgb="FF8DC07A"/>
        <bgColor indexed="64"/>
      </patternFill>
    </fill>
    <fill>
      <patternFill patternType="solid">
        <fgColor rgb="FF8DC07A"/>
        <bgColor theme="4" tint="0.79998168889431442"/>
      </patternFill>
    </fill>
    <fill>
      <patternFill patternType="solid">
        <fgColor rgb="FF8DC07A"/>
        <bgColor theme="3"/>
      </patternFill>
    </fill>
    <fill>
      <patternFill patternType="solid">
        <fgColor rgb="FFF4F1EF"/>
        <bgColor theme="3"/>
      </patternFill>
    </fill>
    <fill>
      <patternFill patternType="solid">
        <fgColor rgb="FF5D5C5C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9BFB0"/>
      </patternFill>
    </fill>
    <fill>
      <patternFill patternType="solid">
        <fgColor rgb="FF414141"/>
        <bgColor rgb="FF000000"/>
      </patternFill>
    </fill>
    <fill>
      <patternFill patternType="solid">
        <fgColor rgb="FF5D5C5C"/>
        <bgColor rgb="FF000000"/>
      </patternFill>
    </fill>
    <fill>
      <patternFill patternType="solid">
        <fgColor rgb="FF8DC07A"/>
        <bgColor rgb="FFE2F4F8"/>
      </patternFill>
    </fill>
    <fill>
      <patternFill patternType="solid">
        <fgColor rgb="FF8DC07A"/>
        <bgColor rgb="FF000000"/>
      </patternFill>
    </fill>
    <fill>
      <patternFill patternType="solid">
        <fgColor rgb="FFF4F1EF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theme="5"/>
      </bottom>
      <diagonal/>
    </border>
    <border>
      <left/>
      <right/>
      <top/>
      <bottom style="medium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rgb="FF92CC46"/>
      </bottom>
      <diagonal/>
    </border>
    <border>
      <left/>
      <right/>
      <top/>
      <bottom style="medium">
        <color rgb="FFF0F0F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DDDDDD"/>
      </top>
      <bottom/>
      <diagonal/>
    </border>
  </borders>
  <cellStyleXfs count="24">
    <xf numFmtId="0" fontId="0" fillId="3" borderId="0">
      <alignment vertical="center"/>
    </xf>
    <xf numFmtId="164" fontId="5" fillId="0" borderId="0" applyFont="0" applyFill="0" applyBorder="0" applyAlignment="0" applyProtection="0"/>
    <xf numFmtId="0" fontId="15" fillId="3" borderId="0" applyNumberFormat="0" applyBorder="0" applyAlignment="0" applyProtection="0"/>
    <xf numFmtId="0" fontId="10" fillId="3" borderId="0" applyNumberFormat="0" applyAlignment="0" applyProtection="0"/>
    <xf numFmtId="0" fontId="8" fillId="3" borderId="0" applyNumberFormat="0" applyAlignment="0" applyProtection="0"/>
    <xf numFmtId="0" fontId="6" fillId="3" borderId="0" applyNumberFormat="0" applyBorder="0" applyAlignment="0" applyProtection="0"/>
    <xf numFmtId="0" fontId="11" fillId="3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33" fillId="3" borderId="0" applyNumberFormat="0" applyFill="0" applyBorder="0" applyAlignment="0" applyProtection="0">
      <alignment vertical="center"/>
    </xf>
    <xf numFmtId="0" fontId="1" fillId="0" borderId="0"/>
    <xf numFmtId="0" fontId="43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7" fillId="0" borderId="0"/>
    <xf numFmtId="0" fontId="48" fillId="0" borderId="0">
      <alignment vertical="center"/>
    </xf>
    <xf numFmtId="0" fontId="49" fillId="7" borderId="0">
      <protection locked="0"/>
    </xf>
    <xf numFmtId="0" fontId="51" fillId="20" borderId="0">
      <protection locked="0"/>
    </xf>
    <xf numFmtId="0" fontId="50" fillId="7" borderId="0">
      <protection locked="0"/>
    </xf>
    <xf numFmtId="164" fontId="51" fillId="0" borderId="0">
      <protection locked="0"/>
    </xf>
    <xf numFmtId="0" fontId="59" fillId="0" borderId="0"/>
    <xf numFmtId="0" fontId="17" fillId="0" borderId="0"/>
    <xf numFmtId="0" fontId="84" fillId="0" borderId="0"/>
  </cellStyleXfs>
  <cellXfs count="474">
    <xf numFmtId="0" fontId="0" fillId="3" borderId="0" xfId="0">
      <alignment vertical="center"/>
    </xf>
    <xf numFmtId="0" fontId="7" fillId="3" borderId="0" xfId="0" applyFont="1" applyFill="1">
      <alignment vertical="center"/>
    </xf>
    <xf numFmtId="165" fontId="9" fillId="3" borderId="0" xfId="1" applyNumberFormat="1" applyFont="1" applyFill="1" applyBorder="1"/>
    <xf numFmtId="0" fontId="9" fillId="3" borderId="0" xfId="0" applyFont="1" applyFill="1" applyBorder="1" applyAlignment="1">
      <alignment horizontal="left" indent="1"/>
    </xf>
    <xf numFmtId="0" fontId="7" fillId="3" borderId="0" xfId="0" applyFont="1" applyFill="1" applyAlignment="1">
      <alignment horizontal="left" vertical="center" indent="1"/>
    </xf>
    <xf numFmtId="0" fontId="9" fillId="3" borderId="0" xfId="0" applyFont="1" applyFill="1" applyBorder="1" applyAlignment="1">
      <alignment horizontal="left" vertical="center" indent="1"/>
    </xf>
    <xf numFmtId="0" fontId="7" fillId="3" borderId="0" xfId="0" applyFont="1" applyFill="1" applyAlignment="1">
      <alignment horizontal="right" vertical="center" indent="1"/>
    </xf>
    <xf numFmtId="165" fontId="9" fillId="3" borderId="0" xfId="0" applyNumberFormat="1" applyFont="1" applyFill="1" applyBorder="1" applyAlignment="1">
      <alignment horizontal="right" vertical="center" indent="1"/>
    </xf>
    <xf numFmtId="0" fontId="6" fillId="3" borderId="1" xfId="5" applyFill="1" applyBorder="1" applyAlignment="1">
      <alignment horizontal="left" vertical="center" indent="1"/>
    </xf>
    <xf numFmtId="0" fontId="6" fillId="3" borderId="1" xfId="5" applyFill="1" applyBorder="1" applyAlignment="1">
      <alignment horizontal="right"/>
    </xf>
    <xf numFmtId="0" fontId="6" fillId="3" borderId="2" xfId="5" applyBorder="1" applyAlignment="1">
      <alignment horizontal="left" vertical="center" indent="1"/>
    </xf>
    <xf numFmtId="0" fontId="6" fillId="3" borderId="2" xfId="5" applyBorder="1" applyAlignment="1">
      <alignment horizontal="right"/>
    </xf>
    <xf numFmtId="0" fontId="13" fillId="5" borderId="0" xfId="0" applyFont="1" applyFill="1" applyBorder="1" applyAlignment="1">
      <alignment horizontal="left" vertical="center" indent="1"/>
    </xf>
    <xf numFmtId="0" fontId="13" fillId="2" borderId="0" xfId="0" applyFont="1" applyFill="1" applyBorder="1" applyAlignment="1">
      <alignment horizontal="left" vertical="center" indent="1"/>
    </xf>
    <xf numFmtId="0" fontId="13" fillId="4" borderId="0" xfId="0" applyFont="1" applyFill="1" applyBorder="1" applyAlignment="1">
      <alignment horizontal="left" vertical="center" indent="1"/>
    </xf>
    <xf numFmtId="0" fontId="14" fillId="3" borderId="0" xfId="0" applyFont="1" applyFill="1" applyBorder="1" applyAlignment="1">
      <alignment horizontal="left" vertical="center" indent="1"/>
    </xf>
    <xf numFmtId="166" fontId="9" fillId="3" borderId="0" xfId="1" applyNumberFormat="1" applyFont="1" applyFill="1" applyBorder="1" applyAlignment="1">
      <alignment horizontal="right" vertical="center"/>
    </xf>
    <xf numFmtId="166" fontId="14" fillId="3" borderId="0" xfId="1" applyNumberFormat="1" applyFont="1" applyFill="1" applyBorder="1" applyAlignment="1">
      <alignment vertical="center"/>
    </xf>
    <xf numFmtId="5" fontId="12" fillId="5" borderId="0" xfId="1" applyNumberFormat="1" applyFont="1" applyFill="1" applyBorder="1" applyAlignment="1">
      <alignment vertical="center"/>
    </xf>
    <xf numFmtId="5" fontId="12" fillId="2" borderId="0" xfId="1" applyNumberFormat="1" applyFont="1" applyFill="1" applyBorder="1" applyAlignment="1">
      <alignment vertical="center"/>
    </xf>
    <xf numFmtId="5" fontId="12" fillId="4" borderId="0" xfId="1" applyNumberFormat="1" applyFont="1" applyFill="1" applyBorder="1" applyAlignment="1">
      <alignment vertical="center"/>
    </xf>
    <xf numFmtId="14" fontId="0" fillId="3" borderId="0" xfId="0" applyNumberFormat="1">
      <alignment vertical="center"/>
    </xf>
    <xf numFmtId="16" fontId="0" fillId="3" borderId="0" xfId="0" applyNumberFormat="1">
      <alignment vertical="center"/>
    </xf>
    <xf numFmtId="0" fontId="6" fillId="3" borderId="0" xfId="5" applyFill="1" applyBorder="1" applyAlignment="1">
      <alignment horizontal="left" vertical="center" indent="1"/>
    </xf>
    <xf numFmtId="14" fontId="6" fillId="3" borderId="0" xfId="5" applyNumberFormat="1" applyFill="1" applyBorder="1" applyAlignment="1">
      <alignment horizontal="right"/>
    </xf>
    <xf numFmtId="0" fontId="0" fillId="3" borderId="0" xfId="0" applyNumberFormat="1">
      <alignment vertical="center"/>
    </xf>
    <xf numFmtId="14" fontId="6" fillId="6" borderId="0" xfId="5" applyNumberFormat="1" applyFill="1" applyBorder="1" applyAlignment="1">
      <alignment horizontal="right"/>
    </xf>
    <xf numFmtId="166" fontId="9" fillId="6" borderId="0" xfId="1" applyNumberFormat="1" applyFont="1" applyFill="1" applyBorder="1" applyAlignment="1">
      <alignment horizontal="right" vertical="center"/>
    </xf>
    <xf numFmtId="0" fontId="6" fillId="3" borderId="0" xfId="5" applyBorder="1" applyAlignment="1">
      <alignment horizontal="left" vertical="center" indent="1"/>
    </xf>
    <xf numFmtId="0" fontId="6" fillId="3" borderId="0" xfId="5" applyBorder="1" applyAlignment="1">
      <alignment horizontal="right"/>
    </xf>
    <xf numFmtId="166" fontId="9" fillId="7" borderId="0" xfId="1" applyNumberFormat="1" applyFont="1" applyFill="1" applyBorder="1" applyAlignment="1">
      <alignment horizontal="right" vertical="center"/>
    </xf>
    <xf numFmtId="5" fontId="0" fillId="3" borderId="0" xfId="0" applyNumberFormat="1">
      <alignment vertical="center"/>
    </xf>
    <xf numFmtId="0" fontId="18" fillId="3" borderId="0" xfId="0" applyFont="1">
      <alignment vertical="center"/>
    </xf>
    <xf numFmtId="167" fontId="0" fillId="3" borderId="0" xfId="0" applyNumberFormat="1">
      <alignment vertical="center"/>
    </xf>
    <xf numFmtId="0" fontId="20" fillId="3" borderId="0" xfId="0" applyFont="1">
      <alignment vertical="center"/>
    </xf>
    <xf numFmtId="0" fontId="21" fillId="3" borderId="0" xfId="0" applyFont="1">
      <alignment vertical="center"/>
    </xf>
    <xf numFmtId="0" fontId="0" fillId="3" borderId="0" xfId="0" applyAlignment="1">
      <alignment vertical="center"/>
    </xf>
    <xf numFmtId="0" fontId="16" fillId="10" borderId="3" xfId="0" applyFont="1" applyFill="1" applyBorder="1">
      <alignment vertical="center"/>
    </xf>
    <xf numFmtId="0" fontId="16" fillId="11" borderId="3" xfId="0" applyFont="1" applyFill="1" applyBorder="1">
      <alignment vertical="center"/>
    </xf>
    <xf numFmtId="0" fontId="0" fillId="12" borderId="0" xfId="0" applyFill="1">
      <alignment vertical="center"/>
    </xf>
    <xf numFmtId="0" fontId="23" fillId="3" borderId="0" xfId="0" applyFont="1">
      <alignment vertical="center"/>
    </xf>
    <xf numFmtId="0" fontId="24" fillId="3" borderId="0" xfId="0" applyFont="1">
      <alignment vertical="center"/>
    </xf>
    <xf numFmtId="0" fontId="25" fillId="3" borderId="0" xfId="0" applyFont="1" applyAlignment="1">
      <alignment horizontal="center" vertical="center"/>
    </xf>
    <xf numFmtId="0" fontId="25" fillId="3" borderId="9" xfId="0" applyFont="1" applyBorder="1" applyAlignment="1">
      <alignment horizontal="center" vertical="center"/>
    </xf>
    <xf numFmtId="0" fontId="23" fillId="3" borderId="10" xfId="0" applyFont="1" applyBorder="1">
      <alignment vertical="center"/>
    </xf>
    <xf numFmtId="0" fontId="25" fillId="3" borderId="10" xfId="0" applyFont="1" applyBorder="1" applyAlignment="1">
      <alignment horizontal="center" vertical="center"/>
    </xf>
    <xf numFmtId="0" fontId="25" fillId="3" borderId="11" xfId="0" applyFont="1" applyBorder="1" applyAlignment="1">
      <alignment horizontal="center" vertical="center"/>
    </xf>
    <xf numFmtId="16" fontId="18" fillId="3" borderId="12" xfId="0" applyNumberFormat="1" applyFont="1" applyBorder="1">
      <alignment vertical="center"/>
    </xf>
    <xf numFmtId="0" fontId="18" fillId="3" borderId="8" xfId="0" applyFont="1" applyBorder="1">
      <alignment vertical="center"/>
    </xf>
    <xf numFmtId="0" fontId="18" fillId="3" borderId="8" xfId="0" applyNumberFormat="1" applyFont="1" applyBorder="1">
      <alignment vertical="center"/>
    </xf>
    <xf numFmtId="16" fontId="18" fillId="3" borderId="8" xfId="0" applyNumberFormat="1" applyFont="1" applyBorder="1">
      <alignment vertical="center"/>
    </xf>
    <xf numFmtId="0" fontId="18" fillId="3" borderId="13" xfId="0" applyFont="1" applyBorder="1">
      <alignment vertical="center"/>
    </xf>
    <xf numFmtId="0" fontId="22" fillId="3" borderId="8" xfId="0" applyFont="1" applyBorder="1" applyAlignment="1">
      <alignment horizontal="right" vertical="center"/>
    </xf>
    <xf numFmtId="0" fontId="18" fillId="3" borderId="8" xfId="0" applyFont="1" applyBorder="1" applyAlignment="1">
      <alignment horizontal="right" vertical="center"/>
    </xf>
    <xf numFmtId="0" fontId="22" fillId="3" borderId="8" xfId="0" applyFont="1" applyBorder="1">
      <alignment vertical="center"/>
    </xf>
    <xf numFmtId="0" fontId="19" fillId="3" borderId="8" xfId="0" applyFont="1" applyBorder="1" applyAlignment="1">
      <alignment horizontal="left" vertical="top"/>
    </xf>
    <xf numFmtId="16" fontId="18" fillId="3" borderId="14" xfId="0" applyNumberFormat="1" applyFont="1" applyBorder="1">
      <alignment vertical="center"/>
    </xf>
    <xf numFmtId="0" fontId="18" fillId="3" borderId="15" xfId="0" applyFont="1" applyBorder="1">
      <alignment vertical="center"/>
    </xf>
    <xf numFmtId="0" fontId="27" fillId="3" borderId="0" xfId="0" applyFont="1">
      <alignment vertical="center"/>
    </xf>
    <xf numFmtId="0" fontId="28" fillId="3" borderId="0" xfId="0" applyFont="1">
      <alignment vertical="center"/>
    </xf>
    <xf numFmtId="0" fontId="23" fillId="3" borderId="0" xfId="0" applyFont="1" applyAlignment="1">
      <alignment horizontal="center" vertical="center"/>
    </xf>
    <xf numFmtId="16" fontId="28" fillId="3" borderId="8" xfId="0" applyNumberFormat="1" applyFont="1" applyBorder="1">
      <alignment vertical="center"/>
    </xf>
    <xf numFmtId="0" fontId="28" fillId="3" borderId="8" xfId="0" applyFont="1" applyBorder="1">
      <alignment vertical="center"/>
    </xf>
    <xf numFmtId="0" fontId="28" fillId="3" borderId="8" xfId="0" applyFont="1" applyBorder="1" applyAlignment="1">
      <alignment horizontal="right" vertical="center"/>
    </xf>
    <xf numFmtId="0" fontId="26" fillId="3" borderId="8" xfId="0" applyFont="1" applyBorder="1" applyAlignment="1">
      <alignment horizontal="left" vertical="top"/>
    </xf>
    <xf numFmtId="0" fontId="28" fillId="3" borderId="8" xfId="0" applyNumberFormat="1" applyFont="1" applyBorder="1" applyAlignment="1">
      <alignment horizontal="center" vertical="center"/>
    </xf>
    <xf numFmtId="0" fontId="28" fillId="3" borderId="8" xfId="0" applyFont="1" applyBorder="1" applyAlignment="1"/>
    <xf numFmtId="0" fontId="26" fillId="3" borderId="0" xfId="0" applyFont="1" applyAlignment="1"/>
    <xf numFmtId="0" fontId="28" fillId="3" borderId="0" xfId="0" applyNumberFormat="1" applyFont="1">
      <alignment vertical="center"/>
    </xf>
    <xf numFmtId="16" fontId="28" fillId="3" borderId="0" xfId="0" applyNumberFormat="1" applyFont="1">
      <alignment vertical="center"/>
    </xf>
    <xf numFmtId="16" fontId="23" fillId="3" borderId="0" xfId="0" applyNumberFormat="1" applyFont="1">
      <alignment vertical="center"/>
    </xf>
    <xf numFmtId="0" fontId="23" fillId="3" borderId="0" xfId="0" applyNumberFormat="1" applyFont="1">
      <alignment vertical="center"/>
    </xf>
    <xf numFmtId="0" fontId="30" fillId="8" borderId="0" xfId="0" applyFont="1" applyFill="1" applyBorder="1">
      <alignment vertical="center"/>
    </xf>
    <xf numFmtId="0" fontId="28" fillId="3" borderId="0" xfId="0" applyFont="1" applyAlignment="1"/>
    <xf numFmtId="0" fontId="28" fillId="3" borderId="0" xfId="0" applyFont="1" applyAlignment="1">
      <alignment horizontal="left" vertical="center"/>
    </xf>
    <xf numFmtId="167" fontId="28" fillId="3" borderId="0" xfId="0" applyNumberFormat="1" applyFont="1">
      <alignment vertical="center"/>
    </xf>
    <xf numFmtId="0" fontId="23" fillId="3" borderId="0" xfId="0" applyFont="1" applyBorder="1">
      <alignment vertical="center"/>
    </xf>
    <xf numFmtId="167" fontId="23" fillId="3" borderId="0" xfId="0" applyNumberFormat="1" applyFont="1" applyBorder="1">
      <alignment vertical="center"/>
    </xf>
    <xf numFmtId="14" fontId="28" fillId="3" borderId="0" xfId="0" applyNumberFormat="1" applyFont="1">
      <alignment vertical="center"/>
    </xf>
    <xf numFmtId="0" fontId="28" fillId="3" borderId="0" xfId="0" applyFont="1" applyAlignment="1">
      <alignment vertical="center" wrapText="1"/>
    </xf>
    <xf numFmtId="0" fontId="28" fillId="3" borderId="4" xfId="0" applyFont="1" applyBorder="1">
      <alignment vertical="center"/>
    </xf>
    <xf numFmtId="0" fontId="28" fillId="3" borderId="6" xfId="0" applyFont="1" applyBorder="1">
      <alignment vertical="center"/>
    </xf>
    <xf numFmtId="0" fontId="28" fillId="3" borderId="7" xfId="0" applyFont="1" applyBorder="1">
      <alignment vertical="center"/>
    </xf>
    <xf numFmtId="16" fontId="28" fillId="3" borderId="0" xfId="0" applyNumberFormat="1" applyFont="1" applyBorder="1">
      <alignment vertical="center"/>
    </xf>
    <xf numFmtId="0" fontId="28" fillId="3" borderId="0" xfId="0" applyFont="1" applyBorder="1">
      <alignment vertical="center"/>
    </xf>
    <xf numFmtId="0" fontId="32" fillId="3" borderId="0" xfId="0" applyFont="1">
      <alignment vertical="center"/>
    </xf>
    <xf numFmtId="16" fontId="32" fillId="3" borderId="0" xfId="0" applyNumberFormat="1" applyFont="1">
      <alignment vertical="center"/>
    </xf>
    <xf numFmtId="0" fontId="6" fillId="3" borderId="1" xfId="5" applyBorder="1" applyAlignment="1">
      <alignment horizontal="right" vertical="center" indent="1"/>
    </xf>
    <xf numFmtId="0" fontId="6" fillId="3" borderId="0" xfId="5" applyBorder="1" applyAlignment="1">
      <alignment horizontal="right" vertical="center" indent="1"/>
    </xf>
    <xf numFmtId="5" fontId="9" fillId="3" borderId="0" xfId="0" applyNumberFormat="1" applyFont="1" applyFill="1" applyBorder="1" applyAlignment="1">
      <alignment horizontal="right" vertical="center" indent="1"/>
    </xf>
    <xf numFmtId="9" fontId="7" fillId="3" borderId="0" xfId="0" applyNumberFormat="1" applyFont="1" applyFill="1">
      <alignment vertical="center"/>
    </xf>
    <xf numFmtId="0" fontId="6" fillId="3" borderId="2" xfId="5" applyBorder="1" applyAlignment="1">
      <alignment horizontal="right" vertical="center" indent="1"/>
    </xf>
    <xf numFmtId="166" fontId="9" fillId="3" borderId="0" xfId="0" applyNumberFormat="1" applyFont="1" applyFill="1" applyBorder="1" applyAlignment="1">
      <alignment horizontal="right" vertical="center" indent="1"/>
    </xf>
    <xf numFmtId="5" fontId="12" fillId="2" borderId="0" xfId="1" applyNumberFormat="1" applyFont="1" applyFill="1" applyBorder="1" applyAlignment="1">
      <alignment horizontal="right" vertical="center" indent="1"/>
    </xf>
    <xf numFmtId="166" fontId="14" fillId="7" borderId="0" xfId="1" applyNumberFormat="1" applyFont="1" applyFill="1" applyBorder="1" applyAlignment="1">
      <alignment vertical="center"/>
    </xf>
    <xf numFmtId="166" fontId="14" fillId="3" borderId="0" xfId="0" applyNumberFormat="1" applyFont="1" applyFill="1" applyBorder="1" applyAlignment="1">
      <alignment horizontal="right" vertical="center" indent="1"/>
    </xf>
    <xf numFmtId="164" fontId="9" fillId="3" borderId="0" xfId="1" applyFont="1" applyFill="1" applyBorder="1"/>
    <xf numFmtId="0" fontId="9" fillId="3" borderId="0" xfId="0" applyFont="1" applyFill="1" applyBorder="1" applyAlignment="1">
      <alignment horizontal="right" vertical="center" indent="1"/>
    </xf>
    <xf numFmtId="0" fontId="33" fillId="3" borderId="0" xfId="10">
      <alignment vertical="center"/>
    </xf>
    <xf numFmtId="0" fontId="34" fillId="12" borderId="0" xfId="5" applyFont="1" applyFill="1" applyBorder="1" applyAlignment="1">
      <alignment horizontal="left" vertical="center" indent="1"/>
    </xf>
    <xf numFmtId="14" fontId="34" fillId="12" borderId="0" xfId="5" applyNumberFormat="1" applyFont="1" applyFill="1" applyBorder="1" applyAlignment="1">
      <alignment horizontal="right"/>
    </xf>
    <xf numFmtId="166" fontId="35" fillId="12" borderId="0" xfId="1" applyNumberFormat="1" applyFont="1" applyFill="1" applyBorder="1" applyAlignment="1">
      <alignment horizontal="right" vertical="center"/>
    </xf>
    <xf numFmtId="0" fontId="35" fillId="12" borderId="0" xfId="0" applyFont="1" applyFill="1" applyBorder="1" applyAlignment="1">
      <alignment horizontal="left" vertical="center" indent="1"/>
    </xf>
    <xf numFmtId="166" fontId="34" fillId="12" borderId="0" xfId="1" applyNumberFormat="1" applyFont="1" applyFill="1" applyBorder="1" applyAlignment="1">
      <alignment horizontal="right" vertical="center"/>
    </xf>
    <xf numFmtId="0" fontId="34" fillId="3" borderId="1" xfId="5" applyFont="1" applyFill="1" applyBorder="1" applyAlignment="1">
      <alignment horizontal="left" vertical="center" indent="1"/>
    </xf>
    <xf numFmtId="0" fontId="34" fillId="3" borderId="1" xfId="5" applyFont="1" applyFill="1" applyBorder="1" applyAlignment="1">
      <alignment horizontal="right"/>
    </xf>
    <xf numFmtId="0" fontId="34" fillId="3" borderId="0" xfId="5" applyFont="1" applyFill="1" applyBorder="1" applyAlignment="1">
      <alignment horizontal="left" vertical="center" indent="1"/>
    </xf>
    <xf numFmtId="14" fontId="34" fillId="3" borderId="0" xfId="5" applyNumberFormat="1" applyFont="1" applyFill="1" applyBorder="1" applyAlignment="1">
      <alignment horizontal="right"/>
    </xf>
    <xf numFmtId="0" fontId="34" fillId="12" borderId="2" xfId="5" applyFont="1" applyFill="1" applyBorder="1" applyAlignment="1">
      <alignment horizontal="left" vertical="center" indent="1"/>
    </xf>
    <xf numFmtId="0" fontId="34" fillId="12" borderId="2" xfId="5" applyFont="1" applyFill="1" applyBorder="1" applyAlignment="1">
      <alignment horizontal="right"/>
    </xf>
    <xf numFmtId="0" fontId="34" fillId="12" borderId="1" xfId="5" applyFont="1" applyFill="1" applyBorder="1" applyAlignment="1">
      <alignment horizontal="right"/>
    </xf>
    <xf numFmtId="0" fontId="34" fillId="12" borderId="0" xfId="5" applyFont="1" applyFill="1" applyBorder="1" applyAlignment="1">
      <alignment horizontal="right"/>
    </xf>
    <xf numFmtId="0" fontId="36" fillId="14" borderId="0" xfId="0" applyFont="1" applyFill="1" applyBorder="1" applyAlignment="1">
      <alignment horizontal="left" vertical="center" indent="1"/>
    </xf>
    <xf numFmtId="5" fontId="36" fillId="14" borderId="0" xfId="1" applyNumberFormat="1" applyFont="1" applyFill="1" applyBorder="1" applyAlignment="1">
      <alignment vertical="center"/>
    </xf>
    <xf numFmtId="167" fontId="36" fillId="14" borderId="0" xfId="1" applyNumberFormat="1" applyFont="1" applyFill="1" applyBorder="1" applyAlignment="1">
      <alignment vertical="center"/>
    </xf>
    <xf numFmtId="0" fontId="31" fillId="13" borderId="0" xfId="0" applyFont="1" applyFill="1" applyBorder="1" applyAlignment="1">
      <alignment horizontal="left" vertical="center" indent="1"/>
    </xf>
    <xf numFmtId="166" fontId="31" fillId="13" borderId="0" xfId="1" applyNumberFormat="1" applyFont="1" applyFill="1" applyBorder="1" applyAlignment="1">
      <alignment vertical="center"/>
    </xf>
    <xf numFmtId="0" fontId="36" fillId="15" borderId="0" xfId="0" applyFont="1" applyFill="1" applyBorder="1" applyAlignment="1">
      <alignment horizontal="left" vertical="center" indent="1"/>
    </xf>
    <xf numFmtId="5" fontId="36" fillId="15" borderId="0" xfId="1" applyNumberFormat="1" applyFont="1" applyFill="1" applyBorder="1" applyAlignment="1">
      <alignment vertical="center"/>
    </xf>
    <xf numFmtId="0" fontId="0" fillId="3" borderId="0" xfId="0" applyAlignment="1">
      <alignment vertical="center" wrapText="1"/>
    </xf>
    <xf numFmtId="166" fontId="34" fillId="14" borderId="0" xfId="1" applyNumberFormat="1" applyFont="1" applyFill="1" applyBorder="1" applyAlignment="1">
      <alignment horizontal="right" vertical="center"/>
    </xf>
    <xf numFmtId="166" fontId="35" fillId="14" borderId="0" xfId="1" applyNumberFormat="1" applyFont="1" applyFill="1" applyBorder="1" applyAlignment="1">
      <alignment horizontal="right" vertical="center"/>
    </xf>
    <xf numFmtId="5" fontId="36" fillId="18" borderId="0" xfId="1" applyNumberFormat="1" applyFont="1" applyFill="1" applyBorder="1" applyAlignment="1">
      <alignment vertical="center"/>
    </xf>
    <xf numFmtId="5" fontId="36" fillId="12" borderId="0" xfId="1" applyNumberFormat="1" applyFont="1" applyFill="1" applyBorder="1" applyAlignment="1">
      <alignment vertical="center"/>
    </xf>
    <xf numFmtId="0" fontId="40" fillId="3" borderId="8" xfId="0" applyFont="1" applyBorder="1">
      <alignment vertical="center"/>
    </xf>
    <xf numFmtId="16" fontId="41" fillId="3" borderId="0" xfId="0" applyNumberFormat="1" applyFont="1">
      <alignment vertical="center"/>
    </xf>
    <xf numFmtId="0" fontId="41" fillId="3" borderId="0" xfId="0" applyFont="1">
      <alignment vertical="center"/>
    </xf>
    <xf numFmtId="0" fontId="41" fillId="3" borderId="0" xfId="0" applyNumberFormat="1" applyFont="1">
      <alignment vertical="center"/>
    </xf>
    <xf numFmtId="14" fontId="18" fillId="3" borderId="15" xfId="0" applyNumberFormat="1" applyFont="1" applyBorder="1">
      <alignment vertical="center"/>
    </xf>
    <xf numFmtId="16" fontId="42" fillId="3" borderId="0" xfId="0" applyNumberFormat="1" applyFont="1">
      <alignment vertical="center"/>
    </xf>
    <xf numFmtId="0" fontId="42" fillId="3" borderId="0" xfId="0" applyFont="1">
      <alignment vertical="center"/>
    </xf>
    <xf numFmtId="0" fontId="42" fillId="3" borderId="0" xfId="0" applyNumberFormat="1" applyFont="1">
      <alignment vertical="center"/>
    </xf>
    <xf numFmtId="16" fontId="0" fillId="3" borderId="12" xfId="0" applyNumberFormat="1" applyBorder="1">
      <alignment vertical="center"/>
    </xf>
    <xf numFmtId="0" fontId="0" fillId="3" borderId="8" xfId="0" applyBorder="1">
      <alignment vertical="center"/>
    </xf>
    <xf numFmtId="16" fontId="0" fillId="3" borderId="8" xfId="0" applyNumberFormat="1" applyBorder="1">
      <alignment vertical="center"/>
    </xf>
    <xf numFmtId="0" fontId="28" fillId="3" borderId="0" xfId="0" applyNumberFormat="1" applyFont="1" applyBorder="1">
      <alignment vertical="center"/>
    </xf>
    <xf numFmtId="16" fontId="28" fillId="3" borderId="0" xfId="0" applyNumberFormat="1" applyFont="1" applyAlignment="1">
      <alignment horizontal="left" vertical="center"/>
    </xf>
    <xf numFmtId="0" fontId="42" fillId="3" borderId="0" xfId="0" applyFont="1" applyBorder="1">
      <alignment vertical="center"/>
    </xf>
    <xf numFmtId="16" fontId="45" fillId="3" borderId="12" xfId="0" applyNumberFormat="1" applyFont="1" applyBorder="1">
      <alignment vertical="center"/>
    </xf>
    <xf numFmtId="0" fontId="45" fillId="3" borderId="8" xfId="0" applyFont="1" applyBorder="1">
      <alignment vertical="center"/>
    </xf>
    <xf numFmtId="16" fontId="45" fillId="3" borderId="8" xfId="0" applyNumberFormat="1" applyFont="1" applyBorder="1">
      <alignment vertical="center"/>
    </xf>
    <xf numFmtId="16" fontId="46" fillId="3" borderId="8" xfId="0" applyNumberFormat="1" applyFont="1" applyBorder="1">
      <alignment vertical="center"/>
    </xf>
    <xf numFmtId="0" fontId="46" fillId="3" borderId="8" xfId="0" applyFont="1" applyBorder="1">
      <alignment vertical="center"/>
    </xf>
    <xf numFmtId="0" fontId="46" fillId="3" borderId="8" xfId="0" applyNumberFormat="1" applyFont="1" applyBorder="1">
      <alignment vertical="center"/>
    </xf>
    <xf numFmtId="16" fontId="46" fillId="3" borderId="0" xfId="0" applyNumberFormat="1" applyFont="1">
      <alignment vertical="center"/>
    </xf>
    <xf numFmtId="0" fontId="46" fillId="3" borderId="0" xfId="0" applyFont="1">
      <alignment vertical="center"/>
    </xf>
    <xf numFmtId="0" fontId="46" fillId="3" borderId="0" xfId="0" applyNumberFormat="1" applyFont="1">
      <alignment vertical="center"/>
    </xf>
    <xf numFmtId="0" fontId="37" fillId="17" borderId="0" xfId="0" applyFont="1" applyFill="1">
      <alignment vertical="center"/>
    </xf>
    <xf numFmtId="0" fontId="46" fillId="9" borderId="0" xfId="0" applyFont="1" applyFill="1">
      <alignment vertical="center"/>
    </xf>
    <xf numFmtId="167" fontId="46" fillId="3" borderId="0" xfId="0" applyNumberFormat="1" applyFont="1">
      <alignment vertical="center"/>
    </xf>
    <xf numFmtId="16" fontId="18" fillId="3" borderId="15" xfId="0" applyNumberFormat="1" applyFont="1" applyBorder="1">
      <alignment vertical="center"/>
    </xf>
    <xf numFmtId="0" fontId="46" fillId="3" borderId="10" xfId="0" applyFont="1" applyBorder="1">
      <alignment vertical="center"/>
    </xf>
    <xf numFmtId="16" fontId="28" fillId="9" borderId="0" xfId="0" applyNumberFormat="1" applyFont="1" applyFill="1">
      <alignment vertical="center"/>
    </xf>
    <xf numFmtId="0" fontId="28" fillId="9" borderId="0" xfId="0" applyFont="1" applyFill="1">
      <alignment vertical="center"/>
    </xf>
    <xf numFmtId="16" fontId="28" fillId="3" borderId="0" xfId="0" applyNumberFormat="1" applyFont="1" applyAlignment="1">
      <alignment vertical="center"/>
    </xf>
    <xf numFmtId="0" fontId="28" fillId="3" borderId="0" xfId="0" applyFont="1" applyAlignment="1">
      <alignment vertical="center"/>
    </xf>
    <xf numFmtId="0" fontId="28" fillId="3" borderId="0" xfId="0" applyNumberFormat="1" applyFont="1" applyAlignment="1">
      <alignment vertical="center"/>
    </xf>
    <xf numFmtId="16" fontId="46" fillId="3" borderId="0" xfId="0" applyNumberFormat="1" applyFont="1" applyAlignment="1">
      <alignment vertical="center"/>
    </xf>
    <xf numFmtId="0" fontId="46" fillId="3" borderId="0" xfId="0" applyFont="1" applyAlignment="1">
      <alignment vertical="center"/>
    </xf>
    <xf numFmtId="0" fontId="46" fillId="3" borderId="0" xfId="0" applyNumberFormat="1" applyFont="1" applyAlignment="1">
      <alignment vertical="center"/>
    </xf>
    <xf numFmtId="16" fontId="47" fillId="3" borderId="0" xfId="0" applyNumberFormat="1" applyFont="1">
      <alignment vertical="center"/>
    </xf>
    <xf numFmtId="0" fontId="47" fillId="3" borderId="0" xfId="0" applyFont="1">
      <alignment vertical="center"/>
    </xf>
    <xf numFmtId="0" fontId="47" fillId="3" borderId="0" xfId="0" applyNumberFormat="1" applyFont="1">
      <alignment vertical="center"/>
    </xf>
    <xf numFmtId="16" fontId="46" fillId="9" borderId="0" xfId="0" applyNumberFormat="1" applyFont="1" applyFill="1">
      <alignment vertical="center"/>
    </xf>
    <xf numFmtId="0" fontId="28" fillId="9" borderId="0" xfId="0" applyNumberFormat="1" applyFont="1" applyFill="1">
      <alignment vertical="center"/>
    </xf>
    <xf numFmtId="168" fontId="23" fillId="3" borderId="0" xfId="0" applyNumberFormat="1" applyFont="1">
      <alignment vertical="center"/>
    </xf>
    <xf numFmtId="168" fontId="46" fillId="3" borderId="8" xfId="0" applyNumberFormat="1" applyFont="1" applyBorder="1">
      <alignment vertical="center"/>
    </xf>
    <xf numFmtId="168" fontId="28" fillId="3" borderId="8" xfId="0" applyNumberFormat="1" applyFont="1" applyBorder="1">
      <alignment vertical="center"/>
    </xf>
    <xf numFmtId="168" fontId="0" fillId="3" borderId="0" xfId="0" applyNumberFormat="1">
      <alignment vertical="center"/>
    </xf>
    <xf numFmtId="16" fontId="42" fillId="3" borderId="0" xfId="0" applyNumberFormat="1" applyFont="1" applyBorder="1">
      <alignment vertical="center"/>
    </xf>
    <xf numFmtId="0" fontId="18" fillId="3" borderId="15" xfId="0" applyNumberFormat="1" applyFont="1" applyBorder="1">
      <alignment vertical="center"/>
    </xf>
    <xf numFmtId="0" fontId="18" fillId="3" borderId="8" xfId="0" applyFont="1" applyBorder="1" applyAlignment="1"/>
    <xf numFmtId="0" fontId="28" fillId="3" borderId="0" xfId="0" applyFont="1" applyBorder="1" applyAlignment="1"/>
    <xf numFmtId="0" fontId="28" fillId="3" borderId="0" xfId="0" applyFont="1" applyBorder="1" applyAlignment="1">
      <alignment vertical="center" wrapText="1"/>
    </xf>
    <xf numFmtId="0" fontId="52" fillId="21" borderId="17" xfId="5" applyFont="1" applyFill="1" applyBorder="1" applyAlignment="1">
      <alignment horizontal="left" vertical="center" indent="1"/>
    </xf>
    <xf numFmtId="0" fontId="53" fillId="21" borderId="17" xfId="5" applyFont="1" applyFill="1" applyBorder="1" applyAlignment="1">
      <alignment horizontal="right"/>
    </xf>
    <xf numFmtId="0" fontId="52" fillId="21" borderId="17" xfId="5" applyFont="1" applyFill="1" applyBorder="1" applyAlignment="1">
      <alignment horizontal="right"/>
    </xf>
    <xf numFmtId="0" fontId="52" fillId="21" borderId="0" xfId="5" applyFont="1" applyFill="1" applyBorder="1" applyAlignment="1">
      <alignment horizontal="left" vertical="center" indent="1"/>
    </xf>
    <xf numFmtId="14" fontId="52" fillId="21" borderId="0" xfId="5" applyNumberFormat="1" applyFont="1" applyFill="1" applyBorder="1" applyAlignment="1">
      <alignment horizontal="right"/>
    </xf>
    <xf numFmtId="0" fontId="52" fillId="22" borderId="0" xfId="5" applyFont="1" applyFill="1" applyBorder="1" applyAlignment="1">
      <alignment horizontal="left" vertical="center" indent="1"/>
    </xf>
    <xf numFmtId="14" fontId="52" fillId="22" borderId="0" xfId="5" applyNumberFormat="1" applyFont="1" applyFill="1" applyBorder="1" applyAlignment="1">
      <alignment horizontal="right"/>
    </xf>
    <xf numFmtId="166" fontId="52" fillId="22" borderId="0" xfId="1" applyNumberFormat="1" applyFont="1" applyFill="1" applyBorder="1" applyAlignment="1">
      <alignment horizontal="right" vertical="center"/>
    </xf>
    <xf numFmtId="0" fontId="29" fillId="22" borderId="0" xfId="0" applyFont="1" applyFill="1" applyBorder="1" applyAlignment="1">
      <alignment horizontal="left" vertical="center" indent="1"/>
    </xf>
    <xf numFmtId="166" fontId="29" fillId="22" borderId="0" xfId="1" applyNumberFormat="1" applyFont="1" applyFill="1" applyBorder="1" applyAlignment="1">
      <alignment horizontal="right" vertical="center"/>
    </xf>
    <xf numFmtId="0" fontId="36" fillId="23" borderId="0" xfId="0" applyFont="1" applyFill="1" applyBorder="1" applyAlignment="1">
      <alignment horizontal="left" vertical="center" indent="1"/>
    </xf>
    <xf numFmtId="5" fontId="36" fillId="23" borderId="0" xfId="1" applyNumberFormat="1" applyFont="1" applyFill="1" applyBorder="1" applyAlignment="1">
      <alignment vertical="center"/>
    </xf>
    <xf numFmtId="0" fontId="54" fillId="21" borderId="0" xfId="0" applyFont="1" applyFill="1" applyBorder="1" applyAlignment="1">
      <alignment horizontal="left" indent="1"/>
    </xf>
    <xf numFmtId="165" fontId="54" fillId="21" borderId="0" xfId="1" applyNumberFormat="1" applyFont="1" applyFill="1" applyBorder="1"/>
    <xf numFmtId="165" fontId="54" fillId="21" borderId="0" xfId="0" applyNumberFormat="1" applyFont="1" applyFill="1" applyBorder="1" applyAlignment="1">
      <alignment horizontal="right" vertical="center" indent="1"/>
    </xf>
    <xf numFmtId="0" fontId="55" fillId="21" borderId="0" xfId="0" applyFont="1" applyFill="1" applyBorder="1">
      <alignment vertical="center"/>
    </xf>
    <xf numFmtId="0" fontId="52" fillId="22" borderId="18" xfId="5" applyFont="1" applyFill="1" applyBorder="1" applyAlignment="1">
      <alignment horizontal="left" vertical="center" indent="1"/>
    </xf>
    <xf numFmtId="0" fontId="52" fillId="22" borderId="18" xfId="5" applyFont="1" applyFill="1" applyBorder="1" applyAlignment="1">
      <alignment horizontal="right"/>
    </xf>
    <xf numFmtId="0" fontId="52" fillId="22" borderId="17" xfId="5" applyFont="1" applyFill="1" applyBorder="1" applyAlignment="1">
      <alignment horizontal="right"/>
    </xf>
    <xf numFmtId="0" fontId="52" fillId="22" borderId="0" xfId="5" applyFont="1" applyFill="1" applyBorder="1" applyAlignment="1">
      <alignment horizontal="right"/>
    </xf>
    <xf numFmtId="0" fontId="36" fillId="24" borderId="0" xfId="0" applyFont="1" applyFill="1" applyBorder="1" applyAlignment="1">
      <alignment horizontal="left" vertical="center" indent="1"/>
    </xf>
    <xf numFmtId="5" fontId="36" fillId="24" borderId="0" xfId="1" applyNumberFormat="1" applyFont="1" applyFill="1" applyBorder="1" applyAlignment="1">
      <alignment vertical="center"/>
    </xf>
    <xf numFmtId="0" fontId="31" fillId="25" borderId="0" xfId="0" applyFont="1" applyFill="1" applyBorder="1" applyAlignment="1">
      <alignment horizontal="left" vertical="center" indent="1"/>
    </xf>
    <xf numFmtId="166" fontId="31" fillId="25" borderId="0" xfId="1" applyNumberFormat="1" applyFont="1" applyFill="1" applyBorder="1" applyAlignment="1">
      <alignment vertical="center"/>
    </xf>
    <xf numFmtId="167" fontId="36" fillId="24" borderId="0" xfId="1" applyNumberFormat="1" applyFont="1" applyFill="1" applyBorder="1" applyAlignment="1">
      <alignment vertical="center"/>
    </xf>
    <xf numFmtId="168" fontId="28" fillId="3" borderId="15" xfId="0" applyNumberFormat="1" applyFont="1" applyBorder="1">
      <alignment vertical="center"/>
    </xf>
    <xf numFmtId="0" fontId="28" fillId="3" borderId="15" xfId="0" applyFont="1" applyBorder="1" applyAlignment="1"/>
    <xf numFmtId="0" fontId="28" fillId="3" borderId="15" xfId="0" applyNumberFormat="1" applyFont="1" applyBorder="1" applyAlignment="1">
      <alignment horizontal="center" vertical="center"/>
    </xf>
    <xf numFmtId="0" fontId="28" fillId="3" borderId="15" xfId="0" applyFont="1" applyBorder="1" applyAlignment="1">
      <alignment horizontal="right" vertical="center"/>
    </xf>
    <xf numFmtId="0" fontId="28" fillId="3" borderId="15" xfId="0" applyFont="1" applyBorder="1">
      <alignment vertical="center"/>
    </xf>
    <xf numFmtId="16" fontId="28" fillId="3" borderId="15" xfId="0" applyNumberFormat="1" applyFont="1" applyBorder="1">
      <alignment vertical="center"/>
    </xf>
    <xf numFmtId="0" fontId="26" fillId="3" borderId="15" xfId="0" applyFont="1" applyBorder="1" applyAlignment="1">
      <alignment horizontal="left" vertical="top"/>
    </xf>
    <xf numFmtId="16" fontId="57" fillId="3" borderId="12" xfId="0" applyNumberFormat="1" applyFont="1" applyBorder="1">
      <alignment vertical="center"/>
    </xf>
    <xf numFmtId="0" fontId="57" fillId="3" borderId="8" xfId="0" applyFont="1" applyBorder="1">
      <alignment vertical="center"/>
    </xf>
    <xf numFmtId="16" fontId="57" fillId="3" borderId="8" xfId="0" applyNumberFormat="1" applyFont="1" applyBorder="1">
      <alignment vertical="center"/>
    </xf>
    <xf numFmtId="16" fontId="56" fillId="3" borderId="0" xfId="0" applyNumberFormat="1" applyFont="1">
      <alignment vertical="center"/>
    </xf>
    <xf numFmtId="0" fontId="56" fillId="3" borderId="0" xfId="0" applyFont="1">
      <alignment vertical="center"/>
    </xf>
    <xf numFmtId="0" fontId="56" fillId="3" borderId="0" xfId="0" applyNumberFormat="1" applyFont="1">
      <alignment vertical="center"/>
    </xf>
    <xf numFmtId="0" fontId="56" fillId="3" borderId="0" xfId="0" applyFont="1" applyBorder="1">
      <alignment vertical="center"/>
    </xf>
    <xf numFmtId="0" fontId="58" fillId="3" borderId="0" xfId="0" applyFont="1">
      <alignment vertical="center"/>
    </xf>
    <xf numFmtId="0" fontId="56" fillId="3" borderId="0" xfId="0" applyFont="1" applyAlignment="1">
      <alignment vertical="center"/>
    </xf>
    <xf numFmtId="0" fontId="56" fillId="3" borderId="0" xfId="0" applyFont="1" applyBorder="1" applyAlignment="1">
      <alignment vertical="center" wrapText="1"/>
    </xf>
    <xf numFmtId="0" fontId="56" fillId="3" borderId="0" xfId="0" applyFont="1" applyAlignment="1">
      <alignment vertical="center" wrapText="1"/>
    </xf>
    <xf numFmtId="16" fontId="56" fillId="3" borderId="0" xfId="0" applyNumberFormat="1" applyFont="1" applyBorder="1">
      <alignment vertical="center"/>
    </xf>
    <xf numFmtId="14" fontId="28" fillId="3" borderId="0" xfId="0" applyNumberFormat="1" applyFont="1" applyBorder="1">
      <alignment vertical="center"/>
    </xf>
    <xf numFmtId="14" fontId="28" fillId="3" borderId="5" xfId="0" applyNumberFormat="1" applyFont="1" applyBorder="1">
      <alignment vertical="center"/>
    </xf>
    <xf numFmtId="14" fontId="42" fillId="3" borderId="0" xfId="0" applyNumberFormat="1" applyFont="1" applyBorder="1">
      <alignment vertical="center"/>
    </xf>
    <xf numFmtId="17" fontId="28" fillId="3" borderId="0" xfId="0" applyNumberFormat="1" applyFont="1" applyBorder="1" applyAlignment="1">
      <alignment horizontal="left" vertical="center"/>
    </xf>
    <xf numFmtId="0" fontId="0" fillId="26" borderId="0" xfId="0" applyFill="1">
      <alignment vertical="center"/>
    </xf>
    <xf numFmtId="0" fontId="28" fillId="3" borderId="0" xfId="0" applyFont="1" applyBorder="1" applyAlignment="1">
      <alignment horizontal="left" vertical="center"/>
    </xf>
    <xf numFmtId="0" fontId="46" fillId="3" borderId="0" xfId="0" applyFont="1" applyBorder="1">
      <alignment vertical="center"/>
    </xf>
    <xf numFmtId="0" fontId="17" fillId="3" borderId="8" xfId="0" applyFont="1" applyBorder="1" applyAlignment="1">
      <alignment horizontal="left" vertical="top"/>
    </xf>
    <xf numFmtId="0" fontId="28" fillId="3" borderId="10" xfId="0" applyFont="1" applyBorder="1">
      <alignment vertical="center"/>
    </xf>
    <xf numFmtId="0" fontId="23" fillId="3" borderId="8" xfId="0" applyFont="1" applyBorder="1">
      <alignment vertical="center"/>
    </xf>
    <xf numFmtId="0" fontId="60" fillId="3" borderId="8" xfId="10" applyFont="1" applyBorder="1">
      <alignment vertical="center"/>
    </xf>
    <xf numFmtId="0" fontId="60" fillId="26" borderId="8" xfId="10" applyFont="1" applyFill="1" applyBorder="1">
      <alignment vertical="center"/>
    </xf>
    <xf numFmtId="0" fontId="60" fillId="19" borderId="8" xfId="10" applyFont="1" applyFill="1" applyBorder="1">
      <alignment vertical="center"/>
    </xf>
    <xf numFmtId="0" fontId="61" fillId="13" borderId="0" xfId="0" applyFont="1" applyFill="1">
      <alignment vertical="center"/>
    </xf>
    <xf numFmtId="0" fontId="62" fillId="13" borderId="0" xfId="0" applyFont="1" applyFill="1">
      <alignment vertical="center"/>
    </xf>
    <xf numFmtId="0" fontId="63" fillId="3" borderId="19" xfId="0" applyFont="1" applyBorder="1" applyAlignment="1">
      <alignment wrapText="1"/>
    </xf>
    <xf numFmtId="0" fontId="63" fillId="3" borderId="20" xfId="0" applyFont="1" applyBorder="1" applyAlignment="1">
      <alignment wrapText="1"/>
    </xf>
    <xf numFmtId="0" fontId="18" fillId="3" borderId="21" xfId="0" applyFont="1" applyBorder="1">
      <alignment vertical="center"/>
    </xf>
    <xf numFmtId="16" fontId="28" fillId="3" borderId="0" xfId="0" applyNumberFormat="1" applyFont="1" applyAlignment="1">
      <alignment vertical="center" wrapText="1"/>
    </xf>
    <xf numFmtId="16" fontId="64" fillId="3" borderId="0" xfId="0" applyNumberFormat="1" applyFont="1">
      <alignment vertical="center"/>
    </xf>
    <xf numFmtId="0" fontId="64" fillId="3" borderId="0" xfId="0" applyFont="1">
      <alignment vertical="center"/>
    </xf>
    <xf numFmtId="0" fontId="63" fillId="3" borderId="22" xfId="0" applyFont="1" applyBorder="1" applyAlignment="1">
      <alignment wrapText="1"/>
    </xf>
    <xf numFmtId="0" fontId="64" fillId="3" borderId="8" xfId="0" applyFont="1" applyBorder="1">
      <alignment vertical="center"/>
    </xf>
    <xf numFmtId="0" fontId="65" fillId="3" borderId="8" xfId="10" applyFont="1" applyBorder="1">
      <alignment vertical="center"/>
    </xf>
    <xf numFmtId="0" fontId="17" fillId="0" borderId="0" xfId="0" applyFont="1" applyFill="1" applyAlignment="1">
      <alignment horizontal="left" vertical="top"/>
    </xf>
    <xf numFmtId="0" fontId="0" fillId="3" borderId="0" xfId="0" applyFont="1" applyAlignment="1">
      <alignment horizontal="left" vertical="top"/>
    </xf>
    <xf numFmtId="0" fontId="17" fillId="3" borderId="0" xfId="0" applyFont="1" applyAlignment="1">
      <alignment horizontal="left" vertical="top"/>
    </xf>
    <xf numFmtId="16" fontId="28" fillId="3" borderId="10" xfId="0" applyNumberFormat="1" applyFont="1" applyBorder="1">
      <alignment vertical="center"/>
    </xf>
    <xf numFmtId="0" fontId="28" fillId="3" borderId="8" xfId="0" applyNumberFormat="1" applyFont="1" applyBorder="1">
      <alignment vertical="center"/>
    </xf>
    <xf numFmtId="168" fontId="28" fillId="3" borderId="10" xfId="0" applyNumberFormat="1" applyFont="1" applyBorder="1">
      <alignment vertical="center"/>
    </xf>
    <xf numFmtId="0" fontId="28" fillId="3" borderId="10" xfId="0" applyNumberFormat="1" applyFont="1" applyBorder="1">
      <alignment vertical="center"/>
    </xf>
    <xf numFmtId="0" fontId="0" fillId="3" borderId="8" xfId="0" applyFont="1" applyBorder="1" applyAlignment="1">
      <alignment horizontal="left" vertical="top"/>
    </xf>
    <xf numFmtId="0" fontId="64" fillId="3" borderId="10" xfId="0" applyFont="1" applyBorder="1">
      <alignment vertical="center"/>
    </xf>
    <xf numFmtId="0" fontId="0" fillId="3" borderId="0" xfId="0" applyFont="1" applyBorder="1" applyAlignment="1">
      <alignment horizontal="left" vertical="top"/>
    </xf>
    <xf numFmtId="0" fontId="17" fillId="3" borderId="0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16" fontId="67" fillId="3" borderId="12" xfId="0" applyNumberFormat="1" applyFont="1" applyBorder="1">
      <alignment vertical="center"/>
    </xf>
    <xf numFmtId="0" fontId="67" fillId="3" borderId="8" xfId="0" applyFont="1" applyBorder="1">
      <alignment vertical="center"/>
    </xf>
    <xf numFmtId="16" fontId="67" fillId="3" borderId="8" xfId="0" applyNumberFormat="1" applyFont="1" applyBorder="1">
      <alignment vertical="center"/>
    </xf>
    <xf numFmtId="0" fontId="67" fillId="3" borderId="13" xfId="0" applyFont="1" applyBorder="1">
      <alignment vertical="center"/>
    </xf>
    <xf numFmtId="168" fontId="68" fillId="3" borderId="8" xfId="0" applyNumberFormat="1" applyFont="1" applyBorder="1">
      <alignment vertical="center"/>
    </xf>
    <xf numFmtId="0" fontId="68" fillId="3" borderId="8" xfId="0" applyFont="1" applyBorder="1">
      <alignment vertical="center"/>
    </xf>
    <xf numFmtId="0" fontId="68" fillId="3" borderId="8" xfId="0" applyNumberFormat="1" applyFont="1" applyBorder="1">
      <alignment vertical="center"/>
    </xf>
    <xf numFmtId="168" fontId="68" fillId="3" borderId="10" xfId="0" applyNumberFormat="1" applyFont="1" applyBorder="1">
      <alignment vertical="center"/>
    </xf>
    <xf numFmtId="0" fontId="68" fillId="3" borderId="0" xfId="0" applyFont="1" applyBorder="1">
      <alignment vertical="center"/>
    </xf>
    <xf numFmtId="0" fontId="68" fillId="3" borderId="10" xfId="0" applyNumberFormat="1" applyFont="1" applyBorder="1">
      <alignment vertical="center"/>
    </xf>
    <xf numFmtId="0" fontId="68" fillId="3" borderId="10" xfId="0" applyFont="1" applyBorder="1">
      <alignment vertical="center"/>
    </xf>
    <xf numFmtId="16" fontId="68" fillId="3" borderId="10" xfId="0" applyNumberFormat="1" applyFont="1" applyBorder="1">
      <alignment vertical="center"/>
    </xf>
    <xf numFmtId="16" fontId="68" fillId="3" borderId="0" xfId="0" applyNumberFormat="1" applyFont="1">
      <alignment vertical="center"/>
    </xf>
    <xf numFmtId="0" fontId="68" fillId="3" borderId="0" xfId="0" applyFont="1">
      <alignment vertical="center"/>
    </xf>
    <xf numFmtId="0" fontId="68" fillId="3" borderId="0" xfId="0" applyNumberFormat="1" applyFont="1" applyBorder="1">
      <alignment vertical="center"/>
    </xf>
    <xf numFmtId="0" fontId="68" fillId="3" borderId="0" xfId="0" applyNumberFormat="1" applyFont="1">
      <alignment vertical="center"/>
    </xf>
    <xf numFmtId="0" fontId="68" fillId="3" borderId="0" xfId="0" applyFont="1" applyAlignment="1">
      <alignment vertical="center" wrapText="1"/>
    </xf>
    <xf numFmtId="16" fontId="68" fillId="3" borderId="0" xfId="0" applyNumberFormat="1" applyFont="1" applyBorder="1">
      <alignment vertical="center"/>
    </xf>
    <xf numFmtId="17" fontId="68" fillId="3" borderId="0" xfId="0" applyNumberFormat="1" applyFont="1" applyBorder="1" applyAlignment="1">
      <alignment horizontal="left" vertical="center"/>
    </xf>
    <xf numFmtId="0" fontId="68" fillId="3" borderId="0" xfId="0" applyFont="1" applyBorder="1" applyAlignment="1">
      <alignment vertical="center" wrapText="1"/>
    </xf>
    <xf numFmtId="16" fontId="71" fillId="17" borderId="12" xfId="0" applyNumberFormat="1" applyFont="1" applyFill="1" applyBorder="1">
      <alignment vertical="center"/>
    </xf>
    <xf numFmtId="0" fontId="71" fillId="17" borderId="8" xfId="0" applyFont="1" applyFill="1" applyBorder="1">
      <alignment vertical="center"/>
    </xf>
    <xf numFmtId="16" fontId="71" fillId="17" borderId="8" xfId="0" applyNumberFormat="1" applyFont="1" applyFill="1" applyBorder="1">
      <alignment vertical="center"/>
    </xf>
    <xf numFmtId="0" fontId="71" fillId="17" borderId="13" xfId="0" applyFont="1" applyFill="1" applyBorder="1">
      <alignment vertical="center"/>
    </xf>
    <xf numFmtId="16" fontId="71" fillId="16" borderId="12" xfId="0" applyNumberFormat="1" applyFont="1" applyFill="1" applyBorder="1">
      <alignment vertical="center"/>
    </xf>
    <xf numFmtId="0" fontId="71" fillId="16" borderId="8" xfId="0" applyFont="1" applyFill="1" applyBorder="1">
      <alignment vertical="center"/>
    </xf>
    <xf numFmtId="16" fontId="71" fillId="16" borderId="8" xfId="0" applyNumberFormat="1" applyFont="1" applyFill="1" applyBorder="1">
      <alignment vertical="center"/>
    </xf>
    <xf numFmtId="0" fontId="71" fillId="16" borderId="13" xfId="0" applyFont="1" applyFill="1" applyBorder="1">
      <alignment vertical="center"/>
    </xf>
    <xf numFmtId="0" fontId="72" fillId="17" borderId="10" xfId="0" applyFont="1" applyFill="1" applyBorder="1">
      <alignment vertical="center"/>
    </xf>
    <xf numFmtId="0" fontId="72" fillId="17" borderId="8" xfId="0" applyFont="1" applyFill="1" applyBorder="1">
      <alignment vertical="center"/>
    </xf>
    <xf numFmtId="168" fontId="72" fillId="16" borderId="8" xfId="0" applyNumberFormat="1" applyFont="1" applyFill="1" applyBorder="1">
      <alignment vertical="center"/>
    </xf>
    <xf numFmtId="0" fontId="72" fillId="16" borderId="8" xfId="0" applyNumberFormat="1" applyFont="1" applyFill="1" applyBorder="1">
      <alignment vertical="center"/>
    </xf>
    <xf numFmtId="0" fontId="72" fillId="16" borderId="10" xfId="0" applyFont="1" applyFill="1" applyBorder="1">
      <alignment vertical="center"/>
    </xf>
    <xf numFmtId="0" fontId="72" fillId="16" borderId="8" xfId="0" applyFont="1" applyFill="1" applyBorder="1">
      <alignment vertical="center"/>
    </xf>
    <xf numFmtId="168" fontId="72" fillId="17" borderId="8" xfId="0" applyNumberFormat="1" applyFont="1" applyFill="1" applyBorder="1">
      <alignment vertical="center"/>
    </xf>
    <xf numFmtId="0" fontId="72" fillId="17" borderId="8" xfId="0" applyNumberFormat="1" applyFont="1" applyFill="1" applyBorder="1">
      <alignment vertical="center"/>
    </xf>
    <xf numFmtId="16" fontId="72" fillId="17" borderId="8" xfId="0" applyNumberFormat="1" applyFont="1" applyFill="1" applyBorder="1">
      <alignment vertical="center"/>
    </xf>
    <xf numFmtId="16" fontId="72" fillId="16" borderId="8" xfId="0" applyNumberFormat="1" applyFont="1" applyFill="1" applyBorder="1">
      <alignment vertical="center"/>
    </xf>
    <xf numFmtId="0" fontId="68" fillId="3" borderId="15" xfId="0" applyFont="1" applyBorder="1">
      <alignment vertical="center"/>
    </xf>
    <xf numFmtId="16" fontId="72" fillId="16" borderId="0" xfId="0" applyNumberFormat="1" applyFont="1" applyFill="1">
      <alignment vertical="center"/>
    </xf>
    <xf numFmtId="0" fontId="72" fillId="16" borderId="0" xfId="0" applyFont="1" applyFill="1">
      <alignment vertical="center"/>
    </xf>
    <xf numFmtId="0" fontId="72" fillId="16" borderId="0" xfId="0" applyNumberFormat="1" applyFont="1" applyFill="1">
      <alignment vertical="center"/>
    </xf>
    <xf numFmtId="0" fontId="72" fillId="17" borderId="0" xfId="0" applyFont="1" applyFill="1">
      <alignment vertical="center"/>
    </xf>
    <xf numFmtId="16" fontId="72" fillId="17" borderId="0" xfId="0" applyNumberFormat="1" applyFont="1" applyFill="1">
      <alignment vertical="center"/>
    </xf>
    <xf numFmtId="0" fontId="72" fillId="17" borderId="0" xfId="0" applyNumberFormat="1" applyFont="1" applyFill="1">
      <alignment vertical="center"/>
    </xf>
    <xf numFmtId="0" fontId="71" fillId="16" borderId="8" xfId="0" applyNumberFormat="1" applyFont="1" applyFill="1" applyBorder="1">
      <alignment vertical="center"/>
    </xf>
    <xf numFmtId="16" fontId="71" fillId="16" borderId="14" xfId="0" applyNumberFormat="1" applyFont="1" applyFill="1" applyBorder="1">
      <alignment vertical="center"/>
    </xf>
    <xf numFmtId="0" fontId="71" fillId="16" borderId="15" xfId="0" applyFont="1" applyFill="1" applyBorder="1">
      <alignment vertical="center"/>
    </xf>
    <xf numFmtId="0" fontId="71" fillId="16" borderId="15" xfId="0" applyNumberFormat="1" applyFont="1" applyFill="1" applyBorder="1">
      <alignment vertical="center"/>
    </xf>
    <xf numFmtId="16" fontId="71" fillId="16" borderId="15" xfId="0" applyNumberFormat="1" applyFont="1" applyFill="1" applyBorder="1">
      <alignment vertical="center"/>
    </xf>
    <xf numFmtId="0" fontId="71" fillId="16" borderId="21" xfId="0" applyFont="1" applyFill="1" applyBorder="1">
      <alignment vertical="center"/>
    </xf>
    <xf numFmtId="168" fontId="72" fillId="17" borderId="15" xfId="0" applyNumberFormat="1" applyFont="1" applyFill="1" applyBorder="1">
      <alignment vertical="center"/>
    </xf>
    <xf numFmtId="0" fontId="72" fillId="17" borderId="15" xfId="0" applyFont="1" applyFill="1" applyBorder="1">
      <alignment vertical="center"/>
    </xf>
    <xf numFmtId="16" fontId="72" fillId="17" borderId="15" xfId="0" applyNumberFormat="1" applyFont="1" applyFill="1" applyBorder="1">
      <alignment vertical="center"/>
    </xf>
    <xf numFmtId="0" fontId="17" fillId="0" borderId="8" xfId="0" applyFont="1" applyFill="1" applyBorder="1" applyAlignment="1">
      <alignment horizontal="left" vertical="top"/>
    </xf>
    <xf numFmtId="49" fontId="68" fillId="3" borderId="0" xfId="0" applyNumberFormat="1" applyFont="1" applyAlignment="1">
      <alignment horizontal="right" vertical="center"/>
    </xf>
    <xf numFmtId="0" fontId="71" fillId="17" borderId="8" xfId="0" applyNumberFormat="1" applyFont="1" applyFill="1" applyBorder="1">
      <alignment vertical="center"/>
    </xf>
    <xf numFmtId="166" fontId="0" fillId="12" borderId="0" xfId="1" applyNumberFormat="1" applyFont="1" applyFill="1" applyBorder="1" applyAlignment="1">
      <alignment horizontal="right" vertical="center"/>
    </xf>
    <xf numFmtId="0" fontId="73" fillId="17" borderId="0" xfId="0" applyFont="1" applyFill="1">
      <alignment vertical="center"/>
    </xf>
    <xf numFmtId="0" fontId="73" fillId="16" borderId="0" xfId="0" applyFont="1" applyFill="1">
      <alignment vertical="center"/>
    </xf>
    <xf numFmtId="0" fontId="74" fillId="17" borderId="8" xfId="0" applyFont="1" applyFill="1" applyBorder="1" applyAlignment="1">
      <alignment horizontal="left" vertical="top"/>
    </xf>
    <xf numFmtId="0" fontId="74" fillId="16" borderId="8" xfId="0" applyFont="1" applyFill="1" applyBorder="1" applyAlignment="1">
      <alignment horizontal="left" vertical="top"/>
    </xf>
    <xf numFmtId="0" fontId="72" fillId="16" borderId="8" xfId="0" applyFont="1" applyFill="1" applyBorder="1" applyAlignment="1">
      <alignment horizontal="left" vertical="top"/>
    </xf>
    <xf numFmtId="0" fontId="72" fillId="17" borderId="8" xfId="0" applyFont="1" applyFill="1" applyBorder="1" applyAlignment="1">
      <alignment horizontal="left" vertical="top"/>
    </xf>
    <xf numFmtId="0" fontId="72" fillId="16" borderId="8" xfId="0" applyFont="1" applyFill="1" applyBorder="1" applyAlignment="1"/>
    <xf numFmtId="0" fontId="72" fillId="17" borderId="8" xfId="0" applyFont="1" applyFill="1" applyBorder="1" applyAlignment="1"/>
    <xf numFmtId="0" fontId="72" fillId="16" borderId="8" xfId="0" applyNumberFormat="1" applyFont="1" applyFill="1" applyBorder="1" applyAlignment="1">
      <alignment horizontal="center" vertical="center"/>
    </xf>
    <xf numFmtId="0" fontId="72" fillId="17" borderId="8" xfId="0" applyNumberFormat="1" applyFont="1" applyFill="1" applyBorder="1" applyAlignment="1">
      <alignment horizontal="center" vertical="center"/>
    </xf>
    <xf numFmtId="0" fontId="72" fillId="16" borderId="8" xfId="0" applyFont="1" applyFill="1" applyBorder="1" applyAlignment="1">
      <alignment horizontal="right" vertical="center"/>
    </xf>
    <xf numFmtId="0" fontId="72" fillId="17" borderId="8" xfId="0" applyFont="1" applyFill="1" applyBorder="1" applyAlignment="1">
      <alignment horizontal="right" vertical="center"/>
    </xf>
    <xf numFmtId="0" fontId="72" fillId="17" borderId="15" xfId="0" applyFont="1" applyFill="1" applyBorder="1" applyAlignment="1"/>
    <xf numFmtId="0" fontId="72" fillId="17" borderId="15" xfId="0" applyNumberFormat="1" applyFont="1" applyFill="1" applyBorder="1" applyAlignment="1">
      <alignment horizontal="center" vertical="center"/>
    </xf>
    <xf numFmtId="0" fontId="72" fillId="17" borderId="15" xfId="0" applyFont="1" applyFill="1" applyBorder="1" applyAlignment="1">
      <alignment horizontal="right" vertical="center"/>
    </xf>
    <xf numFmtId="0" fontId="74" fillId="17" borderId="15" xfId="0" applyFont="1" applyFill="1" applyBorder="1" applyAlignment="1">
      <alignment horizontal="left" vertical="top"/>
    </xf>
    <xf numFmtId="0" fontId="75" fillId="17" borderId="8" xfId="0" applyFont="1" applyFill="1" applyBorder="1" applyAlignment="1">
      <alignment horizontal="left" vertical="top"/>
    </xf>
    <xf numFmtId="0" fontId="75" fillId="16" borderId="8" xfId="0" applyFont="1" applyFill="1" applyBorder="1" applyAlignment="1">
      <alignment horizontal="left" vertical="top"/>
    </xf>
    <xf numFmtId="0" fontId="75" fillId="0" borderId="8" xfId="0" applyFont="1" applyFill="1" applyBorder="1" applyAlignment="1">
      <alignment horizontal="left" vertical="top"/>
    </xf>
    <xf numFmtId="0" fontId="71" fillId="0" borderId="8" xfId="0" applyFont="1" applyFill="1" applyBorder="1" applyAlignment="1">
      <alignment horizontal="left" vertical="top"/>
    </xf>
    <xf numFmtId="0" fontId="71" fillId="16" borderId="8" xfId="0" applyFont="1" applyFill="1" applyBorder="1" applyAlignment="1">
      <alignment horizontal="left" vertical="top"/>
    </xf>
    <xf numFmtId="0" fontId="71" fillId="17" borderId="8" xfId="0" applyFont="1" applyFill="1" applyBorder="1" applyAlignment="1">
      <alignment horizontal="left" vertical="top"/>
    </xf>
    <xf numFmtId="168" fontId="71" fillId="17" borderId="8" xfId="0" applyNumberFormat="1" applyFont="1" applyFill="1" applyBorder="1">
      <alignment vertical="center"/>
    </xf>
    <xf numFmtId="168" fontId="71" fillId="16" borderId="8" xfId="0" applyNumberFormat="1" applyFont="1" applyFill="1" applyBorder="1">
      <alignment vertical="center"/>
    </xf>
    <xf numFmtId="16" fontId="71" fillId="17" borderId="14" xfId="0" applyNumberFormat="1" applyFont="1" applyFill="1" applyBorder="1">
      <alignment vertical="center"/>
    </xf>
    <xf numFmtId="0" fontId="71" fillId="17" borderId="15" xfId="0" applyFont="1" applyFill="1" applyBorder="1">
      <alignment vertical="center"/>
    </xf>
    <xf numFmtId="0" fontId="71" fillId="17" borderId="15" xfId="0" applyNumberFormat="1" applyFont="1" applyFill="1" applyBorder="1">
      <alignment vertical="center"/>
    </xf>
    <xf numFmtId="16" fontId="71" fillId="17" borderId="15" xfId="0" applyNumberFormat="1" applyFont="1" applyFill="1" applyBorder="1">
      <alignment vertical="center"/>
    </xf>
    <xf numFmtId="168" fontId="71" fillId="17" borderId="15" xfId="0" applyNumberFormat="1" applyFont="1" applyFill="1" applyBorder="1">
      <alignment vertical="center"/>
    </xf>
    <xf numFmtId="0" fontId="71" fillId="17" borderId="21" xfId="0" applyFont="1" applyFill="1" applyBorder="1">
      <alignment vertical="center"/>
    </xf>
    <xf numFmtId="168" fontId="71" fillId="16" borderId="15" xfId="0" applyNumberFormat="1" applyFont="1" applyFill="1" applyBorder="1">
      <alignment vertical="center"/>
    </xf>
    <xf numFmtId="0" fontId="0" fillId="0" borderId="8" xfId="0" applyFont="1" applyFill="1" applyBorder="1" applyAlignment="1">
      <alignment horizontal="left" vertical="top"/>
    </xf>
    <xf numFmtId="166" fontId="31" fillId="27" borderId="0" xfId="1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top"/>
    </xf>
    <xf numFmtId="16" fontId="68" fillId="3" borderId="8" xfId="0" applyNumberFormat="1" applyFont="1" applyBorder="1">
      <alignment vertical="center"/>
    </xf>
    <xf numFmtId="0" fontId="74" fillId="3" borderId="8" xfId="0" applyFont="1" applyBorder="1" applyAlignment="1">
      <alignment horizontal="left" vertical="top"/>
    </xf>
    <xf numFmtId="0" fontId="74" fillId="3" borderId="0" xfId="0" applyFont="1" applyBorder="1" applyAlignment="1">
      <alignment horizontal="left" vertical="top"/>
    </xf>
    <xf numFmtId="0" fontId="66" fillId="0" borderId="0" xfId="0" applyFont="1" applyFill="1" applyBorder="1" applyAlignment="1">
      <alignment horizontal="left" vertical="top" wrapText="1"/>
    </xf>
    <xf numFmtId="0" fontId="78" fillId="0" borderId="0" xfId="0" applyFont="1" applyFill="1" applyBorder="1" applyAlignment="1">
      <alignment horizontal="left" vertical="top" wrapText="1"/>
    </xf>
    <xf numFmtId="0" fontId="78" fillId="0" borderId="0" xfId="0" applyFont="1" applyFill="1" applyBorder="1" applyAlignment="1">
      <alignment horizontal="left" vertical="top"/>
    </xf>
    <xf numFmtId="0" fontId="57" fillId="3" borderId="15" xfId="0" applyFont="1" applyBorder="1">
      <alignment vertical="center"/>
    </xf>
    <xf numFmtId="168" fontId="72" fillId="16" borderId="15" xfId="0" applyNumberFormat="1" applyFont="1" applyFill="1" applyBorder="1">
      <alignment vertical="center"/>
    </xf>
    <xf numFmtId="0" fontId="72" fillId="16" borderId="15" xfId="0" applyFont="1" applyFill="1" applyBorder="1">
      <alignment vertical="center"/>
    </xf>
    <xf numFmtId="16" fontId="72" fillId="16" borderId="15" xfId="0" applyNumberFormat="1" applyFont="1" applyFill="1" applyBorder="1">
      <alignment vertical="center"/>
    </xf>
    <xf numFmtId="0" fontId="78" fillId="0" borderId="8" xfId="0" applyFont="1" applyFill="1" applyBorder="1" applyAlignment="1">
      <alignment horizontal="left" vertical="top"/>
    </xf>
    <xf numFmtId="0" fontId="17" fillId="28" borderId="0" xfId="0" applyFont="1" applyFill="1" applyAlignment="1">
      <alignment horizontal="left" vertical="top"/>
    </xf>
    <xf numFmtId="0" fontId="17" fillId="3" borderId="23" xfId="0" applyFont="1" applyBorder="1" applyAlignment="1">
      <alignment horizontal="left" vertical="top"/>
    </xf>
    <xf numFmtId="0" fontId="68" fillId="3" borderId="0" xfId="0" applyFont="1" applyAlignment="1">
      <alignment horizontal="left" vertical="center" wrapText="1"/>
    </xf>
    <xf numFmtId="0" fontId="78" fillId="0" borderId="8" xfId="0" applyFont="1" applyFill="1" applyBorder="1" applyAlignment="1">
      <alignment horizontal="left" vertical="top" wrapText="1"/>
    </xf>
    <xf numFmtId="0" fontId="71" fillId="17" borderId="15" xfId="0" applyFont="1" applyFill="1" applyBorder="1" applyAlignment="1">
      <alignment horizontal="left" vertical="top"/>
    </xf>
    <xf numFmtId="0" fontId="18" fillId="3" borderId="15" xfId="0" applyFont="1" applyBorder="1" applyAlignment="1">
      <alignment horizontal="right" vertical="center"/>
    </xf>
    <xf numFmtId="0" fontId="26" fillId="3" borderId="0" xfId="0" applyFont="1" applyBorder="1" applyAlignment="1">
      <alignment horizontal="left" vertical="top"/>
    </xf>
    <xf numFmtId="0" fontId="17" fillId="0" borderId="8" xfId="0" applyFont="1" applyFill="1" applyBorder="1" applyAlignment="1"/>
    <xf numFmtId="0" fontId="17" fillId="0" borderId="0" xfId="0" applyFont="1" applyFill="1" applyBorder="1" applyAlignment="1">
      <alignment horizontal="left" vertical="top"/>
    </xf>
    <xf numFmtId="0" fontId="71" fillId="16" borderId="15" xfId="0" applyFont="1" applyFill="1" applyBorder="1" applyAlignment="1">
      <alignment horizontal="left" vertical="top"/>
    </xf>
    <xf numFmtId="0" fontId="28" fillId="3" borderId="16" xfId="0" applyFont="1" applyBorder="1">
      <alignment vertical="center"/>
    </xf>
    <xf numFmtId="0" fontId="66" fillId="0" borderId="8" xfId="0" applyFont="1" applyFill="1" applyBorder="1" applyAlignment="1">
      <alignment horizontal="left" vertical="top" wrapText="1"/>
    </xf>
    <xf numFmtId="0" fontId="68" fillId="3" borderId="0" xfId="0" applyFont="1" applyBorder="1" applyAlignment="1">
      <alignment horizontal="left" vertical="center" wrapText="1"/>
    </xf>
    <xf numFmtId="168" fontId="64" fillId="3" borderId="8" xfId="0" applyNumberFormat="1" applyFont="1" applyBorder="1">
      <alignment vertical="center"/>
    </xf>
    <xf numFmtId="0" fontId="64" fillId="3" borderId="8" xfId="0" applyNumberFormat="1" applyFont="1" applyBorder="1">
      <alignment vertical="center"/>
    </xf>
    <xf numFmtId="0" fontId="78" fillId="28" borderId="8" xfId="0" applyFont="1" applyFill="1" applyBorder="1" applyAlignment="1">
      <alignment horizontal="left" vertical="top"/>
    </xf>
    <xf numFmtId="0" fontId="17" fillId="28" borderId="8" xfId="0" applyFont="1" applyFill="1" applyBorder="1" applyAlignment="1">
      <alignment horizontal="left" vertical="top"/>
    </xf>
    <xf numFmtId="0" fontId="0" fillId="28" borderId="0" xfId="0" applyFont="1" applyFill="1" applyBorder="1" applyAlignment="1">
      <alignment horizontal="left" vertical="top"/>
    </xf>
    <xf numFmtId="0" fontId="66" fillId="3" borderId="8" xfId="0" applyFont="1" applyBorder="1" applyAlignment="1">
      <alignment horizontal="left" vertical="top"/>
    </xf>
    <xf numFmtId="168" fontId="46" fillId="3" borderId="15" xfId="0" applyNumberFormat="1" applyFont="1" applyBorder="1">
      <alignment vertical="center"/>
    </xf>
    <xf numFmtId="0" fontId="46" fillId="3" borderId="15" xfId="0" applyFont="1" applyBorder="1">
      <alignment vertical="center"/>
    </xf>
    <xf numFmtId="0" fontId="46" fillId="3" borderId="15" xfId="0" applyNumberFormat="1" applyFont="1" applyBorder="1">
      <alignment vertical="center"/>
    </xf>
    <xf numFmtId="16" fontId="46" fillId="3" borderId="15" xfId="0" applyNumberFormat="1" applyFont="1" applyBorder="1">
      <alignment vertical="center"/>
    </xf>
    <xf numFmtId="0" fontId="17" fillId="28" borderId="0" xfId="0" applyFont="1" applyFill="1" applyBorder="1" applyAlignment="1">
      <alignment horizontal="left" vertical="top"/>
    </xf>
    <xf numFmtId="16" fontId="67" fillId="3" borderId="14" xfId="0" applyNumberFormat="1" applyFont="1" applyBorder="1">
      <alignment vertical="center"/>
    </xf>
    <xf numFmtId="0" fontId="67" fillId="3" borderId="15" xfId="0" applyFont="1" applyBorder="1">
      <alignment vertical="center"/>
    </xf>
    <xf numFmtId="16" fontId="67" fillId="3" borderId="15" xfId="0" applyNumberFormat="1" applyFont="1" applyBorder="1">
      <alignment vertical="center"/>
    </xf>
    <xf numFmtId="0" fontId="17" fillId="0" borderId="0" xfId="0" applyFont="1" applyFill="1" applyBorder="1" applyAlignment="1"/>
    <xf numFmtId="16" fontId="81" fillId="3" borderId="0" xfId="0" applyNumberFormat="1" applyFont="1">
      <alignment vertical="center"/>
    </xf>
    <xf numFmtId="0" fontId="81" fillId="3" borderId="0" xfId="0" applyFont="1">
      <alignment vertical="center"/>
    </xf>
    <xf numFmtId="0" fontId="77" fillId="3" borderId="8" xfId="0" applyFont="1" applyBorder="1" applyAlignment="1">
      <alignment vertical="center" wrapText="1"/>
    </xf>
    <xf numFmtId="0" fontId="17" fillId="3" borderId="10" xfId="0" applyFont="1" applyBorder="1" applyAlignment="1">
      <alignment horizontal="left" vertical="top"/>
    </xf>
    <xf numFmtId="168" fontId="81" fillId="3" borderId="8" xfId="0" applyNumberFormat="1" applyFont="1" applyBorder="1">
      <alignment vertical="center"/>
    </xf>
    <xf numFmtId="0" fontId="82" fillId="3" borderId="8" xfId="0" applyFont="1" applyBorder="1" applyAlignment="1">
      <alignment horizontal="left" vertical="top"/>
    </xf>
    <xf numFmtId="0" fontId="81" fillId="3" borderId="8" xfId="0" applyNumberFormat="1" applyFont="1" applyBorder="1">
      <alignment vertical="center"/>
    </xf>
    <xf numFmtId="0" fontId="81" fillId="3" borderId="8" xfId="0" applyFont="1" applyBorder="1">
      <alignment vertical="center"/>
    </xf>
    <xf numFmtId="0" fontId="82" fillId="3" borderId="0" xfId="0" applyFont="1" applyBorder="1" applyAlignment="1">
      <alignment horizontal="left" vertical="top"/>
    </xf>
    <xf numFmtId="0" fontId="17" fillId="0" borderId="0" xfId="15" applyFont="1" applyAlignment="1">
      <alignment horizontal="left" vertical="top"/>
    </xf>
    <xf numFmtId="0" fontId="17" fillId="0" borderId="0" xfId="22" applyFont="1" applyAlignment="1">
      <alignment horizontal="left" vertical="top"/>
    </xf>
    <xf numFmtId="0" fontId="17" fillId="0" borderId="0" xfId="22" applyFont="1" applyAlignment="1">
      <alignment horizontal="left" vertical="top"/>
    </xf>
    <xf numFmtId="0" fontId="17" fillId="0" borderId="8" xfId="22" applyFont="1" applyBorder="1" applyAlignment="1">
      <alignment horizontal="left" vertical="top"/>
    </xf>
    <xf numFmtId="16" fontId="57" fillId="3" borderId="14" xfId="0" applyNumberFormat="1" applyFont="1" applyBorder="1">
      <alignment vertical="center"/>
    </xf>
    <xf numFmtId="0" fontId="75" fillId="17" borderId="15" xfId="0" applyFont="1" applyFill="1" applyBorder="1" applyAlignment="1">
      <alignment horizontal="left" vertical="top"/>
    </xf>
    <xf numFmtId="16" fontId="57" fillId="3" borderId="15" xfId="0" applyNumberFormat="1" applyFont="1" applyBorder="1">
      <alignment vertical="center"/>
    </xf>
    <xf numFmtId="0" fontId="17" fillId="0" borderId="0" xfId="22" applyFont="1" applyFill="1" applyAlignment="1">
      <alignment horizontal="left" vertical="top"/>
    </xf>
    <xf numFmtId="0" fontId="17" fillId="0" borderId="8" xfId="22" applyFont="1" applyBorder="1" applyAlignment="1">
      <alignment horizontal="left" vertical="top"/>
    </xf>
    <xf numFmtId="168" fontId="28" fillId="3" borderId="0" xfId="0" applyNumberFormat="1" applyFont="1" applyBorder="1">
      <alignment vertical="center"/>
    </xf>
    <xf numFmtId="0" fontId="17" fillId="28" borderId="8" xfId="22" applyFont="1" applyFill="1" applyBorder="1" applyAlignment="1">
      <alignment horizontal="left" vertical="top"/>
    </xf>
    <xf numFmtId="0" fontId="23" fillId="3" borderId="15" xfId="0" applyFont="1" applyBorder="1">
      <alignment vertical="center"/>
    </xf>
    <xf numFmtId="0" fontId="17" fillId="28" borderId="0" xfId="22" applyFont="1" applyFill="1" applyAlignment="1">
      <alignment horizontal="left" vertical="top"/>
    </xf>
    <xf numFmtId="0" fontId="17" fillId="0" borderId="0" xfId="22" applyFont="1" applyAlignment="1">
      <alignment horizontal="left" vertical="top"/>
    </xf>
    <xf numFmtId="0" fontId="17" fillId="0" borderId="0" xfId="22" applyFont="1" applyFill="1" applyBorder="1" applyAlignment="1">
      <alignment horizontal="left" vertical="top"/>
    </xf>
    <xf numFmtId="0" fontId="19" fillId="3" borderId="15" xfId="0" applyFont="1" applyBorder="1" applyAlignment="1">
      <alignment horizontal="left" vertical="top"/>
    </xf>
    <xf numFmtId="0" fontId="72" fillId="16" borderId="15" xfId="0" applyNumberFormat="1" applyFont="1" applyFill="1" applyBorder="1">
      <alignment vertical="center"/>
    </xf>
    <xf numFmtId="0" fontId="72" fillId="17" borderId="15" xfId="0" applyNumberFormat="1" applyFont="1" applyFill="1" applyBorder="1">
      <alignment vertical="center"/>
    </xf>
    <xf numFmtId="0" fontId="78" fillId="0" borderId="0" xfId="0" applyFont="1" applyFill="1" applyAlignment="1">
      <alignment horizontal="left" vertical="top"/>
    </xf>
    <xf numFmtId="0" fontId="75" fillId="0" borderId="15" xfId="0" applyFont="1" applyFill="1" applyBorder="1" applyAlignment="1">
      <alignment horizontal="left" vertical="top"/>
    </xf>
    <xf numFmtId="0" fontId="17" fillId="0" borderId="23" xfId="0" applyFont="1" applyFill="1" applyBorder="1" applyAlignment="1">
      <alignment horizontal="left" vertical="top"/>
    </xf>
    <xf numFmtId="169" fontId="79" fillId="0" borderId="8" xfId="0" applyNumberFormat="1" applyFont="1" applyFill="1" applyBorder="1" applyAlignment="1">
      <alignment horizontal="left" vertical="top"/>
    </xf>
    <xf numFmtId="0" fontId="80" fillId="3" borderId="8" xfId="0" applyFont="1" applyBorder="1" applyAlignment="1">
      <alignment vertical="center" wrapText="1"/>
    </xf>
    <xf numFmtId="0" fontId="72" fillId="16" borderId="15" xfId="0" applyFont="1" applyFill="1" applyBorder="1" applyAlignment="1"/>
    <xf numFmtId="0" fontId="81" fillId="3" borderId="10" xfId="0" applyNumberFormat="1" applyFont="1" applyBorder="1">
      <alignment vertical="center"/>
    </xf>
    <xf numFmtId="0" fontId="72" fillId="16" borderId="15" xfId="0" applyNumberFormat="1" applyFont="1" applyFill="1" applyBorder="1" applyAlignment="1">
      <alignment horizontal="center" vertical="center"/>
    </xf>
    <xf numFmtId="0" fontId="72" fillId="16" borderId="15" xfId="0" applyFont="1" applyFill="1" applyBorder="1" applyAlignment="1">
      <alignment horizontal="right" vertical="center"/>
    </xf>
    <xf numFmtId="0" fontId="17" fillId="0" borderId="0" xfId="22" applyFont="1" applyBorder="1" applyAlignment="1">
      <alignment horizontal="left" vertical="top"/>
    </xf>
    <xf numFmtId="0" fontId="17" fillId="28" borderId="0" xfId="22" applyFont="1" applyFill="1" applyBorder="1" applyAlignment="1">
      <alignment horizontal="left" vertical="top"/>
    </xf>
    <xf numFmtId="0" fontId="81" fillId="3" borderId="10" xfId="0" applyFont="1" applyBorder="1">
      <alignment vertical="center"/>
    </xf>
    <xf numFmtId="16" fontId="83" fillId="3" borderId="0" xfId="0" applyNumberFormat="1" applyFont="1">
      <alignment vertical="center"/>
    </xf>
    <xf numFmtId="0" fontId="83" fillId="3" borderId="0" xfId="0" applyFont="1">
      <alignment vertical="center"/>
    </xf>
    <xf numFmtId="0" fontId="83" fillId="3" borderId="0" xfId="0" applyNumberFormat="1" applyFont="1">
      <alignment vertical="center"/>
    </xf>
    <xf numFmtId="0" fontId="83" fillId="3" borderId="0" xfId="0" applyFont="1" applyBorder="1">
      <alignment vertical="center"/>
    </xf>
    <xf numFmtId="168" fontId="83" fillId="3" borderId="8" xfId="0" applyNumberFormat="1" applyFont="1" applyBorder="1">
      <alignment vertical="center"/>
    </xf>
    <xf numFmtId="0" fontId="83" fillId="3" borderId="8" xfId="0" applyNumberFormat="1" applyFont="1" applyBorder="1">
      <alignment vertical="center"/>
    </xf>
    <xf numFmtId="0" fontId="83" fillId="3" borderId="8" xfId="0" applyFont="1" applyBorder="1">
      <alignment vertical="center"/>
    </xf>
    <xf numFmtId="0" fontId="85" fillId="3" borderId="8" xfId="0" applyFont="1" applyBorder="1" applyAlignment="1">
      <alignment horizontal="left" vertical="top"/>
    </xf>
    <xf numFmtId="169" fontId="17" fillId="0" borderId="8" xfId="0" applyNumberFormat="1" applyFont="1" applyFill="1" applyBorder="1" applyAlignment="1">
      <alignment horizontal="left" vertical="top"/>
    </xf>
    <xf numFmtId="0" fontId="66" fillId="0" borderId="23" xfId="0" applyFont="1" applyFill="1" applyBorder="1" applyAlignment="1">
      <alignment horizontal="left" vertical="top" wrapText="1"/>
    </xf>
    <xf numFmtId="0" fontId="76" fillId="16" borderId="15" xfId="0" applyFont="1" applyFill="1" applyBorder="1" applyAlignment="1">
      <alignment horizontal="left" vertical="top"/>
    </xf>
    <xf numFmtId="0" fontId="75" fillId="16" borderId="15" xfId="0" applyFont="1" applyFill="1" applyBorder="1" applyAlignment="1">
      <alignment horizontal="left" vertical="top"/>
    </xf>
    <xf numFmtId="0" fontId="0" fillId="3" borderId="0" xfId="0" applyBorder="1">
      <alignment vertical="center"/>
    </xf>
    <xf numFmtId="0" fontId="18" fillId="3" borderId="15" xfId="0" applyFont="1" applyBorder="1" applyAlignment="1"/>
    <xf numFmtId="16" fontId="86" fillId="3" borderId="0" xfId="0" applyNumberFormat="1" applyFont="1" applyBorder="1">
      <alignment vertical="center"/>
    </xf>
    <xf numFmtId="0" fontId="86" fillId="3" borderId="0" xfId="0" applyFont="1">
      <alignment vertical="center"/>
    </xf>
    <xf numFmtId="0" fontId="86" fillId="3" borderId="0" xfId="0" applyFont="1" applyBorder="1">
      <alignment vertical="center"/>
    </xf>
    <xf numFmtId="0" fontId="86" fillId="3" borderId="0" xfId="0" applyNumberFormat="1" applyFont="1">
      <alignment vertical="center"/>
    </xf>
    <xf numFmtId="0" fontId="86" fillId="3" borderId="0" xfId="0" applyNumberFormat="1" applyFont="1" applyBorder="1">
      <alignment vertical="center"/>
    </xf>
    <xf numFmtId="17" fontId="86" fillId="3" borderId="0" xfId="0" applyNumberFormat="1" applyFont="1" applyBorder="1" applyAlignment="1">
      <alignment horizontal="left" vertical="center"/>
    </xf>
    <xf numFmtId="16" fontId="86" fillId="3" borderId="0" xfId="0" applyNumberFormat="1" applyFont="1">
      <alignment vertical="center"/>
    </xf>
    <xf numFmtId="168" fontId="86" fillId="3" borderId="0" xfId="0" applyNumberFormat="1" applyFont="1" applyBorder="1">
      <alignment vertical="center"/>
    </xf>
    <xf numFmtId="0" fontId="6" fillId="3" borderId="1" xfId="5" applyFill="1" applyBorder="1" applyAlignment="1">
      <alignment horizontal="center"/>
    </xf>
    <xf numFmtId="0" fontId="6" fillId="3" borderId="2" xfId="5" applyBorder="1" applyAlignment="1">
      <alignment horizontal="center"/>
    </xf>
    <xf numFmtId="0" fontId="26" fillId="9" borderId="8" xfId="0" applyFont="1" applyFill="1" applyBorder="1" applyAlignment="1">
      <alignment horizontal="left" vertical="top"/>
    </xf>
    <xf numFmtId="49" fontId="23" fillId="3" borderId="0" xfId="0" applyNumberFormat="1" applyFont="1">
      <alignment vertical="center"/>
    </xf>
    <xf numFmtId="49" fontId="28" fillId="3" borderId="8" xfId="0" applyNumberFormat="1" applyFont="1" applyBorder="1">
      <alignment vertical="center"/>
    </xf>
    <xf numFmtId="49" fontId="83" fillId="3" borderId="8" xfId="0" applyNumberFormat="1" applyFont="1" applyBorder="1">
      <alignment vertical="center"/>
    </xf>
    <xf numFmtId="49" fontId="81" fillId="3" borderId="8" xfId="0" applyNumberFormat="1" applyFont="1" applyBorder="1">
      <alignment vertical="center"/>
    </xf>
    <xf numFmtId="49" fontId="17" fillId="3" borderId="0" xfId="0" applyNumberFormat="1" applyFont="1" applyAlignment="1">
      <alignment horizontal="left" vertical="top"/>
    </xf>
    <xf numFmtId="49" fontId="28" fillId="3" borderId="0" xfId="0" applyNumberFormat="1" applyFont="1" applyBorder="1">
      <alignment vertical="center"/>
    </xf>
    <xf numFmtId="49" fontId="81" fillId="3" borderId="0" xfId="0" applyNumberFormat="1" applyFont="1" applyBorder="1">
      <alignment vertical="center"/>
    </xf>
    <xf numFmtId="49" fontId="17" fillId="0" borderId="8" xfId="22" applyNumberFormat="1" applyFont="1" applyBorder="1" applyAlignment="1">
      <alignment horizontal="left" vertical="top"/>
    </xf>
    <xf numFmtId="49" fontId="68" fillId="3" borderId="8" xfId="0" applyNumberFormat="1" applyFont="1" applyBorder="1">
      <alignment vertical="center"/>
    </xf>
    <xf numFmtId="49" fontId="17" fillId="0" borderId="0" xfId="22" applyNumberFormat="1" applyFont="1" applyBorder="1" applyAlignment="1">
      <alignment horizontal="left" vertical="top"/>
    </xf>
    <xf numFmtId="49" fontId="68" fillId="3" borderId="0" xfId="0" applyNumberFormat="1" applyFont="1" applyBorder="1">
      <alignment vertical="center"/>
    </xf>
    <xf numFmtId="49" fontId="17" fillId="28" borderId="8" xfId="22" applyNumberFormat="1" applyFont="1" applyFill="1" applyBorder="1" applyAlignment="1">
      <alignment horizontal="left" vertical="top"/>
    </xf>
    <xf numFmtId="49" fontId="17" fillId="3" borderId="8" xfId="0" applyNumberFormat="1" applyFont="1" applyBorder="1" applyAlignment="1">
      <alignment horizontal="left" vertical="top"/>
    </xf>
    <xf numFmtId="49" fontId="17" fillId="28" borderId="8" xfId="0" applyNumberFormat="1" applyFont="1" applyFill="1" applyBorder="1" applyAlignment="1">
      <alignment horizontal="left" vertical="top"/>
    </xf>
    <xf numFmtId="49" fontId="68" fillId="3" borderId="8" xfId="0" applyNumberFormat="1" applyFont="1" applyBorder="1" applyAlignment="1">
      <alignment vertical="center" wrapText="1"/>
    </xf>
    <xf numFmtId="49" fontId="64" fillId="3" borderId="8" xfId="0" applyNumberFormat="1" applyFont="1" applyBorder="1">
      <alignment vertical="center"/>
    </xf>
    <xf numFmtId="49" fontId="46" fillId="3" borderId="8" xfId="0" applyNumberFormat="1" applyFont="1" applyBorder="1">
      <alignment vertical="center"/>
    </xf>
    <xf numFmtId="49" fontId="72" fillId="17" borderId="8" xfId="0" applyNumberFormat="1" applyFont="1" applyFill="1" applyBorder="1">
      <alignment vertical="center"/>
    </xf>
    <xf numFmtId="49" fontId="72" fillId="16" borderId="8" xfId="0" applyNumberFormat="1" applyFont="1" applyFill="1" applyBorder="1">
      <alignment vertical="center"/>
    </xf>
    <xf numFmtId="49" fontId="56" fillId="3" borderId="8" xfId="0" applyNumberFormat="1" applyFont="1" applyBorder="1">
      <alignment vertical="center"/>
    </xf>
    <xf numFmtId="49" fontId="72" fillId="17" borderId="15" xfId="0" applyNumberFormat="1" applyFont="1" applyFill="1" applyBorder="1">
      <alignment vertical="center"/>
    </xf>
    <xf numFmtId="49" fontId="28" fillId="3" borderId="15" xfId="0" applyNumberFormat="1" applyFont="1" applyBorder="1">
      <alignment vertical="center"/>
    </xf>
    <xf numFmtId="49" fontId="72" fillId="16" borderId="15" xfId="0" applyNumberFormat="1" applyFont="1" applyFill="1" applyBorder="1">
      <alignment vertical="center"/>
    </xf>
    <xf numFmtId="49" fontId="42" fillId="3" borderId="8" xfId="0" applyNumberFormat="1" applyFont="1" applyBorder="1">
      <alignment vertical="center"/>
    </xf>
    <xf numFmtId="49" fontId="0" fillId="3" borderId="0" xfId="0" applyNumberFormat="1">
      <alignment vertical="center"/>
    </xf>
  </cellXfs>
  <cellStyles count="24">
    <cellStyle name="40% — акцент3 2" xfId="18" xr:uid="{00000000-0005-0000-0000-000000000000}"/>
    <cellStyle name="Hyperlink" xfId="13" xr:uid="{00000000-0005-0000-0000-000001000000}"/>
    <cellStyle name="Гиперссылка" xfId="10" builtinId="8"/>
    <cellStyle name="Гиперссылка 2" xfId="14" xr:uid="{00000000-0005-0000-0000-000003000000}"/>
    <cellStyle name="Денежный" xfId="1" builtinId="4"/>
    <cellStyle name="Денежный 2" xfId="20" xr:uid="{00000000-0005-0000-0000-000005000000}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3 2" xfId="19" xr:uid="{00000000-0005-0000-0000-000009000000}"/>
    <cellStyle name="Заголовок 4" xfId="6" builtinId="19" customBuiltin="1"/>
    <cellStyle name="Заголовок 4 2" xfId="17" xr:uid="{00000000-0005-0000-0000-00000B000000}"/>
    <cellStyle name="Название" xfId="2" builtinId="15" customBuiltin="1"/>
    <cellStyle name="Обычный" xfId="0" builtinId="0" customBuiltin="1"/>
    <cellStyle name="Обычный 10" xfId="23" xr:uid="{00000000-0005-0000-0000-000040000000}"/>
    <cellStyle name="Обычный 2" xfId="7" xr:uid="{00000000-0005-0000-0000-00000E000000}"/>
    <cellStyle name="Обычный 2 2" xfId="22" xr:uid="{00000000-0005-0000-0000-000003000000}"/>
    <cellStyle name="Обычный 3" xfId="8" xr:uid="{00000000-0005-0000-0000-00000F000000}"/>
    <cellStyle name="Обычный 4" xfId="9" xr:uid="{00000000-0005-0000-0000-000010000000}"/>
    <cellStyle name="Обычный 5" xfId="11" xr:uid="{00000000-0005-0000-0000-000011000000}"/>
    <cellStyle name="Обычный 6" xfId="12" xr:uid="{00000000-0005-0000-0000-000012000000}"/>
    <cellStyle name="Обычный 7" xfId="15" xr:uid="{00000000-0005-0000-0000-000013000000}"/>
    <cellStyle name="Обычный 8" xfId="16" xr:uid="{00000000-0005-0000-0000-000014000000}"/>
    <cellStyle name="Обычный 9" xfId="21" xr:uid="{00000000-0005-0000-0000-000015000000}"/>
  </cellStyles>
  <dxfs count="293">
    <dxf>
      <font>
        <strike val="0"/>
        <outline val="0"/>
        <shadow val="0"/>
        <u val="none"/>
        <vertAlign val="baseline"/>
        <sz val="12"/>
        <name val="Calibri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charset val="204"/>
        <scheme val="none"/>
      </font>
      <numFmt numFmtId="21" formatCode="dd/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  <numFmt numFmtId="21" formatCode="dd/mmm"/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  <numFmt numFmtId="21" formatCode="dd/mmm"/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  <numFmt numFmtId="21" formatCode="dd/mmm"/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/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  <numFmt numFmtId="21" formatCode="dd/mmm"/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  <numFmt numFmtId="21" formatCode="dd/mmm"/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  <numFmt numFmtId="21" formatCode="dd/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  <numFmt numFmtId="21" formatCode="dd/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  <numFmt numFmtId="21" formatCode="dd/mmm"/>
    </dxf>
    <dxf>
      <font>
        <strike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b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  <numFmt numFmtId="21" formatCode="dd/mmm"/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  <numFmt numFmtId="21" formatCode="dd/mmm"/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/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  <numFmt numFmtId="21" formatCode="dd/mmm"/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numFmt numFmtId="168" formatCode="dd/mm/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charset val="204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numFmt numFmtId="21" formatCode="dd/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2"/>
        <name val="Segoe U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charset val="204"/>
        <scheme val="none"/>
      </font>
      <numFmt numFmtId="21" formatCode="dd/mmm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numFmt numFmtId="21" formatCode="dd/mmm"/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b/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2"/>
        <name val="Calibri"/>
        <scheme val="none"/>
      </font>
      <numFmt numFmtId="167" formatCode="#,##0.00\ &quot;₽&quot;"/>
    </dxf>
    <dxf>
      <font>
        <strike val="0"/>
        <outline val="0"/>
        <shadow val="0"/>
        <u val="none"/>
        <vertAlign val="baseline"/>
        <sz val="12"/>
        <color theme="2"/>
      </font>
    </dxf>
    <dxf>
      <font>
        <strike val="0"/>
        <outline val="0"/>
        <shadow val="0"/>
        <u val="none"/>
        <vertAlign val="baseline"/>
        <sz val="12"/>
        <color theme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2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2"/>
        <name val="Calibri"/>
        <scheme val="none"/>
      </font>
      <numFmt numFmtId="167" formatCode="#,##0.00\ &quot;₽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2"/>
        <name val="Calibri"/>
        <scheme val="none"/>
      </font>
    </dxf>
    <dxf>
      <font>
        <b/>
        <strike val="0"/>
        <outline val="0"/>
        <shadow val="0"/>
        <u val="none"/>
        <vertAlign val="baseline"/>
        <sz val="14"/>
        <color theme="2"/>
        <name val="Calibri"/>
        <scheme val="none"/>
      </font>
    </dxf>
    <dxf>
      <font>
        <color rgb="FF5D5C5C"/>
      </font>
      <fill>
        <patternFill>
          <bgColor rgb="FFF4F1EF"/>
        </patternFill>
      </fill>
    </dxf>
    <dxf>
      <font>
        <color rgb="FF5D5C5C"/>
      </font>
      <fill>
        <patternFill>
          <bgColor rgb="FF8DC07A"/>
        </patternFill>
      </fill>
    </dxf>
    <dxf>
      <fill>
        <patternFill>
          <bgColor rgb="FF5D5C5C"/>
        </patternFill>
      </fill>
    </dxf>
  </dxfs>
  <tableStyles count="1" defaultTableStyle="TableStyleMedium2" defaultPivotStyle="PivotStyleLight16">
    <tableStyle name="Стиль таблицы 1" pivot="0" count="3" xr9:uid="{00000000-0011-0000-FFFF-FFFF00000000}">
      <tableStyleElement type="headerRow" dxfId="292"/>
      <tableStyleElement type="firstRowStripe" dxfId="291"/>
      <tableStyleElement type="secondRowStripe" dxfId="290"/>
    </tableStyle>
  </tableStyles>
  <colors>
    <mruColors>
      <color rgb="FF5D5C5C"/>
      <color rgb="FFF4F1EF"/>
      <color rgb="FF8DC0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35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371915511694691E-2"/>
          <c:y val="7.0018362854568486E-2"/>
          <c:w val="0.89466726587711476"/>
          <c:h val="0.71004301545640125"/>
        </c:manualLayout>
      </c:layout>
      <c:barChart>
        <c:barDir val="col"/>
        <c:grouping val="clustered"/>
        <c:varyColors val="0"/>
        <c:ser>
          <c:idx val="3"/>
          <c:order val="3"/>
          <c:tx>
            <c:strRef>
              <c:f>Бюджет!$A$29</c:f>
              <c:strCache>
                <c:ptCount val="1"/>
                <c:pt idx="0">
                  <c:v>Прибыль от операций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1"/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Бюджет!$B$29:$U$29</c:f>
              <c:numCache>
                <c:formatCode>#\ ##0_ ;\-#\ ##0\ </c:formatCode>
                <c:ptCount val="20"/>
                <c:pt idx="0">
                  <c:v>159910</c:v>
                </c:pt>
                <c:pt idx="1">
                  <c:v>6105</c:v>
                </c:pt>
                <c:pt idx="2">
                  <c:v>260485</c:v>
                </c:pt>
                <c:pt idx="3">
                  <c:v>-381233</c:v>
                </c:pt>
                <c:pt idx="4">
                  <c:v>-2412</c:v>
                </c:pt>
                <c:pt idx="5">
                  <c:v>123111</c:v>
                </c:pt>
                <c:pt idx="6">
                  <c:v>61717</c:v>
                </c:pt>
                <c:pt idx="7">
                  <c:v>-120636</c:v>
                </c:pt>
                <c:pt idx="8">
                  <c:v>50875</c:v>
                </c:pt>
                <c:pt idx="9">
                  <c:v>-123646</c:v>
                </c:pt>
                <c:pt idx="10">
                  <c:v>149223</c:v>
                </c:pt>
                <c:pt idx="11">
                  <c:v>-35450</c:v>
                </c:pt>
                <c:pt idx="12">
                  <c:v>296952.5</c:v>
                </c:pt>
                <c:pt idx="13">
                  <c:v>-58233.5</c:v>
                </c:pt>
                <c:pt idx="14">
                  <c:v>-200525.89999999991</c:v>
                </c:pt>
                <c:pt idx="15">
                  <c:v>-62649.25</c:v>
                </c:pt>
                <c:pt idx="16">
                  <c:v>72736</c:v>
                </c:pt>
                <c:pt idx="17">
                  <c:v>181660.5</c:v>
                </c:pt>
                <c:pt idx="18">
                  <c:v>452623.75</c:v>
                </c:pt>
                <c:pt idx="19">
                  <c:v>-50730.5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D3350F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14:spPr>
              </c14:invertSolidFillFmt>
            </c:ext>
            <c:ext xmlns:c16="http://schemas.microsoft.com/office/drawing/2014/chart" uri="{C3380CC4-5D6E-409C-BE32-E72D297353CC}">
              <c16:uniqueId val="{00000005-99F7-48EC-8F2C-2FC8E1416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2578480"/>
        <c:axId val="832579136"/>
      </c:barChart>
      <c:lineChart>
        <c:grouping val="standard"/>
        <c:varyColors val="0"/>
        <c:ser>
          <c:idx val="0"/>
          <c:order val="0"/>
          <c:tx>
            <c:strRef>
              <c:f>Бюджет!$A$15</c:f>
              <c:strCache>
                <c:ptCount val="1"/>
                <c:pt idx="0">
                  <c:v>Выручка</c:v>
                </c:pt>
              </c:strCache>
            </c:strRef>
          </c:tx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Бюджет!$B$8:$W$8</c:f>
              <c:numCache>
                <c:formatCode>m/d/yyyy</c:formatCode>
                <c:ptCount val="2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</c:numCache>
            </c:numRef>
          </c:cat>
          <c:val>
            <c:numRef>
              <c:f>Бюджет!$B$15:$W$15</c:f>
              <c:numCache>
                <c:formatCode>"₽"#,##0_);\("₽"#,##0\)</c:formatCode>
                <c:ptCount val="22"/>
                <c:pt idx="0">
                  <c:v>942405</c:v>
                </c:pt>
                <c:pt idx="1">
                  <c:v>1036380</c:v>
                </c:pt>
                <c:pt idx="2">
                  <c:v>1124491</c:v>
                </c:pt>
                <c:pt idx="3">
                  <c:v>616274</c:v>
                </c:pt>
                <c:pt idx="4">
                  <c:v>724247</c:v>
                </c:pt>
                <c:pt idx="5">
                  <c:v>1118550</c:v>
                </c:pt>
                <c:pt idx="6">
                  <c:v>1365892</c:v>
                </c:pt>
                <c:pt idx="7">
                  <c:v>877212</c:v>
                </c:pt>
                <c:pt idx="8">
                  <c:v>1010374</c:v>
                </c:pt>
                <c:pt idx="9">
                  <c:v>1027202</c:v>
                </c:pt>
                <c:pt idx="10">
                  <c:v>1507251</c:v>
                </c:pt>
                <c:pt idx="11">
                  <c:v>1720602.5</c:v>
                </c:pt>
                <c:pt idx="12">
                  <c:v>1592409.5</c:v>
                </c:pt>
                <c:pt idx="13">
                  <c:v>1393125.5</c:v>
                </c:pt>
                <c:pt idx="14">
                  <c:v>1524498.1</c:v>
                </c:pt>
                <c:pt idx="15">
                  <c:v>1490782.75</c:v>
                </c:pt>
                <c:pt idx="16">
                  <c:v>1307934</c:v>
                </c:pt>
                <c:pt idx="17">
                  <c:v>1420324.5</c:v>
                </c:pt>
                <c:pt idx="18">
                  <c:v>1799016.75</c:v>
                </c:pt>
                <c:pt idx="19">
                  <c:v>1257694.5</c:v>
                </c:pt>
                <c:pt idx="20">
                  <c:v>1647443</c:v>
                </c:pt>
                <c:pt idx="21">
                  <c:v>1405953.25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7-48EC-8F2C-2FC8E1416211}"/>
            </c:ext>
          </c:extLst>
        </c:ser>
        <c:ser>
          <c:idx val="1"/>
          <c:order val="1"/>
          <c:tx>
            <c:strRef>
              <c:f>Бюджет!$A$28</c:f>
              <c:strCache>
                <c:ptCount val="1"/>
                <c:pt idx="0">
                  <c:v>Всего операционных расходов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Бюджет!$B$8:$W$8</c:f>
              <c:numCache>
                <c:formatCode>m/d/yyyy</c:formatCode>
                <c:ptCount val="2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</c:numCache>
            </c:numRef>
          </c:cat>
          <c:val>
            <c:numRef>
              <c:f>Бюджет!$B$28:$W$28</c:f>
              <c:numCache>
                <c:formatCode>"₽"#,##0_);\("₽"#,##0\)</c:formatCode>
                <c:ptCount val="22"/>
                <c:pt idx="0">
                  <c:v>782495</c:v>
                </c:pt>
                <c:pt idx="1">
                  <c:v>1030275</c:v>
                </c:pt>
                <c:pt idx="2">
                  <c:v>864006</c:v>
                </c:pt>
                <c:pt idx="3">
                  <c:v>997507</c:v>
                </c:pt>
                <c:pt idx="4">
                  <c:v>726659</c:v>
                </c:pt>
                <c:pt idx="5">
                  <c:v>995439</c:v>
                </c:pt>
                <c:pt idx="6">
                  <c:v>1304175</c:v>
                </c:pt>
                <c:pt idx="7">
                  <c:v>997848</c:v>
                </c:pt>
                <c:pt idx="8">
                  <c:v>959499</c:v>
                </c:pt>
                <c:pt idx="9">
                  <c:v>1150848</c:v>
                </c:pt>
                <c:pt idx="10">
                  <c:v>1358028</c:v>
                </c:pt>
                <c:pt idx="11">
                  <c:v>1756052.5</c:v>
                </c:pt>
                <c:pt idx="12">
                  <c:v>1295457</c:v>
                </c:pt>
                <c:pt idx="13">
                  <c:v>1451359</c:v>
                </c:pt>
                <c:pt idx="14">
                  <c:v>1725024</c:v>
                </c:pt>
                <c:pt idx="15">
                  <c:v>1553432</c:v>
                </c:pt>
                <c:pt idx="16">
                  <c:v>1235198</c:v>
                </c:pt>
                <c:pt idx="17">
                  <c:v>1238664</c:v>
                </c:pt>
                <c:pt idx="18">
                  <c:v>1346393</c:v>
                </c:pt>
                <c:pt idx="19">
                  <c:v>1308425</c:v>
                </c:pt>
                <c:pt idx="20">
                  <c:v>1415724</c:v>
                </c:pt>
                <c:pt idx="21">
                  <c:v>1562131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F7-48EC-8F2C-2FC8E1416211}"/>
            </c:ext>
          </c:extLst>
        </c:ser>
        <c:ser>
          <c:idx val="2"/>
          <c:order val="2"/>
          <c:tx>
            <c:strRef>
              <c:f>Бюджет!$A$30</c:f>
              <c:strCache>
                <c:ptCount val="1"/>
                <c:pt idx="0">
                  <c:v>Чистый доход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Бюджет!$B$8:$W$8</c:f>
              <c:numCache>
                <c:formatCode>m/d/yyyy</c:formatCode>
                <c:ptCount val="2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</c:numCache>
            </c:numRef>
          </c:cat>
          <c:val>
            <c:numRef>
              <c:f>Бюджет!$B$30:$W$30</c:f>
              <c:numCache>
                <c:formatCode>#\ ##0.00\ "₽"</c:formatCode>
                <c:ptCount val="22"/>
                <c:pt idx="0">
                  <c:v>463097.68000000005</c:v>
                </c:pt>
                <c:pt idx="1">
                  <c:v>469202.68000000005</c:v>
                </c:pt>
                <c:pt idx="2">
                  <c:v>729687.68</c:v>
                </c:pt>
                <c:pt idx="3">
                  <c:v>348454.68000000005</c:v>
                </c:pt>
                <c:pt idx="4">
                  <c:v>346042.68000000005</c:v>
                </c:pt>
                <c:pt idx="5">
                  <c:v>469153.68000000005</c:v>
                </c:pt>
                <c:pt idx="6">
                  <c:v>530870.68000000005</c:v>
                </c:pt>
                <c:pt idx="7">
                  <c:v>410234.68000000005</c:v>
                </c:pt>
                <c:pt idx="8">
                  <c:v>461109.68000000005</c:v>
                </c:pt>
                <c:pt idx="9">
                  <c:v>337463.68000000005</c:v>
                </c:pt>
                <c:pt idx="10">
                  <c:v>486686.68000000005</c:v>
                </c:pt>
                <c:pt idx="11">
                  <c:v>451236.68000000005</c:v>
                </c:pt>
                <c:pt idx="12">
                  <c:v>748189.18</c:v>
                </c:pt>
                <c:pt idx="13">
                  <c:v>689955.68</c:v>
                </c:pt>
                <c:pt idx="14" formatCode="&quot;₽&quot;#,##0_);\(&quot;₽&quot;#,##0\)">
                  <c:v>489429.78000000014</c:v>
                </c:pt>
                <c:pt idx="15">
                  <c:v>426780.53000000014</c:v>
                </c:pt>
                <c:pt idx="16" formatCode="&quot;₽&quot;#,##0_);\(&quot;₽&quot;#,##0\)">
                  <c:v>499516.53000000014</c:v>
                </c:pt>
                <c:pt idx="17">
                  <c:v>681177.03000000014</c:v>
                </c:pt>
                <c:pt idx="18" formatCode="&quot;₽&quot;#,##0_);\(&quot;₽&quot;#,##0\)">
                  <c:v>1133800.7800000003</c:v>
                </c:pt>
                <c:pt idx="19">
                  <c:v>1083070.2800000003</c:v>
                </c:pt>
                <c:pt idx="20">
                  <c:v>1314789.2800000003</c:v>
                </c:pt>
                <c:pt idx="21">
                  <c:v>1158611.5300000003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F7-48EC-8F2C-2FC8E1416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578480"/>
        <c:axId val="832579136"/>
      </c:lineChart>
      <c:dateAx>
        <c:axId val="83257848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2579136"/>
        <c:crosses val="autoZero"/>
        <c:auto val="1"/>
        <c:lblOffset val="100"/>
        <c:baseTimeUnit val="months"/>
      </c:dateAx>
      <c:valAx>
        <c:axId val="83257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_ ;\-#\ 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257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616323</xdr:colOff>
      <xdr:row>32</xdr:row>
      <xdr:rowOff>151839</xdr:rowOff>
    </xdr:from>
    <xdr:to>
      <xdr:col>23</xdr:col>
      <xdr:colOff>285750</xdr:colOff>
      <xdr:row>55</xdr:row>
      <xdr:rowOff>145676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2B13E770-359C-4FEA-8D35-7BC062907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6cc0925576d0710e/&#1057;&#1090;&#1086;&#1083;&#1103;&#1088;&#1082;&#1072;/&#1041;&#1102;&#1076;&#1078;&#1077;&#1090;/&#1041;&#1102;&#1076;&#1078;&#1077;&#1090;%2028.05.2017.%20&#1050;&#1086;&#1088;&#1088;&#1077;&#1082;&#1090;&#1077;&#108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3;&#1077;&#1082;&#1089;&#1072;&#1085;&#1076;&#1088;\Downloads\&#1057;&#1055;&#1073;%20&#1073;&#1102;&#1076;&#1078;&#1077;&#1090;_&#1085;&#1072;_17.11.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3;&#1077;&#1082;&#1089;&#1072;&#1085;&#1076;&#1088;\Downloads\&#1041;&#1102;&#1076;&#1078;&#1077;&#1090;%2009.11.1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&#1040;&#1083;&#1077;&#1082;&#1089;&#1072;&#1085;&#1076;&#1088;/Downloads/&#1057;&#1055;&#1073;%20&#1073;&#1102;&#1076;&#1078;&#1077;&#1090;_&#1085;&#1072;_07.09.17%20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&#1040;&#1083;&#1077;&#1082;&#1089;&#1072;&#1085;&#1076;&#1088;/Downloads/&#1057;&#1055;&#1073;%20&#1073;&#1102;&#1076;&#1078;&#1077;&#1090;_&#1085;&#1072;_10.08.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чета"/>
      <sheetName val="Бюджет"/>
      <sheetName val="Бюджет2016-2"/>
      <sheetName val="Бюджет2016"/>
      <sheetName val="Бюджет 2015"/>
      <sheetName val="ЗП"/>
      <sheetName val="Коворкинг"/>
      <sheetName val="Курсы"/>
      <sheetName val="Мастерклассы"/>
      <sheetName val="Амортизация"/>
      <sheetName val="Развитие"/>
      <sheetName val="Остальное"/>
      <sheetName val="Индивы"/>
      <sheetName val="Дистрибьюция"/>
      <sheetName val="Дис.затраты"/>
      <sheetName val="Реклама"/>
      <sheetName val="Материалы"/>
      <sheetName val="Аренда"/>
      <sheetName val="Лист1"/>
      <sheetName val="Налоги"/>
      <sheetName val="Лист4"/>
      <sheetName val="Переводы"/>
      <sheetName val="Производство"/>
      <sheetName val="Пр.издержки"/>
      <sheetName val="Лист2"/>
      <sheetName val="Лист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ый"/>
      <sheetName val="Счета"/>
      <sheetName val="Бюджет 2016"/>
      <sheetName val="Коворкинг"/>
      <sheetName val="Курсы"/>
      <sheetName val="ЗП"/>
      <sheetName val="Амортизация"/>
      <sheetName val="Развитие"/>
      <sheetName val="Остальное"/>
      <sheetName val="Индивы"/>
      <sheetName val="Дистрибьюция"/>
      <sheetName val="Материалы"/>
      <sheetName val="Лист1"/>
      <sheetName val="Переводы"/>
      <sheetName val="СПб бюджет_на_17.11.03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ый"/>
      <sheetName val="Счета"/>
      <sheetName val="Бюджет 2016"/>
      <sheetName val="Курсы"/>
      <sheetName val="Коворкинг"/>
      <sheetName val="ЗП"/>
      <sheetName val="Индивы"/>
      <sheetName val="Остальное"/>
      <sheetName val="Дистрибьюция"/>
      <sheetName val="Материалы"/>
      <sheetName val="Амортизация"/>
      <sheetName val="Развитие"/>
      <sheetName val="Лист1"/>
      <sheetName val="Переводы"/>
      <sheetName val="Бюджет 09.11.17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ый"/>
      <sheetName val="Счета"/>
      <sheetName val="Бюджет 2016"/>
      <sheetName val="Коворкинг"/>
      <sheetName val="Курсы"/>
      <sheetName val="ЗП"/>
      <sheetName val="Амортизация"/>
      <sheetName val="Развитие"/>
      <sheetName val="Остальное"/>
      <sheetName val="Индивы"/>
      <sheetName val="Дистрибьюция"/>
      <sheetName val="Материалы"/>
      <sheetName val="Лист1"/>
      <sheetName val="Переводы"/>
      <sheetName val="СПб бюджет_на_07.09.17 (1)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ый"/>
      <sheetName val="Счета"/>
      <sheetName val="Бюджет 2016"/>
      <sheetName val="Коворкинг"/>
      <sheetName val="Курсы"/>
      <sheetName val="ЗП"/>
      <sheetName val="Амортизация"/>
      <sheetName val="Развитие"/>
      <sheetName val="Остальное"/>
      <sheetName val="Индивы"/>
      <sheetName val="Дистрибьюция"/>
      <sheetName val="Материалы"/>
      <sheetName val="Лист1"/>
      <sheetName val="Переводы"/>
      <sheetName val="СПб бюджет_на_10.08.17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Таблица17" displayName="Таблица17" ref="A4:B10" totalsRowShown="0" headerRowDxfId="289" dataDxfId="288">
  <autoFilter ref="A4:B10" xr:uid="{00000000-0009-0000-0100-000011000000}"/>
  <tableColumns count="2">
    <tableColumn id="1" xr3:uid="{00000000-0010-0000-0000-000001000000}" name="Счет" dataDxfId="287"/>
    <tableColumn id="2" xr3:uid="{00000000-0010-0000-0000-000002000000}" name="Сумма" dataDxfId="286"/>
  </tableColumns>
  <tableStyleInfo name="Стиль таблицы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1000000}" name="Таблица18" displayName="Таблица18" ref="E4:F11" totalsRowShown="0" headerRowDxfId="285" dataDxfId="284">
  <autoFilter ref="E4:F11" xr:uid="{00000000-0009-0000-0100-000012000000}"/>
  <tableColumns count="2">
    <tableColumn id="1" xr3:uid="{00000000-0010-0000-0100-000001000000}" name="Счет Манунина" dataDxfId="283"/>
    <tableColumn id="2" xr3:uid="{00000000-0010-0000-0100-000002000000}" name="Сумма" dataDxfId="282"/>
  </tableColumns>
  <tableStyleInfo name="Стиль таблицы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Таблица2" displayName="Таблица2" ref="A1:I2177" totalsRowCount="1" headerRowDxfId="281" dataDxfId="280">
  <autoFilter ref="A1:I2176" xr:uid="{00000000-0009-0000-0100-000002000000}">
    <filterColumn colId="0">
      <filters>
        <dateGroupItem year="2017" month="10" dateTimeGrouping="month"/>
      </filters>
    </filterColumn>
    <filterColumn colId="5">
      <filters>
        <filter val="Питер"/>
      </filters>
    </filterColumn>
    <filterColumn colId="8">
      <filters>
        <filter val="Питер"/>
      </filters>
    </filterColumn>
  </autoFilter>
  <sortState ref="A2:I2176">
    <sortCondition descending="1" ref="A1:A2176"/>
  </sortState>
  <tableColumns count="9">
    <tableColumn id="1" xr3:uid="{00000000-0010-0000-0200-000001000000}" name="Дата" dataDxfId="279" totalsRowDxfId="278"/>
    <tableColumn id="2" xr3:uid="{00000000-0010-0000-0200-000002000000}" name="Сотрудник" dataDxfId="277" totalsRowDxfId="276"/>
    <tableColumn id="3" xr3:uid="{00000000-0010-0000-0200-000003000000}" name="План" dataDxfId="275" totalsRowDxfId="274"/>
    <tableColumn id="4" xr3:uid="{00000000-0010-0000-0200-000004000000}" name="Факт" totalsRowFunction="sum" dataDxfId="273" totalsRowDxfId="272"/>
    <tableColumn id="5" xr3:uid="{00000000-0010-0000-0200-000005000000}" name="Столбец1" dataDxfId="271" totalsRowDxfId="270"/>
    <tableColumn id="6" xr3:uid="{00000000-0010-0000-0200-000006000000}" name="Счет" dataDxfId="269" totalsRowDxfId="268"/>
    <tableColumn id="7" xr3:uid="{00000000-0010-0000-0200-000007000000}" name="Примечание" dataDxfId="267" totalsRowDxfId="266"/>
    <tableColumn id="8" xr3:uid="{00000000-0010-0000-0200-000008000000}" name="Столбец2" dataDxfId="265" totalsRowDxfId="264"/>
    <tableColumn id="9" xr3:uid="{00000000-0010-0000-0200-000009000000}" name="Площадка" dataDxfId="263" totalsRowDxfId="262">
      <calculatedColumnFormula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calculatedColumnFormula>
    </tableColumn>
  </tableColumns>
  <tableStyleInfo name="Стиль таблицы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Таблица3" displayName="Таблица3" ref="A1:J483" headerRowDxfId="261" dataDxfId="259" headerRowBorderDxfId="260" tableBorderDxfId="258" totalsRowBorderDxfId="257">
  <autoFilter ref="A1:J483" xr:uid="{00000000-0009-0000-0100-000003000000}"/>
  <sortState ref="A2:J483">
    <sortCondition descending="1" ref="A1:A483"/>
  </sortState>
  <tableColumns count="10">
    <tableColumn id="1" xr3:uid="{00000000-0010-0000-0300-000001000000}" name="Date" totalsRowLabel="Итог" dataDxfId="256" totalsRowDxfId="255"/>
    <tableColumn id="2" xr3:uid="{00000000-0010-0000-0300-000002000000}" name="Customer" dataDxfId="254" totalsRowDxfId="253"/>
    <tableColumn id="3" xr3:uid="{00000000-0010-0000-0300-000003000000}" name="План" dataDxfId="252" totalsRowDxfId="251"/>
    <tableColumn id="4" xr3:uid="{00000000-0010-0000-0300-000004000000}" name="Sum" totalsRowFunction="sum" dataDxfId="250" totalsRowDxfId="249"/>
    <tableColumn id="5" xr3:uid="{00000000-0010-0000-0300-000005000000}" name="Номер месяца" dataDxfId="248" totalsRowDxfId="247"/>
    <tableColumn id="6" xr3:uid="{00000000-0010-0000-0300-000006000000}" name="Account" dataDxfId="246" totalsRowDxfId="245"/>
    <tableColumn id="10" xr3:uid="{F78AE9AC-0CBD-4B8B-9F15-66C2443B6F2C}" name="Group" dataDxfId="1" totalsRowDxfId="2"/>
    <tableColumn id="7" xr3:uid="{00000000-0010-0000-0300-000007000000}" name="Notes" dataDxfId="244" totalsRowDxfId="243"/>
    <tableColumn id="8" xr3:uid="{00000000-0010-0000-0300-000008000000}" name="Примечание2" dataDxfId="242" totalsRowDxfId="241"/>
    <tableColumn id="9" xr3:uid="{00000000-0010-0000-0300-000009000000}" name="Place" totalsRowFunction="count" dataDxfId="240" totalsRowDxfId="239">
      <calculatedColumnFormula>Таблица3[[#This Row],[Account]]</calculatedColumnFormula>
    </tableColumn>
  </tableColumns>
  <tableStyleInfo name="Стиль таблицы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Таблица1" displayName="Таблица1" ref="A1:J2749" headerRowDxfId="238" dataDxfId="237">
  <autoFilter ref="A1:J2749" xr:uid="{00000000-0009-0000-0100-000001000000}"/>
  <sortState ref="A44:J2749">
    <sortCondition descending="1" ref="A1:A2749"/>
  </sortState>
  <tableColumns count="10">
    <tableColumn id="1" xr3:uid="{00000000-0010-0000-0400-000001000000}" name="Date" totalsRowLabel="Итог" dataDxfId="236" totalsRowDxfId="235"/>
    <tableColumn id="2" xr3:uid="{00000000-0010-0000-0400-000002000000}" name="Customer" totalsRowFunction="count" dataDxfId="234" totalsRowDxfId="233"/>
    <tableColumn id="3" xr3:uid="{00000000-0010-0000-0400-000003000000}" name="План" dataDxfId="232" totalsRowDxfId="231"/>
    <tableColumn id="4" xr3:uid="{00000000-0010-0000-0400-000004000000}" name="Sum" totalsRowFunction="sum" dataDxfId="230" totalsRowDxfId="229"/>
    <tableColumn id="5" xr3:uid="{00000000-0010-0000-0400-000005000000}" name="Номер месяца" dataDxfId="228" totalsRowDxfId="227"/>
    <tableColumn id="6" xr3:uid="{00000000-0010-0000-0400-000006000000}" name="Account" dataDxfId="226" totalsRowDxfId="225"/>
    <tableColumn id="7" xr3:uid="{00000000-0010-0000-0400-000007000000}" name="Group" dataDxfId="224" totalsRowDxfId="223"/>
    <tableColumn id="8" xr3:uid="{00000000-0010-0000-0400-000008000000}" name="Notes" totalsRowFunction="count" dataDxfId="0" totalsRowDxfId="222"/>
    <tableColumn id="9" xr3:uid="{00000000-0010-0000-0400-000009000000}" name="Place" dataDxfId="221" totalsRowDxfId="220">
      <calculatedColumnFormula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calculatedColumnFormula>
    </tableColumn>
    <tableColumn id="10" xr3:uid="{00000000-0010-0000-0400-00000A000000}" name="Столбец1" dataDxfId="219" totalsRowDxfId="218"/>
  </tableColumns>
  <tableStyleInfo name="Стиль таблицы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Таблица4" displayName="Таблица4" ref="A1:G26" headerRowDxfId="217" dataDxfId="216">
  <autoFilter ref="A1:G26" xr:uid="{00000000-0009-0000-0100-000004000000}"/>
  <sortState ref="A2:G26">
    <sortCondition descending="1" ref="A1:A26"/>
  </sortState>
  <tableColumns count="7">
    <tableColumn id="1" xr3:uid="{00000000-0010-0000-0500-000001000000}" name="Дата" totalsRowLabel="Итог" dataDxfId="215" totalsRowDxfId="214"/>
    <tableColumn id="2" xr3:uid="{00000000-0010-0000-0500-000002000000}" name="Позиция" dataDxfId="213" totalsRowDxfId="212"/>
    <tableColumn id="3" xr3:uid="{00000000-0010-0000-0500-000003000000}" name="План" dataDxfId="211" totalsRowDxfId="210"/>
    <tableColumn id="4" xr3:uid="{00000000-0010-0000-0500-000004000000}" name="Факт" totalsRowFunction="sum" dataDxfId="209" totalsRowDxfId="208"/>
    <tableColumn id="5" xr3:uid="{00000000-0010-0000-0500-000005000000}" name="Месяц" dataDxfId="207" totalsRowDxfId="206"/>
    <tableColumn id="6" xr3:uid="{00000000-0010-0000-0500-000006000000}" name="Счет" dataDxfId="205" totalsRowDxfId="204"/>
    <tableColumn id="7" xr3:uid="{00000000-0010-0000-0500-000007000000}" name="Примечание" totalsRowFunction="count" dataDxfId="203" totalsRowDxfId="202"/>
  </tableColumns>
  <tableStyleInfo name="Стиль таблицы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Таблица5" displayName="Таблица5" ref="A1:I99" headerRowDxfId="201" dataDxfId="200">
  <autoFilter ref="A1:I99" xr:uid="{00000000-0009-0000-0100-000005000000}">
    <filterColumn colId="5">
      <filters>
        <filter val="Питер"/>
      </filters>
    </filterColumn>
  </autoFilter>
  <sortState ref="A6:I99">
    <sortCondition descending="1" ref="A1:A99"/>
  </sortState>
  <tableColumns count="9">
    <tableColumn id="1" xr3:uid="{00000000-0010-0000-0600-000001000000}" name="Дата" totalsRowLabel="Итог" dataDxfId="199" totalsRowDxfId="198"/>
    <tableColumn id="2" xr3:uid="{00000000-0010-0000-0600-000002000000}" name="Позиция" dataDxfId="197" totalsRowDxfId="196"/>
    <tableColumn id="3" xr3:uid="{00000000-0010-0000-0600-000003000000}" name="План" dataDxfId="195" totalsRowDxfId="194"/>
    <tableColumn id="4" xr3:uid="{00000000-0010-0000-0600-000004000000}" name="Факт" totalsRowFunction="sum" dataDxfId="193" totalsRowDxfId="192"/>
    <tableColumn id="5" xr3:uid="{00000000-0010-0000-0600-000005000000}" name="Месяц" dataDxfId="191" totalsRowDxfId="190">
      <calculatedColumnFormula>MONTH(A2)</calculatedColumnFormula>
    </tableColumn>
    <tableColumn id="6" xr3:uid="{00000000-0010-0000-0600-000006000000}" name="Счет" dataDxfId="189" totalsRowDxfId="188"/>
    <tableColumn id="7" xr3:uid="{00000000-0010-0000-0600-000007000000}" name="Примечение" totalsRowFunction="count" dataDxfId="187" totalsRowDxfId="186"/>
    <tableColumn id="9" xr3:uid="{00000000-0010-0000-0600-000009000000}" name="Столбец1" dataDxfId="185" totalsRowDxfId="184"/>
    <tableColumn id="8" xr3:uid="{00000000-0010-0000-0600-000008000000}" name="Площадка" dataDxfId="183" totalsRowDxfId="182">
      <calculatedColumnFormula>Таблица5[[#This Row],[Счет]]</calculatedColumnFormula>
    </tableColumn>
  </tableColumns>
  <tableStyleInfo name="Стиль таблицы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Таблица6" displayName="Таблица6" ref="A1:I169" headerRowDxfId="181" dataDxfId="180">
  <autoFilter ref="A1:I169" xr:uid="{00000000-0009-0000-0100-000006000000}"/>
  <sortState ref="A4:I169">
    <sortCondition descending="1" ref="A1:A169"/>
  </sortState>
  <tableColumns count="9">
    <tableColumn id="1" xr3:uid="{00000000-0010-0000-0700-000001000000}" name="Дата" totalsRowLabel="Итог" dataDxfId="179" totalsRowDxfId="178"/>
    <tableColumn id="2" xr3:uid="{00000000-0010-0000-0700-000002000000}" name="Позиция" dataDxfId="177" totalsRowDxfId="176"/>
    <tableColumn id="3" xr3:uid="{00000000-0010-0000-0700-000003000000}" name="План" dataDxfId="175" totalsRowDxfId="174"/>
    <tableColumn id="4" xr3:uid="{00000000-0010-0000-0700-000004000000}" name="Факт" totalsRowFunction="sum" dataDxfId="173" totalsRowDxfId="172"/>
    <tableColumn id="5" xr3:uid="{00000000-0010-0000-0700-000005000000}" name="Номер" dataDxfId="171" totalsRowDxfId="170">
      <calculatedColumnFormula>MONTH(A2)</calculatedColumnFormula>
    </tableColumn>
    <tableColumn id="6" xr3:uid="{00000000-0010-0000-0700-000006000000}" name="Счет" dataDxfId="169" totalsRowDxfId="168"/>
    <tableColumn id="7" xr3:uid="{00000000-0010-0000-0700-000007000000}" name="Примечание" totalsRowFunction="count" dataDxfId="167" totalsRowDxfId="166"/>
    <tableColumn id="8" xr3:uid="{00000000-0010-0000-0700-000008000000}" name="Проект" dataDxfId="165" totalsRowDxfId="164"/>
    <tableColumn id="9" xr3:uid="{00000000-0010-0000-0700-000009000000}" name="Площадка" dataDxfId="163" totalsRowDxfId="162"/>
  </tableColumns>
  <tableStyleInfo name="Стиль таблицы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Таблица7" displayName="Таблица7" ref="A1:I1037" headerRowDxfId="161" dataDxfId="160">
  <autoFilter ref="A1:I1037" xr:uid="{00000000-0009-0000-0100-000007000000}">
    <filterColumn colId="5">
      <filters>
        <filter val="Питер"/>
      </filters>
    </filterColumn>
  </autoFilter>
  <sortState ref="A4:I1037">
    <sortCondition descending="1" ref="A1:A1037"/>
  </sortState>
  <tableColumns count="9">
    <tableColumn id="1" xr3:uid="{00000000-0010-0000-0800-000001000000}" name="Дата" totalsRowLabel="Итог" dataDxfId="159" totalsRowDxfId="158"/>
    <tableColumn id="2" xr3:uid="{00000000-0010-0000-0800-000002000000}" name="Позиция" dataDxfId="157" totalsRowDxfId="156"/>
    <tableColumn id="3" xr3:uid="{00000000-0010-0000-0800-000003000000}" name="План" dataDxfId="155" totalsRowDxfId="154"/>
    <tableColumn id="4" xr3:uid="{00000000-0010-0000-0800-000004000000}" name="Факт" totalsRowFunction="sum" dataDxfId="153" totalsRowDxfId="152"/>
    <tableColumn id="5" xr3:uid="{00000000-0010-0000-0800-000005000000}" name="Номер" dataDxfId="151" totalsRowDxfId="150"/>
    <tableColumn id="6" xr3:uid="{00000000-0010-0000-0800-000006000000}" name="Счет" dataDxfId="149" totalsRowDxfId="148"/>
    <tableColumn id="7" xr3:uid="{00000000-0010-0000-0800-000007000000}" name="Примечание" totalsRowFunction="count" dataDxfId="147" totalsRowDxfId="146"/>
    <tableColumn id="9" xr3:uid="{00000000-0010-0000-0800-000009000000}" name="Столбец1" dataDxfId="145" totalsRowDxfId="144"/>
    <tableColumn id="8" xr3:uid="{00000000-0010-0000-0800-000008000000}" name="Площадка" dataDxfId="143" totalsRowDxfId="142">
      <calculatedColumnFormula>Таблица7[[#This Row],[Счет]]</calculatedColumnFormula>
    </tableColumn>
  </tableColumns>
  <tableStyleInfo name="Стиль таблицы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Таблица8" displayName="Таблица8" ref="A1:I149" headerRowDxfId="141" dataDxfId="140">
  <autoFilter ref="A1:I149" xr:uid="{00000000-0009-0000-0100-000008000000}">
    <filterColumn colId="5">
      <filters>
        <filter val="Питер"/>
      </filters>
    </filterColumn>
  </autoFilter>
  <sortState ref="A2:I149">
    <sortCondition descending="1" ref="A1:A149"/>
  </sortState>
  <tableColumns count="9">
    <tableColumn id="1" xr3:uid="{00000000-0010-0000-0900-000001000000}" name="Дата" totalsRowLabel="Итог" dataDxfId="139" totalsRowDxfId="138"/>
    <tableColumn id="2" xr3:uid="{00000000-0010-0000-0900-000002000000}" name="Участник" dataDxfId="137" totalsRowDxfId="136"/>
    <tableColumn id="3" xr3:uid="{00000000-0010-0000-0900-000003000000}" name="План " dataDxfId="135" totalsRowDxfId="134"/>
    <tableColumn id="4" xr3:uid="{00000000-0010-0000-0900-000004000000}" name="Факт" totalsRowFunction="sum" dataDxfId="133" totalsRowDxfId="132"/>
    <tableColumn id="5" xr3:uid="{00000000-0010-0000-0900-000005000000}" name="Месяц" dataDxfId="131" totalsRowDxfId="130">
      <calculatedColumnFormula>MONTH(A2)</calculatedColumnFormula>
    </tableColumn>
    <tableColumn id="6" xr3:uid="{00000000-0010-0000-0900-000006000000}" name="Счет" dataDxfId="129" totalsRowDxfId="128"/>
    <tableColumn id="7" xr3:uid="{00000000-0010-0000-0900-000007000000}" name="Примечание" totalsRowFunction="count" dataDxfId="127" totalsRowDxfId="126"/>
    <tableColumn id="9" xr3:uid="{00000000-0010-0000-0900-000009000000}" name="Столбец1" dataDxfId="125" totalsRowDxfId="124"/>
    <tableColumn id="8" xr3:uid="{00000000-0010-0000-0900-000008000000}" name="Площадк" dataDxfId="123" totalsRowDxfId="122">
      <calculatedColumnFormula>Таблица8[[#This Row],[Счет]]</calculatedColumnFormula>
    </tableColumn>
  </tableColumns>
  <tableStyleInfo name="Стиль таблицы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Таблица13" displayName="Таблица13" ref="A1:I494" headerRowDxfId="121" dataDxfId="120">
  <autoFilter ref="A1:I494" xr:uid="{00000000-0009-0000-0100-00000D000000}">
    <filterColumn colId="5">
      <filters>
        <filter val="Питер"/>
      </filters>
    </filterColumn>
  </autoFilter>
  <sortState ref="A30:I494">
    <sortCondition descending="1" ref="A1:A494"/>
  </sortState>
  <tableColumns count="9">
    <tableColumn id="1" xr3:uid="{00000000-0010-0000-0A00-000001000000}" name="Дата" totalsRowLabel="Итог" dataDxfId="119" totalsRowDxfId="118"/>
    <tableColumn id="2" xr3:uid="{00000000-0010-0000-0A00-000002000000}" name="Наименование" dataDxfId="117" totalsRowDxfId="116"/>
    <tableColumn id="3" xr3:uid="{00000000-0010-0000-0A00-000003000000}" name="План" dataDxfId="115" totalsRowDxfId="114"/>
    <tableColumn id="4" xr3:uid="{00000000-0010-0000-0A00-000004000000}" name="Факт" totalsRowFunction="sum" dataDxfId="113" totalsRowDxfId="112"/>
    <tableColumn id="5" xr3:uid="{00000000-0010-0000-0A00-000005000000}" name="Номер месяца" dataDxfId="111" totalsRowDxfId="110">
      <calculatedColumnFormula>MONTH(A2)</calculatedColumnFormula>
    </tableColumn>
    <tableColumn id="6" xr3:uid="{00000000-0010-0000-0A00-000006000000}" name="Счет " dataDxfId="109" totalsRowDxfId="108"/>
    <tableColumn id="7" xr3:uid="{00000000-0010-0000-0A00-000007000000}" name="Примечание" totalsRowFunction="count" dataDxfId="107" totalsRowDxfId="106"/>
    <tableColumn id="9" xr3:uid="{00000000-0010-0000-0A00-000009000000}" name="Столбец1" dataDxfId="105" totalsRowDxfId="104"/>
    <tableColumn id="8" xr3:uid="{00000000-0010-0000-0A00-000008000000}" name="Площадка" dataDxfId="103" totalsRowDxfId="102">
      <calculatedColumnFormula>Таблица13[[#This Row],[Счет ]]</calculatedColumnFormula>
    </tableColumn>
  </tableColumns>
  <tableStyleInfo name="Стиль таблицы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B000000}" name="Таблица1317" displayName="Таблица1317" ref="A1:H21" totalsRowShown="0" headerRowDxfId="101" dataDxfId="100">
  <autoFilter ref="A1:H21" xr:uid="{00000000-0009-0000-0100-000010000000}"/>
  <sortState ref="A2:H21">
    <sortCondition descending="1" ref="A1:A21"/>
  </sortState>
  <tableColumns count="8">
    <tableColumn id="1" xr3:uid="{00000000-0010-0000-0B00-000001000000}" name="Дата" dataDxfId="99"/>
    <tableColumn id="2" xr3:uid="{00000000-0010-0000-0B00-000002000000}" name="Наименование" dataDxfId="98"/>
    <tableColumn id="3" xr3:uid="{00000000-0010-0000-0B00-000003000000}" name="План" dataDxfId="97"/>
    <tableColumn id="4" xr3:uid="{00000000-0010-0000-0B00-000004000000}" name="Факт" dataDxfId="96"/>
    <tableColumn id="5" xr3:uid="{00000000-0010-0000-0B00-000005000000}" name="Номер месяца" dataDxfId="95">
      <calculatedColumnFormula>MONTH(Таблица1317[[#This Row],[Дата]])</calculatedColumnFormula>
    </tableColumn>
    <tableColumn id="6" xr3:uid="{00000000-0010-0000-0B00-000006000000}" name="Счет " dataDxfId="94"/>
    <tableColumn id="7" xr3:uid="{00000000-0010-0000-0B00-000007000000}" name="Примечание" dataDxfId="93"/>
    <tableColumn id="8" xr3:uid="{00000000-0010-0000-0B00-000008000000}" name="Площадка" dataDxfId="92"/>
  </tableColumns>
  <tableStyleInfo name="Стиль таблицы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Таблица9" displayName="Таблица9" ref="A1:J296" totalsRowCount="1" headerRowDxfId="91" dataDxfId="90">
  <autoFilter ref="A1:J295" xr:uid="{00000000-0009-0000-0100-000009000000}"/>
  <sortState ref="A2:J295">
    <sortCondition descending="1" ref="A1:A295"/>
  </sortState>
  <tableColumns count="10">
    <tableColumn id="1" xr3:uid="{00000000-0010-0000-0C00-000001000000}" name="Дата" totalsRowLabel="Итог" dataDxfId="89" totalsRowDxfId="88"/>
    <tableColumn id="2" xr3:uid="{00000000-0010-0000-0C00-000002000000}" name="Тип рекламы" dataDxfId="87" totalsRowDxfId="86"/>
    <tableColumn id="3" xr3:uid="{00000000-0010-0000-0C00-000003000000}" name="План" dataDxfId="85" totalsRowDxfId="84"/>
    <tableColumn id="4" xr3:uid="{00000000-0010-0000-0C00-000004000000}" name="Факт" totalsRowFunction="sum" dataDxfId="83" totalsRowDxfId="82"/>
    <tableColumn id="5" xr3:uid="{00000000-0010-0000-0C00-000005000000}" name="Месяц" dataDxfId="81" totalsRowDxfId="80">
      <calculatedColumnFormula>MONTH(A2)</calculatedColumnFormula>
    </tableColumn>
    <tableColumn id="6" xr3:uid="{00000000-0010-0000-0C00-000006000000}" name="Счет" dataDxfId="79" totalsRowDxfId="78"/>
    <tableColumn id="7" xr3:uid="{00000000-0010-0000-0C00-000007000000}" name="Примечание" dataDxfId="77" totalsRowDxfId="76"/>
    <tableColumn id="8" xr3:uid="{00000000-0010-0000-0C00-000008000000}" name="Охват" dataDxfId="75" totalsRowDxfId="74"/>
    <tableColumn id="9" xr3:uid="{00000000-0010-0000-0C00-000009000000}" name="Переход" dataDxfId="73" totalsRowDxfId="72"/>
    <tableColumn id="10" xr3:uid="{00000000-0010-0000-0C00-00000A000000}" name="Покупка" totalsRowFunction="count" dataDxfId="71" totalsRowDxfId="70"/>
  </tableColumns>
  <tableStyleInfo name="Стиль таблицы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D000000}" name="Таблица10" displayName="Таблица10" ref="A1:I682" headerRowDxfId="69" dataDxfId="68">
  <autoFilter ref="A1:I682" xr:uid="{00000000-0009-0000-0100-00000A000000}">
    <filterColumn colId="5">
      <filters>
        <filter val="Питер"/>
      </filters>
    </filterColumn>
  </autoFilter>
  <sortState ref="A8:I682">
    <sortCondition descending="1" ref="A1:A682"/>
  </sortState>
  <tableColumns count="9">
    <tableColumn id="1" xr3:uid="{00000000-0010-0000-0D00-000001000000}" name="Дата" totalsRowLabel="Итог" dataDxfId="67" totalsRowDxfId="66"/>
    <tableColumn id="2" xr3:uid="{00000000-0010-0000-0D00-000002000000}" name="Материалы" dataDxfId="65" totalsRowDxfId="64"/>
    <tableColumn id="3" xr3:uid="{00000000-0010-0000-0D00-000003000000}" name="План" dataDxfId="63" totalsRowDxfId="62"/>
    <tableColumn id="4" xr3:uid="{00000000-0010-0000-0D00-000004000000}" name="Факт" totalsRowFunction="sum" dataDxfId="61" totalsRowDxfId="60"/>
    <tableColumn id="5" xr3:uid="{00000000-0010-0000-0D00-000005000000}" name="Номер" dataDxfId="59" totalsRowDxfId="58">
      <calculatedColumnFormula>MONTH(A2)</calculatedColumnFormula>
    </tableColumn>
    <tableColumn id="6" xr3:uid="{00000000-0010-0000-0D00-000006000000}" name="Счет" dataDxfId="57" totalsRowDxfId="56"/>
    <tableColumn id="7" xr3:uid="{00000000-0010-0000-0D00-000007000000}" name="Примечание" totalsRowFunction="count" dataDxfId="55" totalsRowDxfId="54"/>
    <tableColumn id="9" xr3:uid="{00000000-0010-0000-0D00-000009000000}" name="Столбец1" dataDxfId="53" totalsRowDxfId="52"/>
    <tableColumn id="8" xr3:uid="{00000000-0010-0000-0D00-000008000000}" name="Площадка" dataDxfId="51" totalsRowDxfId="50">
      <calculatedColumnFormula>Таблица10[[#This Row],[Счет]]</calculatedColumnFormula>
    </tableColumn>
  </tableColumns>
  <tableStyleInfo name="Стиль таблицы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E000000}" name="Таблица11" displayName="Таблица11" ref="A1:I121" totalsRowShown="0" headerRowDxfId="49" dataDxfId="48">
  <autoFilter ref="A1:I121" xr:uid="{00000000-0009-0000-0100-00000B000000}"/>
  <sortState ref="A2:I121">
    <sortCondition descending="1" ref="A1:A121"/>
  </sortState>
  <tableColumns count="9">
    <tableColumn id="1" xr3:uid="{00000000-0010-0000-0E00-000001000000}" name="Дата" dataDxfId="47"/>
    <tableColumn id="2" xr3:uid="{00000000-0010-0000-0E00-000002000000}" name="Позиция" dataDxfId="46"/>
    <tableColumn id="3" xr3:uid="{00000000-0010-0000-0E00-000003000000}" name="План" dataDxfId="45"/>
    <tableColumn id="4" xr3:uid="{00000000-0010-0000-0E00-000004000000}" name="Факт" dataDxfId="44"/>
    <tableColumn id="5" xr3:uid="{00000000-0010-0000-0E00-000005000000}" name="Месяц" dataDxfId="43">
      <calculatedColumnFormula>MONTH(A2)</calculatedColumnFormula>
    </tableColumn>
    <tableColumn id="6" xr3:uid="{00000000-0010-0000-0E00-000006000000}" name="Счет" dataDxfId="42"/>
    <tableColumn id="7" xr3:uid="{00000000-0010-0000-0E00-000007000000}" name="Примечание" dataDxfId="41"/>
    <tableColumn id="9" xr3:uid="{00000000-0010-0000-0E00-000009000000}" name="Столбец1" dataDxfId="40"/>
    <tableColumn id="8" xr3:uid="{00000000-0010-0000-0E00-000008000000}" name="Площадка" dataDxfId="39">
      <calculatedColumnFormula>IF(IFERROR(SEARCH("Красный",Таблица11[[#This Row],[Позиция]]),0)&gt;0,"Питер",IF(IFERROR(SEARCH("НИИДАР",Таблица11[[#This Row],[Позиция]]),0)&gt;0,"Прео","Самокатная"))</calculatedColumnFormula>
    </tableColumn>
  </tableColumns>
  <tableStyleInfo name="Стиль таблицы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F000000}" name="Таблица1121" displayName="Таблица1121" ref="A1:G22" totalsRowShown="0" headerRowDxfId="38" dataDxfId="37">
  <autoFilter ref="A1:G22" xr:uid="{00000000-0009-0000-0100-000014000000}"/>
  <sortState ref="A2:G22">
    <sortCondition descending="1" ref="A1:A22"/>
  </sortState>
  <tableColumns count="7">
    <tableColumn id="1" xr3:uid="{00000000-0010-0000-0F00-000001000000}" name="Дата" dataDxfId="36"/>
    <tableColumn id="2" xr3:uid="{00000000-0010-0000-0F00-000002000000}" name="Позиция" dataDxfId="35"/>
    <tableColumn id="3" xr3:uid="{00000000-0010-0000-0F00-000003000000}" name="План" dataDxfId="34"/>
    <tableColumn id="4" xr3:uid="{00000000-0010-0000-0F00-000004000000}" name="Факт" dataDxfId="33"/>
    <tableColumn id="5" xr3:uid="{00000000-0010-0000-0F00-000005000000}" name="Месяц" dataDxfId="32"/>
    <tableColumn id="6" xr3:uid="{00000000-0010-0000-0F00-000006000000}" name="Счет" dataDxfId="31"/>
    <tableColumn id="7" xr3:uid="{00000000-0010-0000-0F00-000007000000}" name="Примечание" dataDxfId="30"/>
  </tableColumns>
  <tableStyleInfo name="Стиль таблицы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Таблица12" displayName="Таблица12" ref="A1:E73" totalsRowShown="0" headerRowDxfId="29" dataDxfId="28">
  <autoFilter ref="A1:E73" xr:uid="{00000000-0009-0000-0100-00000C000000}">
    <filterColumn colId="1">
      <filters>
        <filter val="Питер"/>
      </filters>
    </filterColumn>
  </autoFilter>
  <sortState ref="A18:E42">
    <sortCondition descending="1" ref="A1:A73"/>
  </sortState>
  <tableColumns count="5">
    <tableColumn id="1" xr3:uid="{00000000-0010-0000-1000-000001000000}" name="Дата" dataDxfId="27"/>
    <tableColumn id="2" xr3:uid="{00000000-0010-0000-1000-000002000000}" name="От кого" dataDxfId="26"/>
    <tableColumn id="3" xr3:uid="{00000000-0010-0000-1000-000003000000}" name="Кому" dataDxfId="25"/>
    <tableColumn id="4" xr3:uid="{00000000-0010-0000-1000-000004000000}" name="Сумма" dataDxfId="24"/>
    <tableColumn id="5" xr3:uid="{00000000-0010-0000-1000-000005000000}" name="Примечание" dataDxfId="23"/>
  </tableColumns>
  <tableStyleInfo name="Стиль таблицы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1000000}" name="Таблица14" displayName="Таблица14" ref="A1:G5" totalsRowShown="0" headerRowDxfId="22" dataDxfId="21">
  <autoFilter ref="A1:G5" xr:uid="{00000000-0009-0000-0100-00000E000000}"/>
  <tableColumns count="7">
    <tableColumn id="1" xr3:uid="{00000000-0010-0000-1100-000001000000}" name="Дата" dataDxfId="20"/>
    <tableColumn id="2" xr3:uid="{00000000-0010-0000-1100-000002000000}" name="Позиция" dataDxfId="19"/>
    <tableColumn id="3" xr3:uid="{00000000-0010-0000-1100-000003000000}" name="План" dataDxfId="18"/>
    <tableColumn id="4" xr3:uid="{00000000-0010-0000-1100-000004000000}" name="Факт" dataDxfId="17"/>
    <tableColumn id="5" xr3:uid="{00000000-0010-0000-1100-000005000000}" name="Номер" dataDxfId="16"/>
    <tableColumn id="6" xr3:uid="{00000000-0010-0000-1100-000006000000}" name="Счет" dataDxfId="15"/>
    <tableColumn id="7" xr3:uid="{00000000-0010-0000-1100-000007000000}" name="Примечание" dataDxfId="14"/>
  </tableColumns>
  <tableStyleInfo name="Стиль таблицы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2000000}" name="Таблица1416" displayName="Таблица1416" ref="A1:G13" totalsRowShown="0" headerRowDxfId="13" dataDxfId="12">
  <autoFilter ref="A1:G13" xr:uid="{00000000-0009-0000-0100-00000F000000}"/>
  <sortState ref="A2:G13">
    <sortCondition descending="1" ref="A1:A13"/>
  </sortState>
  <tableColumns count="7">
    <tableColumn id="1" xr3:uid="{00000000-0010-0000-1200-000001000000}" name="Дата" dataDxfId="11"/>
    <tableColumn id="2" xr3:uid="{00000000-0010-0000-1200-000002000000}" name="Позиция" dataDxfId="10"/>
    <tableColumn id="3" xr3:uid="{00000000-0010-0000-1200-000003000000}" name="Сумма" dataDxfId="9"/>
    <tableColumn id="4" xr3:uid="{00000000-0010-0000-1200-000004000000}" name="План" dataDxfId="8"/>
    <tableColumn id="5" xr3:uid="{00000000-0010-0000-1200-000005000000}" name="Факт" dataDxfId="7"/>
    <tableColumn id="6" xr3:uid="{00000000-0010-0000-1200-000006000000}" name="Счет" dataDxfId="6"/>
    <tableColumn id="7" xr3:uid="{00000000-0010-0000-1200-000007000000}" name="Примечание" dataDxfId="5"/>
  </tableColumns>
  <tableStyleInfo name="Стиль таблицы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Таблица22" displayName="Таблица22" ref="A1:A3" totalsRowShown="0">
  <autoFilter ref="A1:A3" xr:uid="{00000000-0009-0000-0100-000016000000}"/>
  <tableColumns count="1">
    <tableColumn id="1" xr3:uid="{00000000-0010-0000-1300-000001000000}" name="Чек-бокс"/>
  </tableColumns>
  <tableStyleInfo name="Стиль таблицы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4000000}" name="Таблица24" displayName="Таблица24" ref="C1:C5" totalsRowShown="0">
  <autoFilter ref="C1:C5" xr:uid="{00000000-0009-0000-0100-000018000000}"/>
  <tableColumns count="1">
    <tableColumn id="1" xr3:uid="{00000000-0010-0000-1400-000001000000}" name="Счета"/>
  </tableColumns>
  <tableStyleInfo name="Стиль таблицы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5000000}" name="Таблица25" displayName="Таблица25" ref="E1:E22" totalsRowShown="0" dataDxfId="4">
  <autoFilter ref="E1:E22" xr:uid="{00000000-0009-0000-0100-000019000000}"/>
  <tableColumns count="1">
    <tableColumn id="1" xr3:uid="{00000000-0010-0000-1500-000001000000}" name="Сотрудники" dataDxfId="3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fit and Loss">
      <a:dk1>
        <a:sysClr val="windowText" lastClr="000000"/>
      </a:dk1>
      <a:lt1>
        <a:sysClr val="window" lastClr="FFFFFF"/>
      </a:lt1>
      <a:dk2>
        <a:srgbClr val="414141"/>
      </a:dk2>
      <a:lt2>
        <a:srgbClr val="F0F0F0"/>
      </a:lt2>
      <a:accent1>
        <a:srgbClr val="74CADA"/>
      </a:accent1>
      <a:accent2>
        <a:srgbClr val="92CC46"/>
      </a:accent2>
      <a:accent3>
        <a:srgbClr val="F1603D"/>
      </a:accent3>
      <a:accent4>
        <a:srgbClr val="8F919E"/>
      </a:accent4>
      <a:accent5>
        <a:srgbClr val="8D77FB"/>
      </a:accent5>
      <a:accent6>
        <a:srgbClr val="5B7799"/>
      </a:accent6>
      <a:hlink>
        <a:srgbClr val="0563C1"/>
      </a:hlink>
      <a:folHlink>
        <a:srgbClr val="954F72"/>
      </a:folHlink>
    </a:clrScheme>
    <a:fontScheme name="Profit and Loss">
      <a:majorFont>
        <a:latin typeface="Cambria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1.xml"/><Relationship Id="rId1" Type="http://schemas.openxmlformats.org/officeDocument/2006/relationships/vmlDrawing" Target="../drawings/vmlDrawing3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13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14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13"/>
  <sheetViews>
    <sheetView topLeftCell="A4" zoomScale="85" zoomScaleNormal="85" workbookViewId="0">
      <selection activeCell="B7" sqref="B7"/>
    </sheetView>
  </sheetViews>
  <sheetFormatPr defaultRowHeight="14.25" x14ac:dyDescent="0.25"/>
  <cols>
    <col min="1" max="1" width="26.28515625" customWidth="1"/>
    <col min="2" max="2" width="29.5703125" customWidth="1"/>
    <col min="5" max="5" width="24.85546875" customWidth="1"/>
    <col min="6" max="6" width="17.28515625" bestFit="1" customWidth="1"/>
    <col min="8" max="8" width="9.85546875" bestFit="1" customWidth="1"/>
    <col min="9" max="9" width="11.5703125" bestFit="1" customWidth="1"/>
  </cols>
  <sheetData>
    <row r="1" spans="1:9" ht="14.25" hidden="1" customHeight="1" x14ac:dyDescent="0.25">
      <c r="A1" t="s">
        <v>0</v>
      </c>
    </row>
    <row r="2" spans="1:9" hidden="1" x14ac:dyDescent="0.25">
      <c r="A2" t="s">
        <v>1</v>
      </c>
      <c r="B2" s="31">
        <v>79261</v>
      </c>
      <c r="C2" s="31">
        <f>SUM(B2:B3)</f>
        <v>98465</v>
      </c>
    </row>
    <row r="3" spans="1:9" hidden="1" x14ac:dyDescent="0.25">
      <c r="A3" t="s">
        <v>2</v>
      </c>
      <c r="B3">
        <v>19204</v>
      </c>
    </row>
    <row r="4" spans="1:9" ht="18.75" x14ac:dyDescent="0.25">
      <c r="A4" s="41" t="s">
        <v>0</v>
      </c>
      <c r="B4" s="41" t="s">
        <v>3</v>
      </c>
      <c r="E4" s="41" t="s">
        <v>4</v>
      </c>
      <c r="F4" s="41" t="s">
        <v>3</v>
      </c>
    </row>
    <row r="5" spans="1:9" ht="15.75" x14ac:dyDescent="0.25">
      <c r="A5" s="59" t="s">
        <v>2</v>
      </c>
      <c r="B5" s="75">
        <f>B3+SUMIF(Мастерклассы!$F$2:$F$4999,"Манунин",Мастерклассы!$D$2:$D$4999)+
SUMIF(Индивы!$F$2:$F$5000,"Манунин",Индивы!$D$2:$D$5000)+
SUMIF(Coworking!$F$2:$F$4992,"Манунин",Coworking!$D$2:$D$4992)+
SUMIF(Courses!$F$2:$F$5107,"Манунин",Courses!$D$2:$D$5107)-
SUMIF(Амортизация!$F$2:$F$5002,"Манунин",Амортизация!$D$2:$D$5002)-
SUMIF(Развитие!$F$2:$F$5003,"Манунин",Развитие!$D$2:$D$5003)-
SUMIF(Остальное!$F$2:$F$5008,"Манунин",Остальное!$D$2:$D$5008)-
SUMIF(ЗП!$F$2:$F$5009,"Манунин",ЗП!$D$2:$D$5009)-
SUMIF(Материалы!$F$2:$F$5011,"Манунин",Материалы!$D$2:$D$5011)-
SUMIF(Аренда!$F$2:$F$5011,"Манунин",Аренда!$D$2:$D$5011)-
SUMIF(Реклама!$F$2:$F$5009,"Манунин",Реклама!$D$2:$D$5009)+
SUMIF(Переводы!$C$2:$C$5006,"Манунин",Переводы!$D$2:$D$5006)-
SUMIF(Переводы!$B$2:$B$5006,"Манунин",Переводы!$D$2:$D$5006)+
SUMIF(Дистрибьюция!$F$2:$F$5000,"Манунин",Дистрибьюция!$D$2:$D$5000) -
SUMIF(Дис.затраты!$F$2:$F$5000,"Манунин",Дис.затраты!$D$2:$D$5000)+
SUMIF(Производство!$F$2:$F$5000,"Манунин",Производство!$D$2:$D$5000) -
SUMIF(Пр.издержки!$F$2:$F$5000,"Манунин",Пр.издержки!$D$2:$D$5000)-
SUMIF(Налоги!$F$2:$F$5000,"Манунин",Налоги!$D$2:$D$5000)</f>
        <v>1003981.5299999993</v>
      </c>
      <c r="E5" s="59" t="s">
        <v>5</v>
      </c>
      <c r="F5" s="75">
        <v>169</v>
      </c>
      <c r="H5" s="21"/>
      <c r="I5" s="98" t="s">
        <v>1221</v>
      </c>
    </row>
    <row r="6" spans="1:9" ht="15.75" x14ac:dyDescent="0.25">
      <c r="A6" s="59" t="s">
        <v>1</v>
      </c>
      <c r="B6" s="75">
        <f>B2+SUMIF(Мастерклассы!$F$2:$F$4999,"Руднев",Мастерклассы!$D$2:$D$4999)+
SUMIF(Индивы!$F$2:$F$5000,"Руднев",Индивы!$D$2:$D$5000)+
SUMIF(Coworking!$F$2:$F$4992,"Руднев",Coworking!$D$2:$D$4992)+
SUMIF(Courses!$F$2:$F$5166,"Руднев",Courses!$D$2:$D$5166)-
SUMIF(Амортизация!$F$2:$F$5002,"Руднев",Амортизация!$D$2:$D$5002)-
SUMIF(Развитие!$F$2:$F$5004,"Руднев",Развитие!$D$2:$D$5004)-
SUMIF(Остальное!$F$2:$F$5011,"Руднев",Остальное!$D$2:$D$5011)-
SUMIF(ЗП!$F$2:$F$5010,"Руднев",ЗП!$D$2:$D$5010)-
SUMIF(Материалы!$F$2:$F$5016,"Руднев",Материалы!$D$2:$D$5016)-
SUMIF(Аренда!$F$2:$F$5021,"Руднев",Аренда!$D$2:$D$5021)-
SUMIF(Реклама!$F$2:$F$5015,"Руднев",Реклама!$D$2:$D$5015)+
SUMIF(Переводы!$C$2:$C$5008,"Руднев",Переводы!$D$2:$D$5008)-
SUMIF(Переводы!$B$2:$B$5008,"Руднев",Переводы!$D$2:$D$5008)+
SUMIF(Дистрибьюция!$F$2:$F$5000,"Руднев",Дистрибьюция!$D$2:$D$5000) -
SUMIF(Дис.затраты!$F$2:$F$5000,"Руднев",Дис.затраты!$D$2:$D$5000)+
SUMIF(Производство!$F$2:$F$5000,"Руднев",Производство!$D$2:$D$5000) -
SUMIF(Пр.издержки!$F$2:$F$5000,"Руднев",Пр.издержки!$D$2:$D$5000)-
SUMIF(Налоги!$F$2:$F$5000,"Руднев",Налоги!$D$2:$D$5000)</f>
        <v>65478</v>
      </c>
      <c r="E6" s="59" t="s">
        <v>1156</v>
      </c>
      <c r="F6" s="75">
        <v>537</v>
      </c>
      <c r="H6" s="21"/>
    </row>
    <row r="7" spans="1:9" ht="15.75" x14ac:dyDescent="0.25">
      <c r="A7" s="145" t="s">
        <v>1341</v>
      </c>
      <c r="B7" s="75">
        <f>SUMIF(Мастерклассы!$F$2:$F$4999,"Питер",Мастерклассы!$D$2:$D$4999)+
SUMIF(Индивы!$F$2:$F$5000,"Питер",Индивы!$D$2:$D$5000)+
SUMIF(Coworking!$F$2:$F$4992,"Питер",Coworking!$D$2:$D$4992)+
SUMIF(Courses!$F$2:$F$5167,"Питер",Courses!$D$2:$D$5167)-
SUMIF(Амортизация!$F$2:$F$5002,"Питер",Амортизация!$D$2:$D$5002)-
SUMIF(Развитие!$F$2:$F$5004,"Питер",Развитие!$D$2:$D$5004)-
SUMIF(Остальное!$F$2:$F$5011,"Питер",Остальное!$D$2:$D$5011)-
SUMIF(ЗП!$F$2:$F$5011,"Питер",ЗП!$D$2:$D$5011)-
SUMIF(Материалы!$F$2:$F$5016,"Питер",Материалы!$D$2:$D$5016)-
SUMIF(Аренда!$F$2:$F$5021,"Питер",Аренда!$D$2:$D$5021)-
SUMIF(Реклама!$F$2:$F$5016,"Питер",Реклама!$D$2:$D$5016)+
SUMIF(Переводы!$C$2:$C$5007,"Питер",Переводы!$D$2:$D$5007)-
SUMIF(Переводы!$B$2:$B$5007,"Питер",Переводы!$D$2:$D$5007)+
SUMIF(Дистрибьюция!$F$2:$F$5000,"Питер",Дистрибьюция!$D$2:$D$5000) -
SUMIF(Дис.затраты!$F$2:$F$5000,"Питер",Дис.затраты!$D$2:$D$5000)+
SUMIF(Производство!$F$2:$F$5000,"Питер",Производство!$D$2:$D$5000) -
SUMIF(Пр.издержки!$F$2:$F$5000,"Питер",Пр.издержки!$D$2:$D$5000)-
SUMIF(Налоги!$F$2:$F$5000,"Питер",Налоги!$D$2:$D$5000)</f>
        <v>121116.5</v>
      </c>
      <c r="E7" s="59" t="s">
        <v>7</v>
      </c>
      <c r="F7" s="75">
        <v>118953</v>
      </c>
      <c r="H7" s="21"/>
    </row>
    <row r="8" spans="1:9" ht="15.75" x14ac:dyDescent="0.25">
      <c r="A8" s="59" t="s">
        <v>6</v>
      </c>
      <c r="B8" s="75">
        <f>SUMIF(Мастерклассы!$F$2:$F$4999,"Самокатная",Мастерклассы!$D$2:$D$4999)+
SUMIF(Индивы!$F$2:$F$5000,"Самокатная",Индивы!$D$2:$D$5000)+
SUMIF(Coworking!$F$2:$F$4992,"Самокатная",Coworking!$D$2:$D$4992)+
SUMIF(Courses!$F$2:$F$5167,"Самокатная",Courses!$D$2:$D$5167)-
SUMIF(Амортизация!$F$2:$F$5002,"Самокатная",Амортизация!$D$2:$D$5002)-
SUMIF(Развитие!$F$2:$F$5004,"Самокатная",Развитие!$D$2:$D$5004)-
SUMIF(Остальное!$F$2:$F$5011,"Самокатная",Остальное!$D$2:$D$5011)-
SUMIF(ЗП!$F$2:$F$5011,"Самокатная",ЗП!$D$2:$D$5011)-
SUMIF(Материалы!$F$2:$F$5016,"Самокатная",Материалы!$D$2:$D$5016)-
SUMIF(Аренда!$F$2:$F$5021,"Самокатная",Аренда!$D$2:$D$5021)-
SUMIF(Реклама!$F$2:$F$5016,"Самокатная",Реклама!$D$2:$D$5016)+
SUMIF(Переводы!$C$2:$C$5007,"Самокатная",Переводы!$D$2:$D$5007)-
SUMIF(Переводы!$B$2:$B$5007,"Самокатная",Переводы!$D$2:$D$5007)+
SUMIF(Дистрибьюция!$F$2:$F$5000,"Самокатная",Дистрибьюция!$D$2:$D$5000) -
SUMIF(Дис.затраты!$F$2:$F$5000,"Самокатная",Дис.затраты!$D$2:$D$5000)+
SUMIF(Производство!$F$2:$F$5000,"Самокатная",Производство!$D$2:$D$5000) -
SUMIF(Пр.издержки!$F$2:$F$5000,"Самокатная",Пр.издержки!$D$2:$D$5000)-
SUMIF(Налоги!$F$2:$F$5000,"Самокатная",Налоги!$D$2:$D$5000)</f>
        <v>81438</v>
      </c>
      <c r="E8" s="59" t="s">
        <v>1361</v>
      </c>
      <c r="F8" s="75">
        <v>878850</v>
      </c>
    </row>
    <row r="9" spans="1:9" ht="15.75" x14ac:dyDescent="0.25">
      <c r="A9" s="59" t="s">
        <v>1061</v>
      </c>
      <c r="B9" s="75">
        <f>SUMIF(Мастерклассы!$F$2:$F$4999,"Прео",Мастерклассы!$D$2:$D$4999)+
SUMIF(Индивы!$F$2:$F$5000,"Прео",Индивы!$D$2:$D$5000)+
SUMIF(Coworking!$F$2:$F$4992,"Прео",Coworking!$D$2:$D$4992)+
SUMIF(Courses!$F$2:$F$5167,"Прео",Courses!$D$2:$D$5167)-
SUMIF(Амортизация!$F$2:$F$5002,"Прео",Амортизация!$D$2:$D$5002)-
SUMIF(Развитие!$F$2:$F$5004,"Прео",Развитие!$D$2:$D$5004)-
SUMIF(Остальное!$F$2:$F$5011,"Прео",Остальное!$D$2:$D$5011)-
SUMIF(ЗП!$F$2:$F$5011,"Прео",ЗП!$D$2:$D$5011)-
SUMIF(Материалы!$F$2:$F$5016,"Прео",Материалы!$D$2:$D$5016)-
SUMIF(Аренда!$F$2:$F$5021,"Прео",Аренда!$D$2:$D$5021)-
SUMIF(Реклама!$F$2:$F$5016,"Прео",Реклама!$D$2:$D$5016)+
SUMIF(Переводы!$C$2:$C$5007,"Прео",Переводы!$D$2:$D$5007)-
SUMIF(Переводы!$B$2:$B$5007,"Прео",Переводы!$D$2:$D$5007)+
SUMIF(Дистрибьюция!$F$2:$F$5000,"Прео",Дистрибьюция!$D$2:$D$5000) -
SUMIF(Дис.затраты!$F$2:$F$5000,"Прео",Дис.затраты!$D$2:$D$5000)+
SUMIF(Производство!$F$2:$F$5000,"Прео",Производство!$D$2:$D$5000) -
SUMIF(Пр.издержки!$F$2:$F$5000,"Прео",Пр.издержки!$D$2:$D$5000)-
SUMIF(Налоги!$F$2:$F$5000,"Прео",Налоги!$D$2:$D$5000)</f>
        <v>53101</v>
      </c>
      <c r="E9" s="59" t="s">
        <v>2537</v>
      </c>
      <c r="F9" s="75">
        <v>1533</v>
      </c>
    </row>
    <row r="10" spans="1:9" ht="15.75" x14ac:dyDescent="0.25">
      <c r="A10" s="76" t="s">
        <v>8</v>
      </c>
      <c r="B10" s="77">
        <f>SUM(B5:B9)</f>
        <v>1325115.0299999993</v>
      </c>
      <c r="E10" s="59" t="s">
        <v>9</v>
      </c>
      <c r="F10" s="149">
        <f>SUM(F5:F9)-B5</f>
        <v>-3939.5299999993294</v>
      </c>
    </row>
    <row r="11" spans="1:9" ht="17.25" x14ac:dyDescent="0.25">
      <c r="E11" s="58"/>
      <c r="F11" s="149"/>
    </row>
    <row r="13" spans="1:9" x14ac:dyDescent="0.25">
      <c r="B13" s="39"/>
      <c r="F13" s="33"/>
      <c r="I13" s="33"/>
    </row>
  </sheetData>
  <hyperlinks>
    <hyperlink ref="I5" location="Курсы!A1" display="Курсы!A1" xr:uid="{00000000-0004-0000-0000-000000000000}"/>
  </hyperlink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"/>
  <sheetViews>
    <sheetView zoomScale="85" zoomScaleNormal="85" workbookViewId="0">
      <pane xSplit="1" topLeftCell="P1" activePane="topRight" state="frozen"/>
      <selection pane="topRight" activeCell="P3" sqref="P3"/>
    </sheetView>
  </sheetViews>
  <sheetFormatPr defaultRowHeight="14.25" x14ac:dyDescent="0.25"/>
  <cols>
    <col min="1" max="1" width="34.85546875" bestFit="1" customWidth="1"/>
    <col min="2" max="14" width="15" customWidth="1"/>
    <col min="15" max="15" width="16.28515625" customWidth="1"/>
    <col min="16" max="16" width="18" customWidth="1"/>
    <col min="17" max="17" width="16.85546875" customWidth="1"/>
    <col min="18" max="18" width="16.140625" customWidth="1"/>
    <col min="19" max="19" width="15" bestFit="1" customWidth="1"/>
    <col min="20" max="20" width="15.140625" customWidth="1"/>
    <col min="21" max="21" width="15" bestFit="1" customWidth="1"/>
    <col min="22" max="22" width="18" customWidth="1"/>
    <col min="23" max="23" width="16.140625" customWidth="1"/>
    <col min="24" max="24" width="17.140625" customWidth="1"/>
    <col min="25" max="26" width="15" bestFit="1" customWidth="1"/>
  </cols>
  <sheetData>
    <row r="1" spans="1:26" ht="17.25" x14ac:dyDescent="0.25">
      <c r="A1" s="232" t="s">
        <v>4006</v>
      </c>
    </row>
    <row r="2" spans="1:26" x14ac:dyDescent="0.25">
      <c r="A2" s="231" t="s">
        <v>467</v>
      </c>
    </row>
    <row r="3" spans="1:26" ht="17.25" x14ac:dyDescent="0.25">
      <c r="A3" s="232" t="s">
        <v>3990</v>
      </c>
    </row>
    <row r="4" spans="1:26" x14ac:dyDescent="0.25">
      <c r="A4" s="231" t="s">
        <v>6</v>
      </c>
    </row>
    <row r="7" spans="1:26" ht="16.5" thickBot="1" x14ac:dyDescent="0.3">
      <c r="A7" s="104" t="s">
        <v>10</v>
      </c>
      <c r="B7" s="105" t="s">
        <v>11</v>
      </c>
      <c r="C7" s="105" t="s">
        <v>12</v>
      </c>
      <c r="D7" s="105" t="s">
        <v>13</v>
      </c>
      <c r="E7" s="105" t="s">
        <v>1042</v>
      </c>
      <c r="F7" s="105" t="s">
        <v>1043</v>
      </c>
      <c r="G7" s="105" t="s">
        <v>35</v>
      </c>
      <c r="H7" s="105" t="s">
        <v>36</v>
      </c>
      <c r="I7" s="105" t="s">
        <v>37</v>
      </c>
      <c r="J7" s="105" t="s">
        <v>38</v>
      </c>
      <c r="K7" s="105" t="s">
        <v>39</v>
      </c>
      <c r="L7" s="105" t="s">
        <v>40</v>
      </c>
      <c r="M7" s="105" t="s">
        <v>41</v>
      </c>
      <c r="N7" s="105" t="s">
        <v>11</v>
      </c>
      <c r="O7" s="105" t="s">
        <v>12</v>
      </c>
      <c r="P7" s="105" t="s">
        <v>13</v>
      </c>
      <c r="Q7" s="105" t="s">
        <v>1042</v>
      </c>
      <c r="R7" s="105" t="s">
        <v>1043</v>
      </c>
      <c r="S7" s="105" t="s">
        <v>35</v>
      </c>
      <c r="T7" s="105" t="s">
        <v>36</v>
      </c>
      <c r="U7" s="105" t="s">
        <v>37</v>
      </c>
      <c r="V7" s="105" t="s">
        <v>38</v>
      </c>
      <c r="W7" s="105" t="s">
        <v>39</v>
      </c>
      <c r="X7" s="105" t="s">
        <v>40</v>
      </c>
      <c r="Y7" s="105" t="s">
        <v>41</v>
      </c>
      <c r="Z7" s="105" t="s">
        <v>11</v>
      </c>
    </row>
    <row r="8" spans="1:26" ht="15.75" x14ac:dyDescent="0.25">
      <c r="A8" s="106"/>
      <c r="B8" s="107">
        <v>42370</v>
      </c>
      <c r="C8" s="107">
        <v>42401</v>
      </c>
      <c r="D8" s="107">
        <v>42430</v>
      </c>
      <c r="E8" s="107">
        <v>42461</v>
      </c>
      <c r="F8" s="107">
        <v>42491</v>
      </c>
      <c r="G8" s="107">
        <v>42522</v>
      </c>
      <c r="H8" s="107">
        <v>42552</v>
      </c>
      <c r="I8" s="107">
        <v>42583</v>
      </c>
      <c r="J8" s="107">
        <v>42614</v>
      </c>
      <c r="K8" s="107">
        <v>42644</v>
      </c>
      <c r="L8" s="107">
        <v>42675</v>
      </c>
      <c r="M8" s="107">
        <v>42705</v>
      </c>
      <c r="N8" s="107">
        <v>42736</v>
      </c>
      <c r="O8" s="107">
        <v>42767</v>
      </c>
      <c r="P8" s="107">
        <v>42795</v>
      </c>
      <c r="Q8" s="107">
        <v>42826</v>
      </c>
      <c r="R8" s="107">
        <v>42856</v>
      </c>
      <c r="S8" s="107">
        <v>42887</v>
      </c>
      <c r="T8" s="107">
        <v>42917</v>
      </c>
      <c r="U8" s="107">
        <v>42948</v>
      </c>
      <c r="V8" s="107">
        <v>42979</v>
      </c>
      <c r="W8" s="107">
        <v>43009</v>
      </c>
      <c r="X8" s="107">
        <v>43040</v>
      </c>
      <c r="Y8" s="107">
        <v>43070</v>
      </c>
      <c r="Z8" s="107">
        <v>43101</v>
      </c>
    </row>
    <row r="9" spans="1:26" ht="15.75" x14ac:dyDescent="0.25">
      <c r="A9" s="99"/>
      <c r="B9" s="100" t="s">
        <v>15</v>
      </c>
      <c r="C9" s="100" t="s">
        <v>15</v>
      </c>
      <c r="D9" s="100" t="s">
        <v>15</v>
      </c>
      <c r="E9" s="100" t="s">
        <v>15</v>
      </c>
      <c r="F9" s="100" t="s">
        <v>15</v>
      </c>
      <c r="G9" s="100" t="s">
        <v>15</v>
      </c>
      <c r="H9" s="100" t="s">
        <v>15</v>
      </c>
      <c r="I9" s="100" t="s">
        <v>15</v>
      </c>
      <c r="J9" s="100" t="s">
        <v>15</v>
      </c>
      <c r="K9" s="100" t="s">
        <v>15</v>
      </c>
      <c r="L9" s="100" t="s">
        <v>15</v>
      </c>
      <c r="M9" s="100" t="s">
        <v>15</v>
      </c>
      <c r="N9" s="100" t="s">
        <v>15</v>
      </c>
      <c r="O9" s="100" t="s">
        <v>15</v>
      </c>
      <c r="P9" s="100" t="s">
        <v>15</v>
      </c>
      <c r="Q9" s="100" t="s">
        <v>15</v>
      </c>
      <c r="R9" s="100" t="s">
        <v>15</v>
      </c>
      <c r="S9" s="100" t="s">
        <v>15</v>
      </c>
      <c r="T9" s="100" t="s">
        <v>15</v>
      </c>
      <c r="U9" s="100" t="s">
        <v>15</v>
      </c>
      <c r="V9" s="100" t="s">
        <v>15</v>
      </c>
      <c r="W9" s="100" t="s">
        <v>15</v>
      </c>
      <c r="X9" s="100" t="s">
        <v>15</v>
      </c>
      <c r="Y9" s="100" t="s">
        <v>15</v>
      </c>
      <c r="Z9" s="100" t="s">
        <v>15</v>
      </c>
    </row>
    <row r="10" spans="1:26" ht="15.75" x14ac:dyDescent="0.25">
      <c r="A10" s="102" t="s">
        <v>16</v>
      </c>
      <c r="B10" s="101">
        <f>IF($A$2="Да",SUMIFS(Courses!$D$2:$D$5166,Courses!$A$2:$A$5166,"&gt;="&amp;B$8,Courses!$A$2:$A$5166,"&lt;"&amp;C$8,Courses!$I$2:$I$5166,Бюджет!$A$4),SUMIFS(Courses!$D$2:$D$5166,Courses!$A$2:$A$5166,"&gt;="&amp;B$8,Courses!$A$2:$A$5166,"&lt;"&amp;C$8))</f>
        <v>888050</v>
      </c>
      <c r="C10" s="101">
        <f>IF($A$2="Да",SUMIFS(Courses!$D$2:$D$5166,Courses!$A$2:$A$5166,"&gt;="&amp;C$8,Courses!$A$2:$A$5166,"&lt;"&amp;D$8,Courses!$I$2:$I$5166,Бюджет!$A$4),SUMIFS(Courses!$D$2:$D$5166,Courses!$A$2:$A$5166,"&gt;="&amp;C$8,Courses!$A$2:$A$5166,"&lt;"&amp;D$8))</f>
        <v>1007600</v>
      </c>
      <c r="D10" s="101">
        <f>IF($A$2="Да",SUMIFS(Courses!$D$2:$D$5166,Courses!$A$2:$A$5166,"&gt;="&amp;D$8,Courses!$A$2:$A$5166,"&lt;"&amp;E$8,Courses!$I$2:$I$5166,Бюджет!$A$4),SUMIFS(Courses!$D$2:$D$5166,Courses!$A$2:$A$5166,"&gt;="&amp;D$8,Courses!$A$2:$A$5166,"&lt;"&amp;E$8))</f>
        <v>1089801</v>
      </c>
      <c r="E10" s="101">
        <f>IF($A$2="Да",SUMIFS(Courses!$D$2:$D$5166,Courses!$A$2:$A$5166,"&gt;="&amp;E$8,Courses!$A$2:$A$5166,"&lt;"&amp;F$8,Courses!$I$2:$I$5166,Бюджет!$A$4),SUMIFS(Courses!$D$2:$D$5166,Courses!$A$2:$A$5166,"&gt;="&amp;E$8,Courses!$A$2:$A$5166,"&lt;"&amp;F$8))</f>
        <v>556832</v>
      </c>
      <c r="F10" s="101">
        <f>IF($A$2="Да",SUMIFS(Courses!$D$2:$D$5166,Courses!$A$2:$A$5166,"&gt;="&amp;F$8,Courses!$A$2:$A$5166,"&lt;"&amp;G$8,Courses!$I$2:$I$5166,Бюджет!$A$4),SUMIFS(Courses!$D$2:$D$5166,Courses!$A$2:$A$5166,"&gt;="&amp;F$8,Courses!$A$2:$A$5166,"&lt;"&amp;G$8))</f>
        <v>644687</v>
      </c>
      <c r="G10" s="101">
        <f>IF($A$2="Да",SUMIFS(Courses!$D$2:$D$5166,Courses!$A$2:$A$5166,"&gt;="&amp;G$8,Courses!$A$2:$A$5166,"&lt;"&amp;H$8,Courses!$I$2:$I$5166,Бюджет!$A$4),SUMIFS(Courses!$D$2:$D$5166,Courses!$A$2:$A$5166,"&gt;="&amp;G$8,Courses!$A$2:$A$5166,"&lt;"&amp;H$8))</f>
        <v>1039039</v>
      </c>
      <c r="H10" s="101">
        <f>IF($A$2="Да",SUMIFS(Courses!$D$2:$D$5166,Courses!$A$2:$A$5166,"&gt;="&amp;H$8,Courses!$A$2:$A$5166,"&lt;"&amp;I$8,Courses!$I$2:$I$5166,Бюджет!$A$4),SUMIFS(Courses!$D$2:$D$5166,Courses!$A$2:$A$5166,"&gt;="&amp;H$8,Courses!$A$2:$A$5166,"&lt;"&amp;I$8))</f>
        <v>1254719</v>
      </c>
      <c r="I10" s="101">
        <f>IF($A$2="Да",SUMIFS(Courses!$D$2:$D$5166,Courses!$A$2:$A$5166,"&gt;="&amp;I$8,Courses!$A$2:$A$5166,"&lt;"&amp;J$8,Courses!$I$2:$I$5166,Бюджет!$A$4),SUMIFS(Courses!$D$2:$D$5166,Courses!$A$2:$A$5166,"&gt;="&amp;I$8,Courses!$A$2:$A$5166,"&lt;"&amp;J$8))</f>
        <v>821312</v>
      </c>
      <c r="J10" s="101">
        <f>IF($A$2="Да",SUMIFS(Courses!$D$2:$D$5166,Courses!$A$2:$A$5166,"&gt;="&amp;J$8,Courses!$A$2:$A$5166,"&lt;"&amp;K$8,Courses!$I$2:$I$5166,Бюджет!$A$4),SUMIFS(Courses!$D$2:$D$5166,Courses!$A$2:$A$5166,"&gt;="&amp;J$8,Courses!$A$2:$A$5166,"&lt;"&amp;K$8))</f>
        <v>927199</v>
      </c>
      <c r="K10" s="101">
        <f>IF($A$2="Да",SUMIFS(Courses!$D$2:$D$5166,Courses!$A$2:$A$5166,"&gt;="&amp;K$8,Courses!$A$2:$A$5166,"&lt;"&amp;L$8,Courses!$I$2:$I$5166,Бюджет!$A$4),SUMIFS(Courses!$D$2:$D$5166,Courses!$A$2:$A$5166,"&gt;="&amp;K$8,Courses!$A$2:$A$5166,"&lt;"&amp;L$8))</f>
        <v>954062</v>
      </c>
      <c r="L10" s="101">
        <f>IF($A$2="Да",SUMIFS(Courses!$D$2:$D$5166,Courses!$A$2:$A$5166,"&gt;="&amp;L$8,Courses!$A$2:$A$5166,"&lt;"&amp;M$8,Courses!$I$2:$I$5166,Бюджет!$A$4),SUMIFS(Courses!$D$2:$D$5166,Courses!$A$2:$A$5166,"&gt;="&amp;L$8,Courses!$A$2:$A$5166,"&lt;"&amp;M$8))</f>
        <v>1423381</v>
      </c>
      <c r="M10" s="101">
        <f>IF($A$2="Да",SUMIFS(Courses!$D$2:$D$5166,Courses!$A$2:$A$5166,"&gt;="&amp;M$8,Courses!$A$2:$A$5166,"&lt;"&amp;N$8,Courses!$I$2:$I$5166,Бюджет!$A$4),SUMIFS(Courses!$D$2:$D$5166,Courses!$A$2:$A$5166,"&gt;="&amp;M$8,Courses!$A$2:$A$5166,"&lt;"&amp;N$8))</f>
        <v>1657167.5</v>
      </c>
      <c r="N10" s="101">
        <f>IF($A$2="Да",SUMIFS(Courses!$D$2:$D$5166,Courses!$A$2:$A$5166,"&gt;="&amp;N$8,Courses!$A$2:$A$5166,"&lt;"&amp;O$8,Courses!$I$2:$I$5166,Бюджет!$A$4),SUMIFS(Courses!$D$2:$D$5166,Courses!$A$2:$A$5166,"&gt;="&amp;N$8,Courses!$A$2:$A$5166,"&lt;"&amp;O$8))</f>
        <v>1509704.5</v>
      </c>
      <c r="O10" s="101">
        <f>IF($A$2="Да",SUMIFS(Courses!$D$2:$D$5166,Courses!$A$2:$A$5166,"&gt;="&amp;O$8,Courses!$A$2:$A$5166,"&lt;"&amp;P$8,Courses!$I$2:$I$5166,Бюджет!$A$4),SUMIFS(Courses!$D$2:$D$5166,Courses!$A$2:$A$5166,"&gt;="&amp;O$8,Courses!$A$2:$A$5166,"&lt;"&amp;P$8))</f>
        <v>1237740.5</v>
      </c>
      <c r="P10" s="101">
        <f>IF($A$2="Да",SUMIFS(Courses!$D$2:$D$5166,Courses!$A$2:$A$5166,"&gt;="&amp;P$8,Courses!$A$2:$A$5166,"&lt;"&amp;Q$8,Courses!$I$2:$I$5166,Бюджет!$A$4),SUMIFS(Courses!$D$2:$D$5166,Courses!$A$2:$A$5166,"&gt;="&amp;P$8,Courses!$A$2:$A$5166,"&lt;"&amp;Q$8))</f>
        <v>1375648.1</v>
      </c>
      <c r="Q10" s="101">
        <f>IF($A$2="Да",SUMIFS(Courses!$D$2:$D$5166,Courses!$A$2:$A$5166,"&gt;="&amp;Q$8,Courses!$A$2:$A$5166,"&lt;"&amp;R$8,Courses!$I$2:$I$5166,Бюджет!$A$4),SUMIFS(Courses!$D$2:$D$5166,Courses!$A$2:$A$5166,"&gt;="&amp;Q$8,Courses!$A$2:$A$5166,"&lt;"&amp;R$8))</f>
        <v>1323774.75</v>
      </c>
      <c r="R10" s="101">
        <f>IF($A$2="Да",SUMIFS(Courses!$D$2:$D$5166,Courses!$A$2:$A$5166,"&gt;="&amp;R$8,Courses!$A$2:$A$5166,"&lt;"&amp;S$8,Courses!$I$2:$I$5166,Бюджет!$A$4),SUMIFS(Courses!$D$2:$D$5166,Courses!$A$2:$A$5166,"&gt;="&amp;R$8,Courses!$A$2:$A$5166,"&lt;"&amp;S$8))</f>
        <v>1177372</v>
      </c>
      <c r="S10" s="101">
        <f>IF($A$2="Да",SUMIFS(Courses!$D$2:$D$5166,Courses!$A$2:$A$5166,"&gt;="&amp;S$8,Courses!$A$2:$A$5166,"&lt;"&amp;T$8,Courses!$I$2:$I$5166,Бюджет!$A$4),SUMIFS(Courses!$D$2:$D$5166,Courses!$A$2:$A$5166,"&gt;="&amp;S$8,Courses!$A$2:$A$5166,"&lt;"&amp;T$8))</f>
        <v>1311959.5</v>
      </c>
      <c r="T10" s="101">
        <f>IF($A$2="Да",SUMIFS(Courses!$D$2:$D$5166,Courses!$A$2:$A$5166,"&gt;="&amp;T$8,Courses!$A$2:$A$5166,"&lt;"&amp;U$8,Courses!$I$2:$I$5166,Бюджет!$A$4),SUMIFS(Courses!$D$2:$D$5166,Courses!$A$2:$A$5166,"&gt;="&amp;T$8,Courses!$A$2:$A$5166,"&lt;"&amp;U$8))</f>
        <v>1677526.75</v>
      </c>
      <c r="U10" s="101">
        <f>IF($A$2="Да",SUMIFS(Courses!$D$2:$D$5166,Courses!$A$2:$A$5166,"&gt;="&amp;U$8,Courses!$A$2:$A$5166,"&lt;"&amp;V$8,Courses!$I$2:$I$5166,Бюджет!$A$4),SUMIFS(Courses!$D$2:$D$5166,Courses!$A$2:$A$5166,"&gt;="&amp;U$8,Courses!$A$2:$A$5166,"&lt;"&amp;V$8))</f>
        <v>1178731.5</v>
      </c>
      <c r="V10" s="101">
        <f>IF($A$2="Да",SUMIFS(Courses!$D$2:$D$5166,Courses!$A$2:$A$5166,"&gt;="&amp;V$8,Courses!$A$2:$A$5166,"&lt;"&amp;W$8,Courses!$I$2:$I$5166,Бюджет!$A$4),SUMIFS(Courses!$D$2:$D$5166,Courses!$A$2:$A$5166,"&gt;="&amp;V$8,Courses!$A$2:$A$5166,"&lt;"&amp;W$8))</f>
        <v>1535733</v>
      </c>
      <c r="W10" s="101">
        <f>IF($A$2="Да",SUMIFS(Courses!$D$2:$D$1672,Courses!$A$2:$A$1672,"&gt;="&amp;W$8,Courses!$A$2:$A$1672,"&lt;"&amp;X$8,Courses!$I$2:$I$1672,Бюджет!$A$4),SUMIFS(Courses!$D$2:$D$1672,Courses!$A$2:$A$1672,"&gt;="&amp;W$8,Courses!$A$2:$A$1672,"&lt;"&amp;X$8))</f>
        <v>1302993.25</v>
      </c>
      <c r="X10" s="101">
        <f>IF($A$2="Да",SUMIFS(Courses!$D$2:$D$1672,Courses!$A$2:$A$1672,"&gt;="&amp;X$8,Courses!$A$2:$A$1672,"&lt;"&amp;Y$8,Courses!$I$2:$I$1672,Бюджет!$A$4),SUMIFS(Courses!$D$2:$D$1672,Courses!$A$2:$A$1672,"&gt;="&amp;X$8,Courses!$A$2:$A$1672,"&lt;"&amp;Y$8))</f>
        <v>407594</v>
      </c>
      <c r="Y10" s="101">
        <f>IF($A$2="Да",SUMIFS(Courses!$D$2:$D$1672,Courses!$A$2:$A$1672,"&gt;="&amp;Y$8,Courses!$A$2:$A$1672,"&lt;"&amp;Z$8,Courses!$I$2:$I$1672,Бюджет!$A$4),SUMIFS(Courses!$D$2:$D$1672,Courses!$A$2:$A$1672,"&gt;="&amp;Y$8,Courses!$A$2:$A$1672,"&lt;"&amp;Z$8))</f>
        <v>31098.5</v>
      </c>
      <c r="Z10" s="101">
        <f>IF($A$2="Да",SUMIFS(Courses!$D$2:$D$1672,Courses!$A$2:$A$1672,"&gt;="&amp;Z$8,Courses!$A$2:$A$1672,"&lt;"&amp;AA$8,Courses!$I$2:$I$1672,Бюджет!$A$4),SUMIFS(Courses!$D$2:$D$1672,Courses!$A$2:$A$1672,"&gt;="&amp;Z$8,Courses!$A$2:$A$1672,"&lt;"&amp;AA$8))</f>
        <v>0</v>
      </c>
    </row>
    <row r="11" spans="1:26" ht="15.75" x14ac:dyDescent="0.25">
      <c r="A11" s="102" t="s">
        <v>17</v>
      </c>
      <c r="B11" s="101">
        <f>IF($A$2="Да",SUMIFS(Coworking!$D$2:$D$1294,Coworking!$A$2:$A$1294,"&gt;="&amp;B$8,Coworking!$A$2:$A$1294,"&lt;"&amp;C$8,Coworking!$J$2:$J$1294,Бюджет!$A$4),SUMIFS(Coworking!$D$2:$D$1294,Coworking!$A$2:$A$1294,"&gt;="&amp;B$8,Coworking!$A$2:$A$1294,"&lt;"&amp;C$8))</f>
        <v>21200</v>
      </c>
      <c r="C11" s="101">
        <f>IF($A$2="Да",SUMIFS(Coworking!$D$2:$D$1294,Coworking!$A$2:$A$1294,"&gt;="&amp;C$8,Coworking!$A$2:$A$1294,"&lt;"&amp;D$8,Coworking!$J$2:$J$1294,Бюджет!$A$4),SUMIFS(Coworking!$D$2:$D$1294,Coworking!$A$2:$A$1294,"&gt;="&amp;C$8,Coworking!$A$2:$A$1294,"&lt;"&amp;D$8))</f>
        <v>0</v>
      </c>
      <c r="D11" s="101">
        <f>IF($A$2="Да",SUMIFS(Coworking!$D$2:$D$1294,Coworking!$A$2:$A$1294,"&gt;="&amp;D$8,Coworking!$A$2:$A$1294,"&lt;"&amp;E$8,Coworking!$J$2:$J$1294,Бюджет!$A$4),SUMIFS(Coworking!$D$2:$D$1294,Coworking!$A$2:$A$1294,"&gt;="&amp;D$8,Coworking!$A$2:$A$1294,"&lt;"&amp;E$8))</f>
        <v>7300</v>
      </c>
      <c r="E11" s="101">
        <f>IF($A$2="Да",SUMIFS(Coworking!$D$2:$D$1294,Coworking!$A$2:$A$1294,"&gt;="&amp;E$8,Coworking!$A$2:$A$1294,"&lt;"&amp;F$8,Coworking!$J$2:$J$1294,Бюджет!$A$4),SUMIFS(Coworking!$D$2:$D$1294,Coworking!$A$2:$A$1294,"&gt;="&amp;E$8,Coworking!$A$2:$A$1294,"&lt;"&amp;F$8))</f>
        <v>34592</v>
      </c>
      <c r="F11" s="101">
        <f>IF($A$2="Да",SUMIFS(Coworking!$D$2:$D$1294,Coworking!$A$2:$A$1294,"&gt;="&amp;F$8,Coworking!$A$2:$A$1294,"&lt;"&amp;G$8,Coworking!$J$2:$J$1294,Бюджет!$A$4),SUMIFS(Coworking!$D$2:$D$1294,Coworking!$A$2:$A$1294,"&gt;="&amp;F$8,Coworking!$A$2:$A$1294,"&lt;"&amp;G$8))</f>
        <v>24900</v>
      </c>
      <c r="G11" s="101">
        <f>IF($A$2="Да",SUMIFS(Coworking!$D$2:$D$1294,Coworking!$A$2:$A$1294,"&gt;="&amp;G$8,Coworking!$A$2:$A$1294,"&lt;"&amp;H$8,Coworking!$J$2:$J$1294,Бюджет!$A$4),SUMIFS(Coworking!$D$2:$D$1294,Coworking!$A$2:$A$1294,"&gt;="&amp;G$8,Coworking!$A$2:$A$1294,"&lt;"&amp;H$8))</f>
        <v>33100</v>
      </c>
      <c r="H11" s="101">
        <f>IF($A$2="Да",SUMIFS(Coworking!$D$2:$D$1294,Coworking!$A$2:$A$1294,"&gt;="&amp;H$8,Coworking!$A$2:$A$1294,"&lt;"&amp;I$8,Coworking!$J$2:$J$1294,Бюджет!$A$4),SUMIFS(Coworking!$D$2:$D$1294,Coworking!$A$2:$A$1294,"&gt;="&amp;H$8,Coworking!$A$2:$A$1294,"&lt;"&amp;I$8))</f>
        <v>47700</v>
      </c>
      <c r="I11" s="101">
        <f>IF($A$2="Да",SUMIFS(Coworking!$D$2:$D$1294,Coworking!$A$2:$A$1294,"&gt;="&amp;I$8,Coworking!$A$2:$A$1294,"&lt;"&amp;J$8,Coworking!$J$2:$J$1294,Бюджет!$A$4),SUMIFS(Coworking!$D$2:$D$1294,Coworking!$A$2:$A$1294,"&gt;="&amp;I$8,Coworking!$A$2:$A$1294,"&lt;"&amp;J$8))</f>
        <v>33550</v>
      </c>
      <c r="J11" s="101">
        <f>IF($A$2="Да",SUMIFS(Coworking!$D$2:$D$1294,Coworking!$A$2:$A$1294,"&gt;="&amp;J$8,Coworking!$A$2:$A$1294,"&lt;"&amp;K$8,Coworking!$J$2:$J$1294,Бюджет!$A$4),SUMIFS(Coworking!$D$2:$D$1294,Coworking!$A$2:$A$1294,"&gt;="&amp;J$8,Coworking!$A$2:$A$1294,"&lt;"&amp;K$8))</f>
        <v>25350</v>
      </c>
      <c r="K11" s="101">
        <f>IF($A$2="Да",SUMIFS(Coworking!$D$2:$D$1294,Coworking!$A$2:$A$1294,"&gt;="&amp;K$8,Coworking!$A$2:$A$1294,"&lt;"&amp;L$8,Coworking!$J$2:$J$1294,Бюджет!$A$4),SUMIFS(Coworking!$D$2:$D$1294,Coworking!$A$2:$A$1294,"&gt;="&amp;K$8,Coworking!$A$2:$A$1294,"&lt;"&amp;L$8))</f>
        <v>47400</v>
      </c>
      <c r="L11" s="101">
        <f>IF($A$2="Да",SUMIFS(Coworking!$D$2:$D$1294,Coworking!$A$2:$A$1294,"&gt;="&amp;L$8,Coworking!$A$2:$A$1294,"&lt;"&amp;M$8,Coworking!$J$2:$J$1294,Бюджет!$A$4),SUMIFS(Coworking!$D$2:$D$1294,Coworking!$A$2:$A$1294,"&gt;="&amp;L$8,Coworking!$A$2:$A$1294,"&lt;"&amp;M$8))</f>
        <v>58000</v>
      </c>
      <c r="M11" s="101">
        <f>IF($A$2="Да",SUMIFS(Coworking!$D$2:$D$1294,Coworking!$A$2:$A$1294,"&gt;="&amp;M$8,Coworking!$A$2:$A$1294,"&lt;"&amp;N$8,Coworking!$J$2:$J$1294,Бюджет!$A$4),SUMIFS(Coworking!$D$2:$D$1294,Coworking!$A$2:$A$1294,"&gt;="&amp;M$8,Coworking!$A$2:$A$1294,"&lt;"&amp;N$8))</f>
        <v>37125</v>
      </c>
      <c r="N11" s="101">
        <f>IF($A$2="Да",SUMIFS(Coworking!$D$2:$D$1294,Coworking!$A$2:$A$1294,"&gt;="&amp;N$8,Coworking!$A$2:$A$1294,"&lt;"&amp;O$8,Coworking!$J$2:$J$1294,Бюджет!$A$4),SUMIFS(Coworking!$D$2:$D$1294,Coworking!$A$2:$A$1294,"&gt;="&amp;N$8,Coworking!$A$2:$A$1294,"&lt;"&amp;O$8))</f>
        <v>53325</v>
      </c>
      <c r="O11" s="101">
        <f>IF($A$2="Да",SUMIFS(Coworking!$D$2:$D$1294,Coworking!$A$2:$A$1294,"&gt;="&amp;O$8,Coworking!$A$2:$A$1294,"&lt;"&amp;P$8,Coworking!$J$2:$J$1294,Бюджет!$A$4),SUMIFS(Coworking!$D$2:$D$1294,Coworking!$A$2:$A$1294,"&gt;="&amp;O$8,Coworking!$A$2:$A$1294,"&lt;"&amp;P$8))</f>
        <v>90650</v>
      </c>
      <c r="P11" s="101">
        <f>IF($A$2="Да",SUMIFS(Coworking!$D$2:$D$1294,Coworking!$A$2:$A$1294,"&gt;="&amp;P$8,Coworking!$A$2:$A$1294,"&lt;"&amp;Q$8,Coworking!$J$2:$J$1294,Бюджет!$A$4),SUMIFS(Coworking!$D$2:$D$1294,Coworking!$A$2:$A$1294,"&gt;="&amp;P$8,Coworking!$A$2:$A$1294,"&lt;"&amp;Q$8))</f>
        <v>85300</v>
      </c>
      <c r="Q11" s="101">
        <f>IF($A$2="Да",SUMIFS(Coworking!$D$2:$D$1294,Coworking!$A$2:$A$1294,"&gt;="&amp;Q$8,Coworking!$A$2:$A$1294,"&lt;"&amp;R$8,Coworking!$J$2:$J$1294,Бюджет!$A$4),SUMIFS(Coworking!$D$2:$D$1294,Coworking!$A$2:$A$1294,"&gt;="&amp;Q$8,Coworking!$A$2:$A$1294,"&lt;"&amp;R$8))</f>
        <v>90750</v>
      </c>
      <c r="R11" s="101">
        <f>IF($A$2="Да",SUMIFS(Coworking!$D$2:$D$1294,Coworking!$A$2:$A$1294,"&gt;="&amp;R$8,Coworking!$A$2:$A$1294,"&lt;"&amp;S$8,Coworking!$J$2:$J$1294,Бюджет!$A$4),SUMIFS(Coworking!$D$2:$D$1294,Coworking!$A$2:$A$1294,"&gt;="&amp;R$8,Coworking!$A$2:$A$1294,"&lt;"&amp;S$8))</f>
        <v>67400</v>
      </c>
      <c r="S11" s="101">
        <f>IF($A$2="Да",SUMIFS(Coworking!$D$2:$D$1294,Coworking!$A$2:$A$1294,"&gt;="&amp;S$8,Coworking!$A$2:$A$1294,"&lt;"&amp;T$8,Coworking!$J$2:$J$1294,Бюджет!$A$4),SUMIFS(Coworking!$D$2:$D$1294,Coworking!$A$2:$A$1294,"&gt;="&amp;S$8,Coworking!$A$2:$A$1294,"&lt;"&amp;T$8))</f>
        <v>78700</v>
      </c>
      <c r="T11" s="101">
        <f>IF($A$2="Да",SUMIFS(Coworking!$D$2:$D$1294,Coworking!$A$2:$A$1294,"&gt;="&amp;T$8,Coworking!$A$2:$A$1294,"&lt;"&amp;U$8,Coworking!$J$2:$J$1294,Бюджет!$A$4),SUMIFS(Coworking!$D$2:$D$1294,Coworking!$A$2:$A$1294,"&gt;="&amp;T$8,Coworking!$A$2:$A$1294,"&lt;"&amp;U$8))</f>
        <v>78000</v>
      </c>
      <c r="U11" s="101">
        <f>IF($A$2="Да",SUMIFS(Coworking!$D$2:$D$1294,Coworking!$A$2:$A$1294,"&gt;="&amp;U$8,Coworking!$A$2:$A$1294,"&lt;"&amp;V$8,Coworking!$J$2:$J$1294,Бюджет!$A$4),SUMIFS(Coworking!$D$2:$D$1294,Coworking!$A$2:$A$1294,"&gt;="&amp;U$8,Coworking!$A$2:$A$1294,"&lt;"&amp;V$8))</f>
        <v>39700</v>
      </c>
      <c r="V11" s="101">
        <f>IF($A$2="Да",SUMIFS(Coworking!$D$2:$D$1294,Coworking!$A$2:$A$1294,"&gt;="&amp;V$8,Coworking!$A$2:$A$1294,"&lt;"&amp;W$8,Coworking!$J$2:$J$1294,Бюджет!$A$4),SUMIFS(Coworking!$D$2:$D$1294,Coworking!$A$2:$A$1294,"&gt;="&amp;V$8,Coworking!$A$2:$A$1294,"&lt;"&amp;W$8))</f>
        <v>59400</v>
      </c>
      <c r="W11" s="101">
        <f>IF($A$2="Да",SUMIFS(Coworking!$D$2:$D$1294,Coworking!$A$2:$A$1294,"&gt;="&amp;W$8,Coworking!$A$2:$A$1294,"&lt;"&amp;X$8,Coworking!$J$2:$J$1294,Бюджет!$A$4),SUMIFS(Coworking!$D$2:$D$1294,Coworking!$A$2:$A$1294,"&gt;="&amp;W$8,Coworking!$A$2:$A$1294,"&lt;"&amp;X$8))</f>
        <v>72900</v>
      </c>
      <c r="X11" s="101">
        <f>IF($A$2="Да",SUMIFS(Coworking!$D$2:$D$1294,Coworking!$A$2:$A$1294,"&gt;="&amp;X$8,Coworking!$A$2:$A$1294,"&lt;"&amp;Y$8,Coworking!$J$2:$J$1294,Бюджет!$A$4),SUMIFS(Coworking!$D$2:$D$1294,Coworking!$A$2:$A$1294,"&gt;="&amp;X$8,Coworking!$A$2:$A$1294,"&lt;"&amp;Y$8))</f>
        <v>20000</v>
      </c>
      <c r="Y11" s="101">
        <f>IF($A$2="Да",SUMIFS(Coworking!$D$2:$D$1294,Coworking!$A$2:$A$1294,"&gt;="&amp;Y$8,Coworking!$A$2:$A$1294,"&lt;"&amp;Z$8,Coworking!$J$2:$J$1294,Бюджет!$A$4),SUMIFS(Coworking!$D$2:$D$1294,Coworking!$A$2:$A$1294,"&gt;="&amp;Y$8,Coworking!$A$2:$A$1294,"&lt;"&amp;Z$8))</f>
        <v>0</v>
      </c>
      <c r="Z11" s="101">
        <f>IF($A$2="Да",SUMIFS(Coworking!$D$2:$D$1294,Coworking!$A$2:$A$1294,"&gt;="&amp;Z$8,Coworking!$A$2:$A$1294,"&lt;"&amp;AA$8,Coworking!$J$2:$J$1294,Бюджет!$A$4),SUMIFS(Coworking!$D$2:$D$1294,Coworking!$A$2:$A$1294,"&gt;="&amp;Z$8,Coworking!$A$2:$A$1294,"&lt;"&amp;AA$8))</f>
        <v>0</v>
      </c>
    </row>
    <row r="12" spans="1:26" ht="15.75" x14ac:dyDescent="0.25">
      <c r="A12" s="102" t="s">
        <v>18</v>
      </c>
      <c r="B12" s="101">
        <f>IF($A$2="Да",SUMIFS(Индивы!$D$2:$D$1511,Индивы!$A$2:$A$1511,"&gt;="&amp;B$8,Индивы!$A$2:$A$1511,"&lt;"&amp;C$8,Индивы!$I$2:$I$1511,Бюджет!$A$4),SUMIFS(Индивы!$D$2:$D$1511,Индивы!$A$2:$A$1511,"&gt;="&amp;B$8,Индивы!$A$2:$A$1511,"&lt;"&amp;C$8))</f>
        <v>2000</v>
      </c>
      <c r="C12" s="101">
        <f>IF($A$2="Да",SUMIFS(Индивы!$D$2:$D$1511,Индивы!$A$2:$A$1511,"&gt;="&amp;C$8,Индивы!$A$2:$A$1511,"&lt;"&amp;D$8,Индивы!$I$2:$I$1511,Бюджет!$A$4),SUMIFS(Индивы!$D$2:$D$1511,Индивы!$A$2:$A$1511,"&gt;="&amp;C$8,Индивы!$A$2:$A$1511,"&lt;"&amp;D$8))</f>
        <v>0</v>
      </c>
      <c r="D12" s="101">
        <f>IF($A$2="Да",SUMIFS(Индивы!$D$2:$D$1511,Индивы!$A$2:$A$1511,"&gt;="&amp;D$8,Индивы!$A$2:$A$1511,"&lt;"&amp;E$8,Индивы!$I$2:$I$1511,Бюджет!$A$4),SUMIFS(Индивы!$D$2:$D$1511,Индивы!$A$2:$A$1511,"&gt;="&amp;D$8,Индивы!$A$2:$A$1511,"&lt;"&amp;E$8))</f>
        <v>0</v>
      </c>
      <c r="E12" s="101">
        <f>IF($A$2="Да",SUMIFS(Индивы!$D$2:$D$1511,Индивы!$A$2:$A$1511,"&gt;="&amp;E$8,Индивы!$A$2:$A$1511,"&lt;"&amp;F$8,Индивы!$I$2:$I$1511,Бюджет!$A$4),SUMIFS(Индивы!$D$2:$D$1511,Индивы!$A$2:$A$1511,"&gt;="&amp;E$8,Индивы!$A$2:$A$1511,"&lt;"&amp;F$8))</f>
        <v>3000</v>
      </c>
      <c r="F12" s="101">
        <f>IF($A$2="Да",SUMIFS(Индивы!$D$2:$D$1511,Индивы!$A$2:$A$1511,"&gt;="&amp;F$8,Индивы!$A$2:$A$1511,"&lt;"&amp;G$8,Индивы!$I$2:$I$1511,Бюджет!$A$4),SUMIFS(Индивы!$D$2:$D$1511,Индивы!$A$2:$A$1511,"&gt;="&amp;F$8,Индивы!$A$2:$A$1511,"&lt;"&amp;G$8))</f>
        <v>11500</v>
      </c>
      <c r="G12" s="101">
        <f>IF($A$2="Да",SUMIFS(Индивы!$D$2:$D$1511,Индивы!$A$2:$A$1511,"&gt;="&amp;G$8,Индивы!$A$2:$A$1511,"&lt;"&amp;H$8,Индивы!$I$2:$I$1511,Бюджет!$A$4),SUMIFS(Индивы!$D$2:$D$1511,Индивы!$A$2:$A$1511,"&gt;="&amp;G$8,Индивы!$A$2:$A$1511,"&lt;"&amp;H$8))</f>
        <v>5500</v>
      </c>
      <c r="H12" s="101">
        <f>IF($A$2="Да",SUMIFS(Индивы!$D$2:$D$1511,Индивы!$A$2:$A$1511,"&gt;="&amp;H$8,Индивы!$A$2:$A$1511,"&lt;"&amp;I$8,Индивы!$I$2:$I$1511,Бюджет!$A$4),SUMIFS(Индивы!$D$2:$D$1511,Индивы!$A$2:$A$1511,"&gt;="&amp;H$8,Индивы!$A$2:$A$1511,"&lt;"&amp;I$8))</f>
        <v>1000</v>
      </c>
      <c r="I12" s="101">
        <f>IF($A$2="Да",SUMIFS(Индивы!$D$2:$D$1511,Индивы!$A$2:$A$1511,"&gt;="&amp;I$8,Индивы!$A$2:$A$1511,"&lt;"&amp;J$8,Индивы!$I$2:$I$1511,Бюджет!$A$4),SUMIFS(Индивы!$D$2:$D$1511,Индивы!$A$2:$A$1511,"&gt;="&amp;I$8,Индивы!$A$2:$A$1511,"&lt;"&amp;J$8))</f>
        <v>1900</v>
      </c>
      <c r="J12" s="101">
        <f>IF($A$2="Да",SUMIFS(Индивы!$D$2:$D$1511,Индивы!$A$2:$A$1511,"&gt;="&amp;J$8,Индивы!$A$2:$A$1511,"&lt;"&amp;K$8,Индивы!$I$2:$I$1511,Бюджет!$A$4),SUMIFS(Индивы!$D$2:$D$1511,Индивы!$A$2:$A$1511,"&gt;="&amp;J$8,Индивы!$A$2:$A$1511,"&lt;"&amp;K$8))</f>
        <v>15500</v>
      </c>
      <c r="K12" s="101">
        <f>IF($A$2="Да",SUMIFS(Индивы!$D$2:$D$1511,Индивы!$A$2:$A$1511,"&gt;="&amp;K$8,Индивы!$A$2:$A$1511,"&lt;"&amp;L$8,Индивы!$I$2:$I$1511,Бюджет!$A$4),SUMIFS(Индивы!$D$2:$D$1511,Индивы!$A$2:$A$1511,"&gt;="&amp;K$8,Индивы!$A$2:$A$1511,"&lt;"&amp;L$8))</f>
        <v>8000</v>
      </c>
      <c r="L12" s="101">
        <f>IF($A$2="Да",SUMIFS(Индивы!$D$2:$D$1511,Индивы!$A$2:$A$1511,"&gt;="&amp;L$8,Индивы!$A$2:$A$1511,"&lt;"&amp;M$8,Индивы!$I$2:$I$1511,Бюджет!$A$4),SUMIFS(Индивы!$D$2:$D$1511,Индивы!$A$2:$A$1511,"&gt;="&amp;L$8,Индивы!$A$2:$A$1511,"&lt;"&amp;M$8))</f>
        <v>7500</v>
      </c>
      <c r="M12" s="101">
        <f>IF($A$2="Да",SUMIFS(Индивы!$D$2:$D$1511,Индивы!$A$2:$A$1511,"&gt;="&amp;M$8,Индивы!$A$2:$A$1511,"&lt;"&amp;N$8,Индивы!$I$2:$I$1511,Бюджет!$A$4),SUMIFS(Индивы!$D$2:$D$1511,Индивы!$A$2:$A$1511,"&gt;="&amp;M$8,Индивы!$A$2:$A$1511,"&lt;"&amp;N$8))</f>
        <v>8000</v>
      </c>
      <c r="N12" s="101">
        <f>IF($A$2="Да",SUMIFS(Индивы!$D$2:$D$1511,Индивы!$A$2:$A$1511,"&gt;="&amp;N$8,Индивы!$A$2:$A$1511,"&lt;"&amp;O$8,Индивы!$I$2:$I$1511,Бюджет!$A$4),SUMIFS(Индивы!$D$2:$D$1511,Индивы!$A$2:$A$1511,"&gt;="&amp;N$8,Индивы!$A$2:$A$1511,"&lt;"&amp;O$8))</f>
        <v>14000</v>
      </c>
      <c r="O12" s="101">
        <f>IF($A$2="Да",SUMIFS(Индивы!$D$2:$D$1511,Индивы!$A$2:$A$1511,"&gt;="&amp;O$8,Индивы!$A$2:$A$1511,"&lt;"&amp;P$8,Индивы!$I$2:$I$1511,Бюджет!$A$4),SUMIFS(Индивы!$D$2:$D$1511,Индивы!$A$2:$A$1511,"&gt;="&amp;O$8,Индивы!$A$2:$A$1511,"&lt;"&amp;P$8))</f>
        <v>39450</v>
      </c>
      <c r="P12" s="101">
        <f>IF($A$2="Да",SUMIFS(Индивы!$D$2:$D$1511,Индивы!$A$2:$A$1511,"&gt;="&amp;P$8,Индивы!$A$2:$A$1511,"&lt;"&amp;Q$8,Индивы!$I$2:$I$1511,Бюджет!$A$4),SUMIFS(Индивы!$D$2:$D$1511,Индивы!$A$2:$A$1511,"&gt;="&amp;P$8,Индивы!$A$2:$A$1511,"&lt;"&amp;Q$8))</f>
        <v>33000</v>
      </c>
      <c r="Q12" s="101">
        <f>IF($A$2="Да",SUMIFS(Индивы!$D$2:$D$1511,Индивы!$A$2:$A$1511,"&gt;="&amp;Q$8,Индивы!$A$2:$A$1511,"&lt;"&amp;R$8,Индивы!$I$2:$I$1511,Бюджет!$A$4),SUMIFS(Индивы!$D$2:$D$1511,Индивы!$A$2:$A$1511,"&gt;="&amp;Q$8,Индивы!$A$2:$A$1511,"&lt;"&amp;R$8))</f>
        <v>17500</v>
      </c>
      <c r="R12" s="101">
        <f>IF($A$2="Да",SUMIFS(Индивы!$D$2:$D$1511,Индивы!$A$2:$A$1511,"&gt;="&amp;R$8,Индивы!$A$2:$A$1511,"&lt;"&amp;S$8,Индивы!$I$2:$I$1511,Бюджет!$A$4),SUMIFS(Индивы!$D$2:$D$1511,Индивы!$A$2:$A$1511,"&gt;="&amp;R$8,Индивы!$A$2:$A$1511,"&lt;"&amp;S$8))</f>
        <v>19600</v>
      </c>
      <c r="S12" s="101">
        <f>IF($A$2="Да",SUMIFS(Индивы!$D$2:$D$1511,Индивы!$A$2:$A$1511,"&gt;="&amp;S$8,Индивы!$A$2:$A$1511,"&lt;"&amp;T$8,Индивы!$I$2:$I$1511,Бюджет!$A$4),SUMIFS(Индивы!$D$2:$D$1511,Индивы!$A$2:$A$1511,"&gt;="&amp;S$8,Индивы!$A$2:$A$1511,"&lt;"&amp;T$8))</f>
        <v>7400</v>
      </c>
      <c r="T12" s="101">
        <f>IF($A$2="Да",SUMIFS(Индивы!$D$2:$D$1511,Индивы!$A$2:$A$1511,"&gt;="&amp;T$8,Индивы!$A$2:$A$1511,"&lt;"&amp;U$8,Индивы!$I$2:$I$1511,Бюджет!$A$4),SUMIFS(Индивы!$D$2:$D$1511,Индивы!$A$2:$A$1511,"&gt;="&amp;T$8,Индивы!$A$2:$A$1511,"&lt;"&amp;U$8))</f>
        <v>8500</v>
      </c>
      <c r="U12" s="101">
        <f>IF($A$2="Да",SUMIFS(Индивы!$D$2:$D$1511,Индивы!$A$2:$A$1511,"&gt;="&amp;U$8,Индивы!$A$2:$A$1511,"&lt;"&amp;V$8,Индивы!$I$2:$I$1511,Бюджет!$A$4),SUMIFS(Индивы!$D$2:$D$1511,Индивы!$A$2:$A$1511,"&gt;="&amp;U$8,Индивы!$A$2:$A$1511,"&lt;"&amp;V$8))</f>
        <v>12300</v>
      </c>
      <c r="V12" s="101">
        <f>IF($A$2="Да",SUMIFS(Индивы!$D$2:$D$1511,Индивы!$A$2:$A$1511,"&gt;="&amp;V$8,Индивы!$A$2:$A$1511,"&lt;"&amp;W$8,Индивы!$I$2:$I$1511,Бюджет!$A$4),SUMIFS(Индивы!$D$2:$D$1511,Индивы!$A$2:$A$1511,"&gt;="&amp;V$8,Индивы!$A$2:$A$1511,"&lt;"&amp;W$8))</f>
        <v>20000</v>
      </c>
      <c r="W12" s="101">
        <f>IF($A$2="Да",SUMIFS(Индивы!$D$2:$D$1511,Индивы!$A$2:$A$1511,"&gt;="&amp;W$8,Индивы!$A$2:$A$1511,"&lt;"&amp;X$8,Индивы!$I$2:$I$1511,Бюджет!$A$4),SUMIFS(Индивы!$D$2:$D$1511,Индивы!$A$2:$A$1511,"&gt;="&amp;W$8,Индивы!$A$2:$A$1511,"&lt;"&amp;X$8))</f>
        <v>5000</v>
      </c>
      <c r="X12" s="101">
        <f>IF($A$2="Да",SUMIFS(Индивы!$D$2:$D$1511,Индивы!$A$2:$A$1511,"&gt;="&amp;X$8,Индивы!$A$2:$A$1511,"&lt;"&amp;Y$8,Индивы!$I$2:$I$1511,Бюджет!$A$4),SUMIFS(Индивы!$D$2:$D$1511,Индивы!$A$2:$A$1511,"&gt;="&amp;X$8,Индивы!$A$2:$A$1511,"&lt;"&amp;Y$8))</f>
        <v>4500</v>
      </c>
      <c r="Y12" s="101">
        <f>IF($A$2="Да",SUMIFS(Индивы!$D$2:$D$1511,Индивы!$A$2:$A$1511,"&gt;="&amp;Y$8,Индивы!$A$2:$A$1511,"&lt;"&amp;Z$8,Индивы!$I$2:$I$1511,Бюджет!$A$4),SUMIFS(Индивы!$D$2:$D$1511,Индивы!$A$2:$A$1511,"&gt;="&amp;Y$8,Индивы!$A$2:$A$1511,"&lt;"&amp;Z$8))</f>
        <v>0</v>
      </c>
      <c r="Z12" s="101">
        <f>IF($A$2="Да",SUMIFS(Индивы!$D$2:$D$1511,Индивы!$A$2:$A$1511,"&gt;="&amp;Z$8,Индивы!$A$2:$A$1511,"&lt;"&amp;AA$8,Индивы!$I$2:$I$1511,Бюджет!$A$4),SUMIFS(Индивы!$D$2:$D$1511,Индивы!$A$2:$A$1511,"&gt;="&amp;Z$8,Индивы!$A$2:$A$1511,"&lt;"&amp;AA$8))</f>
        <v>0</v>
      </c>
    </row>
    <row r="13" spans="1:26" ht="15.75" x14ac:dyDescent="0.25">
      <c r="A13" s="102" t="s">
        <v>19</v>
      </c>
      <c r="B13" s="101">
        <f>IF($A$2="Да",SUMIFS(Дистрибьюция!$D$2:$D$1510,Дистрибьюция!$A$2:$A$1510,"&gt;="&amp;B$8,Дистрибьюция!$A$2:$A$1510,"&lt;"&amp;C$8,Дистрибьюция!$I$2:$I$1510,Бюджет!$A$4),SUMIFS(Дистрибьюция!$D$2:$D$1510,Дистрибьюция!$A$2:$A$1510,"&gt;="&amp;B$8,Дистрибьюция!$A$2:$A$1510,"&lt;"&amp;C$8))</f>
        <v>31155</v>
      </c>
      <c r="C13" s="101">
        <f>IF($A$2="Да",SUMIFS(Дистрибьюция!$D$2:$D$1510,Дистрибьюция!$A$2:$A$1510,"&gt;="&amp;C$8,Дистрибьюция!$A$2:$A$1510,"&lt;"&amp;D$8,Дистрибьюция!$I$2:$I$1510,Бюджет!$A$4),SUMIFS(Дистрибьюция!$D$2:$D$1510,Дистрибьюция!$A$2:$A$1510,"&gt;="&amp;C$8,Дистрибьюция!$A$2:$A$1510,"&lt;"&amp;D$8))</f>
        <v>28780</v>
      </c>
      <c r="D13" s="101">
        <f>IF($A$2="Да",SUMIFS(Дистрибьюция!$D$2:$D$1510,Дистрибьюция!$A$2:$A$1510,"&gt;="&amp;D$8,Дистрибьюция!$A$2:$A$1510,"&lt;"&amp;E$8,Дистрибьюция!$I$2:$I$1510,Бюджет!$A$4),SUMIFS(Дистрибьюция!$D$2:$D$1510,Дистрибьюция!$A$2:$A$1510,"&gt;="&amp;D$8,Дистрибьюция!$A$2:$A$1510,"&lt;"&amp;E$8))</f>
        <v>27390</v>
      </c>
      <c r="E13" s="101">
        <f>IF($A$2="Да",SUMIFS(Дистрибьюция!$D$2:$D$1510,Дистрибьюция!$A$2:$A$1510,"&gt;="&amp;E$8,Дистрибьюция!$A$2:$A$1510,"&lt;"&amp;F$8,Дистрибьюция!$I$2:$I$1510,Бюджет!$A$4),SUMIFS(Дистрибьюция!$D$2:$D$1510,Дистрибьюция!$A$2:$A$1510,"&gt;="&amp;E$8,Дистрибьюция!$A$2:$A$1510,"&lt;"&amp;F$8))</f>
        <v>21850</v>
      </c>
      <c r="F13" s="101">
        <f>IF($A$2="Да",SUMIFS(Дистрибьюция!$D$2:$D$1510,Дистрибьюция!$A$2:$A$1510,"&gt;="&amp;F$8,Дистрибьюция!$A$2:$A$1510,"&lt;"&amp;G$8,Дистрибьюция!$I$2:$I$1510,Бюджет!$A$4),SUMIFS(Дистрибьюция!$D$2:$D$1510,Дистрибьюция!$A$2:$A$1510,"&gt;="&amp;F$8,Дистрибьюция!$A$2:$A$1510,"&lt;"&amp;G$8))</f>
        <v>43160</v>
      </c>
      <c r="G13" s="101">
        <f>IF($A$2="Да",SUMIFS(Дистрибьюция!$D$2:$D$1510,Дистрибьюция!$A$2:$A$1510,"&gt;="&amp;G$8,Дистрибьюция!$A$2:$A$1510,"&lt;"&amp;H$8,Дистрибьюция!$I$2:$I$1510,Бюджет!$A$4),SUMIFS(Дистрибьюция!$D$2:$D$1510,Дистрибьюция!$A$2:$A$1510,"&gt;="&amp;G$8,Дистрибьюция!$A$2:$A$1510,"&lt;"&amp;H$8))</f>
        <v>40911</v>
      </c>
      <c r="H13" s="101">
        <f>IF($A$2="Да",SUMIFS(Дистрибьюция!$D$2:$D$1510,Дистрибьюция!$A$2:$A$1510,"&gt;="&amp;H$8,Дистрибьюция!$A$2:$A$1510,"&lt;"&amp;I$8,Дистрибьюция!$I$2:$I$1510,Бюджет!$A$4),SUMIFS(Дистрибьюция!$D$2:$D$1510,Дистрибьюция!$A$2:$A$1510,"&gt;="&amp;H$8,Дистрибьюция!$A$2:$A$1510,"&lt;"&amp;I$8))</f>
        <v>62473</v>
      </c>
      <c r="I13" s="101">
        <f>IF($A$2="Да",SUMIFS(Дистрибьюция!$D$2:$D$1510,Дистрибьюция!$A$2:$A$1510,"&gt;="&amp;I$8,Дистрибьюция!$A$2:$A$1510,"&lt;"&amp;J$8,Дистрибьюция!$I$2:$I$1510,Бюджет!$A$4),SUMIFS(Дистрибьюция!$D$2:$D$1510,Дистрибьюция!$A$2:$A$1510,"&gt;="&amp;I$8,Дистрибьюция!$A$2:$A$1510,"&lt;"&amp;J$8))</f>
        <v>20450</v>
      </c>
      <c r="J13" s="101">
        <f>IF($A$2="Да",SUMIFS(Дистрибьюция!$D$2:$D$1510,Дистрибьюция!$A$2:$A$1510,"&gt;="&amp;J$8,Дистрибьюция!$A$2:$A$1510,"&lt;"&amp;K$8,Дистрибьюция!$I$2:$I$1510,Бюджет!$A$4),SUMIFS(Дистрибьюция!$D$2:$D$1510,Дистрибьюция!$A$2:$A$1510,"&gt;="&amp;J$8,Дистрибьюция!$A$2:$A$1510,"&lt;"&amp;K$8))</f>
        <v>42325</v>
      </c>
      <c r="K13" s="101">
        <f>IF($A$2="Да",SUMIFS(Дистрибьюция!$D$2:$D$1510,Дистрибьюция!$A$2:$A$1510,"&gt;="&amp;K$8,Дистрибьюция!$A$2:$A$1510,"&lt;"&amp;L$8,Дистрибьюция!$I$2:$I$1510,Бюджет!$A$4),SUMIFS(Дистрибьюция!$D$2:$D$1510,Дистрибьюция!$A$2:$A$1510,"&gt;="&amp;K$8,Дистрибьюция!$A$2:$A$1510,"&lt;"&amp;L$8))</f>
        <v>17740</v>
      </c>
      <c r="L13" s="101">
        <f>IF($A$2="Да",SUMIFS(Дистрибьюция!$D$2:$D$1510,Дистрибьюция!$A$2:$A$1510,"&gt;="&amp;L$8,Дистрибьюция!$A$2:$A$1510,"&lt;"&amp;M$8,Дистрибьюция!$I$2:$I$1510,Бюджет!$A$4),SUMIFS(Дистрибьюция!$D$2:$D$1510,Дистрибьюция!$A$2:$A$1510,"&gt;="&amp;L$8,Дистрибьюция!$A$2:$A$1510,"&lt;"&amp;M$8))</f>
        <v>18370</v>
      </c>
      <c r="M13" s="101">
        <f>IF($A$2="Да",SUMIFS(Дистрибьюция!$D$2:$D$1510,Дистрибьюция!$A$2:$A$1510,"&gt;="&amp;M$8,Дистрибьюция!$A$2:$A$1510,"&lt;"&amp;N$8,Дистрибьюция!$I$2:$I$1510,Бюджет!$A$4),SUMIFS(Дистрибьюция!$D$2:$D$1510,Дистрибьюция!$A$2:$A$1510,"&gt;="&amp;M$8,Дистрибьюция!$A$2:$A$1510,"&lt;"&amp;N$8))</f>
        <v>18310</v>
      </c>
      <c r="N13" s="101">
        <f>IF($A$2="Да",SUMIFS(Дистрибьюция!$D$2:$D$1510,Дистрибьюция!$A$2:$A$1510,"&gt;="&amp;N$8,Дистрибьюция!$A$2:$A$1510,"&lt;"&amp;O$8,Дистрибьюция!$I$2:$I$1510,Бюджет!$A$4),SUMIFS(Дистрибьюция!$D$2:$D$1510,Дистрибьюция!$A$2:$A$1510,"&gt;="&amp;N$8,Дистрибьюция!$A$2:$A$1510,"&lt;"&amp;O$8))</f>
        <v>15380</v>
      </c>
      <c r="O13" s="101">
        <f>IF($A$2="Да",SUMIFS(Дистрибьюция!$D$2:$D$1510,Дистрибьюция!$A$2:$A$1510,"&gt;="&amp;O$8,Дистрибьюция!$A$2:$A$1510,"&lt;"&amp;P$8,Дистрибьюция!$I$2:$I$1510,Бюджет!$A$4),SUMIFS(Дистрибьюция!$D$2:$D$1510,Дистрибьюция!$A$2:$A$1510,"&gt;="&amp;O$8,Дистрибьюция!$A$2:$A$1510,"&lt;"&amp;P$8))</f>
        <v>25285</v>
      </c>
      <c r="P13" s="101">
        <f>IF($A$2="Да",SUMIFS(Дистрибьюция!$D$2:$D$1510,Дистрибьюция!$A$2:$A$1510,"&gt;="&amp;P$8,Дистрибьюция!$A$2:$A$1510,"&lt;"&amp;Q$8,Дистрибьюция!$I$2:$I$1510,Бюджет!$A$4),SUMIFS(Дистрибьюция!$D$2:$D$1510,Дистрибьюция!$A$2:$A$1510,"&gt;="&amp;P$8,Дистрибьюция!$A$2:$A$1510,"&lt;"&amp;Q$8))</f>
        <v>30550</v>
      </c>
      <c r="Q13" s="101">
        <f>IF($A$2="Да",SUMIFS(Дистрибьюция!$D$2:$D$1510,Дистрибьюция!$A$2:$A$1510,"&gt;="&amp;Q$8,Дистрибьюция!$A$2:$A$1510,"&lt;"&amp;R$8,Дистрибьюция!$I$2:$I$1510,Бюджет!$A$4),SUMIFS(Дистрибьюция!$D$2:$D$1510,Дистрибьюция!$A$2:$A$1510,"&gt;="&amp;Q$8,Дистрибьюция!$A$2:$A$1510,"&lt;"&amp;R$8))</f>
        <v>58758</v>
      </c>
      <c r="R13" s="101">
        <f>IF($A$2="Да",SUMIFS(Дистрибьюция!$D$2:$D$1510,Дистрибьюция!$A$2:$A$1510,"&gt;="&amp;R$8,Дистрибьюция!$A$2:$A$1510,"&lt;"&amp;S$8,Дистрибьюция!$I$2:$I$1510,Бюджет!$A$4),SUMIFS(Дистрибьюция!$D$2:$D$1510,Дистрибьюция!$A$2:$A$1510,"&gt;="&amp;R$8,Дистрибьюция!$A$2:$A$1510,"&lt;"&amp;S$8))</f>
        <v>43562</v>
      </c>
      <c r="S13" s="101">
        <f>IF($A$2="Да",SUMIFS(Дистрибьюция!$D$2:$D$1510,Дистрибьюция!$A$2:$A$1510,"&gt;="&amp;S$8,Дистрибьюция!$A$2:$A$1510,"&lt;"&amp;T$8,Дистрибьюция!$I$2:$I$1510,Бюджет!$A$4),SUMIFS(Дистрибьюция!$D$2:$D$1510,Дистрибьюция!$A$2:$A$1510,"&gt;="&amp;S$8,Дистрибьюция!$A$2:$A$1510,"&lt;"&amp;T$8))</f>
        <v>22265</v>
      </c>
      <c r="T13" s="101">
        <f>IF($A$2="Да",SUMIFS(Дистрибьюция!$D$2:$D$1510,Дистрибьюция!$A$2:$A$1510,"&gt;="&amp;T$8,Дистрибьюция!$A$2:$A$1510,"&lt;"&amp;U$8,Дистрибьюция!$I$2:$I$1510,Бюджет!$A$4),SUMIFS(Дистрибьюция!$D$2:$D$1510,Дистрибьюция!$A$2:$A$1510,"&gt;="&amp;T$8,Дистрибьюция!$A$2:$A$1510,"&lt;"&amp;U$8))</f>
        <v>34990</v>
      </c>
      <c r="U13" s="101">
        <f>IF($A$2="Да",SUMIFS(Дистрибьюция!$D$2:$D$1510,Дистрибьюция!$A$2:$A$1510,"&gt;="&amp;U$8,Дистрибьюция!$A$2:$A$1510,"&lt;"&amp;V$8,Дистрибьюция!$I$2:$I$1510,Бюджет!$A$4),SUMIFS(Дистрибьюция!$D$2:$D$1510,Дистрибьюция!$A$2:$A$1510,"&gt;="&amp;U$8,Дистрибьюция!$A$2:$A$1510,"&lt;"&amp;V$8))</f>
        <v>26963</v>
      </c>
      <c r="V13" s="101">
        <f>IF($A$2="Да",SUMIFS(Дистрибьюция!$D$2:$D$1510,Дистрибьюция!$A$2:$A$1510,"&gt;="&amp;V$8,Дистрибьюция!$A$2:$A$1510,"&lt;"&amp;W$8,Дистрибьюция!$I$2:$I$1510,Бюджет!$A$4),SUMIFS(Дистрибьюция!$D$2:$D$1510,Дистрибьюция!$A$2:$A$1510,"&gt;="&amp;V$8,Дистрибьюция!$A$2:$A$1510,"&lt;"&amp;W$8))</f>
        <v>32310</v>
      </c>
      <c r="W13" s="101">
        <f>IF($A$2="Да",SUMIFS(Дистрибьюция!$D$2:$D$1510,Дистрибьюция!$A$2:$A$1510,"&gt;="&amp;W$8,Дистрибьюция!$A$2:$A$1510,"&lt;"&amp;X$8,Дистрибьюция!$I$2:$I$1510,Бюджет!$A$4),SUMIFS(Дистрибьюция!$D$2:$D$1510,Дистрибьюция!$A$2:$A$1510,"&gt;="&amp;W$8,Дистрибьюция!$A$2:$A$1510,"&lt;"&amp;X$8))</f>
        <v>25060</v>
      </c>
      <c r="X13" s="101">
        <f>IF($A$2="Да",SUMIFS(Дистрибьюция!$D$2:$D$1510,Дистрибьюция!$A$2:$A$1510,"&gt;="&amp;X$8,Дистрибьюция!$A$2:$A$1510,"&lt;"&amp;Y$8,Дистрибьюция!$I$2:$I$1510,Бюджет!$A$4),SUMIFS(Дистрибьюция!$D$2:$D$1510,Дистрибьюция!$A$2:$A$1510,"&gt;="&amp;X$8,Дистрибьюция!$A$2:$A$1510,"&lt;"&amp;Y$8))</f>
        <v>4920</v>
      </c>
      <c r="Y13" s="101">
        <f>IF($A$2="Да",SUMIFS(Дистрибьюция!$D$2:$D$1510,Дистрибьюция!$A$2:$A$1510,"&gt;="&amp;Y$8,Дистрибьюция!$A$2:$A$1510,"&lt;"&amp;Z$8,Дистрибьюция!$I$2:$I$1510,Бюджет!$A$4),SUMIFS(Дистрибьюция!$D$2:$D$1510,Дистрибьюция!$A$2:$A$1510,"&gt;="&amp;Y$8,Дистрибьюция!$A$2:$A$1510,"&lt;"&amp;Z$8))</f>
        <v>0</v>
      </c>
      <c r="Z13" s="101">
        <f>IF($A$2="Да",SUMIFS(Дистрибьюция!$D$2:$D$1510,Дистрибьюция!$A$2:$A$1510,"&gt;="&amp;Z$8,Дистрибьюция!$A$2:$A$1510,"&lt;"&amp;AA$8,Дистрибьюция!$I$2:$I$1510,Бюджет!$A$4),SUMIFS(Дистрибьюция!$D$2:$D$1510,Дистрибьюция!$A$2:$A$1510,"&gt;="&amp;Z$8,Дистрибьюция!$A$2:$A$1510,"&lt;"&amp;AA$8))</f>
        <v>0</v>
      </c>
    </row>
    <row r="14" spans="1:26" ht="15.75" x14ac:dyDescent="0.25">
      <c r="A14" s="102" t="s">
        <v>20</v>
      </c>
      <c r="B14" s="101">
        <f>IF($A$2="Да",SUMIFS(Мастерклассы!$D$2:$D$1510,Мастерклассы!$A$2:$A$1510,"&gt;="&amp;B$8,Мастерклассы!$A$2:$A$1510,"&lt;"&amp;C$8,Мастерклассы!$I$2:$I$1510,Бюджет!$A$4),SUMIFS(Мастерклассы!$D$2:$D$1510,Мастерклассы!$A$2:$A$1510,"&gt;="&amp;B$8,Мастерклассы!$A$2:$A$1510,"&lt;"&amp;C$8))</f>
        <v>0</v>
      </c>
      <c r="C14" s="101">
        <f>IF($A$2="Да",SUMIFS(Мастерклассы!$D$2:$D$1510,Мастерклассы!$A$2:$A$1510,"&gt;="&amp;C$8,Мастерклассы!$A$2:$A$1510,"&lt;"&amp;D$8,Мастерклассы!$I$2:$I$1510,Бюджет!$A$4),SUMIFS(Мастерклассы!$D$2:$D$1510,Мастерклассы!$A$2:$A$1510,"&gt;="&amp;C$8,Мастерклассы!$A$2:$A$1510,"&lt;"&amp;D$8))</f>
        <v>0</v>
      </c>
      <c r="D14" s="101">
        <f>IF($A$2="Да",SUMIFS(Мастерклассы!$D$2:$D$1510,Мастерклассы!$A$2:$A$1510,"&gt;="&amp;D$8,Мастерклассы!$A$2:$A$1510,"&lt;"&amp;E$8,Мастерклассы!$I$2:$I$1510,Бюджет!$A$4),SUMIFS(Мастерклассы!$D$2:$D$1510,Мастерклассы!$A$2:$A$1510,"&gt;="&amp;D$8,Мастерклассы!$A$2:$A$1510,"&lt;"&amp;E$8))</f>
        <v>0</v>
      </c>
      <c r="E14" s="101">
        <f>IF($A$2="Да",SUMIFS(Мастерклассы!$D$2:$D$1510,Мастерклассы!$A$2:$A$1510,"&gt;="&amp;E$8,Мастерклассы!$A$2:$A$1510,"&lt;"&amp;F$8,Мастерклассы!$I$2:$I$1510,Бюджет!$A$4),SUMIFS(Мастерклассы!$D$2:$D$1510,Мастерклассы!$A$2:$A$1510,"&gt;="&amp;E$8,Мастерклассы!$A$2:$A$1510,"&lt;"&amp;F$8))</f>
        <v>0</v>
      </c>
      <c r="F14" s="101">
        <f>IF($A$2="Да",SUMIFS(Мастерклассы!$D$2:$D$1510,Мастерклассы!$A$2:$A$1510,"&gt;="&amp;F$8,Мастерклассы!$A$2:$A$1510,"&lt;"&amp;G$8,Мастерклассы!$I$2:$I$1510,Бюджет!$A$4),SUMIFS(Мастерклассы!$D$2:$D$1510,Мастерклассы!$A$2:$A$1510,"&gt;="&amp;F$8,Мастерклассы!$A$2:$A$1510,"&lt;"&amp;G$8))</f>
        <v>0</v>
      </c>
      <c r="G14" s="101">
        <f>IF($A$2="Да",SUMIFS(Мастерклассы!$D$2:$D$1510,Мастерклассы!$A$2:$A$1510,"&gt;="&amp;G$8,Мастерклассы!$A$2:$A$1510,"&lt;"&amp;H$8,Мастерклассы!$I$2:$I$1510,Бюджет!$A$4),SUMIFS(Мастерклассы!$D$2:$D$1510,Мастерклассы!$A$2:$A$1510,"&gt;="&amp;G$8,Мастерклассы!$A$2:$A$1510,"&lt;"&amp;H$8))</f>
        <v>0</v>
      </c>
      <c r="H14" s="101">
        <f>IF($A$2="Да",SUMIFS(Мастерклассы!$D$2:$D$1510,Мастерклассы!$A$2:$A$1510,"&gt;="&amp;H$8,Мастерклассы!$A$2:$A$1510,"&lt;"&amp;I$8,Мастерклассы!$I$2:$I$1510,Бюджет!$A$4),SUMIFS(Мастерклассы!$D$2:$D$1510,Мастерклассы!$A$2:$A$1510,"&gt;="&amp;H$8,Мастерклассы!$A$2:$A$1510,"&lt;"&amp;I$8))</f>
        <v>0</v>
      </c>
      <c r="I14" s="101">
        <f>IF($A$2="Да",SUMIFS(Мастерклассы!$D$2:$D$1510,Мастерклассы!$A$2:$A$1510,"&gt;="&amp;I$8,Мастерклассы!$A$2:$A$1510,"&lt;"&amp;J$8,Мастерклассы!$I$2:$I$1510,Бюджет!$A$4),SUMIFS(Мастерклассы!$D$2:$D$1510,Мастерклассы!$A$2:$A$1510,"&gt;="&amp;I$8,Мастерклассы!$A$2:$A$1510,"&lt;"&amp;J$8))</f>
        <v>0</v>
      </c>
      <c r="J14" s="101">
        <f>IF($A$2="Да",SUMIFS(Мастерклассы!$D$2:$D$1510,Мастерклассы!$A$2:$A$1510,"&gt;="&amp;J$8,Мастерклассы!$A$2:$A$1510,"&lt;"&amp;K$8,Мастерклассы!$I$2:$I$1510,Бюджет!$A$4),SUMIFS(Мастерклассы!$D$2:$D$1510,Мастерклассы!$A$2:$A$1510,"&gt;="&amp;J$8,Мастерклассы!$A$2:$A$1510,"&lt;"&amp;K$8))</f>
        <v>0</v>
      </c>
      <c r="K14" s="101">
        <f>IF($A$2="Да",SUMIFS(Мастерклассы!$D$2:$D$1510,Мастерклассы!$A$2:$A$1510,"&gt;="&amp;K$8,Мастерклассы!$A$2:$A$1510,"&lt;"&amp;L$8,Мастерклассы!$I$2:$I$1510,Бюджет!$A$4),SUMIFS(Мастерклассы!$D$2:$D$1510,Мастерклассы!$A$2:$A$1510,"&gt;="&amp;K$8,Мастерклассы!$A$2:$A$1510,"&lt;"&amp;L$8))</f>
        <v>0</v>
      </c>
      <c r="L14" s="101">
        <f>IF($A$2="Да",SUMIFS(Мастерклассы!$D$2:$D$1510,Мастерклассы!$A$2:$A$1510,"&gt;="&amp;L$8,Мастерклассы!$A$2:$A$1510,"&lt;"&amp;M$8,Мастерклассы!$I$2:$I$1510,Бюджет!$A$4),SUMIFS(Мастерклассы!$D$2:$D$1510,Мастерклассы!$A$2:$A$1510,"&gt;="&amp;L$8,Мастерклассы!$A$2:$A$1510,"&lt;"&amp;M$8))</f>
        <v>0</v>
      </c>
      <c r="M14" s="101">
        <f>IF($A$2="Да",SUMIFS(Мастерклассы!$D$2:$D$1510,Мастерклассы!$A$2:$A$1510,"&gt;="&amp;M$8,Мастерклассы!$A$2:$A$1510,"&lt;"&amp;N$8,Мастерклассы!$I$2:$I$1510,Бюджет!$A$4),SUMIFS(Мастерклассы!$D$2:$D$1510,Мастерклассы!$A$2:$A$1510,"&gt;="&amp;M$8,Мастерклассы!$A$2:$A$1510,"&lt;"&amp;N$8))</f>
        <v>0</v>
      </c>
      <c r="N14" s="101">
        <f>IF($A$2="Да",SUMIFS(Мастерклассы!$D$2:$D$1510,Мастерклассы!$A$2:$A$1510,"&gt;="&amp;N$8,Мастерклассы!$A$2:$A$1510,"&lt;"&amp;O$8,Мастерклассы!$I$2:$I$1510,Бюджет!$A$4),SUMIFS(Мастерклассы!$D$2:$D$1510,Мастерклассы!$A$2:$A$1510,"&gt;="&amp;N$8,Мастерклассы!$A$2:$A$1510,"&lt;"&amp;O$8))</f>
        <v>0</v>
      </c>
      <c r="O14" s="101">
        <f>IF($A$2="Да",SUMIFS(Мастерклассы!$D$2:$D$1510,Мастерклассы!$A$2:$A$1510,"&gt;="&amp;O$8,Мастерклассы!$A$2:$A$1510,"&lt;"&amp;P$8,Мастерклассы!$I$2:$I$1510,Бюджет!$A$4),SUMIFS(Мастерклассы!$D$2:$D$1510,Мастерклассы!$A$2:$A$1510,"&gt;="&amp;O$8,Мастерклассы!$A$2:$A$1510,"&lt;"&amp;P$8))</f>
        <v>0</v>
      </c>
      <c r="P14" s="101">
        <f>IF($A$2="Да",SUMIFS(Мастерклассы!$D$2:$D$1510,Мастерклассы!$A$2:$A$1510,"&gt;="&amp;P$8,Мастерклассы!$A$2:$A$1510,"&lt;"&amp;Q$8,Мастерклассы!$I$2:$I$1510,Бюджет!$A$4),SUMIFS(Мастерклассы!$D$2:$D$1510,Мастерклассы!$A$2:$A$1510,"&gt;="&amp;P$8,Мастерклассы!$A$2:$A$1510,"&lt;"&amp;Q$8))</f>
        <v>0</v>
      </c>
      <c r="Q14" s="101">
        <f>IF($A$2="Да",SUMIFS(Мастерклассы!$D$2:$D$1510,Мастерклассы!$A$2:$A$1510,"&gt;="&amp;Q$8,Мастерклассы!$A$2:$A$1510,"&lt;"&amp;R$8,Мастерклассы!$I$2:$I$1510,Бюджет!$A$4),SUMIFS(Мастерклассы!$D$2:$D$1510,Мастерклассы!$A$2:$A$1510,"&gt;="&amp;Q$8,Мастерклассы!$A$2:$A$1510,"&lt;"&amp;R$8))</f>
        <v>0</v>
      </c>
      <c r="R14" s="101">
        <f>IF($A$2="Да",SUMIFS(Мастерклассы!$D$2:$D$1510,Мастерклассы!$A$2:$A$1510,"&gt;="&amp;R$8,Мастерклассы!$A$2:$A$1510,"&lt;"&amp;S$8,Мастерклассы!$I$2:$I$1510,Бюджет!$A$4),SUMIFS(Мастерклассы!$D$2:$D$1510,Мастерклассы!$A$2:$A$1510,"&gt;="&amp;R$8,Мастерклассы!$A$2:$A$1510,"&lt;"&amp;S$8))</f>
        <v>0</v>
      </c>
      <c r="S14" s="101">
        <f>IF($A$2="Да",SUMIFS(Мастерклассы!$D$2:$D$1510,Мастерклассы!$A$2:$A$1510,"&gt;="&amp;S$8,Мастерклассы!$A$2:$A$1510,"&lt;"&amp;T$8,Мастерклассы!$I$2:$I$1510,Бюджет!$A$4),SUMIFS(Мастерклассы!$D$2:$D$1510,Мастерклассы!$A$2:$A$1510,"&gt;="&amp;S$8,Мастерклассы!$A$2:$A$1510,"&lt;"&amp;T$8))</f>
        <v>0</v>
      </c>
      <c r="T14" s="101">
        <f>IF($A$2="Да",SUMIFS(Мастерклассы!$D$2:$D$1510,Мастерклассы!$A$2:$A$1510,"&gt;="&amp;T$8,Мастерклассы!$A$2:$A$1510,"&lt;"&amp;U$8,Мастерклассы!$I$2:$I$1510,Бюджет!$A$4),SUMIFS(Мастерклассы!$D$2:$D$1510,Мастерклассы!$A$2:$A$1510,"&gt;="&amp;T$8,Мастерклассы!$A$2:$A$1510,"&lt;"&amp;U$8))</f>
        <v>0</v>
      </c>
      <c r="U14" s="101">
        <f>IF($A$2="Да",SUMIFS(Мастерклассы!$D$2:$D$1510,Мастерклассы!$A$2:$A$1510,"&gt;="&amp;U$8,Мастерклассы!$A$2:$A$1510,"&lt;"&amp;V$8,Мастерклассы!$I$2:$I$1510,Бюджет!$A$4),SUMIFS(Мастерклассы!$D$2:$D$1510,Мастерклассы!$A$2:$A$1510,"&gt;="&amp;U$8,Мастерклассы!$A$2:$A$1510,"&lt;"&amp;V$8))</f>
        <v>0</v>
      </c>
      <c r="V14" s="101">
        <f>IF($A$2="Да",SUMIFS(Мастерклассы!$D$2:$D$1510,Мастерклассы!$A$2:$A$1510,"&gt;="&amp;V$8,Мастерклассы!$A$2:$A$1510,"&lt;"&amp;W$8,Мастерклассы!$I$2:$I$1510,Бюджет!$A$4),SUMIFS(Мастерклассы!$D$2:$D$1510,Мастерклассы!$A$2:$A$1510,"&gt;="&amp;V$8,Мастерклассы!$A$2:$A$1510,"&lt;"&amp;W$8))</f>
        <v>0</v>
      </c>
      <c r="W14" s="101">
        <f>IF($A$2="Да",SUMIFS(Мастерклассы!$D$2:$D$1510,Мастерклассы!$A$2:$A$1510,"&gt;="&amp;W$8,Мастерклассы!$A$2:$A$1510,"&lt;"&amp;X$8,Мастерклассы!$I$2:$I$1510,Бюджет!$A$4),SUMIFS(Мастерклассы!$D$2:$D$1510,Мастерклассы!$A$2:$A$1510,"&gt;="&amp;W$8,Мастерклассы!$A$2:$A$1510,"&lt;"&amp;X$8))</f>
        <v>0</v>
      </c>
      <c r="X14" s="101">
        <f>IF($A$2="Да",SUMIFS(Мастерклассы!$D$2:$D$1510,Мастерклассы!$A$2:$A$1510,"&gt;="&amp;X$8,Мастерклассы!$A$2:$A$1510,"&lt;"&amp;Y$8,Мастерклассы!$I$2:$I$1510,Бюджет!$A$4),SUMIFS(Мастерклассы!$D$2:$D$1510,Мастерклассы!$A$2:$A$1510,"&gt;="&amp;X$8,Мастерклассы!$A$2:$A$1510,"&lt;"&amp;Y$8))</f>
        <v>0</v>
      </c>
      <c r="Y14" s="101">
        <f>IF($A$2="Да",SUMIFS(Мастерклассы!$D$2:$D$1510,Мастерклассы!$A$2:$A$1510,"&gt;="&amp;Y$8,Мастерклассы!$A$2:$A$1510,"&lt;"&amp;Z$8,Мастерклассы!$I$2:$I$1510,Бюджет!$A$4),SUMIFS(Мастерклассы!$D$2:$D$1510,Мастерклассы!$A$2:$A$1510,"&gt;="&amp;Y$8,Мастерклассы!$A$2:$A$1510,"&lt;"&amp;Z$8))</f>
        <v>0</v>
      </c>
      <c r="Z14" s="101">
        <f>IF($A$2="Да",SUMIFS(Мастерклассы!$D$2:$D$1510,Мастерклассы!$A$2:$A$1510,"&gt;="&amp;Z$8,Мастерклассы!$A$2:$A$1510,"&lt;"&amp;AA$8,Мастерклассы!$I$2:$I$1510,Бюджет!$A$4),SUMIFS(Мастерклассы!$D$2:$D$1510,Мастерклассы!$A$2:$A$1510,"&gt;="&amp;Z$8,Мастерклассы!$A$2:$A$1510,"&lt;"&amp;AA$8))</f>
        <v>0</v>
      </c>
    </row>
    <row r="15" spans="1:26" ht="15.75" x14ac:dyDescent="0.25">
      <c r="A15" s="117" t="s">
        <v>1047</v>
      </c>
      <c r="B15" s="118">
        <f>SUM(B10:B14)</f>
        <v>942405</v>
      </c>
      <c r="C15" s="118">
        <f>SUM(C10:C14)</f>
        <v>1036380</v>
      </c>
      <c r="D15" s="118">
        <f>SUM(D10:D14)</f>
        <v>1124491</v>
      </c>
      <c r="E15" s="118">
        <f t="shared" ref="E15:L15" si="0">SUM(E10:E14)</f>
        <v>616274</v>
      </c>
      <c r="F15" s="118">
        <f t="shared" si="0"/>
        <v>724247</v>
      </c>
      <c r="G15" s="118">
        <f t="shared" si="0"/>
        <v>1118550</v>
      </c>
      <c r="H15" s="118">
        <f t="shared" si="0"/>
        <v>1365892</v>
      </c>
      <c r="I15" s="118">
        <f t="shared" si="0"/>
        <v>877212</v>
      </c>
      <c r="J15" s="118">
        <f t="shared" si="0"/>
        <v>1010374</v>
      </c>
      <c r="K15" s="118">
        <f t="shared" si="0"/>
        <v>1027202</v>
      </c>
      <c r="L15" s="118">
        <f t="shared" si="0"/>
        <v>1507251</v>
      </c>
      <c r="M15" s="118">
        <f t="shared" ref="M15:U15" si="1">SUM(M10:M14)</f>
        <v>1720602.5</v>
      </c>
      <c r="N15" s="118">
        <f t="shared" si="1"/>
        <v>1592409.5</v>
      </c>
      <c r="O15" s="118">
        <f t="shared" si="1"/>
        <v>1393125.5</v>
      </c>
      <c r="P15" s="118">
        <f t="shared" si="1"/>
        <v>1524498.1</v>
      </c>
      <c r="Q15" s="118">
        <f t="shared" si="1"/>
        <v>1490782.75</v>
      </c>
      <c r="R15" s="118">
        <f t="shared" si="1"/>
        <v>1307934</v>
      </c>
      <c r="S15" s="118">
        <f t="shared" si="1"/>
        <v>1420324.5</v>
      </c>
      <c r="T15" s="118">
        <f t="shared" si="1"/>
        <v>1799016.75</v>
      </c>
      <c r="U15" s="118">
        <f t="shared" si="1"/>
        <v>1257694.5</v>
      </c>
      <c r="V15" s="118">
        <f t="shared" ref="V15:W15" si="2">SUM(V10:V14)</f>
        <v>1647443</v>
      </c>
      <c r="W15" s="118">
        <f t="shared" si="2"/>
        <v>1405953.25</v>
      </c>
      <c r="X15" s="118">
        <f t="shared" ref="X15:Y15" si="3">SUM(X10:X14)</f>
        <v>437014</v>
      </c>
      <c r="Y15" s="118">
        <f t="shared" si="3"/>
        <v>31098.5</v>
      </c>
      <c r="Z15" s="118">
        <f t="shared" ref="Z15" si="4">SUM(Z10:Z14)</f>
        <v>0</v>
      </c>
    </row>
    <row r="16" spans="1:26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Y16" s="2"/>
    </row>
    <row r="17" spans="1:26" ht="16.5" thickBot="1" x14ac:dyDescent="0.3">
      <c r="A17" s="108" t="s">
        <v>1223</v>
      </c>
      <c r="B17" s="110" t="s">
        <v>11</v>
      </c>
      <c r="C17" s="110" t="s">
        <v>12</v>
      </c>
      <c r="D17" s="110" t="s">
        <v>13</v>
      </c>
      <c r="E17" s="110" t="s">
        <v>1042</v>
      </c>
      <c r="F17" s="110" t="s">
        <v>1043</v>
      </c>
      <c r="G17" s="110" t="s">
        <v>35</v>
      </c>
      <c r="H17" s="110" t="s">
        <v>36</v>
      </c>
      <c r="I17" s="110" t="s">
        <v>37</v>
      </c>
      <c r="J17" s="110" t="s">
        <v>38</v>
      </c>
      <c r="K17" s="110" t="s">
        <v>39</v>
      </c>
      <c r="L17" s="110" t="s">
        <v>40</v>
      </c>
      <c r="M17" s="110" t="s">
        <v>41</v>
      </c>
      <c r="N17" s="110" t="s">
        <v>11</v>
      </c>
      <c r="O17" s="110" t="s">
        <v>12</v>
      </c>
      <c r="P17" s="110" t="s">
        <v>13</v>
      </c>
      <c r="Q17" s="110" t="s">
        <v>1042</v>
      </c>
      <c r="R17" s="110" t="s">
        <v>1043</v>
      </c>
      <c r="S17" s="110" t="s">
        <v>35</v>
      </c>
      <c r="T17" s="110" t="s">
        <v>36</v>
      </c>
      <c r="U17" s="110" t="s">
        <v>37</v>
      </c>
      <c r="V17" s="110" t="s">
        <v>38</v>
      </c>
      <c r="W17" s="110" t="s">
        <v>39</v>
      </c>
      <c r="X17" s="110" t="s">
        <v>40</v>
      </c>
      <c r="Y17" s="110" t="s">
        <v>41</v>
      </c>
      <c r="Z17" s="110" t="s">
        <v>11</v>
      </c>
    </row>
    <row r="18" spans="1:26" ht="15.75" x14ac:dyDescent="0.25">
      <c r="A18" s="99"/>
      <c r="B18" s="100" t="s">
        <v>15</v>
      </c>
      <c r="C18" s="111" t="s">
        <v>15</v>
      </c>
      <c r="D18" s="100" t="s">
        <v>15</v>
      </c>
      <c r="E18" s="111" t="s">
        <v>15</v>
      </c>
      <c r="F18" s="100" t="s">
        <v>15</v>
      </c>
      <c r="G18" s="111" t="s">
        <v>15</v>
      </c>
      <c r="H18" s="100" t="s">
        <v>15</v>
      </c>
      <c r="I18" s="111" t="s">
        <v>15</v>
      </c>
      <c r="J18" s="100" t="s">
        <v>15</v>
      </c>
      <c r="K18" s="111" t="s">
        <v>15</v>
      </c>
      <c r="L18" s="100" t="s">
        <v>15</v>
      </c>
      <c r="M18" s="111" t="s">
        <v>15</v>
      </c>
      <c r="N18" s="100" t="s">
        <v>15</v>
      </c>
      <c r="O18" s="111" t="s">
        <v>15</v>
      </c>
      <c r="P18" s="111" t="s">
        <v>15</v>
      </c>
      <c r="Q18" s="111" t="s">
        <v>15</v>
      </c>
      <c r="R18" s="111" t="s">
        <v>15</v>
      </c>
      <c r="S18" s="111" t="s">
        <v>15</v>
      </c>
      <c r="T18" s="111" t="s">
        <v>15</v>
      </c>
      <c r="U18" s="111" t="s">
        <v>15</v>
      </c>
      <c r="V18" s="111" t="s">
        <v>15</v>
      </c>
      <c r="W18" s="111" t="s">
        <v>15</v>
      </c>
      <c r="X18" s="111" t="s">
        <v>15</v>
      </c>
      <c r="Y18" s="111" t="s">
        <v>15</v>
      </c>
      <c r="Z18" s="111" t="s">
        <v>15</v>
      </c>
    </row>
    <row r="19" spans="1:26" ht="15.75" x14ac:dyDescent="0.25">
      <c r="A19" s="102" t="s">
        <v>23</v>
      </c>
      <c r="B19" s="101">
        <f>IF($A$2="Да",SUMIFS(ЗП!$D$2:$D$5010,ЗП!$A$2:$A$5010,"&gt;="&amp;B$8,ЗП!$A$2:$A$5010,"&lt;"&amp;C$8,ЗП!$I$2:$I$5010,Бюджет!$A$4),SUMIFS(ЗП!$D$2:$D$5010,ЗП!$A$2:$A$5010,"&gt;="&amp;B$8,ЗП!$A$2:$A$5010,"&lt;"&amp;C$8))</f>
        <v>415216</v>
      </c>
      <c r="C19" s="101">
        <f>IF($A$2="Да",SUMIFS(ЗП!$D$2:$D$5010,ЗП!$A$2:$A$5010,"&gt;="&amp;C$8,ЗП!$A$2:$A$5010,"&lt;"&amp;D$8,ЗП!$I$2:$I$5010,Бюджет!$A$4),SUMIFS(ЗП!$D$2:$D$5010,ЗП!$A$2:$A$5010,"&gt;="&amp;C$8,ЗП!$A$2:$A$5010,"&lt;"&amp;D$8))</f>
        <v>343225</v>
      </c>
      <c r="D19" s="101">
        <f>IF($A$2="Да",SUMIFS(ЗП!$D$2:$D$5010,ЗП!$A$2:$A$5010,"&gt;="&amp;D$8,ЗП!$A$2:$A$5010,"&lt;"&amp;E$8,ЗП!$I$2:$I$5010,Бюджет!$A$4),SUMIFS(ЗП!$D$2:$D$5010,ЗП!$A$2:$A$5010,"&gt;="&amp;D$8,ЗП!$A$2:$A$5010,"&lt;"&amp;E$8))</f>
        <v>460808</v>
      </c>
      <c r="E19" s="101">
        <f>IF($A$2="Да",SUMIFS(ЗП!$D$2:$D$5010,ЗП!$A$2:$A$5010,"&gt;="&amp;E$8,ЗП!$A$2:$A$5010,"&lt;"&amp;F$8,ЗП!$I$2:$I$5010,Бюджет!$A$4),SUMIFS(ЗП!$D$2:$D$5010,ЗП!$A$2:$A$5010,"&gt;="&amp;E$8,ЗП!$A$2:$A$5010,"&lt;"&amp;F$8))</f>
        <v>427894</v>
      </c>
      <c r="F19" s="101">
        <f>IF($A$2="Да",SUMIFS(ЗП!$D$2:$D$5010,ЗП!$A$2:$A$5010,"&gt;="&amp;F$8,ЗП!$A$2:$A$5010,"&lt;"&amp;G$8,ЗП!$I$2:$I$5010,Бюджет!$A$4),SUMIFS(ЗП!$D$2:$D$5010,ЗП!$A$2:$A$5010,"&gt;="&amp;F$8,ЗП!$A$2:$A$5010,"&lt;"&amp;G$8))</f>
        <v>383162</v>
      </c>
      <c r="G19" s="101">
        <f>IF($A$2="Да",SUMIFS(ЗП!$D$2:$D$5010,ЗП!$A$2:$A$5010,"&gt;="&amp;G$8,ЗП!$A$2:$A$5010,"&lt;"&amp;H$8,ЗП!$I$2:$I$5010,Бюджет!$A$4),SUMIFS(ЗП!$D$2:$D$5010,ЗП!$A$2:$A$5010,"&gt;="&amp;G$8,ЗП!$A$2:$A$5010,"&lt;"&amp;H$8))</f>
        <v>464452</v>
      </c>
      <c r="H19" s="101">
        <f>IF($A$2="Да",SUMIFS(ЗП!$D$2:$D$5010,ЗП!$A$2:$A$5010,"&gt;="&amp;H$8,ЗП!$A$2:$A$5010,"&lt;"&amp;I$8,ЗП!$I$2:$I$5010,Бюджет!$A$4),SUMIFS(ЗП!$D$2:$D$5010,ЗП!$A$2:$A$5010,"&gt;="&amp;H$8,ЗП!$A$2:$A$5010,"&lt;"&amp;I$8))</f>
        <v>501543</v>
      </c>
      <c r="I19" s="101">
        <f>IF($A$2="Да",SUMIFS(ЗП!$D$2:$D$5010,ЗП!$A$2:$A$5010,"&gt;="&amp;I$8,ЗП!$A$2:$A$5010,"&lt;"&amp;J$8,ЗП!$I$2:$I$5010,Бюджет!$A$4),SUMIFS(ЗП!$D$2:$D$5010,ЗП!$A$2:$A$5010,"&gt;="&amp;I$8,ЗП!$A$2:$A$5010,"&lt;"&amp;J$8))</f>
        <v>449149</v>
      </c>
      <c r="J19" s="101">
        <f>IF($A$2="Да",SUMIFS(ЗП!$D$2:$D$5010,ЗП!$A$2:$A$5010,"&gt;="&amp;J$8,ЗП!$A$2:$A$5010,"&lt;"&amp;K$8,ЗП!$I$2:$I$5010,Бюджет!$A$4),SUMIFS(ЗП!$D$2:$D$5010,ЗП!$A$2:$A$5010,"&gt;="&amp;J$8,ЗП!$A$2:$A$5010,"&lt;"&amp;K$8))</f>
        <v>562048</v>
      </c>
      <c r="K19" s="101">
        <f>IF($A$2="Да",SUMIFS(ЗП!$D$2:$D$5010,ЗП!$A$2:$A$5010,"&gt;="&amp;K$8,ЗП!$A$2:$A$5010,"&lt;"&amp;L$8,ЗП!$I$2:$I$5010,Бюджет!$A$4),SUMIFS(ЗП!$D$2:$D$5010,ЗП!$A$2:$A$5010,"&gt;="&amp;K$8,ЗП!$A$2:$A$5010,"&lt;"&amp;L$8))</f>
        <v>718524</v>
      </c>
      <c r="L19" s="101">
        <f>IF($A$2="Да",SUMIFS(ЗП!$D$2:$D$5010,ЗП!$A$2:$A$5010,"&gt;="&amp;L$8,ЗП!$A$2:$A$5010,"&lt;"&amp;M$8,ЗП!$I$2:$I$5010,Бюджет!$A$4),SUMIFS(ЗП!$D$2:$D$5010,ЗП!$A$2:$A$5010,"&gt;="&amp;L$8,ЗП!$A$2:$A$5010,"&lt;"&amp;M$8))</f>
        <v>749072</v>
      </c>
      <c r="M19" s="101">
        <f>IF($A$2="Да",SUMIFS(ЗП!$D$2:$D$5010,ЗП!$A$2:$A$5010,"&gt;="&amp;M$8,ЗП!$A$2:$A$5010,"&lt;"&amp;N$8,ЗП!$I$2:$I$5010,Бюджет!$A$4),SUMIFS(ЗП!$D$2:$D$5010,ЗП!$A$2:$A$5010,"&gt;="&amp;M$8,ЗП!$A$2:$A$5010,"&lt;"&amp;N$8))</f>
        <v>826478</v>
      </c>
      <c r="N19" s="101">
        <f>IF($A$2="Да",SUMIFS(ЗП!$D$2:$D$5010,ЗП!$A$2:$A$5010,"&gt;="&amp;N$8,ЗП!$A$2:$A$5010,"&lt;"&amp;O$8,ЗП!$I$2:$I$5010,Бюджет!$A$4),SUMIFS(ЗП!$D$2:$D$5010,ЗП!$A$2:$A$5010,"&gt;="&amp;N$8,ЗП!$A$2:$A$5010,"&lt;"&amp;O$8))</f>
        <v>796748</v>
      </c>
      <c r="O19" s="101">
        <f>IF($A$2="Да",SUMIFS(ЗП!$D$2:$D$5010,ЗП!$A$2:$A$5010,"&gt;="&amp;O$8,ЗП!$A$2:$A$5010,"&lt;"&amp;P$8,ЗП!$I$2:$I$5010,Бюджет!$A$4),SUMIFS(ЗП!$D$2:$D$5010,ЗП!$A$2:$A$5010,"&gt;="&amp;O$8,ЗП!$A$2:$A$5010,"&lt;"&amp;P$8))</f>
        <v>809786</v>
      </c>
      <c r="P19" s="101">
        <f>IF($A$2="Да",SUMIFS(ЗП!$D$2:$D$5010,ЗП!$A$2:$A$5010,"&gt;="&amp;P$8,ЗП!$A$2:$A$5010,"&lt;"&amp;Q$8,ЗП!$I$2:$I$5010,Бюджет!$A$4),SUMIFS(ЗП!$D$2:$D$5010,ЗП!$A$2:$A$5010,"&gt;="&amp;P$8,ЗП!$A$2:$A$5010,"&lt;"&amp;Q$8))</f>
        <v>961341</v>
      </c>
      <c r="Q19" s="101">
        <f>IF($A$2="Да",SUMIFS(ЗП!$D$2:$D$5010,ЗП!$A$2:$A$5010,"&gt;="&amp;Q$8,ЗП!$A$2:$A$5010,"&lt;"&amp;R$8,ЗП!$I$2:$I$5010,Бюджет!$A$4),SUMIFS(ЗП!$D$2:$D$5010,ЗП!$A$2:$A$5010,"&gt;="&amp;Q$8,ЗП!$A$2:$A$5010,"&lt;"&amp;R$8))</f>
        <v>878767</v>
      </c>
      <c r="R19" s="101">
        <f>IF($A$2="Да",SUMIFS(ЗП!$D$2:$D$5010,ЗП!$A$2:$A$5010,"&gt;="&amp;R$8,ЗП!$A$2:$A$5010,"&lt;"&amp;S$8,ЗП!$I$2:$I$5010,Бюджет!$A$4),SUMIFS(ЗП!$D$2:$D$5010,ЗП!$A$2:$A$5010,"&gt;="&amp;R$8,ЗП!$A$2:$A$5010,"&lt;"&amp;S$8))</f>
        <v>721796</v>
      </c>
      <c r="S19" s="101">
        <f>IF($A$2="Да",SUMIFS(ЗП!$D$2:$D$5010,ЗП!$A$2:$A$5010,"&gt;="&amp;S$8,ЗП!$A$2:$A$5010,"&lt;"&amp;T$8,ЗП!$I$2:$I$5010,Бюджет!$A$4),SUMIFS(ЗП!$D$2:$D$5010,ЗП!$A$2:$A$5010,"&gt;="&amp;S$8,ЗП!$A$2:$A$5010,"&lt;"&amp;T$8))</f>
        <v>677443</v>
      </c>
      <c r="T19" s="101">
        <f>IF($A$2="Да",SUMIFS(ЗП!$D$2:$D$5010,ЗП!$A$2:$A$5010,"&gt;="&amp;T$8,ЗП!$A$2:$A$5010,"&lt;"&amp;U$8,ЗП!$I$2:$I$5010,Бюджет!$A$4),SUMIFS(ЗП!$D$2:$D$5010,ЗП!$A$2:$A$5010,"&gt;="&amp;T$8,ЗП!$A$2:$A$5010,"&lt;"&amp;U$8))</f>
        <v>754050</v>
      </c>
      <c r="U19" s="101">
        <f>IF($A$2="Да",SUMIFS(ЗП!$D$2:$D$5010,ЗП!$A$2:$A$5010,"&gt;="&amp;U$8,ЗП!$A$2:$A$5010,"&lt;"&amp;V$8,ЗП!$I$2:$I$5010,Бюджет!$A$4),SUMIFS(ЗП!$D$2:$D$5010,ЗП!$A$2:$A$5010,"&gt;="&amp;U$8,ЗП!$A$2:$A$5010,"&lt;"&amp;V$8))</f>
        <v>778917</v>
      </c>
      <c r="V19" s="311">
        <f>IF($A$2="Да",SUMIFS(ЗП!$D$2:$D$2176,ЗП!$A$2:$A$2176,"&gt;="&amp;V$8,ЗП!$A$2:$A$2176,"&lt;"&amp;W$8,ЗП!$I$2:$I$2176,Бюджет!$A$4),SUMIFS(ЗП!$D$2:$D$2176,ЗП!$A$2:$A$2176,"&gt;="&amp;V$8,ЗП!$A$2:$A$2176,"&lt;"&amp;W$8))</f>
        <v>835307</v>
      </c>
      <c r="W19" s="101">
        <f>IF($A$2="Да",SUMIFS(ЗП!$D$2:$D$1530,ЗП!$A$2:$A$1530,"&gt;="&amp;W$8,ЗП!$A$2:$A$1530,"&lt;"&amp;X$8,ЗП!$I$2:$I$1530,Бюджет!$A$4),SUMIFS(ЗП!$D$2:$D$1530,ЗП!$A$2:$A$1530,"&gt;="&amp;W$8,ЗП!$A$2:$A$1530,"&lt;"&amp;X$8))</f>
        <v>926322</v>
      </c>
      <c r="X19" s="311">
        <f>IF($A$2="Да",SUMIFS(ЗП!$D$2:$D$2176,ЗП!$A$2:$A$2176,"&gt;="&amp;X$8,ЗП!$A$2:$A$2176,"&lt;"&amp;Y$8,ЗП!$I$2:$I$2176,Бюджет!$A$4),SUMIFS(ЗП!$D$2:$D$2176,ЗП!$A$2:$A$2176,"&gt;="&amp;X$8,ЗП!$A$2:$A$2176,"&lt;"&amp;Y$8))</f>
        <v>170104</v>
      </c>
      <c r="Y19" s="101">
        <f>IF($A$2="Да",SUMIFS(ЗП!$D$2:$D$1530,ЗП!$A$2:$A$1530,"&gt;="&amp;Y$8,ЗП!$A$2:$A$1530,"&lt;"&amp;Z$8,ЗП!$I$2:$I$1530,Бюджет!$A$4),SUMIFS(ЗП!$D$2:$D$1530,ЗП!$A$2:$A$1530,"&gt;="&amp;Y$8,ЗП!$A$2:$A$1530,"&lt;"&amp;Z$8))</f>
        <v>0</v>
      </c>
      <c r="Z19" s="311">
        <f>IF($A$2="Да",SUMIFS(ЗП!$D$2:$D$2176,ЗП!$A$2:$A$2176,"&gt;="&amp;Z$8,ЗП!$A$2:$A$2176,"&lt;"&amp;AA$8,ЗП!$I$2:$I$2176,Бюджет!$A$4),SUMIFS(ЗП!$D$2:$D$2176,ЗП!$A$2:$A$2176,"&gt;="&amp;Z$8,ЗП!$A$2:$A$2176,"&lt;"&amp;AA$8))</f>
        <v>0</v>
      </c>
    </row>
    <row r="20" spans="1:26" ht="15.75" x14ac:dyDescent="0.25">
      <c r="A20" s="102" t="s">
        <v>24</v>
      </c>
      <c r="B20" s="101">
        <f>IF($A$2="Да",SUMIFS(Амортизация!$D$2:$D$1514,Амортизация!$A$2:$A$1514,"&gt;="&amp;B$8,Амортизация!$A$2:$A$1514,"&lt;"&amp;C$8,Амортизация!$I$2:$I$1514,Бюджет!$A$4),SUMIFS(Амортизация!$D$2:$D$1514,Амортизация!$A$2:$A$1514,"&gt;="&amp;B$8,Амортизация!$A$2:$A$1514,"&lt;"&amp;C$8))</f>
        <v>2580</v>
      </c>
      <c r="C20" s="101">
        <f>IF($A$2="Да",SUMIFS(Амортизация!$D$2:$D$1514,Амортизация!$A$2:$A$1514,"&gt;="&amp;C$8,Амортизация!$A$2:$A$1514,"&lt;"&amp;D$8,Амортизация!$I$2:$I$1514,Бюджет!$A$4),SUMIFS(Амортизация!$D$2:$D$1514,Амортизация!$A$2:$A$1514,"&gt;="&amp;C$8,Амортизация!$A$2:$A$1514,"&lt;"&amp;D$8))</f>
        <v>0</v>
      </c>
      <c r="D20" s="101">
        <f>IF($A$2="Да",SUMIFS(Амортизация!$D$2:$D$1514,Амортизация!$A$2:$A$1514,"&gt;="&amp;D$8,Амортизация!$A$2:$A$1514,"&lt;"&amp;E$8,Амортизация!$I$2:$I$1514,Бюджет!$A$4),SUMIFS(Амортизация!$D$2:$D$1514,Амортизация!$A$2:$A$1514,"&gt;="&amp;D$8,Амортизация!$A$2:$A$1514,"&lt;"&amp;E$8))</f>
        <v>0</v>
      </c>
      <c r="E20" s="101">
        <f>IF($A$2="Да",SUMIFS(Амортизация!$D$2:$D$1514,Амортизация!$A$2:$A$1514,"&gt;="&amp;E$8,Амортизация!$A$2:$A$1514,"&lt;"&amp;F$8,Амортизация!$I$2:$I$1514,Бюджет!$A$4),SUMIFS(Амортизация!$D$2:$D$1514,Амортизация!$A$2:$A$1514,"&gt;="&amp;E$8,Амортизация!$A$2:$A$1514,"&lt;"&amp;F$8))</f>
        <v>3450</v>
      </c>
      <c r="F20" s="101">
        <f>IF($A$2="Да",SUMIFS(Амортизация!$D$2:$D$1514,Амортизация!$A$2:$A$1514,"&gt;="&amp;F$8,Амортизация!$A$2:$A$1514,"&lt;"&amp;G$8,Амортизация!$I$2:$I$1514,Бюджет!$A$4),SUMIFS(Амортизация!$D$2:$D$1514,Амортизация!$A$2:$A$1514,"&gt;="&amp;F$8,Амортизация!$A$2:$A$1514,"&lt;"&amp;G$8))</f>
        <v>0</v>
      </c>
      <c r="G20" s="101">
        <f>IF($A$2="Да",SUMIFS(Амортизация!$D$2:$D$1514,Амортизация!$A$2:$A$1514,"&gt;="&amp;G$8,Амортизация!$A$2:$A$1514,"&lt;"&amp;H$8,Амортизация!$I$2:$I$1514,Бюджет!$A$4),SUMIFS(Амортизация!$D$2:$D$1514,Амортизация!$A$2:$A$1514,"&gt;="&amp;G$8,Амортизация!$A$2:$A$1514,"&lt;"&amp;H$8))</f>
        <v>4633</v>
      </c>
      <c r="H20" s="101">
        <f>IF($A$2="Да",SUMIFS(Амортизация!$D$2:$D$1514,Амортизация!$A$2:$A$1514,"&gt;="&amp;H$8,Амортизация!$A$2:$A$1514,"&lt;"&amp;I$8,Амортизация!$I$2:$I$1514,Бюджет!$A$4),SUMIFS(Амортизация!$D$2:$D$1514,Амортизация!$A$2:$A$1514,"&gt;="&amp;H$8,Амортизация!$A$2:$A$1514,"&lt;"&amp;I$8))</f>
        <v>10361</v>
      </c>
      <c r="I20" s="101">
        <f>IF($A$2="Да",SUMIFS(Амортизация!$D$2:$D$1514,Амортизация!$A$2:$A$1514,"&gt;="&amp;I$8,Амортизация!$A$2:$A$1514,"&lt;"&amp;J$8,Амортизация!$I$2:$I$1514,Бюджет!$A$4),SUMIFS(Амортизация!$D$2:$D$1514,Амортизация!$A$2:$A$1514,"&gt;="&amp;I$8,Амортизация!$A$2:$A$1514,"&lt;"&amp;J$8))</f>
        <v>0</v>
      </c>
      <c r="J20" s="101">
        <f>IF($A$2="Да",SUMIFS(Амортизация!$D$2:$D$1514,Амортизация!$A$2:$A$1514,"&gt;="&amp;J$8,Амортизация!$A$2:$A$1514,"&lt;"&amp;K$8,Амортизация!$I$2:$I$1514,Бюджет!$A$4),SUMIFS(Амортизация!$D$2:$D$1514,Амортизация!$A$2:$A$1514,"&gt;="&amp;J$8,Амортизация!$A$2:$A$1514,"&lt;"&amp;K$8))</f>
        <v>2300</v>
      </c>
      <c r="K20" s="101">
        <f>IF($A$2="Да",SUMIFS(Амортизация!$D$2:$D$1514,Амортизация!$A$2:$A$1514,"&gt;="&amp;K$8,Амортизация!$A$2:$A$1514,"&lt;"&amp;L$8,Амортизация!$I$2:$I$1514,Бюджет!$A$4),SUMIFS(Амортизация!$D$2:$D$1514,Амортизация!$A$2:$A$1514,"&gt;="&amp;K$8,Амортизация!$A$2:$A$1514,"&lt;"&amp;L$8))</f>
        <v>10550</v>
      </c>
      <c r="L20" s="101">
        <f>IF($A$2="Да",SUMIFS(Амортизация!$D$2:$D$1514,Амортизация!$A$2:$A$1514,"&gt;="&amp;L$8,Амортизация!$A$2:$A$1514,"&lt;"&amp;M$8,Амортизация!$I$2:$I$1514,Бюджет!$A$4),SUMIFS(Амортизация!$D$2:$D$1514,Амортизация!$A$2:$A$1514,"&gt;="&amp;L$8,Амортизация!$A$2:$A$1514,"&lt;"&amp;M$8))</f>
        <v>1300</v>
      </c>
      <c r="M20" s="101">
        <f>IF($A$2="Да",SUMIFS(Амортизация!$D$2:$D$1514,Амортизация!$A$2:$A$1514,"&gt;="&amp;M$8,Амортизация!$A$2:$A$1514,"&lt;"&amp;N$8,Амортизация!$I$2:$I$1514,Бюджет!$A$4),SUMIFS(Амортизация!$D$2:$D$1514,Амортизация!$A$2:$A$1514,"&gt;="&amp;M$8,Амортизация!$A$2:$A$1514,"&lt;"&amp;N$8))</f>
        <v>12992</v>
      </c>
      <c r="N20" s="101">
        <f>IF($A$2="Да",SUMIFS(Амортизация!$D$2:$D$1514,Амортизация!$A$2:$A$1514,"&gt;="&amp;N$8,Амортизация!$A$2:$A$1514,"&lt;"&amp;O$8,Амортизация!$I$2:$I$1514,Бюджет!$A$4),SUMIFS(Амортизация!$D$2:$D$1514,Амортизация!$A$2:$A$1514,"&gt;="&amp;N$8,Амортизация!$A$2:$A$1514,"&lt;"&amp;O$8))</f>
        <v>5441</v>
      </c>
      <c r="O20" s="101">
        <f>IF($A$2="Да",SUMIFS(Амортизация!$D$2:$D$1514,Амортизация!$A$2:$A$1514,"&gt;="&amp;O$8,Амортизация!$A$2:$A$1514,"&lt;"&amp;P$8,Амортизация!$I$2:$I$1514,Бюджет!$A$4),SUMIFS(Амортизация!$D$2:$D$1514,Амортизация!$A$2:$A$1514,"&gt;="&amp;O$8,Амортизация!$A$2:$A$1514,"&lt;"&amp;P$8))</f>
        <v>7255</v>
      </c>
      <c r="P20" s="101">
        <f>IF($A$2="Да",SUMIFS(Амортизация!$D$2:$D$1514,Амортизация!$A$2:$A$1514,"&gt;="&amp;P$8,Амортизация!$A$2:$A$1514,"&lt;"&amp;Q$8,Амортизация!$I$2:$I$1514,Бюджет!$A$4),SUMIFS(Амортизация!$D$2:$D$1514,Амортизация!$A$2:$A$1514,"&gt;="&amp;P$8,Амортизация!$A$2:$A$1514,"&lt;"&amp;Q$8))</f>
        <v>15580</v>
      </c>
      <c r="Q20" s="101">
        <f>IF($A$2="Да",SUMIFS(Амортизация!$D$2:$D$1514,Амортизация!$A$2:$A$1514,"&gt;="&amp;Q$8,Амортизация!$A$2:$A$1514,"&lt;"&amp;R$8,Амортизация!$I$2:$I$1514,Бюджет!$A$4),SUMIFS(Амортизация!$D$2:$D$1514,Амортизация!$A$2:$A$1514,"&gt;="&amp;Q$8,Амортизация!$A$2:$A$1514,"&lt;"&amp;R$8))</f>
        <v>4958</v>
      </c>
      <c r="R20" s="101">
        <f>IF($A$2="Да",SUMIFS(Амортизация!$D$2:$D$1514,Амортизация!$A$2:$A$1514,"&gt;="&amp;R$8,Амортизация!$A$2:$A$1514,"&lt;"&amp;S$8,Амортизация!$I$2:$I$1514,Бюджет!$A$4),SUMIFS(Амортизация!$D$2:$D$1514,Амортизация!$A$2:$A$1514,"&gt;="&amp;R$8,Амортизация!$A$2:$A$1514,"&lt;"&amp;S$8))</f>
        <v>7290</v>
      </c>
      <c r="S20" s="101">
        <f>IF($A$2="Да",SUMIFS(Амортизация!$D$2:$D$1514,Амортизация!$A$2:$A$1514,"&gt;="&amp;S$8,Амортизация!$A$2:$A$1514,"&lt;"&amp;T$8,Амортизация!$I$2:$I$1514,Бюджет!$A$4),SUMIFS(Амортизация!$D$2:$D$1514,Амортизация!$A$2:$A$1514,"&gt;="&amp;S$8,Амортизация!$A$2:$A$1514,"&lt;"&amp;T$8))</f>
        <v>2168</v>
      </c>
      <c r="T20" s="101">
        <f>IF($A$2="Да",SUMIFS(Амортизация!$D$2:$D$1514,Амортизация!$A$2:$A$1514,"&gt;="&amp;T$8,Амортизация!$A$2:$A$1514,"&lt;"&amp;U$8,Амортизация!$I$2:$I$1514,Бюджет!$A$4),SUMIFS(Амортизация!$D$2:$D$1514,Амортизация!$A$2:$A$1514,"&gt;="&amp;T$8,Амортизация!$A$2:$A$1514,"&lt;"&amp;U$8))</f>
        <v>34859</v>
      </c>
      <c r="U20" s="101">
        <f>IF($A$2="Да",SUMIFS(Амортизация!$D$2:$D$1514,Амортизация!$A$2:$A$1514,"&gt;="&amp;U$8,Амортизация!$A$2:$A$1514,"&lt;"&amp;V$8,Амортизация!$I$2:$I$1514,Бюджет!$A$4),SUMIFS(Амортизация!$D$2:$D$1514,Амортизация!$A$2:$A$1514,"&gt;="&amp;U$8,Амортизация!$A$2:$A$1514,"&lt;"&amp;V$8))</f>
        <v>8342</v>
      </c>
      <c r="V20" s="101">
        <f>IF($A$2="Да",SUMIFS(Амортизация!$D$2:$D$1514,Амортизация!$A$2:$A$1514,"&gt;="&amp;V$8,Амортизация!$A$2:$A$1514,"&lt;"&amp;W$8,Амортизация!$I$2:$I$1514,Бюджет!$A$4),SUMIFS(Амортизация!$D$2:$D$1514,Амортизация!$A$2:$A$1514,"&gt;="&amp;V$8,Амортизация!$A$2:$A$1514,"&lt;"&amp;W$8))</f>
        <v>4995</v>
      </c>
      <c r="W20" s="101">
        <f>IF($A$2="Да",SUMIFS(Амортизация!$D$2:$D$1514,Амортизация!$A$2:$A$1514,"&gt;="&amp;W$8,Амортизация!$A$2:$A$1514,"&lt;"&amp;X$8,Амортизация!$I$2:$I$1514,Бюджет!$A$4),SUMIFS(Амортизация!$D$2:$D$1514,Амортизация!$A$2:$A$1514,"&gt;="&amp;W$8,Амортизация!$A$2:$A$1514,"&lt;"&amp;X$8))</f>
        <v>29336</v>
      </c>
      <c r="X20" s="101">
        <f>IF($A$2="Да",SUMIFS(Амортизация!$D$2:$D$1514,Амортизация!$A$2:$A$1514,"&gt;="&amp;X$8,Амортизация!$A$2:$A$1514,"&lt;"&amp;Y$8,Амортизация!$I$2:$I$1514,Бюджет!$A$4),SUMIFS(Амортизация!$D$2:$D$1514,Амортизация!$A$2:$A$1514,"&gt;="&amp;X$8,Амортизация!$A$2:$A$1514,"&lt;"&amp;Y$8))</f>
        <v>20017</v>
      </c>
      <c r="Y20" s="101">
        <f>IF($A$2="Да",SUMIFS(Амортизация!$D$2:$D$1514,Амортизация!$A$2:$A$1514,"&gt;="&amp;Y$8,Амортизация!$A$2:$A$1514,"&lt;"&amp;Z$8,Амортизация!$I$2:$I$1514,Бюджет!$A$4),SUMIFS(Амортизация!$D$2:$D$1514,Амортизация!$A$2:$A$1514,"&gt;="&amp;Y$8,Амортизация!$A$2:$A$1514,"&lt;"&amp;Z$8))</f>
        <v>2800</v>
      </c>
      <c r="Z20" s="101">
        <f>IF($A$2="Да",SUMIFS(Амортизация!$D$2:$D$1514,Амортизация!$A$2:$A$1514,"&gt;="&amp;Z$8,Амортизация!$A$2:$A$1514,"&lt;"&amp;AA$8,Амортизация!$I$2:$I$1514,Бюджет!$A$4),SUMIFS(Амортизация!$D$2:$D$1514,Амортизация!$A$2:$A$1514,"&gt;="&amp;Z$8,Амортизация!$A$2:$A$1514,"&lt;"&amp;AA$8))</f>
        <v>0</v>
      </c>
    </row>
    <row r="21" spans="1:26" ht="15.75" x14ac:dyDescent="0.25">
      <c r="A21" s="102" t="s">
        <v>25</v>
      </c>
      <c r="B21" s="101">
        <f>IF($A$2="Да",SUMIFS(Аренда!$D$2:$D$1550,Аренда!$A$2:$A$1550,"&gt;="&amp;B$8,Аренда!$A$2:$A$1550,"&lt;"&amp;C$8,Аренда!$I$2:$I$1550,Бюджет!$A$4),SUMIFS(Аренда!$D$2:$D$1550,Аренда!$A$2:$A$1550,"&gt;="&amp;B$8,Аренда!$A$2:$A$1550,"&lt;"&amp;C$8))</f>
        <v>157795</v>
      </c>
      <c r="C21" s="101">
        <f>IF($A$2="Да",SUMIFS(Аренда!$D$2:$D$1550,Аренда!$A$2:$A$1550,"&gt;="&amp;C$8,Аренда!$A$2:$A$1550,"&lt;"&amp;D$8,Аренда!$I$2:$I$1550,Бюджет!$A$4),SUMIFS(Аренда!$D$2:$D$1550,Аренда!$A$2:$A$1550,"&gt;="&amp;C$8,Аренда!$A$2:$A$1550,"&lt;"&amp;D$8))</f>
        <v>169056</v>
      </c>
      <c r="D21" s="101">
        <f>IF($A$2="Да",SUMIFS(Аренда!$D$2:$D$1550,Аренда!$A$2:$A$1550,"&gt;="&amp;D$8,Аренда!$A$2:$A$1550,"&lt;"&amp;E$8,Аренда!$I$2:$I$1550,Бюджет!$A$4),SUMIFS(Аренда!$D$2:$D$1550,Аренда!$A$2:$A$1550,"&gt;="&amp;D$8,Аренда!$A$2:$A$1550,"&lt;"&amp;E$8))</f>
        <v>174570</v>
      </c>
      <c r="E21" s="101">
        <f>IF($A$2="Да",SUMIFS(Аренда!$D$2:$D$1550,Аренда!$A$2:$A$1550,"&gt;="&amp;E$8,Аренда!$A$2:$A$1550,"&lt;"&amp;F$8,Аренда!$I$2:$I$1550,Бюджет!$A$4),SUMIFS(Аренда!$D$2:$D$1550,Аренда!$A$2:$A$1550,"&gt;="&amp;E$8,Аренда!$A$2:$A$1550,"&lt;"&amp;F$8))</f>
        <v>179574</v>
      </c>
      <c r="F21" s="101">
        <f>IF($A$2="Да",SUMIFS(Аренда!$D$2:$D$1550,Аренда!$A$2:$A$1550,"&gt;="&amp;F$8,Аренда!$A$2:$A$1550,"&lt;"&amp;G$8,Аренда!$I$2:$I$1550,Бюджет!$A$4),SUMIFS(Аренда!$D$2:$D$1550,Аренда!$A$2:$A$1550,"&gt;="&amp;F$8,Аренда!$A$2:$A$1550,"&lt;"&amp;G$8))</f>
        <v>186643</v>
      </c>
      <c r="G21" s="101">
        <f>IF($A$2="Да",SUMIFS(Аренда!$D$2:$D$1550,Аренда!$A$2:$A$1550,"&gt;="&amp;G$8,Аренда!$A$2:$A$1550,"&lt;"&amp;H$8,Аренда!$I$2:$I$1550,Бюджет!$A$4),SUMIFS(Аренда!$D$2:$D$1550,Аренда!$A$2:$A$1550,"&gt;="&amp;G$8,Аренда!$A$2:$A$1550,"&lt;"&amp;H$8))</f>
        <v>176057</v>
      </c>
      <c r="H21" s="101">
        <f>IF($A$2="Да",SUMIFS(Аренда!$D$2:$D$1550,Аренда!$A$2:$A$1550,"&gt;="&amp;H$8,Аренда!$A$2:$A$1550,"&lt;"&amp;I$8,Аренда!$I$2:$I$1550,Бюджет!$A$4),SUMIFS(Аренда!$D$2:$D$1550,Аренда!$A$2:$A$1550,"&gt;="&amp;H$8,Аренда!$A$2:$A$1550,"&lt;"&amp;I$8))</f>
        <v>202778</v>
      </c>
      <c r="I21" s="101">
        <f>IF($A$2="Да",SUMIFS(Аренда!$D$2:$D$1550,Аренда!$A$2:$A$1550,"&gt;="&amp;I$8,Аренда!$A$2:$A$1550,"&lt;"&amp;J$8,Аренда!$I$2:$I$1550,Бюджет!$A$4),SUMIFS(Аренда!$D$2:$D$1550,Аренда!$A$2:$A$1550,"&gt;="&amp;I$8,Аренда!$A$2:$A$1550,"&lt;"&amp;J$8))</f>
        <v>202173</v>
      </c>
      <c r="J21" s="101">
        <f>IF($A$2="Да",SUMIFS(Аренда!$D$2:$D$1550,Аренда!$A$2:$A$1550,"&gt;="&amp;J$8,Аренда!$A$2:$A$1550,"&lt;"&amp;K$8,Аренда!$I$2:$I$1550,Бюджет!$A$4),SUMIFS(Аренда!$D$2:$D$1550,Аренда!$A$2:$A$1550,"&gt;="&amp;J$8,Аренда!$A$2:$A$1550,"&lt;"&amp;K$8))</f>
        <v>202547</v>
      </c>
      <c r="K21" s="101">
        <f>IF($A$2="Да",SUMIFS(Аренда!$D$2:$D$1550,Аренда!$A$2:$A$1550,"&gt;="&amp;K$8,Аренда!$A$2:$A$1550,"&lt;"&amp;L$8,Аренда!$I$2:$I$1550,Бюджет!$A$4),SUMIFS(Аренда!$D$2:$D$1550,Аренда!$A$2:$A$1550,"&gt;="&amp;K$8,Аренда!$A$2:$A$1550,"&lt;"&amp;L$8))</f>
        <v>234666</v>
      </c>
      <c r="L21" s="101">
        <f>IF($A$2="Да",SUMIFS(Аренда!$D$2:$D$1550,Аренда!$A$2:$A$1550,"&gt;="&amp;L$8,Аренда!$A$2:$A$1550,"&lt;"&amp;M$8,Аренда!$I$2:$I$1550,Бюджет!$A$4),SUMIFS(Аренда!$D$2:$D$1550,Аренда!$A$2:$A$1550,"&gt;="&amp;L$8,Аренда!$A$2:$A$1550,"&lt;"&amp;M$8))</f>
        <v>219083</v>
      </c>
      <c r="M21" s="101">
        <f>IF($A$2="Да",SUMIFS(Аренда!$D$2:$D$1550,Аренда!$A$2:$A$1550,"&gt;="&amp;M$8,Аренда!$A$2:$A$1550,"&lt;"&amp;N$8,Аренда!$I$2:$I$1550,Бюджет!$A$4),SUMIFS(Аренда!$D$2:$D$1550,Аренда!$A$2:$A$1550,"&gt;="&amp;M$8,Аренда!$A$2:$A$1550,"&lt;"&amp;N$8))</f>
        <v>282055</v>
      </c>
      <c r="N21" s="101">
        <f>IF($A$2="Да",SUMIFS(Аренда!$D$2:$D$1550,Аренда!$A$2:$A$1550,"&gt;="&amp;N$8,Аренда!$A$2:$A$1550,"&lt;"&amp;O$8,Аренда!$I$2:$I$1550,Бюджет!$A$4),SUMIFS(Аренда!$D$2:$D$1550,Аренда!$A$2:$A$1550,"&gt;="&amp;N$8,Аренда!$A$2:$A$1550,"&lt;"&amp;O$8))</f>
        <v>190048</v>
      </c>
      <c r="O21" s="101">
        <f>IF($A$2="Да",SUMIFS(Аренда!$D$2:$D$1550,Аренда!$A$2:$A$1550,"&gt;="&amp;O$8,Аренда!$A$2:$A$1550,"&lt;"&amp;P$8,Аренда!$I$2:$I$1550,Бюджет!$A$4),SUMIFS(Аренда!$D$2:$D$1550,Аренда!$A$2:$A$1550,"&gt;="&amp;O$8,Аренда!$A$2:$A$1550,"&lt;"&amp;P$8))</f>
        <v>205129</v>
      </c>
      <c r="P21" s="101">
        <f>IF($A$2="Да",SUMIFS(Аренда!$D$2:$D$1550,Аренда!$A$2:$A$1550,"&gt;="&amp;P$8,Аренда!$A$2:$A$1550,"&lt;"&amp;Q$8,Аренда!$I$2:$I$1550,Бюджет!$A$4),SUMIFS(Аренда!$D$2:$D$1550,Аренда!$A$2:$A$1550,"&gt;="&amp;P$8,Аренда!$A$2:$A$1550,"&lt;"&amp;Q$8))</f>
        <v>236607</v>
      </c>
      <c r="Q21" s="101">
        <f>IF($A$2="Да",SUMIFS(Аренда!$D$2:$D$1550,Аренда!$A$2:$A$1550,"&gt;="&amp;Q$8,Аренда!$A$2:$A$1550,"&lt;"&amp;R$8,Аренда!$I$2:$I$1550,Бюджет!$A$4),SUMIFS(Аренда!$D$2:$D$1550,Аренда!$A$2:$A$1550,"&gt;="&amp;Q$8,Аренда!$A$2:$A$1550,"&lt;"&amp;R$8))</f>
        <v>242029</v>
      </c>
      <c r="R21" s="101">
        <f>IF($A$2="Да",SUMIFS(Аренда!$D$2:$D$1550,Аренда!$A$2:$A$1550,"&gt;="&amp;R$8,Аренда!$A$2:$A$1550,"&lt;"&amp;S$8,Аренда!$I$2:$I$1550,Бюджет!$A$4),SUMIFS(Аренда!$D$2:$D$1550,Аренда!$A$2:$A$1550,"&gt;="&amp;R$8,Аренда!$A$2:$A$1550,"&lt;"&amp;S$8))</f>
        <v>258800</v>
      </c>
      <c r="S21" s="101">
        <f>IF($A$2="Да",SUMIFS(Аренда!$D$2:$D$1550,Аренда!$A$2:$A$1550,"&gt;="&amp;S$8,Аренда!$A$2:$A$1550,"&lt;"&amp;T$8,Аренда!$I$2:$I$1550,Бюджет!$A$4),SUMIFS(Аренда!$D$2:$D$1550,Аренда!$A$2:$A$1550,"&gt;="&amp;S$8,Аренда!$A$2:$A$1550,"&lt;"&amp;T$8))</f>
        <v>256222</v>
      </c>
      <c r="T21" s="101">
        <f>IF($A$2="Да",SUMIFS(Аренда!$D$2:$D$1550,Аренда!$A$2:$A$1550,"&gt;="&amp;T$8,Аренда!$A$2:$A$1550,"&lt;"&amp;U$8,Аренда!$I$2:$I$1550,Бюджет!$A$4),SUMIFS(Аренда!$D$2:$D$1550,Аренда!$A$2:$A$1550,"&gt;="&amp;T$8,Аренда!$A$2:$A$1550,"&lt;"&amp;U$8))</f>
        <v>211025</v>
      </c>
      <c r="U21" s="101">
        <f>IF($A$2="Да",SUMIFS(Аренда!$D$2:$D$1550,Аренда!$A$2:$A$1550,"&gt;="&amp;U$8,Аренда!$A$2:$A$1550,"&lt;"&amp;V$8,Аренда!$I$2:$I$1550,Бюджет!$A$4),SUMIFS(Аренда!$D$2:$D$1550,Аренда!$A$2:$A$1550,"&gt;="&amp;U$8,Аренда!$A$2:$A$1550,"&lt;"&amp;V$8))</f>
        <v>229511</v>
      </c>
      <c r="V21" s="101">
        <f>IF($A$2="Да",SUMIFS(Аренда!$D$2:$D$1550,Аренда!$A$2:$A$1550,"&gt;="&amp;V$8,Аренда!$A$2:$A$1550,"&lt;"&amp;W$8,Аренда!$I$2:$I$1550,Бюджет!$A$4),SUMIFS(Аренда!$D$2:$D$1550,Аренда!$A$2:$A$1550,"&gt;="&amp;V$8,Аренда!$A$2:$A$1550,"&lt;"&amp;W$8))</f>
        <v>226565</v>
      </c>
      <c r="W21" s="101">
        <f>IF($A$2="Да",SUMIFS(Аренда!$D$2:$D$1550,Аренда!$A$2:$A$1550,"&gt;="&amp;W$8,Аренда!$A$2:$A$1550,"&lt;"&amp;X$8,Аренда!$I$2:$I$1550,Бюджет!$A$4),SUMIFS(Аренда!$D$2:$D$1550,Аренда!$A$2:$A$1550,"&gt;="&amp;W$8,Аренда!$A$2:$A$1550,"&lt;"&amp;X$8))</f>
        <v>235258</v>
      </c>
      <c r="X21" s="101">
        <f>IF($A$2="Да",SUMIFS(Аренда!$D$2:$D$1550,Аренда!$A$2:$A$1550,"&gt;="&amp;X$8,Аренда!$A$2:$A$1550,"&lt;"&amp;Y$8,Аренда!$I$2:$I$1550,Бюджет!$A$4),SUMIFS(Аренда!$D$2:$D$1550,Аренда!$A$2:$A$1550,"&gt;="&amp;X$8,Аренда!$A$2:$A$1550,"&lt;"&amp;Y$8))</f>
        <v>69121</v>
      </c>
      <c r="Y21" s="101">
        <f>IF($A$2="Да",SUMIFS(Аренда!$D$2:$D$1550,Аренда!$A$2:$A$1550,"&gt;="&amp;Y$8,Аренда!$A$2:$A$1550,"&lt;"&amp;Z$8,Аренда!$I$2:$I$1550,Бюджет!$A$4),SUMIFS(Аренда!$D$2:$D$1550,Аренда!$A$2:$A$1550,"&gt;="&amp;Y$8,Аренда!$A$2:$A$1550,"&lt;"&amp;Z$8))</f>
        <v>0</v>
      </c>
      <c r="Z21" s="101">
        <f>IF($A$2="Да",SUMIFS(Аренда!$D$2:$D$1550,Аренда!$A$2:$A$1550,"&gt;="&amp;Z$8,Аренда!$A$2:$A$1550,"&lt;"&amp;AA$8,Аренда!$I$2:$I$1550,Бюджет!$A$4),SUMIFS(Аренда!$D$2:$D$1550,Аренда!$A$2:$A$1550,"&gt;="&amp;Z$8,Аренда!$A$2:$A$1550,"&lt;"&amp;AA$8))</f>
        <v>0</v>
      </c>
    </row>
    <row r="22" spans="1:26" ht="15.75" x14ac:dyDescent="0.25">
      <c r="A22" s="102" t="s">
        <v>26</v>
      </c>
      <c r="B22" s="101">
        <f>IF($A$2="Да",SUMIFS(Материалы!$D$2:$D$1548,Материалы!$A$2:$A$1548,"&gt;="&amp;B$8,Материалы!$A$2:$A$1548,"&lt;"&amp;C$8,Материалы!$I$2:$I$1548,Бюджет!$A$4),SUMIFS(Материалы!$D$2:$D$1548,Материалы!$A$2:$A$1548,"&gt;="&amp;B$8,Материалы!$A$2:$A$1548,"&lt;"&amp;C$8))</f>
        <v>127261</v>
      </c>
      <c r="C22" s="101">
        <f>IF($A$2="Да",SUMIFS(Материалы!$D$2:$D$1548,Материалы!$A$2:$A$1548,"&gt;="&amp;C$8,Материалы!$A$2:$A$1548,"&lt;"&amp;D$8,Материалы!$I$2:$I$1548,Бюджет!$A$4),SUMIFS(Материалы!$D$2:$D$1548,Материалы!$A$2:$A$1548,"&gt;="&amp;C$8,Материалы!$A$2:$A$1548,"&lt;"&amp;D$8))</f>
        <v>167986</v>
      </c>
      <c r="D22" s="101">
        <f>IF($A$2="Да",SUMIFS(Материалы!$D$2:$D$1548,Материалы!$A$2:$A$1548,"&gt;="&amp;D$8,Материалы!$A$2:$A$1548,"&lt;"&amp;E$8,Материалы!$I$2:$I$1548,Бюджет!$A$4),SUMIFS(Материалы!$D$2:$D$1548,Материалы!$A$2:$A$1548,"&gt;="&amp;D$8,Материалы!$A$2:$A$1548,"&lt;"&amp;E$8))</f>
        <v>30167</v>
      </c>
      <c r="E22" s="101">
        <f>IF($A$2="Да",SUMIFS(Материалы!$D$2:$D$1548,Материалы!$A$2:$A$1548,"&gt;="&amp;E$8,Материалы!$A$2:$A$1548,"&lt;"&amp;F$8,Материалы!$I$2:$I$1548,Бюджет!$A$4),SUMIFS(Материалы!$D$2:$D$1548,Материалы!$A$2:$A$1548,"&gt;="&amp;E$8,Материалы!$A$2:$A$1548,"&lt;"&amp;F$8))</f>
        <v>148010</v>
      </c>
      <c r="F22" s="101">
        <f>IF($A$2="Да",SUMIFS(Материалы!$D$2:$D$1548,Материалы!$A$2:$A$1548,"&gt;="&amp;F$8,Материалы!$A$2:$A$1548,"&lt;"&amp;G$8,Материалы!$I$2:$I$1548,Бюджет!$A$4),SUMIFS(Материалы!$D$2:$D$1548,Материалы!$A$2:$A$1548,"&gt;="&amp;F$8,Материалы!$A$2:$A$1548,"&lt;"&amp;G$8))</f>
        <v>19180</v>
      </c>
      <c r="G22" s="101">
        <f>IF($A$2="Да",SUMIFS(Материалы!$D$2:$D$1548,Материалы!$A$2:$A$1548,"&gt;="&amp;G$8,Материалы!$A$2:$A$1548,"&lt;"&amp;H$8,Материалы!$I$2:$I$1548,Бюджет!$A$4),SUMIFS(Материалы!$D$2:$D$1548,Материалы!$A$2:$A$1548,"&gt;="&amp;G$8,Материалы!$A$2:$A$1548,"&lt;"&amp;H$8))</f>
        <v>146988</v>
      </c>
      <c r="H22" s="101">
        <f>IF($A$2="Да",SUMIFS(Материалы!$D$2:$D$1548,Материалы!$A$2:$A$1548,"&gt;="&amp;H$8,Материалы!$A$2:$A$1548,"&lt;"&amp;I$8,Материалы!$I$2:$I$1548,Бюджет!$A$4),SUMIFS(Материалы!$D$2:$D$1548,Материалы!$A$2:$A$1548,"&gt;="&amp;H$8,Материалы!$A$2:$A$1548,"&lt;"&amp;I$8))</f>
        <v>136683</v>
      </c>
      <c r="I22" s="101">
        <f>IF($A$2="Да",SUMIFS(Материалы!$D$2:$D$1548,Материалы!$A$2:$A$1548,"&gt;="&amp;I$8,Материалы!$A$2:$A$1548,"&lt;"&amp;J$8,Материалы!$I$2:$I$1548,Бюджет!$A$4),SUMIFS(Материалы!$D$2:$D$1548,Материалы!$A$2:$A$1548,"&gt;="&amp;I$8,Материалы!$A$2:$A$1548,"&lt;"&amp;J$8))</f>
        <v>134468</v>
      </c>
      <c r="J22" s="101">
        <f>IF($A$2="Да",SUMIFS(Материалы!$D$2:$D$1548,Материалы!$A$2:$A$1548,"&gt;="&amp;J$8,Материалы!$A$2:$A$1548,"&lt;"&amp;K$8,Материалы!$I$2:$I$1548,Бюджет!$A$4),SUMIFS(Материалы!$D$2:$D$1548,Материалы!$A$2:$A$1548,"&gt;="&amp;J$8,Материалы!$A$2:$A$1548,"&lt;"&amp;K$8))</f>
        <v>79176</v>
      </c>
      <c r="K22" s="101">
        <f>IF($A$2="Да",SUMIFS(Материалы!$D$2:$D$1548,Материалы!$A$2:$A$1548,"&gt;="&amp;K$8,Материалы!$A$2:$A$1548,"&lt;"&amp;L$8,Материалы!$I$2:$I$1548,Бюджет!$A$4),SUMIFS(Материалы!$D$2:$D$1548,Материалы!$A$2:$A$1548,"&gt;="&amp;K$8,Материалы!$A$2:$A$1548,"&lt;"&amp;L$8))</f>
        <v>25394</v>
      </c>
      <c r="L22" s="101">
        <f>IF($A$2="Да",SUMIFS(Материалы!$D$2:$D$1548,Материалы!$A$2:$A$1548,"&gt;="&amp;L$8,Материалы!$A$2:$A$1548,"&lt;"&amp;M$8,Материалы!$I$2:$I$1548,Бюджет!$A$4),SUMIFS(Материалы!$D$2:$D$1548,Материалы!$A$2:$A$1548,"&gt;="&amp;L$8,Материалы!$A$2:$A$1548,"&lt;"&amp;M$8))</f>
        <v>167416</v>
      </c>
      <c r="M22" s="101">
        <f>IF($A$2="Да",SUMIFS(Материалы!$D$2:$D$1548,Материалы!$A$2:$A$1548,"&gt;="&amp;M$8,Материалы!$A$2:$A$1548,"&lt;"&amp;N$8,Материалы!$I$2:$I$1548,Бюджет!$A$4),SUMIFS(Материалы!$D$2:$D$1548,Материалы!$A$2:$A$1548,"&gt;="&amp;M$8,Материалы!$A$2:$A$1548,"&lt;"&amp;N$8))</f>
        <v>254580.5</v>
      </c>
      <c r="N22" s="101">
        <f>IF($A$2="Да",SUMIFS(Материалы!$D$2:$D$1548,Материалы!$A$2:$A$1548,"&gt;="&amp;N$8,Материалы!$A$2:$A$1548,"&lt;"&amp;O$8,Материалы!$I$2:$I$1548,Бюджет!$A$4),SUMIFS(Материалы!$D$2:$D$1548,Материалы!$A$2:$A$1548,"&gt;="&amp;N$8,Материалы!$A$2:$A$1548,"&lt;"&amp;O$8))</f>
        <v>175438</v>
      </c>
      <c r="O22" s="101">
        <f>IF($A$2="Да",SUMIFS(Материалы!$D$2:$D$1548,Материалы!$A$2:$A$1548,"&gt;="&amp;O$8,Материалы!$A$2:$A$1548,"&lt;"&amp;P$8,Материалы!$I$2:$I$1548,Бюджет!$A$4),SUMIFS(Материалы!$D$2:$D$1548,Материалы!$A$2:$A$1548,"&gt;="&amp;O$8,Материалы!$A$2:$A$1548,"&lt;"&amp;P$8))</f>
        <v>277306</v>
      </c>
      <c r="P22" s="101">
        <f>IF($A$2="Да",SUMIFS(Материалы!$D$2:$D$1548,Материалы!$A$2:$A$1548,"&gt;="&amp;P$8,Материалы!$A$2:$A$1548,"&lt;"&amp;Q$8,Материалы!$I$2:$I$1548,Бюджет!$A$4),SUMIFS(Материалы!$D$2:$D$1548,Материалы!$A$2:$A$1548,"&gt;="&amp;P$8,Материалы!$A$2:$A$1548,"&lt;"&amp;Q$8))</f>
        <v>220148</v>
      </c>
      <c r="Q22" s="101">
        <f>IF($A$2="Да",SUMIFS(Материалы!$D$2:$D$1548,Материалы!$A$2:$A$1548,"&gt;="&amp;Q$8,Материалы!$A$2:$A$1548,"&lt;"&amp;R$8,Материалы!$I$2:$I$1548,Бюджет!$A$4),SUMIFS(Материалы!$D$2:$D$1548,Материалы!$A$2:$A$1548,"&gt;="&amp;Q$8,Материалы!$A$2:$A$1548,"&lt;"&amp;R$8))</f>
        <v>162300</v>
      </c>
      <c r="R22" s="101">
        <f>IF($A$2="Да",SUMIFS(Материалы!$D$2:$D$1548,Материалы!$A$2:$A$1548,"&gt;="&amp;R$8,Материалы!$A$2:$A$1548,"&lt;"&amp;S$8,Материалы!$I$2:$I$1548,Бюджет!$A$4),SUMIFS(Материалы!$D$2:$D$1548,Материалы!$A$2:$A$1548,"&gt;="&amp;R$8,Материалы!$A$2:$A$1548,"&lt;"&amp;S$8))</f>
        <v>133104</v>
      </c>
      <c r="S22" s="101">
        <f>IF($A$2="Да",SUMIFS(Материалы!$D$2:$D$1548,Материалы!$A$2:$A$1548,"&gt;="&amp;S$8,Материалы!$A$2:$A$1548,"&lt;"&amp;T$8,Материалы!$I$2:$I$1548,Бюджет!$A$4),SUMIFS(Материалы!$D$2:$D$1548,Материалы!$A$2:$A$1548,"&gt;="&amp;S$8,Материалы!$A$2:$A$1548,"&lt;"&amp;T$8))</f>
        <v>194747</v>
      </c>
      <c r="T22" s="101">
        <f>IF($A$2="Да",SUMIFS(Материалы!$D$2:$D$1548,Материалы!$A$2:$A$1548,"&gt;="&amp;T$8,Материалы!$A$2:$A$1548,"&lt;"&amp;U$8,Материалы!$I$2:$I$1548,Бюджет!$A$4),SUMIFS(Материалы!$D$2:$D$1548,Материалы!$A$2:$A$1548,"&gt;="&amp;T$8,Материалы!$A$2:$A$1548,"&lt;"&amp;U$8))</f>
        <v>205318</v>
      </c>
      <c r="U22" s="101">
        <f>IF($A$2="Да",SUMIFS(Материалы!$D$2:$D$1548,Материалы!$A$2:$A$1548,"&gt;="&amp;U$8,Материалы!$A$2:$A$1548,"&lt;"&amp;V$8,Материалы!$I$2:$I$1548,Бюджет!$A$4),SUMIFS(Материалы!$D$2:$D$1548,Материалы!$A$2:$A$1548,"&gt;="&amp;U$8,Материалы!$A$2:$A$1548,"&lt;"&amp;V$8))</f>
        <v>157248</v>
      </c>
      <c r="V22" s="101">
        <f>IF($A$2="Да",SUMIFS(Материалы!$D$2:$D$1548,Материалы!$A$2:$A$1548,"&gt;="&amp;V$8,Материалы!$A$2:$A$1548,"&lt;"&amp;W$8,Материалы!$I$2:$I$1548,Бюджет!$A$4),SUMIFS(Материалы!$D$2:$D$1548,Материалы!$A$2:$A$1548,"&gt;="&amp;V$8,Материалы!$A$2:$A$1548,"&lt;"&amp;W$8))</f>
        <v>255983</v>
      </c>
      <c r="W22" s="101">
        <f>IF($A$2="Да",SUMIFS(Материалы!$D$2:$D$1548,Материалы!$A$2:$A$1548,"&gt;="&amp;W$8,Материалы!$A$2:$A$1548,"&lt;"&amp;X$8,Материалы!$I$2:$I$1548,Бюджет!$A$4),SUMIFS(Материалы!$D$2:$D$1548,Материалы!$A$2:$A$1548,"&gt;="&amp;W$8,Материалы!$A$2:$A$1548,"&lt;"&amp;X$8))</f>
        <v>240019</v>
      </c>
      <c r="X22" s="101">
        <f>IF($A$2="Да",SUMIFS(Материалы!$D$2:$D$1548,Материалы!$A$2:$A$1548,"&gt;="&amp;X$8,Материалы!$A$2:$A$1548,"&lt;"&amp;Y$8,Материалы!$I$2:$I$1548,Бюджет!$A$4),SUMIFS(Материалы!$D$2:$D$1548,Материалы!$A$2:$A$1548,"&gt;="&amp;X$8,Материалы!$A$2:$A$1548,"&lt;"&amp;Y$8))</f>
        <v>86784</v>
      </c>
      <c r="Y22" s="101">
        <f>IF($A$2="Да",SUMIFS(Материалы!$D$2:$D$1548,Материалы!$A$2:$A$1548,"&gt;="&amp;Y$8,Материалы!$A$2:$A$1548,"&lt;"&amp;Z$8,Материалы!$I$2:$I$1548,Бюджет!$A$4),SUMIFS(Материалы!$D$2:$D$1548,Материалы!$A$2:$A$1548,"&gt;="&amp;Y$8,Материалы!$A$2:$A$1548,"&lt;"&amp;Z$8))</f>
        <v>0</v>
      </c>
      <c r="Z22" s="101">
        <f>IF($A$2="Да",SUMIFS(Материалы!$D$2:$D$1548,Материалы!$A$2:$A$1548,"&gt;="&amp;Z$8,Материалы!$A$2:$A$1548,"&lt;"&amp;AA$8,Материалы!$I$2:$I$1548,Бюджет!$A$4),SUMIFS(Материалы!$D$2:$D$1548,Материалы!$A$2:$A$1548,"&gt;="&amp;Z$8,Материалы!$A$2:$A$1548,"&lt;"&amp;AA$8))</f>
        <v>0</v>
      </c>
    </row>
    <row r="23" spans="1:26" ht="15.75" x14ac:dyDescent="0.25">
      <c r="A23" s="102" t="s">
        <v>27</v>
      </c>
      <c r="B23" s="101">
        <f>IF($A$2="Да",SUMIFS(Реклама!$D$2:$D$1551,Реклама!$A$2:$A$1551,"&gt;="&amp;B$8,Реклама!$A$2:$A$1551,"&lt;"&amp;C$8,Реклама!$I$2:$I$1551,Бюджет!$A$4),SUMIFS(Реклама!$D$2:$D$1551,Реклама!$A$2:$A$1551,"&gt;="&amp;B$8,Реклама!$A$2:$A$1551,"&lt;"&amp;C$8))</f>
        <v>35920</v>
      </c>
      <c r="C23" s="101">
        <f>IF($A$2="Да",SUMIFS(Реклама!$D$2:$D$1551,Реклама!$A$2:$A$1551,"&gt;="&amp;C$8,Реклама!$A$2:$A$1551,"&lt;"&amp;D$8,Реклама!$I$2:$I$1551,Бюджет!$A$4),SUMIFS(Реклама!$D$2:$D$1551,Реклама!$A$2:$A$1551,"&gt;="&amp;C$8,Реклама!$A$2:$A$1551,"&lt;"&amp;D$8))</f>
        <v>33726</v>
      </c>
      <c r="D23" s="101">
        <f>IF($A$2="Да",SUMIFS(Реклама!$D$2:$D$1551,Реклама!$A$2:$A$1551,"&gt;="&amp;D$8,Реклама!$A$2:$A$1551,"&lt;"&amp;E$8,Реклама!$I$2:$I$1551,Бюджет!$A$4),SUMIFS(Реклама!$D$2:$D$1551,Реклама!$A$2:$A$1551,"&gt;="&amp;D$8,Реклама!$A$2:$A$1551,"&lt;"&amp;E$8))</f>
        <v>55455</v>
      </c>
      <c r="E23" s="101">
        <f>IF($A$2="Да",SUMIFS(Реклама!$D$2:$D$1551,Реклама!$A$2:$A$1551,"&gt;="&amp;E$8,Реклама!$A$2:$A$1551,"&lt;"&amp;F$8,Реклама!$I$2:$I$1551,Бюджет!$A$4),SUMIFS(Реклама!$D$2:$D$1551,Реклама!$A$2:$A$1551,"&gt;="&amp;E$8,Реклама!$A$2:$A$1551,"&lt;"&amp;F$8))</f>
        <v>61175</v>
      </c>
      <c r="F23" s="101">
        <f>IF($A$2="Да",SUMIFS(Реклама!$D$2:$D$1551,Реклама!$A$2:$A$1551,"&gt;="&amp;F$8,Реклама!$A$2:$A$1551,"&lt;"&amp;G$8,Реклама!$I$2:$I$1551,Бюджет!$A$4),SUMIFS(Реклама!$D$2:$D$1551,Реклама!$A$2:$A$1551,"&gt;="&amp;F$8,Реклама!$A$2:$A$1551,"&lt;"&amp;G$8))</f>
        <v>46167</v>
      </c>
      <c r="G23" s="101">
        <f>IF($A$2="Да",SUMIFS(Реклама!$D$2:$D$1551,Реклама!$A$2:$A$1551,"&gt;="&amp;G$8,Реклама!$A$2:$A$1551,"&lt;"&amp;H$8,Реклама!$I$2:$I$1551,Бюджет!$A$4),SUMIFS(Реклама!$D$2:$D$1551,Реклама!$A$2:$A$1551,"&gt;="&amp;G$8,Реклама!$A$2:$A$1551,"&lt;"&amp;H$8))</f>
        <v>35717</v>
      </c>
      <c r="H23" s="101">
        <f>IF($A$2="Да",SUMIFS(Реклама!$D$2:$D$1551,Реклама!$A$2:$A$1551,"&gt;="&amp;H$8,Реклама!$A$2:$A$1551,"&lt;"&amp;I$8,Реклама!$I$2:$I$1551,Бюджет!$A$4),SUMIFS(Реклама!$D$2:$D$1551,Реклама!$A$2:$A$1551,"&gt;="&amp;H$8,Реклама!$A$2:$A$1551,"&lt;"&amp;I$8))</f>
        <v>45348</v>
      </c>
      <c r="I23" s="101">
        <f>IF($A$2="Да",SUMIFS(Реклама!$D$2:$D$1551,Реклама!$A$2:$A$1551,"&gt;="&amp;I$8,Реклама!$A$2:$A$1551,"&lt;"&amp;J$8,Реклама!$I$2:$I$1551,Бюджет!$A$4),SUMIFS(Реклама!$D$2:$D$1551,Реклама!$A$2:$A$1551,"&gt;="&amp;I$8,Реклама!$A$2:$A$1551,"&lt;"&amp;J$8))</f>
        <v>46782</v>
      </c>
      <c r="J23" s="101">
        <f>IF($A$2="Да",SUMIFS(Реклама!$D$2:$D$1551,Реклама!$A$2:$A$1551,"&gt;="&amp;J$8,Реклама!$A$2:$A$1551,"&lt;"&amp;K$8,Реклама!$I$2:$I$1551,Бюджет!$A$4),SUMIFS(Реклама!$D$2:$D$1551,Реклама!$A$2:$A$1551,"&gt;="&amp;J$8,Реклама!$A$2:$A$1551,"&lt;"&amp;K$8))</f>
        <v>58938</v>
      </c>
      <c r="K23" s="101">
        <f>IF($A$2="Да",SUMIFS(Реклама!$D$2:$D$1551,Реклама!$A$2:$A$1551,"&gt;="&amp;K$8,Реклама!$A$2:$A$1551,"&lt;"&amp;L$8,Реклама!$I$2:$I$1551,Бюджет!$A$4),SUMIFS(Реклама!$D$2:$D$1551,Реклама!$A$2:$A$1551,"&gt;="&amp;K$8,Реклама!$A$2:$A$1551,"&lt;"&amp;L$8))</f>
        <v>61489</v>
      </c>
      <c r="L23" s="101">
        <f>IF($A$2="Да",SUMIFS(Реклама!$D$2:$D$1551,Реклама!$A$2:$A$1551,"&gt;="&amp;L$8,Реклама!$A$2:$A$1551,"&lt;"&amp;M$8,Реклама!$I$2:$I$1551,Бюджет!$A$4),SUMIFS(Реклама!$D$2:$D$1551,Реклама!$A$2:$A$1551,"&gt;="&amp;L$8,Реклама!$A$2:$A$1551,"&lt;"&amp;M$8))</f>
        <v>60424</v>
      </c>
      <c r="M23" s="101">
        <f>IF($A$2="Да",SUMIFS(Реклама!$D$2:$D$1551,Реклама!$A$2:$A$1551,"&gt;="&amp;M$8,Реклама!$A$2:$A$1551,"&lt;"&amp;N$8,Реклама!$I$2:$I$1551,Бюджет!$A$4),SUMIFS(Реклама!$D$2:$D$1551,Реклама!$A$2:$A$1551,"&gt;="&amp;M$8,Реклама!$A$2:$A$1551,"&lt;"&amp;N$8))</f>
        <v>67178</v>
      </c>
      <c r="N23" s="101">
        <f>IF($A$2="Да",SUMIFS(Реклама!$D$2:$D$1551,Реклама!$A$2:$A$1551,"&gt;="&amp;N$8,Реклама!$A$2:$A$1551,"&lt;"&amp;O$8,Реклама!$I$2:$I$1551,Бюджет!$A$4),SUMIFS(Реклама!$D$2:$D$1551,Реклама!$A$2:$A$1551,"&gt;="&amp;N$8,Реклама!$A$2:$A$1551,"&lt;"&amp;O$8))</f>
        <v>54999</v>
      </c>
      <c r="O23" s="101">
        <f>IF($A$2="Да",SUMIFS(Реклама!$D$2:$D$1551,Реклама!$A$2:$A$1551,"&gt;="&amp;O$8,Реклама!$A$2:$A$1551,"&lt;"&amp;P$8,Реклама!$I$2:$I$1551,Бюджет!$A$4),SUMIFS(Реклама!$D$2:$D$1551,Реклама!$A$2:$A$1551,"&gt;="&amp;O$8,Реклама!$A$2:$A$1551,"&lt;"&amp;P$8))</f>
        <v>78159</v>
      </c>
      <c r="P23" s="101">
        <f>IF($A$2="Да",SUMIFS(Реклама!$D$2:$D$1551,Реклама!$A$2:$A$1551,"&gt;="&amp;P$8,Реклама!$A$2:$A$1551,"&lt;"&amp;Q$8,Реклама!$I$2:$I$1551,Бюджет!$A$4),SUMIFS(Реклама!$D$2:$D$1551,Реклама!$A$2:$A$1551,"&gt;="&amp;P$8,Реклама!$A$2:$A$1551,"&lt;"&amp;Q$8))</f>
        <v>61004</v>
      </c>
      <c r="Q23" s="101">
        <f>IF($A$2="Да",SUMIFS(Реклама!$D$2:$D$1551,Реклама!$A$2:$A$1551,"&gt;="&amp;Q$8,Реклама!$A$2:$A$1551,"&lt;"&amp;R$8,Реклама!$I$2:$I$1551,Бюджет!$A$4),SUMIFS(Реклама!$D$2:$D$1551,Реклама!$A$2:$A$1551,"&gt;="&amp;Q$8,Реклама!$A$2:$A$1551,"&lt;"&amp;R$8))</f>
        <v>66619</v>
      </c>
      <c r="R23" s="101">
        <f>IF($A$2="Да",SUMIFS(Реклама!$D$2:$D$1551,Реклама!$A$2:$A$1551,"&gt;="&amp;R$8,Реклама!$A$2:$A$1551,"&lt;"&amp;S$8,Реклама!$I$2:$I$1551,Бюджет!$A$4),SUMIFS(Реклама!$D$2:$D$1551,Реклама!$A$2:$A$1551,"&gt;="&amp;R$8,Реклама!$A$2:$A$1551,"&lt;"&amp;S$8))</f>
        <v>56320</v>
      </c>
      <c r="S23" s="101">
        <f>IF($A$2="Да",SUMIFS(Реклама!$D$2:$D$1551,Реклама!$A$2:$A$1551,"&gt;="&amp;S$8,Реклама!$A$2:$A$1551,"&lt;"&amp;T$8,Реклама!$I$2:$I$1551,Бюджет!$A$4),SUMIFS(Реклама!$D$2:$D$1551,Реклама!$A$2:$A$1551,"&gt;="&amp;S$8,Реклама!$A$2:$A$1551,"&lt;"&amp;T$8))</f>
        <v>49297</v>
      </c>
      <c r="T23" s="101">
        <f>IF($A$2="Да",SUMIFS(Реклама!$D$2:$D$1551,Реклама!$A$2:$A$1551,"&gt;="&amp;T$8,Реклама!$A$2:$A$1551,"&lt;"&amp;U$8,Реклама!$I$2:$I$1551,Бюджет!$A$4),SUMIFS(Реклама!$D$2:$D$1551,Реклама!$A$2:$A$1551,"&gt;="&amp;T$8,Реклама!$A$2:$A$1551,"&lt;"&amp;U$8))</f>
        <v>50008</v>
      </c>
      <c r="U23" s="101">
        <f>IF($A$2="Да",SUMIFS(Реклама!$D$2:$D$1551,Реклама!$A$2:$A$1551,"&gt;="&amp;U$8,Реклама!$A$2:$A$1551,"&lt;"&amp;V$8,Реклама!$I$2:$I$1551,Бюджет!$A$4),SUMIFS(Реклама!$D$2:$D$1551,Реклама!$A$2:$A$1551,"&gt;="&amp;U$8,Реклама!$A$2:$A$1551,"&lt;"&amp;V$8))</f>
        <v>53451</v>
      </c>
      <c r="V23" s="101">
        <f>IF($A$2="Да",SUMIFS(Реклама!$D$2:$D$1551,Реклама!$A$2:$A$1551,"&gt;="&amp;V$8,Реклама!$A$2:$A$1551,"&lt;"&amp;W$8,Реклама!$I$2:$I$1551,Бюджет!$A$4),SUMIFS(Реклама!$D$2:$D$1551,Реклама!$A$2:$A$1551,"&gt;="&amp;V$8,Реклама!$A$2:$A$1551,"&lt;"&amp;W$8))</f>
        <v>37093</v>
      </c>
      <c r="W23" s="101">
        <f>IF($A$2="Да",SUMIFS(Реклама!$D$2:$D$1551,Реклама!$A$2:$A$1551,"&gt;="&amp;W$8,Реклама!$A$2:$A$1551,"&lt;"&amp;X$8,Реклама!$I$2:$I$1551,Бюджет!$A$4),SUMIFS(Реклама!$D$2:$D$1551,Реклама!$A$2:$A$1551,"&gt;="&amp;W$8,Реклама!$A$2:$A$1551,"&lt;"&amp;X$8))</f>
        <v>37640</v>
      </c>
      <c r="X23" s="101" t="s">
        <v>6194</v>
      </c>
      <c r="Y23" s="101">
        <f>IF($A$2="Да",SUMIFS(Реклама!$D$2:$D$1551,Реклама!$A$2:$A$1551,"&gt;="&amp;Y$8,Реклама!$A$2:$A$1551,"&lt;"&amp;Z$8,Реклама!$I$2:$I$1551,Бюджет!$A$4),SUMIFS(Реклама!$D$2:$D$1551,Реклама!$A$2:$A$1551,"&gt;="&amp;Y$8,Реклама!$A$2:$A$1551,"&lt;"&amp;Z$8))</f>
        <v>0</v>
      </c>
      <c r="Z23" s="101">
        <f>IF($A$2="Да",SUMIFS(Реклама!$D$2:$D$1551,Реклама!$A$2:$A$1551,"&gt;="&amp;Z$8,Реклама!$A$2:$A$1551,"&lt;"&amp;AA$8,Реклама!$I$2:$I$1551,Бюджет!$A$4),SUMIFS(Реклама!$D$2:$D$1551,Реклама!$A$2:$A$1551,"&gt;="&amp;Z$8,Реклама!$A$2:$A$1551,"&lt;"&amp;AA$8))</f>
        <v>0</v>
      </c>
    </row>
    <row r="24" spans="1:26" ht="15.75" x14ac:dyDescent="0.25">
      <c r="A24" s="102" t="s">
        <v>28</v>
      </c>
      <c r="B24" s="101">
        <f>IF($A$2="Да",SUMIFS(Остальное!$D$2:$D$1514,Остальное!$A$2:$A$1514,"&gt;="&amp;B$8,Остальное!$A$2:$A$1514,"&lt;"&amp;C$8,Остальное!$I$2:$I$1514,Бюджет!$A$4),SUMIFS(Остальное!$D$2:$D$1514,Остальное!$A$2:$A$1514,"&gt;="&amp;B$8,Остальное!$A$2:$A$1514,"&lt;"&amp;C$8))</f>
        <v>4990</v>
      </c>
      <c r="C24" s="101">
        <f>IF($A$2="Да",SUMIFS(Остальное!$D$2:$D$1514,Остальное!$A$2:$A$1514,"&gt;="&amp;C$8,Остальное!$A$2:$A$1514,"&lt;"&amp;D$8,Остальное!$I$2:$I$1514,Бюджет!$A$4),SUMIFS(Остальное!$D$2:$D$1514,Остальное!$A$2:$A$1514,"&gt;="&amp;C$8,Остальное!$A$2:$A$1514,"&lt;"&amp;D$8))</f>
        <v>50552</v>
      </c>
      <c r="D24" s="101">
        <f>IF($A$2="Да",SUMIFS(Остальное!$D$2:$D$1514,Остальное!$A$2:$A$1514,"&gt;="&amp;D$8,Остальное!$A$2:$A$1514,"&lt;"&amp;E$8,Остальное!$I$2:$I$1514,Бюджет!$A$4),SUMIFS(Остальное!$D$2:$D$1514,Остальное!$A$2:$A$1514,"&gt;="&amp;D$8,Остальное!$A$2:$A$1514,"&lt;"&amp;E$8))</f>
        <v>12446</v>
      </c>
      <c r="E24" s="101">
        <f>IF($A$2="Да",SUMIFS(Остальное!$D$2:$D$1514,Остальное!$A$2:$A$1514,"&gt;="&amp;E$8,Остальное!$A$2:$A$1514,"&lt;"&amp;F$8,Остальное!$I$2:$I$1514,Бюджет!$A$4),SUMIFS(Остальное!$D$2:$D$1514,Остальное!$A$2:$A$1514,"&gt;="&amp;E$8,Остальное!$A$2:$A$1514,"&lt;"&amp;F$8))</f>
        <v>31023</v>
      </c>
      <c r="F24" s="101">
        <f>IF($A$2="Да",SUMIFS(Остальное!$D$2:$D$1514,Остальное!$A$2:$A$1514,"&gt;="&amp;F$8,Остальное!$A$2:$A$1514,"&lt;"&amp;G$8,Остальное!$I$2:$I$1514,Бюджет!$A$4),SUMIFS(Остальное!$D$2:$D$1514,Остальное!$A$2:$A$1514,"&gt;="&amp;F$8,Остальное!$A$2:$A$1514,"&lt;"&amp;G$8))</f>
        <v>24842</v>
      </c>
      <c r="G24" s="101">
        <f>IF($A$2="Да",SUMIFS(Остальное!$D$2:$D$1514,Остальное!$A$2:$A$1514,"&gt;="&amp;G$8,Остальное!$A$2:$A$1514,"&lt;"&amp;H$8,Остальное!$I$2:$I$1514,Бюджет!$A$4),SUMIFS(Остальное!$D$2:$D$1514,Остальное!$A$2:$A$1514,"&gt;="&amp;G$8,Остальное!$A$2:$A$1514,"&lt;"&amp;H$8))</f>
        <v>45754</v>
      </c>
      <c r="H24" s="101">
        <f>IF($A$2="Да",SUMIFS(Остальное!$D$2:$D$1514,Остальное!$A$2:$A$1514,"&gt;="&amp;H$8,Остальное!$A$2:$A$1514,"&lt;"&amp;I$8,Остальное!$I$2:$I$1514,Бюджет!$A$4),SUMIFS(Остальное!$D$2:$D$1514,Остальное!$A$2:$A$1514,"&gt;="&amp;H$8,Остальное!$A$2:$A$1514,"&lt;"&amp;I$8))</f>
        <v>20371</v>
      </c>
      <c r="I24" s="101">
        <f>IF($A$2="Да",SUMIFS(Остальное!$D$2:$D$1514,Остальное!$A$2:$A$1514,"&gt;="&amp;I$8,Остальное!$A$2:$A$1514,"&lt;"&amp;J$8,Остальное!$I$2:$I$1514,Бюджет!$A$4),SUMIFS(Остальное!$D$2:$D$1514,Остальное!$A$2:$A$1514,"&gt;="&amp;I$8,Остальное!$A$2:$A$1514,"&lt;"&amp;J$8))</f>
        <v>18693</v>
      </c>
      <c r="J24" s="101">
        <f>IF($A$2="Да",SUMIFS(Остальное!$D$2:$D$1514,Остальное!$A$2:$A$1514,"&gt;="&amp;J$8,Остальное!$A$2:$A$1514,"&lt;"&amp;K$8,Остальное!$I$2:$I$1514,Бюджет!$A$4),SUMIFS(Остальное!$D$2:$D$1514,Остальное!$A$2:$A$1514,"&gt;="&amp;J$8,Остальное!$A$2:$A$1514,"&lt;"&amp;K$8))</f>
        <v>31600</v>
      </c>
      <c r="K24" s="101">
        <f>IF($A$2="Да",SUMIFS(Остальное!$D$2:$D$1514,Остальное!$A$2:$A$1514,"&gt;="&amp;K$8,Остальное!$A$2:$A$1514,"&lt;"&amp;L$8,Остальное!$I$2:$I$1514,Бюджет!$A$4),SUMIFS(Остальное!$D$2:$D$1514,Остальное!$A$2:$A$1514,"&gt;="&amp;K$8,Остальное!$A$2:$A$1514,"&lt;"&amp;L$8))</f>
        <v>23397</v>
      </c>
      <c r="L24" s="101">
        <f>IF($A$2="Да",SUMIFS(Остальное!$D$2:$D$1514,Остальное!$A$2:$A$1514,"&gt;="&amp;L$8,Остальное!$A$2:$A$1514,"&lt;"&amp;M$8,Остальное!$I$2:$I$1514,Бюджет!$A$4),SUMIFS(Остальное!$D$2:$D$1514,Остальное!$A$2:$A$1514,"&gt;="&amp;L$8,Остальное!$A$2:$A$1514,"&lt;"&amp;M$8))</f>
        <v>74183</v>
      </c>
      <c r="M24" s="101">
        <f>IF($A$2="Да",SUMIFS(Остальное!$D$2:$D$1514,Остальное!$A$2:$A$1514,"&gt;="&amp;M$8,Остальное!$A$2:$A$1514,"&lt;"&amp;N$8,Остальное!$I$2:$I$1514,Бюджет!$A$4),SUMIFS(Остальное!$D$2:$D$1514,Остальное!$A$2:$A$1514,"&gt;="&amp;M$8,Остальное!$A$2:$A$1514,"&lt;"&amp;N$8))</f>
        <v>157670</v>
      </c>
      <c r="N24" s="101">
        <f>IF($A$2="Да",SUMIFS(Остальное!$D$2:$D$1514,Остальное!$A$2:$A$1514,"&gt;="&amp;N$8,Остальное!$A$2:$A$1514,"&lt;"&amp;O$8,Остальное!$I$2:$I$1514,Бюджет!$A$4),SUMIFS(Остальное!$D$2:$D$1514,Остальное!$A$2:$A$1514,"&gt;="&amp;N$8,Остальное!$A$2:$A$1514,"&lt;"&amp;O$8))</f>
        <v>58983</v>
      </c>
      <c r="O24" s="101">
        <f>IF($A$2="Да",SUMIFS(Остальное!$D$2:$D$1514,Остальное!$A$2:$A$1514,"&gt;="&amp;O$8,Остальное!$A$2:$A$1514,"&lt;"&amp;P$8,Остальное!$I$2:$I$1514,Бюджет!$A$4),SUMIFS(Остальное!$D$2:$D$1514,Остальное!$A$2:$A$1514,"&gt;="&amp;O$8,Остальное!$A$2:$A$1514,"&lt;"&amp;P$8))</f>
        <v>67164</v>
      </c>
      <c r="P24" s="101">
        <f>IF($A$2="Да",SUMIFS(Остальное!$D$2:$D$1514,Остальное!$A$2:$A$1514,"&gt;="&amp;P$8,Остальное!$A$2:$A$1514,"&lt;"&amp;Q$8,Остальное!$I$2:$I$1514,Бюджет!$A$4),SUMIFS(Остальное!$D$2:$D$1514,Остальное!$A$2:$A$1514,"&gt;="&amp;P$8,Остальное!$A$2:$A$1514,"&lt;"&amp;Q$8))</f>
        <v>100751</v>
      </c>
      <c r="Q24" s="101">
        <f>IF($A$2="Да",SUMIFS(Остальное!$D$2:$D$1514,Остальное!$A$2:$A$1514,"&gt;="&amp;Q$8,Остальное!$A$2:$A$1514,"&lt;"&amp;R$8,Остальное!$I$2:$I$1514,Бюджет!$A$4),SUMIFS(Остальное!$D$2:$D$1514,Остальное!$A$2:$A$1514,"&gt;="&amp;Q$8,Остальное!$A$2:$A$1514,"&lt;"&amp;R$8))</f>
        <v>45410</v>
      </c>
      <c r="R24" s="101">
        <f>IF($A$2="Да",SUMIFS(Остальное!$D$2:$D$1514,Остальное!$A$2:$A$1514,"&gt;="&amp;R$8,Остальное!$A$2:$A$1514,"&lt;"&amp;S$8,Остальное!$I$2:$I$1514,Бюджет!$A$4),SUMIFS(Остальное!$D$2:$D$1514,Остальное!$A$2:$A$1514,"&gt;="&amp;R$8,Остальное!$A$2:$A$1514,"&lt;"&amp;S$8))</f>
        <v>35474</v>
      </c>
      <c r="S24" s="101">
        <f>IF($A$2="Да",SUMIFS(Остальное!$D$2:$D$1514,Остальное!$A$2:$A$1514,"&gt;="&amp;S$8,Остальное!$A$2:$A$1514,"&lt;"&amp;T$8,Остальное!$I$2:$I$1514,Бюджет!$A$4),SUMIFS(Остальное!$D$2:$D$1514,Остальное!$A$2:$A$1514,"&gt;="&amp;S$8,Остальное!$A$2:$A$1514,"&lt;"&amp;T$8))</f>
        <v>43507</v>
      </c>
      <c r="T24" s="101">
        <f>IF($A$2="Да",SUMIFS(Остальное!$D$2:$D$1514,Остальное!$A$2:$A$1514,"&gt;="&amp;T$8,Остальное!$A$2:$A$1514,"&lt;"&amp;U$8,Остальное!$I$2:$I$1514,Бюджет!$A$4),SUMIFS(Остальное!$D$2:$D$1514,Остальное!$A$2:$A$1514,"&gt;="&amp;T$8,Остальное!$A$2:$A$1514,"&lt;"&amp;U$8))</f>
        <v>45124</v>
      </c>
      <c r="U24" s="101">
        <f>IF($A$2="Да",SUMIFS(Остальное!$D$2:$D$1514,Остальное!$A$2:$A$1514,"&gt;="&amp;U$8,Остальное!$A$2:$A$1514,"&lt;"&amp;V$8,Остальное!$I$2:$I$1514,Бюджет!$A$4),SUMIFS(Остальное!$D$2:$D$1514,Остальное!$A$2:$A$1514,"&gt;="&amp;U$8,Остальное!$A$2:$A$1514,"&lt;"&amp;V$8))</f>
        <v>34156</v>
      </c>
      <c r="V24" s="101">
        <f>IF($A$2="Да",SUMIFS(Остальное!$D$2:$D$1514,Остальное!$A$2:$A$1514,"&gt;="&amp;V$8,Остальное!$A$2:$A$1514,"&lt;"&amp;W$8,Остальное!$I$2:$I$1514,Бюджет!$A$4),SUMIFS(Остальное!$D$2:$D$1514,Остальное!$A$2:$A$1514,"&gt;="&amp;V$8,Остальное!$A$2:$A$1514,"&lt;"&amp;W$8))</f>
        <v>43061</v>
      </c>
      <c r="W24" s="101">
        <f>IF($A$2="Да",SUMIFS(Остальное!$D$2:$D$1514,Остальное!$A$2:$A$1514,"&gt;="&amp;W$8,Остальное!$A$2:$A$1514,"&lt;"&amp;X$8,Остальное!$I$2:$I$1514,Бюджет!$A$4),SUMIFS(Остальное!$D$2:$D$1514,Остальное!$A$2:$A$1514,"&gt;="&amp;W$8,Остальное!$A$2:$A$1514,"&lt;"&amp;X$8))</f>
        <v>58571</v>
      </c>
      <c r="X24" s="101">
        <f>IF($A$2="Да",SUMIFS(Остальное!$D$2:$D$1514,Остальное!$A$2:$A$1514,"&gt;="&amp;X$8,Остальное!$A$2:$A$1514,"&lt;"&amp;Y$8,Остальное!$I$2:$I$1514,Бюджет!$A$4),SUMIFS(Остальное!$D$2:$D$1514,Остальное!$A$2:$A$1514,"&gt;="&amp;X$8,Остальное!$A$2:$A$1514,"&lt;"&amp;Y$8))</f>
        <v>7915</v>
      </c>
      <c r="Y24" s="101">
        <f>IF($A$2="Да",SUMIFS(Остальное!$D$2:$D$1514,Остальное!$A$2:$A$1514,"&gt;="&amp;Y$8,Остальное!$A$2:$A$1514,"&lt;"&amp;Z$8,Остальное!$I$2:$I$1514,Бюджет!$A$4),SUMIFS(Остальное!$D$2:$D$1514,Остальное!$A$2:$A$1514,"&gt;="&amp;Y$8,Остальное!$A$2:$A$1514,"&lt;"&amp;Z$8))</f>
        <v>0</v>
      </c>
      <c r="Z24" s="101">
        <f>IF($A$2="Да",SUMIFS(Остальное!$D$2:$D$1514,Остальное!$A$2:$A$1514,"&gt;="&amp;Z$8,Остальное!$A$2:$A$1514,"&lt;"&amp;AA$8,Остальное!$I$2:$I$1514,Бюджет!$A$4),SUMIFS(Остальное!$D$2:$D$1514,Остальное!$A$2:$A$1514,"&gt;="&amp;Z$8,Остальное!$A$2:$A$1514,"&lt;"&amp;AA$8))</f>
        <v>0</v>
      </c>
    </row>
    <row r="25" spans="1:26" ht="15.75" x14ac:dyDescent="0.25">
      <c r="A25" s="102" t="s">
        <v>29</v>
      </c>
      <c r="B25" s="101">
        <f>IF($A$2="Да",SUMIFS(Развитие!$D$2:$D$1514,Развитие!$A$2:$A$1514,"&gt;="&amp;B$8,Развитие!$A$2:$A$1514,"&lt;"&amp;C$8,Развитие!$I$2:$I$1514,Бюджет!$A$4),SUMIFS(Развитие!$D$2:$D$1514,Развитие!$A$2:$A$1514,"&gt;="&amp;B$8,Развитие!$A$2:$A$1514,"&lt;"&amp;C$8))</f>
        <v>10000</v>
      </c>
      <c r="C25" s="101">
        <f>IF($A$2="Да",SUMIFS(Развитие!$D$2:$D$1514,Развитие!$A$2:$A$1514,"&gt;="&amp;C$8,Развитие!$A$2:$A$1514,"&lt;"&amp;D$8,Развитие!$I$2:$I$1514,Бюджет!$A$4),SUMIFS(Развитие!$D$2:$D$1514,Развитие!$A$2:$A$1514,"&gt;="&amp;C$8,Развитие!$A$2:$A$1514,"&lt;"&amp;D$8))</f>
        <v>229954</v>
      </c>
      <c r="D25" s="101">
        <f>IF($A$2="Да",SUMIFS(Развитие!$D$2:$D$1514,Развитие!$A$2:$A$1514,"&gt;="&amp;D$8,Развитие!$A$2:$A$1514,"&lt;"&amp;E$8,Развитие!$I$2:$I$1514,Бюджет!$A$4),SUMIFS(Развитие!$D$2:$D$1514,Развитие!$A$2:$A$1514,"&gt;="&amp;D$8,Развитие!$A$2:$A$1514,"&lt;"&amp;E$8))</f>
        <v>110280</v>
      </c>
      <c r="E25" s="101">
        <f>IF($A$2="Да",SUMIFS(Развитие!$D$2:$D$1514,Развитие!$A$2:$A$1514,"&gt;="&amp;E$8,Развитие!$A$2:$A$1514,"&lt;"&amp;F$8,Развитие!$I$2:$I$1514,Бюджет!$A$4),SUMIFS(Развитие!$D$2:$D$1514,Развитие!$A$2:$A$1514,"&gt;="&amp;E$8,Развитие!$A$2:$A$1514,"&lt;"&amp;F$8))</f>
        <v>87508</v>
      </c>
      <c r="F25" s="101">
        <f>IF($A$2="Да",SUMIFS(Развитие!$D$2:$D$1514,Развитие!$A$2:$A$1514,"&gt;="&amp;F$8,Развитие!$A$2:$A$1514,"&lt;"&amp;G$8,Развитие!$I$2:$I$1514,Бюджет!$A$4),SUMIFS(Развитие!$D$2:$D$1514,Развитие!$A$2:$A$1514,"&gt;="&amp;F$8,Развитие!$A$2:$A$1514,"&lt;"&amp;G$8))</f>
        <v>27425</v>
      </c>
      <c r="G25" s="101">
        <f>IF($A$2="Да",SUMIFS(Развитие!$D$2:$D$1514,Развитие!$A$2:$A$1514,"&gt;="&amp;G$8,Развитие!$A$2:$A$1514,"&lt;"&amp;H$8,Развитие!$I$2:$I$1514,Бюджет!$A$4),SUMIFS(Развитие!$D$2:$D$1514,Развитие!$A$2:$A$1514,"&gt;="&amp;G$8,Развитие!$A$2:$A$1514,"&lt;"&amp;H$8))</f>
        <v>92992</v>
      </c>
      <c r="H25" s="101">
        <f>IF($A$2="Да",SUMIFS(Развитие!$D$2:$D$1514,Развитие!$A$2:$A$1514,"&gt;="&amp;H$8,Развитие!$A$2:$A$1514,"&lt;"&amp;I$8,Развитие!$I$2:$I$1514,Бюджет!$A$4),SUMIFS(Развитие!$D$2:$D$1514,Развитие!$A$2:$A$1514,"&gt;="&amp;H$8,Развитие!$A$2:$A$1514,"&lt;"&amp;I$8))</f>
        <v>365459</v>
      </c>
      <c r="I25" s="101">
        <f>IF($A$2="Да",SUMIFS(Развитие!$D$2:$D$1514,Развитие!$A$2:$A$1514,"&gt;="&amp;I$8,Развитие!$A$2:$A$1514,"&lt;"&amp;J$8,Развитие!$I$2:$I$1514,Бюджет!$A$4),SUMIFS(Развитие!$D$2:$D$1514,Развитие!$A$2:$A$1514,"&gt;="&amp;I$8,Развитие!$A$2:$A$1514,"&lt;"&amp;J$8))</f>
        <v>99903</v>
      </c>
      <c r="J25" s="101">
        <f>IF($A$2="Да",SUMIFS(Развитие!$D$2:$D$1514,Развитие!$A$2:$A$1514,"&gt;="&amp;J$8,Развитие!$A$2:$A$1514,"&lt;"&amp;K$8,Развитие!$I$2:$I$1514,Бюджет!$A$4),SUMIFS(Развитие!$D$2:$D$1514,Развитие!$A$2:$A$1514,"&gt;="&amp;J$8,Развитие!$A$2:$A$1514,"&lt;"&amp;K$8))</f>
        <v>11098</v>
      </c>
      <c r="K25" s="101">
        <f>IF($A$2="Да",SUMIFS(Развитие!$D$2:$D$1514,Развитие!$A$2:$A$1514,"&gt;="&amp;K$8,Развитие!$A$2:$A$1514,"&lt;"&amp;L$8,Развитие!$I$2:$I$1514,Бюджет!$A$4),SUMIFS(Развитие!$D$2:$D$1514,Развитие!$A$2:$A$1514,"&gt;="&amp;K$8,Развитие!$A$2:$A$1514,"&lt;"&amp;L$8))</f>
        <v>45636</v>
      </c>
      <c r="L25" s="101">
        <f>IF($A$2="Да",SUMIFS(Развитие!$D$2:$D$1514,Развитие!$A$2:$A$1514,"&gt;="&amp;L$8,Развитие!$A$2:$A$1514,"&lt;"&amp;M$8,Развитие!$I$2:$I$1514,Бюджет!$A$4),SUMIFS(Развитие!$D$2:$D$1514,Развитие!$A$2:$A$1514,"&gt;="&amp;L$8,Развитие!$A$2:$A$1514,"&lt;"&amp;M$8))</f>
        <v>86550</v>
      </c>
      <c r="M25" s="101">
        <f>IF($A$2="Да",SUMIFS(Развитие!$D$2:$D$1514,Развитие!$A$2:$A$1514,"&gt;="&amp;M$8,Развитие!$A$2:$A$1514,"&lt;"&amp;N$8,Развитие!$I$2:$I$1514,Бюджет!$A$4),SUMIFS(Развитие!$D$2:$D$1514,Развитие!$A$2:$A$1514,"&gt;="&amp;M$8,Развитие!$A$2:$A$1514,"&lt;"&amp;N$8))</f>
        <v>115348</v>
      </c>
      <c r="N25" s="101">
        <f>IF($A$2="Да",SUMIFS(Развитие!$D$2:$D$1514,Развитие!$A$2:$A$1514,"&gt;="&amp;N$8,Развитие!$A$2:$A$1514,"&lt;"&amp;O$8,Развитие!$I$2:$I$1514,Бюджет!$A$4),SUMIFS(Развитие!$D$2:$D$1514,Развитие!$A$2:$A$1514,"&gt;="&amp;N$8,Развитие!$A$2:$A$1514,"&lt;"&amp;O$8))</f>
        <v>9600</v>
      </c>
      <c r="O25" s="101">
        <f>IF($A$2="Да",SUMIFS(Развитие!$D$2:$D$1514,Развитие!$A$2:$A$1514,"&gt;="&amp;O$8,Развитие!$A$2:$A$1514,"&lt;"&amp;P$8,Развитие!$I$2:$I$1514,Бюджет!$A$4),SUMIFS(Развитие!$D$2:$D$1514,Развитие!$A$2:$A$1514,"&gt;="&amp;O$8,Развитие!$A$2:$A$1514,"&lt;"&amp;P$8))</f>
        <v>3650</v>
      </c>
      <c r="P25" s="101">
        <f>IF($A$2="Да",SUMIFS(Развитие!$D$2:$D$1514,Развитие!$A$2:$A$1514,"&gt;="&amp;P$8,Развитие!$A$2:$A$1514,"&lt;"&amp;Q$8,Развитие!$I$2:$I$1514,Бюджет!$A$4),SUMIFS(Развитие!$D$2:$D$1514,Развитие!$A$2:$A$1514,"&gt;="&amp;P$8,Развитие!$A$2:$A$1514,"&lt;"&amp;Q$8))</f>
        <v>74837</v>
      </c>
      <c r="Q25" s="101">
        <f>IF($A$2="Да",SUMIFS(Развитие!$D$2:$D$1514,Развитие!$A$2:$A$1514,"&gt;="&amp;Q$8,Развитие!$A$2:$A$1514,"&lt;"&amp;R$8,Развитие!$I$2:$I$1514,Бюджет!$A$4),SUMIFS(Развитие!$D$2:$D$1514,Развитие!$A$2:$A$1514,"&gt;="&amp;Q$8,Развитие!$A$2:$A$1514,"&lt;"&amp;R$8))</f>
        <v>43766</v>
      </c>
      <c r="R25" s="101">
        <f>IF($A$2="Да",SUMIFS(Развитие!$D$2:$D$1514,Развитие!$A$2:$A$1514,"&gt;="&amp;R$8,Развитие!$A$2:$A$1514,"&lt;"&amp;S$8,Развитие!$I$2:$I$1514,Бюджет!$A$4),SUMIFS(Развитие!$D$2:$D$1514,Развитие!$A$2:$A$1514,"&gt;="&amp;R$8,Развитие!$A$2:$A$1514,"&lt;"&amp;S$8))</f>
        <v>22414</v>
      </c>
      <c r="S25" s="101">
        <f>IF($A$2="Да",SUMIFS(Развитие!$D$2:$D$1514,Развитие!$A$2:$A$1514,"&gt;="&amp;S$8,Развитие!$A$2:$A$1514,"&lt;"&amp;T$8,Развитие!$I$2:$I$1514,Бюджет!$A$4),SUMIFS(Развитие!$D$2:$D$1514,Развитие!$A$2:$A$1514,"&gt;="&amp;S$8,Развитие!$A$2:$A$1514,"&lt;"&amp;T$8))</f>
        <v>15280</v>
      </c>
      <c r="T25" s="101">
        <f>IF($A$2="Да",SUMIFS(Развитие!$D$2:$D$1514,Развитие!$A$2:$A$1514,"&gt;="&amp;T$8,Развитие!$A$2:$A$1514,"&lt;"&amp;U$8,Развитие!$I$2:$I$1514,Бюджет!$A$4),SUMIFS(Развитие!$D$2:$D$1514,Развитие!$A$2:$A$1514,"&gt;="&amp;T$8,Развитие!$A$2:$A$1514,"&lt;"&amp;U$8))</f>
        <v>46009</v>
      </c>
      <c r="U25" s="101">
        <f>IF($A$2="Да",SUMIFS(Развитие!$D$2:$D$1514,Развитие!$A$2:$A$1514,"&gt;="&amp;U$8,Развитие!$A$2:$A$1514,"&lt;"&amp;V$8,Развитие!$I$2:$I$1514,Бюджет!$A$4),SUMIFS(Развитие!$D$2:$D$1514,Развитие!$A$2:$A$1514,"&gt;="&amp;U$8,Развитие!$A$2:$A$1514,"&lt;"&amp;V$8))</f>
        <v>46800</v>
      </c>
      <c r="V25" s="101">
        <f>IF($A$2="Да",SUMIFS(Развитие!$D$2:$D$1514,Развитие!$A$2:$A$1514,"&gt;="&amp;V$8,Развитие!$A$2:$A$1514,"&lt;"&amp;W$8,Развитие!$I$2:$I$1514,Бюджет!$A$4),SUMIFS(Развитие!$D$2:$D$1514,Развитие!$A$2:$A$1514,"&gt;="&amp;V$8,Развитие!$A$2:$A$1514,"&lt;"&amp;W$8))</f>
        <v>12720</v>
      </c>
      <c r="W25" s="101">
        <f>IF($A$2="Да",SUMIFS(Развитие!$D$2:$D$1514,Развитие!$A$2:$A$1514,"&gt;="&amp;W$8,Развитие!$A$2:$A$1514,"&lt;"&amp;X$8,Развитие!$I$2:$I$1514,Бюджет!$A$4),SUMIFS(Развитие!$D$2:$D$1514,Развитие!$A$2:$A$1514,"&gt;="&amp;W$8,Развитие!$A$2:$A$1514,"&lt;"&amp;X$8))</f>
        <v>34985</v>
      </c>
      <c r="X25" s="101">
        <f>IF($A$2="Да",SUMIFS(Развитие!$D$2:$D$1514,Развитие!$A$2:$A$1514,"&gt;="&amp;X$8,Развитие!$A$2:$A$1514,"&lt;"&amp;Y$8,Развитие!$I$2:$I$1514,Бюджет!$A$4),SUMIFS(Развитие!$D$2:$D$1514,Развитие!$A$2:$A$1514,"&gt;="&amp;X$8,Развитие!$A$2:$A$1514,"&lt;"&amp;Y$8))</f>
        <v>2300</v>
      </c>
      <c r="Y25" s="101">
        <f>IF($A$2="Да",SUMIFS(Развитие!$D$2:$D$1514,Развитие!$A$2:$A$1514,"&gt;="&amp;Y$8,Развитие!$A$2:$A$1514,"&lt;"&amp;Z$8,Развитие!$I$2:$I$1514,Бюджет!$A$4),SUMIFS(Развитие!$D$2:$D$1514,Развитие!$A$2:$A$1514,"&gt;="&amp;Y$8,Развитие!$A$2:$A$1514,"&lt;"&amp;Z$8))</f>
        <v>0</v>
      </c>
      <c r="Z25" s="101">
        <f>IF($A$2="Да",SUMIFS(Развитие!$D$2:$D$1514,Развитие!$A$2:$A$1514,"&gt;="&amp;Z$8,Развитие!$A$2:$A$1514,"&lt;"&amp;AA$8,Развитие!$I$2:$I$1514,Бюджет!$A$4),SUMIFS(Развитие!$D$2:$D$1514,Развитие!$A$2:$A$1514,"&gt;="&amp;Z$8,Развитие!$A$2:$A$1514,"&lt;"&amp;AA$8))</f>
        <v>0</v>
      </c>
    </row>
    <row r="26" spans="1:26" ht="15.75" x14ac:dyDescent="0.25">
      <c r="A26" s="102" t="s">
        <v>30</v>
      </c>
      <c r="B26" s="101">
        <f>IF($A$2="Да",SUMIFS(Дис.затраты!$D$2:$D$1512,Дис.затраты!$A$2:$A$1512,"&gt;="&amp;B$8,Дис.затраты!$A$2:$A$1512,"&lt;"&amp;C$8,Дис.затраты!$I$2:$I$1512,Бюджет!$A$4),SUMIFS(Дис.затраты!$D$2:$D$1512,Дис.затраты!$A$2:$A$1512,"&gt;="&amp;B$8,Дис.затраты!$A$2:$A$1512,"&lt;"&amp;C$8))</f>
        <v>1400</v>
      </c>
      <c r="C26" s="101">
        <f>IF($A$2="Да",SUMIFS(Дис.затраты!$D$2:$D$1512,Дис.затраты!$A$2:$A$1512,"&gt;="&amp;C$8,Дис.затраты!$A$2:$A$1512,"&lt;"&amp;D$8,Дис.затраты!$I$2:$I$1512,Бюджет!$A$4),SUMIFS(Дис.затраты!$D$2:$D$1512,Дис.затраты!$A$2:$A$1512,"&gt;="&amp;C$8,Дис.затраты!$A$2:$A$1512,"&lt;"&amp;D$8))</f>
        <v>35776</v>
      </c>
      <c r="D26" s="101">
        <f>IF($A$2="Да",SUMIFS(Дис.затраты!$D$2:$D$1512,Дис.затраты!$A$2:$A$1512,"&gt;="&amp;D$8,Дис.затраты!$A$2:$A$1512,"&lt;"&amp;E$8,Дис.затраты!$I$2:$I$1512,Бюджет!$A$4),SUMIFS(Дис.затраты!$D$2:$D$1512,Дис.затраты!$A$2:$A$1512,"&gt;="&amp;D$8,Дис.затраты!$A$2:$A$1512,"&lt;"&amp;E$8))</f>
        <v>20280</v>
      </c>
      <c r="E26" s="101">
        <f>IF($A$2="Да",SUMIFS(Дис.затраты!$D$2:$D$1512,Дис.затраты!$A$2:$A$1512,"&gt;="&amp;E$8,Дис.затраты!$A$2:$A$1512,"&lt;"&amp;F$8,Дис.затраты!$I$2:$I$1512,Бюджет!$A$4),SUMIFS(Дис.затраты!$D$2:$D$1512,Дис.затраты!$A$2:$A$1512,"&gt;="&amp;E$8,Дис.затраты!$A$2:$A$1512,"&lt;"&amp;F$8))</f>
        <v>37328</v>
      </c>
      <c r="F26" s="101">
        <f>IF($A$2="Да",SUMIFS(Дис.затраты!$D$2:$D$1512,Дис.затраты!$A$2:$A$1512,"&gt;="&amp;F$8,Дис.затраты!$A$2:$A$1512,"&lt;"&amp;G$8,Дис.затраты!$I$2:$I$1512,Бюджет!$A$4),SUMIFS(Дис.затраты!$D$2:$D$1512,Дис.затраты!$A$2:$A$1512,"&gt;="&amp;F$8,Дис.затраты!$A$2:$A$1512,"&lt;"&amp;G$8))</f>
        <v>39240</v>
      </c>
      <c r="G26" s="101">
        <f>IF($A$2="Да",SUMIFS(Дис.затраты!$D$2:$D$1512,Дис.затраты!$A$2:$A$1512,"&gt;="&amp;G$8,Дис.затраты!$A$2:$A$1512,"&lt;"&amp;H$8,Дис.затраты!$I$2:$I$1512,Бюджет!$A$4),SUMIFS(Дис.затраты!$D$2:$D$1512,Дис.затраты!$A$2:$A$1512,"&gt;="&amp;G$8,Дис.затраты!$A$2:$A$1512,"&lt;"&amp;H$8))</f>
        <v>28846</v>
      </c>
      <c r="H26" s="101">
        <f>IF($A$2="Да",SUMIFS(Дис.затраты!$D$2:$D$1512,Дис.затраты!$A$2:$A$1512,"&gt;="&amp;H$8,Дис.затраты!$A$2:$A$1512,"&lt;"&amp;I$8,Дис.затраты!$I$2:$I$1512,Бюджет!$A$4),SUMIFS(Дис.затраты!$D$2:$D$1512,Дис.затраты!$A$2:$A$1512,"&gt;="&amp;H$8,Дис.затраты!$A$2:$A$1512,"&lt;"&amp;I$8))</f>
        <v>21632</v>
      </c>
      <c r="I26" s="101">
        <f>IF($A$2="Да",SUMIFS(Дис.затраты!$D$2:$D$1512,Дис.затраты!$A$2:$A$1512,"&gt;="&amp;I$8,Дис.затраты!$A$2:$A$1512,"&lt;"&amp;J$8,Дис.затраты!$I$2:$I$1512,Бюджет!$A$4),SUMIFS(Дис.затраты!$D$2:$D$1512,Дис.затраты!$A$2:$A$1512,"&gt;="&amp;I$8,Дис.затраты!$A$2:$A$1512,"&lt;"&amp;J$8))</f>
        <v>46680</v>
      </c>
      <c r="J26" s="101">
        <f>IF($A$2="Да",SUMIFS(Дис.затраты!$D$2:$D$1512,Дис.затраты!$A$2:$A$1512,"&gt;="&amp;J$8,Дис.затраты!$A$2:$A$1512,"&lt;"&amp;K$8,Дис.затраты!$I$2:$I$1512,Бюджет!$A$4),SUMIFS(Дис.затраты!$D$2:$D$1512,Дис.затраты!$A$2:$A$1512,"&gt;="&amp;J$8,Дис.затраты!$A$2:$A$1512,"&lt;"&amp;K$8))</f>
        <v>11792</v>
      </c>
      <c r="K26" s="101">
        <f>IF($A$2="Да",SUMIFS(Дис.затраты!$D$2:$D$1512,Дис.затраты!$A$2:$A$1512,"&gt;="&amp;K$8,Дис.затраты!$A$2:$A$1512,"&lt;"&amp;L$8,Дис.затраты!$I$2:$I$1512,Бюджет!$A$4),SUMIFS(Дис.затраты!$D$2:$D$1512,Дис.затраты!$A$2:$A$1512,"&gt;="&amp;K$8,Дис.затраты!$A$2:$A$1512,"&lt;"&amp;L$8))</f>
        <v>31192</v>
      </c>
      <c r="L26" s="101">
        <f>IF($A$2="Да",SUMIFS(Дис.затраты!$D$2:$D$1512,Дис.затраты!$A$2:$A$1512,"&gt;="&amp;L$8,Дис.затраты!$A$2:$A$1512,"&lt;"&amp;M$8,Дис.затраты!$I$2:$I$1512,Бюджет!$A$4),SUMIFS(Дис.затраты!$D$2:$D$1512,Дис.затраты!$A$2:$A$1512,"&gt;="&amp;L$8,Дис.затраты!$A$2:$A$1512,"&lt;"&amp;M$8))</f>
        <v>0</v>
      </c>
      <c r="M26" s="101">
        <f>IF($A$2="Да",SUMIFS(Дис.затраты!$D$2:$D$1512,Дис.затраты!$A$2:$A$1512,"&gt;="&amp;M$8,Дис.затраты!$A$2:$A$1512,"&lt;"&amp;N$8,Дис.затраты!$I$2:$I$1512,Бюджет!$A$4),SUMIFS(Дис.затраты!$D$2:$D$1512,Дис.затраты!$A$2:$A$1512,"&gt;="&amp;M$8,Дис.затраты!$A$2:$A$1512,"&lt;"&amp;N$8))</f>
        <v>16590</v>
      </c>
      <c r="N26" s="101">
        <f>IF($A$2="Да",SUMIFS(Дис.затраты!$D$2:$D$1512,Дис.затраты!$A$2:$A$1512,"&gt;="&amp;N$8,Дис.затраты!$A$2:$A$1512,"&lt;"&amp;O$8,Дис.затраты!$I$2:$I$1512,Бюджет!$A$4),SUMIFS(Дис.затраты!$D$2:$D$1512,Дис.затраты!$A$2:$A$1512,"&gt;="&amp;N$8,Дис.затраты!$A$2:$A$1512,"&lt;"&amp;O$8))</f>
        <v>4200</v>
      </c>
      <c r="O26" s="101">
        <f>IF($A$2="Да",SUMIFS(Дис.затраты!$D$2:$D$1512,Дис.затраты!$A$2:$A$1512,"&gt;="&amp;O$8,Дис.затраты!$A$2:$A$1512,"&lt;"&amp;P$8,Дис.затраты!$I$2:$I$1512,Бюджет!$A$4),SUMIFS(Дис.затраты!$D$2:$D$1512,Дис.затраты!$A$2:$A$1512,"&gt;="&amp;O$8,Дис.затраты!$A$2:$A$1512,"&lt;"&amp;P$8))</f>
        <v>2910</v>
      </c>
      <c r="P26" s="101">
        <f>IF($A$2="Да",SUMIFS(Дис.затраты!$D$2:$D$1512,Дис.затраты!$A$2:$A$1512,"&gt;="&amp;P$8,Дис.затраты!$A$2:$A$1512,"&lt;"&amp;Q$8,Дис.затраты!$I$2:$I$1512,Бюджет!$A$4),SUMIFS(Дис.затраты!$D$2:$D$1512,Дис.затраты!$A$2:$A$1512,"&gt;="&amp;P$8,Дис.затраты!$A$2:$A$1512,"&lt;"&amp;Q$8))</f>
        <v>1710</v>
      </c>
      <c r="Q26" s="101">
        <f>IF($A$2="Да",SUMIFS(Дис.затраты!$D$2:$D$1512,Дис.затраты!$A$2:$A$1512,"&gt;="&amp;Q$8,Дис.затраты!$A$2:$A$1512,"&lt;"&amp;R$8,Дис.затраты!$I$2:$I$1512,Бюджет!$A$4),SUMIFS(Дис.затраты!$D$2:$D$1512,Дис.затраты!$A$2:$A$1512,"&gt;="&amp;Q$8,Дис.затраты!$A$2:$A$1512,"&lt;"&amp;R$8))</f>
        <v>0</v>
      </c>
      <c r="R26" s="101">
        <f>IF($A$2="Да",SUMIFS(Дис.затраты!$D$2:$D$1512,Дис.затраты!$A$2:$A$1512,"&gt;="&amp;R$8,Дис.затраты!$A$2:$A$1512,"&lt;"&amp;S$8,Дис.затраты!$I$2:$I$1512,Бюджет!$A$4),SUMIFS(Дис.затраты!$D$2:$D$1512,Дис.затраты!$A$2:$A$1512,"&gt;="&amp;R$8,Дис.затраты!$A$2:$A$1512,"&lt;"&amp;S$8))</f>
        <v>0</v>
      </c>
      <c r="S26" s="101">
        <f>IF($A$2="Да",SUMIFS(Дис.затраты!$D$2:$D$1512,Дис.затраты!$A$2:$A$1512,"&gt;="&amp;S$8,Дис.затраты!$A$2:$A$1512,"&lt;"&amp;T$8,Дис.затраты!$I$2:$I$1512,Бюджет!$A$4),SUMIFS(Дис.затраты!$D$2:$D$1512,Дис.затраты!$A$2:$A$1512,"&gt;="&amp;S$8,Дис.затраты!$A$2:$A$1512,"&lt;"&amp;T$8))</f>
        <v>0</v>
      </c>
      <c r="T26" s="101">
        <f>IF($A$2="Да",SUMIFS(Дис.затраты!$D$2:$D$1512,Дис.затраты!$A$2:$A$1512,"&gt;="&amp;T$8,Дис.затраты!$A$2:$A$1512,"&lt;"&amp;U$8,Дис.затраты!$I$2:$I$1512,Бюджет!$A$4),SUMIFS(Дис.затраты!$D$2:$D$1512,Дис.затраты!$A$2:$A$1512,"&gt;="&amp;T$8,Дис.затраты!$A$2:$A$1512,"&lt;"&amp;U$8))</f>
        <v>0</v>
      </c>
      <c r="U26" s="101">
        <f>IF($A$2="Да",SUMIFS(Дис.затраты!$D$2:$D$1512,Дис.затраты!$A$2:$A$1512,"&gt;="&amp;U$8,Дис.затраты!$A$2:$A$1512,"&lt;"&amp;V$8,Дис.затраты!$I$2:$I$1512,Бюджет!$A$4),SUMIFS(Дис.затраты!$D$2:$D$1512,Дис.затраты!$A$2:$A$1512,"&gt;="&amp;U$8,Дис.затраты!$A$2:$A$1512,"&lt;"&amp;V$8))</f>
        <v>0</v>
      </c>
      <c r="V26" s="101">
        <f>IF($A$2="Да",SUMIFS(Дис.затраты!$D$2:$D$1512,Дис.затраты!$A$2:$A$1512,"&gt;="&amp;V$8,Дис.затраты!$A$2:$A$1512,"&lt;"&amp;W$8,Дис.затраты!$I$2:$I$1512,Бюджет!$A$4),SUMIFS(Дис.затраты!$D$2:$D$1512,Дис.затраты!$A$2:$A$1512,"&gt;="&amp;V$8,Дис.затраты!$A$2:$A$1512,"&lt;"&amp;W$8))</f>
        <v>0</v>
      </c>
      <c r="W26" s="101">
        <f>IF($A$2="Да",SUMIFS(Дис.затраты!$D$2:$D$1512,Дис.затраты!$A$2:$A$1512,"&gt;="&amp;W$8,Дис.затраты!$A$2:$A$1512,"&lt;"&amp;X$8,Дис.затраты!$I$2:$I$1512,Бюджет!$A$4),SUMIFS(Дис.затраты!$D$2:$D$1512,Дис.затраты!$A$2:$A$1512,"&gt;="&amp;W$8,Дис.затраты!$A$2:$A$1512,"&lt;"&amp;X$8))</f>
        <v>0</v>
      </c>
      <c r="X26" s="101">
        <f>IF($A$2="Да",SUMIFS(Дис.затраты!$D$2:$D$1512,Дис.затраты!$A$2:$A$1512,"&gt;="&amp;X$8,Дис.затраты!$A$2:$A$1512,"&lt;"&amp;Y$8,Дис.затраты!$I$2:$I$1512,Бюджет!$A$4),SUMIFS(Дис.затраты!$D$2:$D$1512,Дис.затраты!$A$2:$A$1512,"&gt;="&amp;X$8,Дис.затраты!$A$2:$A$1512,"&lt;"&amp;Y$8))</f>
        <v>0</v>
      </c>
      <c r="Y26" s="101">
        <f>IF($A$2="Да",SUMIFS(Дис.затраты!$D$2:$D$1512,Дис.затраты!$A$2:$A$1512,"&gt;="&amp;Y$8,Дис.затраты!$A$2:$A$1512,"&lt;"&amp;Z$8,Дис.затраты!$I$2:$I$1512,Бюджет!$A$4),SUMIFS(Дис.затраты!$D$2:$D$1512,Дис.затраты!$A$2:$A$1512,"&gt;="&amp;Y$8,Дис.затраты!$A$2:$A$1512,"&lt;"&amp;Z$8))</f>
        <v>0</v>
      </c>
      <c r="Z26" s="101">
        <f>IF($A$2="Да",SUMIFS(Дис.затраты!$D$2:$D$1512,Дис.затраты!$A$2:$A$1512,"&gt;="&amp;Z$8,Дис.затраты!$A$2:$A$1512,"&lt;"&amp;AA$8,Дис.затраты!$I$2:$I$1512,Бюджет!$A$4),SUMIFS(Дис.затраты!$D$2:$D$1512,Дис.затраты!$A$2:$A$1512,"&gt;="&amp;Z$8,Дис.затраты!$A$2:$A$1512,"&lt;"&amp;AA$8))</f>
        <v>0</v>
      </c>
    </row>
    <row r="27" spans="1:26" ht="15.75" x14ac:dyDescent="0.25">
      <c r="A27" s="102" t="s">
        <v>31</v>
      </c>
      <c r="B27" s="101">
        <f>IF($A$2="Да",SUMIFS(Налоги!$D$2:$D$1513,Налоги!$A$2:$A$1513,"&gt;="&amp;B$8,Налоги!$A$2:$A$1513,"&lt;"&amp;C$8,Налоги!$I$2:$I$1513,Бюджет!$A$4),SUMIFS(Налоги!$D$2:$D$1513,Налоги!$A$2:$A$1513,"&gt;="&amp;B$8,Налоги!$A$2:$A$1513,"&lt;"&amp;C$8))</f>
        <v>27333</v>
      </c>
      <c r="C27" s="101">
        <f>IF($A$2="Да",SUMIFS(Налоги!$D$2:$D$1513,Налоги!$A$2:$A$1513,"&gt;="&amp;C$8,Налоги!$A$2:$A$1513,"&lt;"&amp;D$8,Налоги!$I$2:$I$1513,Бюджет!$A$4),SUMIFS(Налоги!$D$2:$D$1513,Налоги!$A$2:$A$1513,"&gt;="&amp;C$8,Налоги!$A$2:$A$1513,"&lt;"&amp;D$8))</f>
        <v>0</v>
      </c>
      <c r="D27" s="101">
        <f>IF($A$2="Да",SUMIFS(Налоги!$D$2:$D$1513,Налоги!$A$2:$A$1513,"&gt;="&amp;D$8,Налоги!$A$2:$A$1513,"&lt;"&amp;E$8,Налоги!$I$2:$I$1513,Бюджет!$A$4),SUMIFS(Налоги!$D$2:$D$1513,Налоги!$A$2:$A$1513,"&gt;="&amp;D$8,Налоги!$A$2:$A$1513,"&lt;"&amp;E$8))</f>
        <v>0</v>
      </c>
      <c r="E27" s="101">
        <f>IF($A$2="Да",SUMIFS(Налоги!$D$2:$D$1513,Налоги!$A$2:$A$1513,"&gt;="&amp;E$8,Налоги!$A$2:$A$1513,"&lt;"&amp;F$8,Налоги!$I$2:$I$1513,Бюджет!$A$4),SUMIFS(Налоги!$D$2:$D$1513,Налоги!$A$2:$A$1513,"&gt;="&amp;E$8,Налоги!$A$2:$A$1513,"&lt;"&amp;F$8))</f>
        <v>21545</v>
      </c>
      <c r="F27" s="101">
        <f>IF($A$2="Да",SUMIFS(Налоги!$D$2:$D$1513,Налоги!$A$2:$A$1513,"&gt;="&amp;F$8,Налоги!$A$2:$A$1513,"&lt;"&amp;G$8,Налоги!$I$2:$I$1513,Бюджет!$A$4),SUMIFS(Налоги!$D$2:$D$1513,Налоги!$A$2:$A$1513,"&gt;="&amp;F$8,Налоги!$A$2:$A$1513,"&lt;"&amp;G$8))</f>
        <v>0</v>
      </c>
      <c r="G27" s="101">
        <f>IF($A$2="Да",SUMIFS(Налоги!$D$2:$D$1513,Налоги!$A$2:$A$1513,"&gt;="&amp;G$8,Налоги!$A$2:$A$1513,"&lt;"&amp;H$8,Налоги!$I$2:$I$1513,Бюджет!$A$4),SUMIFS(Налоги!$D$2:$D$1513,Налоги!$A$2:$A$1513,"&gt;="&amp;G$8,Налоги!$A$2:$A$1513,"&lt;"&amp;H$8))</f>
        <v>0</v>
      </c>
      <c r="H27" s="101">
        <f>IF($A$2="Да",SUMIFS(Налоги!$D$2:$D$1513,Налоги!$A$2:$A$1513,"&gt;="&amp;H$8,Налоги!$A$2:$A$1513,"&lt;"&amp;I$8,Налоги!$I$2:$I$1513,Бюджет!$A$4),SUMIFS(Налоги!$D$2:$D$1513,Налоги!$A$2:$A$1513,"&gt;="&amp;H$8,Налоги!$A$2:$A$1513,"&lt;"&amp;I$8))</f>
        <v>0</v>
      </c>
      <c r="I27" s="101">
        <f>IF($A$2="Да",SUMIFS(Налоги!$D$2:$D$1513,Налоги!$A$2:$A$1513,"&gt;="&amp;I$8,Налоги!$A$2:$A$1513,"&lt;"&amp;J$8,Налоги!$I$2:$I$1513,Бюджет!$A$4),SUMIFS(Налоги!$D$2:$D$1513,Налоги!$A$2:$A$1513,"&gt;="&amp;I$8,Налоги!$A$2:$A$1513,"&lt;"&amp;J$8))</f>
        <v>0</v>
      </c>
      <c r="J27" s="101">
        <f>IF($A$2="Да",SUMIFS(Налоги!$D$2:$D$1513,Налоги!$A$2:$A$1513,"&gt;="&amp;J$8,Налоги!$A$2:$A$1513,"&lt;"&amp;K$8,Налоги!$I$2:$I$1513,Бюджет!$A$4),SUMIFS(Налоги!$D$2:$D$1513,Налоги!$A$2:$A$1513,"&gt;="&amp;J$8,Налоги!$A$2:$A$1513,"&lt;"&amp;K$8))</f>
        <v>0</v>
      </c>
      <c r="K27" s="101">
        <f>IF($A$2="Да",SUMIFS(Налоги!$D$2:$D$1513,Налоги!$A$2:$A$1513,"&gt;="&amp;K$8,Налоги!$A$2:$A$1513,"&lt;"&amp;L$8,Налоги!$I$2:$I$1513,Бюджет!$A$4),SUMIFS(Налоги!$D$2:$D$1513,Налоги!$A$2:$A$1513,"&gt;="&amp;K$8,Налоги!$A$2:$A$1513,"&lt;"&amp;L$8))</f>
        <v>0</v>
      </c>
      <c r="L27" s="101">
        <f>IF($A$2="Да",SUMIFS(Налоги!$D$2:$D$1513,Налоги!$A$2:$A$1513,"&gt;="&amp;L$8,Налоги!$A$2:$A$1513,"&lt;"&amp;M$8,Налоги!$I$2:$I$1513,Бюджет!$A$4),SUMIFS(Налоги!$D$2:$D$1513,Налоги!$A$2:$A$1513,"&gt;="&amp;L$8,Налоги!$A$2:$A$1513,"&lt;"&amp;M$8))</f>
        <v>0</v>
      </c>
      <c r="M27" s="101">
        <f>IF($A$2="Да",SUMIFS(Налоги!$D$2:$D$1513,Налоги!$A$2:$A$1513,"&gt;="&amp;M$8,Налоги!$A$2:$A$1513,"&lt;"&amp;N$8,Налоги!$I$2:$I$1513,Бюджет!$A$4),SUMIFS(Налоги!$D$2:$D$1513,Налоги!$A$2:$A$1513,"&gt;="&amp;M$8,Налоги!$A$2:$A$1513,"&lt;"&amp;N$8))</f>
        <v>23161</v>
      </c>
      <c r="N27" s="101">
        <f>IF($A$2="Да",SUMIFS(Налоги!$D$2:$D$1513,Налоги!$A$2:$A$1513,"&gt;="&amp;N$8,Налоги!$A$2:$A$1513,"&lt;"&amp;O$8,Налоги!$I$2:$I$1513,Бюджет!$A$4),SUMIFS(Налоги!$D$2:$D$1513,Налоги!$A$2:$A$1513,"&gt;="&amp;N$8,Налоги!$A$2:$A$1513,"&lt;"&amp;O$8))</f>
        <v>0</v>
      </c>
      <c r="O27" s="101">
        <f>IF($A$2="Да",SUMIFS(Налоги!$D$2:$D$1513,Налоги!$A$2:$A$1513,"&gt;="&amp;O$8,Налоги!$A$2:$A$1513,"&lt;"&amp;P$8,Налоги!$I$2:$I$1513,Бюджет!$A$4),SUMIFS(Налоги!$D$2:$D$1513,Налоги!$A$2:$A$1513,"&gt;="&amp;O$8,Налоги!$A$2:$A$1513,"&lt;"&amp;P$8))</f>
        <v>0</v>
      </c>
      <c r="P27" s="101">
        <f>IF($A$2="Да",SUMIFS(Налоги!$D$2:$D$1513,Налоги!$A$2:$A$1513,"&gt;="&amp;P$8,Налоги!$A$2:$A$1513,"&lt;"&amp;Q$8,Налоги!$I$2:$I$1513,Бюджет!$A$4),SUMIFS(Налоги!$D$2:$D$1513,Налоги!$A$2:$A$1513,"&gt;="&amp;P$8,Налоги!$A$2:$A$1513,"&lt;"&amp;Q$8))</f>
        <v>53046</v>
      </c>
      <c r="Q27" s="101">
        <f>IF($A$2="Да",SUMIFS(Налоги!$D$2:$D$1513,Налоги!$A$2:$A$1513,"&gt;="&amp;Q$8,Налоги!$A$2:$A$1513,"&lt;"&amp;R$8,Налоги!$I$2:$I$1513,Бюджет!$A$4),SUMIFS(Налоги!$D$2:$D$1513,Налоги!$A$2:$A$1513,"&gt;="&amp;Q$8,Налоги!$A$2:$A$1513,"&lt;"&amp;R$8))</f>
        <v>109583</v>
      </c>
      <c r="R27" s="101">
        <f>IF($A$2="Да",SUMIFS(Налоги!$D$2:$D$1513,Налоги!$A$2:$A$1513,"&gt;="&amp;R$8,Налоги!$A$2:$A$1513,"&lt;"&amp;S$8,Налоги!$I$2:$I$1513,Бюджет!$A$4),SUMIFS(Налоги!$D$2:$D$1513,Налоги!$A$2:$A$1513,"&gt;="&amp;R$8,Налоги!$A$2:$A$1513,"&lt;"&amp;S$8))</f>
        <v>0</v>
      </c>
      <c r="S27" s="101">
        <f>IF($A$2="Да",SUMIFS(Налоги!$D$2:$D$1513,Налоги!$A$2:$A$1513,"&gt;="&amp;S$8,Налоги!$A$2:$A$1513,"&lt;"&amp;T$8,Налоги!$I$2:$I$1513,Бюджет!$A$4),SUMIFS(Налоги!$D$2:$D$1513,Налоги!$A$2:$A$1513,"&gt;="&amp;S$8,Налоги!$A$2:$A$1513,"&lt;"&amp;T$8))</f>
        <v>0</v>
      </c>
      <c r="T27" s="101">
        <f>IF($A$2="Да",SUMIFS(Налоги!$D$2:$D$1513,Налоги!$A$2:$A$1513,"&gt;="&amp;T$8,Налоги!$A$2:$A$1513,"&lt;"&amp;U$8,Налоги!$I$2:$I$1513,Бюджет!$A$4),SUMIFS(Налоги!$D$2:$D$1513,Налоги!$A$2:$A$1513,"&gt;="&amp;T$8,Налоги!$A$2:$A$1513,"&lt;"&amp;U$8))</f>
        <v>0</v>
      </c>
      <c r="U27" s="101">
        <f>IF($A$2="Да",SUMIFS(Налоги!$D$2:$D$1513,Налоги!$A$2:$A$1513,"&gt;="&amp;U$8,Налоги!$A$2:$A$1513,"&lt;"&amp;V$8,Налоги!$I$2:$I$1513,Бюджет!$A$4),SUMIFS(Налоги!$D$2:$D$1513,Налоги!$A$2:$A$1513,"&gt;="&amp;U$8,Налоги!$A$2:$A$1513,"&lt;"&amp;V$8))</f>
        <v>0</v>
      </c>
      <c r="V27" s="101">
        <f>IF($A$2="Да",SUMIFS(Налоги!$D$2:$D$1513,Налоги!$A$2:$A$1513,"&gt;="&amp;V$8,Налоги!$A$2:$A$1513,"&lt;"&amp;W$8,Налоги!$I$2:$I$1513,Бюджет!$A$4),SUMIFS(Налоги!$D$2:$D$1513,Налоги!$A$2:$A$1513,"&gt;="&amp;V$8,Налоги!$A$2:$A$1513,"&lt;"&amp;W$8))</f>
        <v>0</v>
      </c>
      <c r="W27" s="101">
        <f>IF($A$2="Да",SUMIFS(Налоги!$D$2:$D$1513,Налоги!$A$2:$A$1513,"&gt;="&amp;W$8,Налоги!$A$2:$A$1513,"&lt;"&amp;X$8,Налоги!$I$2:$I$1513,Бюджет!$A$4),SUMIFS(Налоги!$D$2:$D$1513,Налоги!$A$2:$A$1513,"&gt;="&amp;W$8,Налоги!$A$2:$A$1513,"&lt;"&amp;X$8))</f>
        <v>0</v>
      </c>
      <c r="X27" s="101">
        <f>IF($A$2="Да",SUMIFS(Налоги!$D$2:$D$1513,Налоги!$A$2:$A$1513,"&gt;="&amp;X$8,Налоги!$A$2:$A$1513,"&lt;"&amp;Y$8,Налоги!$I$2:$I$1513,Бюджет!$A$4),SUMIFS(Налоги!$D$2:$D$1513,Налоги!$A$2:$A$1513,"&gt;="&amp;X$8,Налоги!$A$2:$A$1513,"&lt;"&amp;Y$8))</f>
        <v>0</v>
      </c>
      <c r="Y27" s="101">
        <f>IF($A$2="Да",SUMIFS(Налоги!$D$2:$D$1513,Налоги!$A$2:$A$1513,"&gt;="&amp;Y$8,Налоги!$A$2:$A$1513,"&lt;"&amp;Z$8,Налоги!$I$2:$I$1513,Бюджет!$A$4),SUMIFS(Налоги!$D$2:$D$1513,Налоги!$A$2:$A$1513,"&gt;="&amp;Y$8,Налоги!$A$2:$A$1513,"&lt;"&amp;Z$8))</f>
        <v>0</v>
      </c>
      <c r="Z27" s="101">
        <f>IF($A$2="Да",SUMIFS(Налоги!$D$2:$D$1513,Налоги!$A$2:$A$1513,"&gt;="&amp;Z$8,Налоги!$A$2:$A$1513,"&lt;"&amp;AA$8,Налоги!$I$2:$I$1513,Бюджет!$A$4),SUMIFS(Налоги!$D$2:$D$1513,Налоги!$A$2:$A$1513,"&gt;="&amp;Z$8,Налоги!$A$2:$A$1513,"&lt;"&amp;AA$8))</f>
        <v>0</v>
      </c>
    </row>
    <row r="28" spans="1:26" ht="15.75" x14ac:dyDescent="0.25">
      <c r="A28" s="112" t="s">
        <v>32</v>
      </c>
      <c r="B28" s="113">
        <f>SUM(B19:B27)</f>
        <v>782495</v>
      </c>
      <c r="C28" s="113">
        <f>SUM(C19:C27)</f>
        <v>1030275</v>
      </c>
      <c r="D28" s="113">
        <f>SUM(D19:D27)</f>
        <v>864006</v>
      </c>
      <c r="E28" s="113">
        <f t="shared" ref="E28:L28" si="5">SUM(E19:E27)</f>
        <v>997507</v>
      </c>
      <c r="F28" s="113">
        <f t="shared" si="5"/>
        <v>726659</v>
      </c>
      <c r="G28" s="113">
        <f t="shared" si="5"/>
        <v>995439</v>
      </c>
      <c r="H28" s="113">
        <f t="shared" si="5"/>
        <v>1304175</v>
      </c>
      <c r="I28" s="113">
        <f t="shared" si="5"/>
        <v>997848</v>
      </c>
      <c r="J28" s="113">
        <f t="shared" si="5"/>
        <v>959499</v>
      </c>
      <c r="K28" s="113">
        <f t="shared" si="5"/>
        <v>1150848</v>
      </c>
      <c r="L28" s="113">
        <f t="shared" si="5"/>
        <v>1358028</v>
      </c>
      <c r="M28" s="113">
        <f t="shared" ref="M28:U28" si="6">SUM(M19:M27)</f>
        <v>1756052.5</v>
      </c>
      <c r="N28" s="113">
        <f t="shared" si="6"/>
        <v>1295457</v>
      </c>
      <c r="O28" s="113">
        <f t="shared" si="6"/>
        <v>1451359</v>
      </c>
      <c r="P28" s="113">
        <f t="shared" si="6"/>
        <v>1725024</v>
      </c>
      <c r="Q28" s="113">
        <f t="shared" si="6"/>
        <v>1553432</v>
      </c>
      <c r="R28" s="113">
        <f t="shared" si="6"/>
        <v>1235198</v>
      </c>
      <c r="S28" s="113">
        <f t="shared" si="6"/>
        <v>1238664</v>
      </c>
      <c r="T28" s="113">
        <f t="shared" si="6"/>
        <v>1346393</v>
      </c>
      <c r="U28" s="113">
        <f t="shared" si="6"/>
        <v>1308425</v>
      </c>
      <c r="V28" s="113">
        <f t="shared" ref="V28:W28" si="7">SUM(V19:V27)</f>
        <v>1415724</v>
      </c>
      <c r="W28" s="113">
        <f t="shared" si="7"/>
        <v>1562131</v>
      </c>
      <c r="X28" s="113">
        <f t="shared" ref="X28:Y28" si="8">SUM(X19:X27)</f>
        <v>356241</v>
      </c>
      <c r="Y28" s="113">
        <f t="shared" si="8"/>
        <v>2800</v>
      </c>
      <c r="Z28" s="113">
        <f t="shared" ref="Z28" si="9">SUM(Z19:Z27)</f>
        <v>0</v>
      </c>
    </row>
    <row r="29" spans="1:26" ht="15.75" x14ac:dyDescent="0.25">
      <c r="A29" s="115" t="s">
        <v>33</v>
      </c>
      <c r="B29" s="116">
        <f>IFERROR(B15-B28,"")</f>
        <v>159910</v>
      </c>
      <c r="C29" s="116">
        <f>IFERROR(C15-C28,"")</f>
        <v>6105</v>
      </c>
      <c r="D29" s="116">
        <f>IFERROR(D15-D28,"")</f>
        <v>260485</v>
      </c>
      <c r="E29" s="116">
        <f t="shared" ref="E29:L29" si="10">IFERROR(E15-E28,"")</f>
        <v>-381233</v>
      </c>
      <c r="F29" s="116">
        <f t="shared" si="10"/>
        <v>-2412</v>
      </c>
      <c r="G29" s="116">
        <f t="shared" si="10"/>
        <v>123111</v>
      </c>
      <c r="H29" s="116">
        <f t="shared" si="10"/>
        <v>61717</v>
      </c>
      <c r="I29" s="116">
        <f t="shared" si="10"/>
        <v>-120636</v>
      </c>
      <c r="J29" s="116">
        <f t="shared" si="10"/>
        <v>50875</v>
      </c>
      <c r="K29" s="116">
        <f t="shared" si="10"/>
        <v>-123646</v>
      </c>
      <c r="L29" s="116">
        <f t="shared" si="10"/>
        <v>149223</v>
      </c>
      <c r="M29" s="116">
        <f t="shared" ref="M29:U29" si="11">IFERROR(M15-M28,"")</f>
        <v>-35450</v>
      </c>
      <c r="N29" s="116">
        <f t="shared" si="11"/>
        <v>296952.5</v>
      </c>
      <c r="O29" s="116">
        <f t="shared" si="11"/>
        <v>-58233.5</v>
      </c>
      <c r="P29" s="116">
        <f t="shared" si="11"/>
        <v>-200525.89999999991</v>
      </c>
      <c r="Q29" s="116">
        <f t="shared" si="11"/>
        <v>-62649.25</v>
      </c>
      <c r="R29" s="344">
        <f t="shared" si="11"/>
        <v>72736</v>
      </c>
      <c r="S29" s="116">
        <f t="shared" si="11"/>
        <v>181660.5</v>
      </c>
      <c r="T29" s="116">
        <f t="shared" si="11"/>
        <v>452623.75</v>
      </c>
      <c r="U29" s="116">
        <f t="shared" si="11"/>
        <v>-50730.5</v>
      </c>
      <c r="V29" s="116">
        <f t="shared" ref="V29:W29" si="12">IFERROR(V15-V28,"")</f>
        <v>231719</v>
      </c>
      <c r="W29" s="116">
        <f t="shared" si="12"/>
        <v>-156177.75</v>
      </c>
      <c r="X29" s="116">
        <f t="shared" ref="X29:Y29" si="13">IFERROR(X15-X28,"")</f>
        <v>80773</v>
      </c>
      <c r="Y29" s="116">
        <f t="shared" si="13"/>
        <v>28298.5</v>
      </c>
      <c r="Z29" s="116">
        <f t="shared" ref="Z29" si="14">IFERROR(Z15-Z28,"")</f>
        <v>0</v>
      </c>
    </row>
    <row r="30" spans="1:26" ht="15.75" x14ac:dyDescent="0.25">
      <c r="A30" s="112" t="s">
        <v>34</v>
      </c>
      <c r="B30" s="114">
        <f>IF(A2="Нет",B29+'Бюджет 2015'!S23,B29)</f>
        <v>463097.68000000005</v>
      </c>
      <c r="C30" s="114">
        <f>C29+B30</f>
        <v>469202.68000000005</v>
      </c>
      <c r="D30" s="114">
        <f t="shared" ref="D30:J30" si="15">D29+C30</f>
        <v>729687.68</v>
      </c>
      <c r="E30" s="114">
        <f t="shared" si="15"/>
        <v>348454.68000000005</v>
      </c>
      <c r="F30" s="114">
        <f t="shared" si="15"/>
        <v>346042.68000000005</v>
      </c>
      <c r="G30" s="114">
        <f t="shared" si="15"/>
        <v>469153.68000000005</v>
      </c>
      <c r="H30" s="114">
        <f t="shared" si="15"/>
        <v>530870.68000000005</v>
      </c>
      <c r="I30" s="114">
        <f t="shared" si="15"/>
        <v>410234.68000000005</v>
      </c>
      <c r="J30" s="114">
        <f t="shared" si="15"/>
        <v>461109.68000000005</v>
      </c>
      <c r="K30" s="114">
        <f t="shared" ref="K30:X30" si="16">K29+J30</f>
        <v>337463.68000000005</v>
      </c>
      <c r="L30" s="114">
        <f t="shared" si="16"/>
        <v>486686.68000000005</v>
      </c>
      <c r="M30" s="114">
        <f t="shared" si="16"/>
        <v>451236.68000000005</v>
      </c>
      <c r="N30" s="114">
        <f t="shared" si="16"/>
        <v>748189.18</v>
      </c>
      <c r="O30" s="114">
        <f t="shared" si="16"/>
        <v>689955.68</v>
      </c>
      <c r="P30" s="113">
        <f t="shared" si="16"/>
        <v>489429.78000000014</v>
      </c>
      <c r="Q30" s="114">
        <f t="shared" si="16"/>
        <v>426780.53000000014</v>
      </c>
      <c r="R30" s="113">
        <f t="shared" si="16"/>
        <v>499516.53000000014</v>
      </c>
      <c r="S30" s="114">
        <f t="shared" si="16"/>
        <v>681177.03000000014</v>
      </c>
      <c r="T30" s="113">
        <f t="shared" si="16"/>
        <v>1133800.7800000003</v>
      </c>
      <c r="U30" s="114">
        <f t="shared" si="16"/>
        <v>1083070.2800000003</v>
      </c>
      <c r="V30" s="114">
        <f t="shared" si="16"/>
        <v>1314789.2800000003</v>
      </c>
      <c r="W30" s="114">
        <f t="shared" si="16"/>
        <v>1158611.5300000003</v>
      </c>
      <c r="X30" s="114">
        <f t="shared" si="16"/>
        <v>1239384.5300000003</v>
      </c>
      <c r="Y30" s="114">
        <f t="shared" ref="Y30" si="17">Y29+X30</f>
        <v>1267683.0300000003</v>
      </c>
      <c r="Z30" s="114">
        <f t="shared" ref="Z30" si="18">Z29+Y30</f>
        <v>1267683.0300000003</v>
      </c>
    </row>
  </sheetData>
  <dataConsolidate link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100-000000000000}">
          <x14:formula1>
            <xm:f>Лист2!$A$2:$A$3</xm:f>
          </x14:formula1>
          <xm:sqref>A2</xm:sqref>
        </x14:dataValidation>
        <x14:dataValidation type="list" allowBlank="1" showInputMessage="1" showErrorMessage="1" xr:uid="{00000000-0002-0000-0100-000001000000}">
          <x14:formula1>
            <xm:f>Лист2!$C$2:$C$5</xm:f>
          </x14:formula1>
          <xm:sqref>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"/>
  <sheetViews>
    <sheetView workbookViewId="0">
      <selection activeCell="C17" sqref="C17"/>
    </sheetView>
  </sheetViews>
  <sheetFormatPr defaultRowHeight="14.25" x14ac:dyDescent="0.25"/>
  <cols>
    <col min="1" max="1" width="22.140625" customWidth="1"/>
    <col min="2" max="2" width="11.85546875" hidden="1" customWidth="1"/>
    <col min="3" max="3" width="15" customWidth="1"/>
    <col min="4" max="4" width="14.5703125" hidden="1" customWidth="1"/>
    <col min="5" max="5" width="14.28515625" customWidth="1"/>
    <col min="6" max="6" width="12.42578125" hidden="1" customWidth="1"/>
    <col min="7" max="7" width="12.7109375" customWidth="1"/>
    <col min="8" max="8" width="13.28515625" hidden="1" customWidth="1"/>
    <col min="9" max="9" width="15" customWidth="1"/>
    <col min="10" max="10" width="12" hidden="1" customWidth="1"/>
    <col min="11" max="11" width="11.28515625" customWidth="1"/>
    <col min="12" max="12" width="12" hidden="1" customWidth="1"/>
    <col min="13" max="13" width="13" customWidth="1"/>
    <col min="14" max="14" width="12" customWidth="1"/>
    <col min="15" max="15" width="14.42578125" customWidth="1"/>
    <col min="16" max="16" width="12" customWidth="1"/>
    <col min="17" max="19" width="14.42578125" customWidth="1"/>
  </cols>
  <sheetData>
    <row r="1" spans="1:19" ht="17.25" thickBot="1" x14ac:dyDescent="0.35">
      <c r="A1" s="174" t="s">
        <v>10</v>
      </c>
      <c r="B1" s="175" t="s">
        <v>1224</v>
      </c>
      <c r="C1" s="176" t="s">
        <v>11</v>
      </c>
      <c r="D1" s="176"/>
      <c r="E1" s="176" t="s">
        <v>12</v>
      </c>
      <c r="F1" s="176"/>
      <c r="G1" s="176" t="s">
        <v>13</v>
      </c>
      <c r="H1" s="176"/>
      <c r="I1" s="176" t="s">
        <v>1042</v>
      </c>
      <c r="J1" s="176"/>
      <c r="K1" s="176" t="s">
        <v>1043</v>
      </c>
      <c r="L1" s="176"/>
      <c r="M1" s="176" t="s">
        <v>35</v>
      </c>
      <c r="N1" s="176" t="s">
        <v>36</v>
      </c>
      <c r="O1" s="176" t="s">
        <v>37</v>
      </c>
      <c r="P1" s="176" t="s">
        <v>38</v>
      </c>
      <c r="Q1" s="176" t="s">
        <v>39</v>
      </c>
      <c r="R1" s="176" t="s">
        <v>40</v>
      </c>
      <c r="S1" s="176" t="s">
        <v>41</v>
      </c>
    </row>
    <row r="2" spans="1:19" ht="15.75" x14ac:dyDescent="0.25">
      <c r="A2" s="177"/>
      <c r="B2" s="178"/>
      <c r="C2" s="178">
        <v>42370</v>
      </c>
      <c r="D2" s="178"/>
      <c r="E2" s="178">
        <v>42401</v>
      </c>
      <c r="F2" s="178"/>
      <c r="G2" s="178">
        <v>42430</v>
      </c>
      <c r="H2" s="178"/>
      <c r="I2" s="178">
        <v>42461</v>
      </c>
      <c r="J2" s="178"/>
      <c r="K2" s="178">
        <v>42491</v>
      </c>
      <c r="L2" s="178"/>
      <c r="M2" s="178">
        <v>42522</v>
      </c>
      <c r="N2" s="178">
        <v>42552</v>
      </c>
      <c r="O2" s="178">
        <v>42583</v>
      </c>
      <c r="P2" s="178">
        <v>42614</v>
      </c>
      <c r="Q2" s="178">
        <v>42644</v>
      </c>
      <c r="R2" s="178">
        <v>42675</v>
      </c>
      <c r="S2" s="178">
        <v>42705</v>
      </c>
    </row>
    <row r="3" spans="1:19" ht="15.75" x14ac:dyDescent="0.25">
      <c r="A3" s="179"/>
      <c r="B3" s="180" t="s">
        <v>14</v>
      </c>
      <c r="C3" s="180" t="s">
        <v>15</v>
      </c>
      <c r="D3" s="180" t="s">
        <v>14</v>
      </c>
      <c r="E3" s="180" t="s">
        <v>15</v>
      </c>
      <c r="F3" s="181" t="s">
        <v>14</v>
      </c>
      <c r="G3" s="180" t="s">
        <v>15</v>
      </c>
      <c r="H3" s="181" t="s">
        <v>14</v>
      </c>
      <c r="I3" s="180" t="s">
        <v>15</v>
      </c>
      <c r="J3" s="181" t="s">
        <v>14</v>
      </c>
      <c r="K3" s="180" t="s">
        <v>15</v>
      </c>
      <c r="L3" s="181" t="s">
        <v>14</v>
      </c>
      <c r="M3" s="180" t="s">
        <v>15</v>
      </c>
      <c r="N3" s="180" t="s">
        <v>15</v>
      </c>
      <c r="O3" s="180" t="s">
        <v>15</v>
      </c>
      <c r="P3" s="180" t="s">
        <v>15</v>
      </c>
      <c r="Q3" s="180" t="s">
        <v>15</v>
      </c>
      <c r="R3" s="180" t="s">
        <v>15</v>
      </c>
      <c r="S3" s="180" t="s">
        <v>15</v>
      </c>
    </row>
    <row r="4" spans="1:19" ht="15.75" x14ac:dyDescent="0.25">
      <c r="A4" s="182" t="s">
        <v>16</v>
      </c>
      <c r="B4" s="183">
        <v>0</v>
      </c>
      <c r="C4" s="183">
        <v>888050</v>
      </c>
      <c r="D4" s="183">
        <v>870000</v>
      </c>
      <c r="E4" s="183">
        <v>1007600</v>
      </c>
      <c r="F4" s="183">
        <v>0</v>
      </c>
      <c r="G4" s="183">
        <v>1089801</v>
      </c>
      <c r="H4" s="183">
        <v>1059821</v>
      </c>
      <c r="I4" s="183">
        <v>556832</v>
      </c>
      <c r="J4" s="183">
        <v>1059821</v>
      </c>
      <c r="K4" s="183">
        <v>644687</v>
      </c>
      <c r="L4" s="183">
        <v>1059821</v>
      </c>
      <c r="M4" s="183">
        <v>1040039</v>
      </c>
      <c r="N4" s="183">
        <v>1254719</v>
      </c>
      <c r="O4" s="183">
        <v>821312</v>
      </c>
      <c r="P4" s="183">
        <v>927199</v>
      </c>
      <c r="Q4" s="183">
        <v>954062</v>
      </c>
      <c r="R4" s="183">
        <v>1423381</v>
      </c>
      <c r="S4" s="183">
        <v>1689867.5</v>
      </c>
    </row>
    <row r="5" spans="1:19" ht="15.75" x14ac:dyDescent="0.25">
      <c r="A5" s="182" t="s">
        <v>17</v>
      </c>
      <c r="B5" s="183">
        <v>21200</v>
      </c>
      <c r="C5" s="183">
        <v>21200</v>
      </c>
      <c r="D5" s="183">
        <v>0</v>
      </c>
      <c r="E5" s="183">
        <v>0</v>
      </c>
      <c r="F5" s="183">
        <v>0</v>
      </c>
      <c r="G5" s="183">
        <v>7300</v>
      </c>
      <c r="H5" s="183">
        <v>0</v>
      </c>
      <c r="I5" s="183">
        <v>34592</v>
      </c>
      <c r="J5" s="183">
        <v>0</v>
      </c>
      <c r="K5" s="183">
        <v>24900</v>
      </c>
      <c r="L5" s="183">
        <v>0</v>
      </c>
      <c r="M5" s="183">
        <v>32100</v>
      </c>
      <c r="N5" s="183">
        <v>47700</v>
      </c>
      <c r="O5" s="183">
        <v>33550</v>
      </c>
      <c r="P5" s="183">
        <v>25350</v>
      </c>
      <c r="Q5" s="183">
        <v>47400</v>
      </c>
      <c r="R5" s="183">
        <v>58000</v>
      </c>
      <c r="S5" s="183">
        <v>36825</v>
      </c>
    </row>
    <row r="6" spans="1:19" ht="15.75" x14ac:dyDescent="0.25">
      <c r="A6" s="182" t="s">
        <v>18</v>
      </c>
      <c r="B6" s="183">
        <v>2000</v>
      </c>
      <c r="C6" s="183">
        <v>2000</v>
      </c>
      <c r="D6" s="183">
        <v>0</v>
      </c>
      <c r="E6" s="183">
        <v>0</v>
      </c>
      <c r="F6" s="183">
        <v>0</v>
      </c>
      <c r="G6" s="183">
        <v>0</v>
      </c>
      <c r="H6" s="183">
        <v>0</v>
      </c>
      <c r="I6" s="183">
        <v>3000</v>
      </c>
      <c r="J6" s="183">
        <v>0</v>
      </c>
      <c r="K6" s="183">
        <v>11500</v>
      </c>
      <c r="L6" s="183">
        <v>0</v>
      </c>
      <c r="M6" s="183">
        <v>5500</v>
      </c>
      <c r="N6" s="183">
        <v>1000</v>
      </c>
      <c r="O6" s="183">
        <v>1900</v>
      </c>
      <c r="P6" s="183">
        <v>15500</v>
      </c>
      <c r="Q6" s="183">
        <v>8000</v>
      </c>
      <c r="R6" s="183">
        <v>7500</v>
      </c>
      <c r="S6" s="183">
        <v>8000</v>
      </c>
    </row>
    <row r="7" spans="1:19" ht="15.75" x14ac:dyDescent="0.25">
      <c r="A7" s="182" t="s">
        <v>19</v>
      </c>
      <c r="B7" s="183">
        <v>0</v>
      </c>
      <c r="C7" s="183">
        <v>31155</v>
      </c>
      <c r="D7" s="183">
        <v>0</v>
      </c>
      <c r="E7" s="183">
        <v>28780</v>
      </c>
      <c r="F7" s="183">
        <v>0</v>
      </c>
      <c r="G7" s="183">
        <v>27390</v>
      </c>
      <c r="H7" s="183">
        <v>21190</v>
      </c>
      <c r="I7" s="183">
        <v>21850</v>
      </c>
      <c r="J7" s="183">
        <v>21190</v>
      </c>
      <c r="K7" s="183">
        <v>43160</v>
      </c>
      <c r="L7" s="183">
        <v>21190</v>
      </c>
      <c r="M7" s="183">
        <v>40911</v>
      </c>
      <c r="N7" s="183">
        <v>62473</v>
      </c>
      <c r="O7" s="183">
        <v>20450</v>
      </c>
      <c r="P7" s="183">
        <v>42325</v>
      </c>
      <c r="Q7" s="183">
        <v>17740</v>
      </c>
      <c r="R7" s="183">
        <v>18370</v>
      </c>
      <c r="S7" s="183">
        <v>18310</v>
      </c>
    </row>
    <row r="8" spans="1:19" ht="15.75" x14ac:dyDescent="0.25">
      <c r="A8" s="182" t="s">
        <v>20</v>
      </c>
      <c r="B8" s="183">
        <v>0</v>
      </c>
      <c r="C8" s="183">
        <v>0</v>
      </c>
      <c r="D8" s="183">
        <v>0</v>
      </c>
      <c r="E8" s="183">
        <v>0</v>
      </c>
      <c r="F8" s="183">
        <v>0</v>
      </c>
      <c r="G8" s="183">
        <v>0</v>
      </c>
      <c r="H8" s="183">
        <v>0</v>
      </c>
      <c r="I8" s="183">
        <v>0</v>
      </c>
      <c r="J8" s="183">
        <v>0</v>
      </c>
      <c r="K8" s="183">
        <v>0</v>
      </c>
      <c r="L8" s="183">
        <v>0</v>
      </c>
      <c r="M8" s="183">
        <v>0</v>
      </c>
      <c r="N8" s="183">
        <v>0</v>
      </c>
      <c r="O8" s="183">
        <v>0</v>
      </c>
      <c r="P8" s="183">
        <v>0</v>
      </c>
      <c r="Q8" s="183">
        <v>0</v>
      </c>
      <c r="R8" s="183">
        <v>0</v>
      </c>
      <c r="S8" s="183">
        <v>0</v>
      </c>
    </row>
    <row r="9" spans="1:19" ht="15.75" x14ac:dyDescent="0.25">
      <c r="A9" s="184" t="s">
        <v>1047</v>
      </c>
      <c r="B9" s="185">
        <v>23200</v>
      </c>
      <c r="C9" s="185">
        <v>942405</v>
      </c>
      <c r="D9" s="185">
        <v>870000</v>
      </c>
      <c r="E9" s="185">
        <v>1036380</v>
      </c>
      <c r="F9" s="185">
        <v>0</v>
      </c>
      <c r="G9" s="185">
        <v>1124491</v>
      </c>
      <c r="H9" s="185">
        <v>1081011</v>
      </c>
      <c r="I9" s="185">
        <v>616274</v>
      </c>
      <c r="J9" s="185">
        <v>1081011</v>
      </c>
      <c r="K9" s="185">
        <v>724247</v>
      </c>
      <c r="L9" s="185">
        <v>1081011</v>
      </c>
      <c r="M9" s="185">
        <v>1118550</v>
      </c>
      <c r="N9" s="185">
        <v>1365892</v>
      </c>
      <c r="O9" s="185">
        <v>877212</v>
      </c>
      <c r="P9" s="185">
        <v>1010374</v>
      </c>
      <c r="Q9" s="185">
        <v>1027202</v>
      </c>
      <c r="R9" s="185">
        <v>1507251</v>
      </c>
      <c r="S9" s="185">
        <v>1753002.5</v>
      </c>
    </row>
    <row r="10" spans="1:19" x14ac:dyDescent="0.25">
      <c r="A10" s="186"/>
      <c r="B10" s="187"/>
      <c r="C10" s="187"/>
      <c r="D10" s="187"/>
      <c r="E10" s="187"/>
      <c r="F10" s="187"/>
      <c r="G10" s="187"/>
      <c r="H10" s="188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</row>
    <row r="11" spans="1:19" ht="16.5" thickBot="1" x14ac:dyDescent="0.3">
      <c r="A11" s="190" t="s">
        <v>1223</v>
      </c>
      <c r="B11" s="191"/>
      <c r="C11" s="192" t="s">
        <v>11</v>
      </c>
      <c r="D11" s="191"/>
      <c r="E11" s="192" t="s">
        <v>12</v>
      </c>
      <c r="F11" s="191"/>
      <c r="G11" s="192" t="s">
        <v>13</v>
      </c>
      <c r="H11" s="191"/>
      <c r="I11" s="192" t="s">
        <v>1042</v>
      </c>
      <c r="J11" s="191"/>
      <c r="K11" s="192" t="s">
        <v>1043</v>
      </c>
      <c r="L11" s="191"/>
      <c r="M11" s="192" t="s">
        <v>35</v>
      </c>
      <c r="N11" s="192" t="s">
        <v>36</v>
      </c>
      <c r="O11" s="192" t="s">
        <v>37</v>
      </c>
      <c r="P11" s="192" t="s">
        <v>38</v>
      </c>
      <c r="Q11" s="176" t="s">
        <v>39</v>
      </c>
      <c r="R11" s="176" t="s">
        <v>40</v>
      </c>
      <c r="S11" s="176" t="s">
        <v>41</v>
      </c>
    </row>
    <row r="12" spans="1:19" ht="15.75" x14ac:dyDescent="0.25">
      <c r="A12" s="179"/>
      <c r="B12" s="180" t="s">
        <v>14</v>
      </c>
      <c r="C12" s="180" t="s">
        <v>15</v>
      </c>
      <c r="D12" s="180" t="s">
        <v>14</v>
      </c>
      <c r="E12" s="193" t="s">
        <v>15</v>
      </c>
      <c r="F12" s="181" t="s">
        <v>14</v>
      </c>
      <c r="G12" s="193" t="s">
        <v>15</v>
      </c>
      <c r="H12" s="181" t="s">
        <v>14</v>
      </c>
      <c r="I12" s="193" t="s">
        <v>15</v>
      </c>
      <c r="J12" s="181" t="s">
        <v>14</v>
      </c>
      <c r="K12" s="193" t="s">
        <v>15</v>
      </c>
      <c r="L12" s="181" t="s">
        <v>14</v>
      </c>
      <c r="M12" s="193" t="s">
        <v>15</v>
      </c>
      <c r="N12" s="193" t="s">
        <v>15</v>
      </c>
      <c r="O12" s="193" t="s">
        <v>15</v>
      </c>
      <c r="P12" s="193" t="s">
        <v>15</v>
      </c>
      <c r="Q12" s="193" t="s">
        <v>15</v>
      </c>
      <c r="R12" s="193" t="s">
        <v>15</v>
      </c>
      <c r="S12" s="193" t="s">
        <v>15</v>
      </c>
    </row>
    <row r="13" spans="1:19" ht="15.75" x14ac:dyDescent="0.25">
      <c r="A13" s="182" t="s">
        <v>23</v>
      </c>
      <c r="B13" s="183">
        <v>0</v>
      </c>
      <c r="C13" s="183">
        <v>415216</v>
      </c>
      <c r="D13" s="183">
        <v>0</v>
      </c>
      <c r="E13" s="183">
        <v>343225</v>
      </c>
      <c r="F13" s="183">
        <v>0</v>
      </c>
      <c r="G13" s="183">
        <v>460808</v>
      </c>
      <c r="H13" s="183">
        <v>343225</v>
      </c>
      <c r="I13" s="183">
        <v>427894</v>
      </c>
      <c r="J13" s="183">
        <v>453000</v>
      </c>
      <c r="K13" s="183">
        <v>383162</v>
      </c>
      <c r="L13" s="183">
        <v>343225</v>
      </c>
      <c r="M13" s="183">
        <v>464452</v>
      </c>
      <c r="N13" s="183">
        <v>501543</v>
      </c>
      <c r="O13" s="183">
        <v>449149</v>
      </c>
      <c r="P13" s="183">
        <v>562048</v>
      </c>
      <c r="Q13" s="183">
        <v>718524</v>
      </c>
      <c r="R13" s="183">
        <v>719174</v>
      </c>
      <c r="S13" s="183">
        <v>871726</v>
      </c>
    </row>
    <row r="14" spans="1:19" ht="15.75" x14ac:dyDescent="0.25">
      <c r="A14" s="182" t="s">
        <v>24</v>
      </c>
      <c r="B14" s="183">
        <v>0</v>
      </c>
      <c r="C14" s="183">
        <v>2580</v>
      </c>
      <c r="D14" s="183">
        <v>0</v>
      </c>
      <c r="E14" s="183">
        <v>0</v>
      </c>
      <c r="F14" s="183">
        <v>0</v>
      </c>
      <c r="G14" s="183">
        <v>0</v>
      </c>
      <c r="H14" s="183">
        <v>0</v>
      </c>
      <c r="I14" s="183">
        <v>3450</v>
      </c>
      <c r="J14" s="183">
        <v>10000</v>
      </c>
      <c r="K14" s="183">
        <v>0</v>
      </c>
      <c r="L14" s="183">
        <v>2580</v>
      </c>
      <c r="M14" s="183">
        <v>4633</v>
      </c>
      <c r="N14" s="183">
        <v>10361</v>
      </c>
      <c r="O14" s="183">
        <v>0</v>
      </c>
      <c r="P14" s="183">
        <v>2300</v>
      </c>
      <c r="Q14" s="183">
        <v>10550</v>
      </c>
      <c r="R14" s="183">
        <v>1300</v>
      </c>
      <c r="S14" s="183">
        <v>12992</v>
      </c>
    </row>
    <row r="15" spans="1:19" ht="15.75" x14ac:dyDescent="0.25">
      <c r="A15" s="182" t="s">
        <v>25</v>
      </c>
      <c r="B15" s="183">
        <v>180000</v>
      </c>
      <c r="C15" s="183">
        <v>157795</v>
      </c>
      <c r="D15" s="183">
        <v>160000</v>
      </c>
      <c r="E15" s="183">
        <v>169056</v>
      </c>
      <c r="F15" s="183">
        <v>0</v>
      </c>
      <c r="G15" s="183">
        <v>174570</v>
      </c>
      <c r="H15" s="183">
        <v>169056</v>
      </c>
      <c r="I15" s="183">
        <v>179574</v>
      </c>
      <c r="J15" s="183">
        <v>169056</v>
      </c>
      <c r="K15" s="183">
        <v>186643</v>
      </c>
      <c r="L15" s="183">
        <v>169056</v>
      </c>
      <c r="M15" s="183">
        <v>176057</v>
      </c>
      <c r="N15" s="183">
        <v>202778</v>
      </c>
      <c r="O15" s="183">
        <v>202173</v>
      </c>
      <c r="P15" s="183">
        <v>202547</v>
      </c>
      <c r="Q15" s="183">
        <v>234666</v>
      </c>
      <c r="R15" s="183">
        <v>219083</v>
      </c>
      <c r="S15" s="183">
        <v>282055</v>
      </c>
    </row>
    <row r="16" spans="1:19" ht="15.75" x14ac:dyDescent="0.25">
      <c r="A16" s="182" t="s">
        <v>26</v>
      </c>
      <c r="B16" s="183">
        <v>100000</v>
      </c>
      <c r="C16" s="183">
        <v>127261</v>
      </c>
      <c r="D16" s="183">
        <v>0</v>
      </c>
      <c r="E16" s="183">
        <v>167986</v>
      </c>
      <c r="F16" s="183">
        <v>0</v>
      </c>
      <c r="G16" s="183">
        <v>30167</v>
      </c>
      <c r="H16" s="183">
        <v>167986</v>
      </c>
      <c r="I16" s="183">
        <v>148010</v>
      </c>
      <c r="J16" s="183">
        <v>100000</v>
      </c>
      <c r="K16" s="183">
        <v>19180</v>
      </c>
      <c r="L16" s="183">
        <v>167986</v>
      </c>
      <c r="M16" s="183">
        <v>146988</v>
      </c>
      <c r="N16" s="183">
        <v>136683</v>
      </c>
      <c r="O16" s="183">
        <v>134468</v>
      </c>
      <c r="P16" s="183">
        <v>79176</v>
      </c>
      <c r="Q16" s="183">
        <v>25394</v>
      </c>
      <c r="R16" s="183">
        <v>159487</v>
      </c>
      <c r="S16" s="183">
        <v>254580.5</v>
      </c>
    </row>
    <row r="17" spans="1:19" ht="15.75" x14ac:dyDescent="0.25">
      <c r="A17" s="182" t="s">
        <v>27</v>
      </c>
      <c r="B17" s="183">
        <v>30000</v>
      </c>
      <c r="C17" s="183">
        <v>35920</v>
      </c>
      <c r="D17" s="183">
        <v>0</v>
      </c>
      <c r="E17" s="183">
        <v>33726</v>
      </c>
      <c r="F17" s="183">
        <v>0</v>
      </c>
      <c r="G17" s="183">
        <v>55455</v>
      </c>
      <c r="H17" s="183">
        <v>33726</v>
      </c>
      <c r="I17" s="183">
        <v>61175</v>
      </c>
      <c r="J17" s="183">
        <v>33726</v>
      </c>
      <c r="K17" s="183">
        <v>46167</v>
      </c>
      <c r="L17" s="183">
        <v>33726</v>
      </c>
      <c r="M17" s="183">
        <v>35717</v>
      </c>
      <c r="N17" s="183">
        <v>45348</v>
      </c>
      <c r="O17" s="183">
        <v>46782</v>
      </c>
      <c r="P17" s="183">
        <v>58938</v>
      </c>
      <c r="Q17" s="183">
        <v>61489</v>
      </c>
      <c r="R17" s="183">
        <v>60424</v>
      </c>
      <c r="S17" s="183">
        <v>67178</v>
      </c>
    </row>
    <row r="18" spans="1:19" ht="15.75" x14ac:dyDescent="0.25">
      <c r="A18" s="182" t="s">
        <v>28</v>
      </c>
      <c r="B18" s="183">
        <v>0</v>
      </c>
      <c r="C18" s="183">
        <v>4990</v>
      </c>
      <c r="D18" s="183">
        <v>0</v>
      </c>
      <c r="E18" s="183">
        <v>50552</v>
      </c>
      <c r="F18" s="183">
        <v>0</v>
      </c>
      <c r="G18" s="183">
        <v>12446</v>
      </c>
      <c r="H18" s="183">
        <v>50287</v>
      </c>
      <c r="I18" s="183">
        <v>31023</v>
      </c>
      <c r="J18" s="183">
        <v>10000</v>
      </c>
      <c r="K18" s="183">
        <v>24842</v>
      </c>
      <c r="L18" s="183">
        <v>50287</v>
      </c>
      <c r="M18" s="183">
        <v>45754</v>
      </c>
      <c r="N18" s="183">
        <v>20371</v>
      </c>
      <c r="O18" s="183">
        <v>18693</v>
      </c>
      <c r="P18" s="183">
        <v>31600</v>
      </c>
      <c r="Q18" s="183">
        <v>23397</v>
      </c>
      <c r="R18" s="183">
        <v>74183</v>
      </c>
      <c r="S18" s="183">
        <v>157670</v>
      </c>
    </row>
    <row r="19" spans="1:19" ht="15.75" x14ac:dyDescent="0.25">
      <c r="A19" s="182" t="s">
        <v>29</v>
      </c>
      <c r="B19" s="183">
        <v>100000</v>
      </c>
      <c r="C19" s="183">
        <v>10000</v>
      </c>
      <c r="D19" s="183">
        <v>260000</v>
      </c>
      <c r="E19" s="183">
        <v>229954</v>
      </c>
      <c r="F19" s="183">
        <v>0</v>
      </c>
      <c r="G19" s="183">
        <v>110280</v>
      </c>
      <c r="H19" s="183">
        <v>229954</v>
      </c>
      <c r="I19" s="183">
        <v>87508</v>
      </c>
      <c r="J19" s="183">
        <v>10000</v>
      </c>
      <c r="K19" s="183">
        <v>27425</v>
      </c>
      <c r="L19" s="183">
        <v>229954</v>
      </c>
      <c r="M19" s="183">
        <v>92992</v>
      </c>
      <c r="N19" s="183">
        <v>365459</v>
      </c>
      <c r="O19" s="183">
        <v>146903</v>
      </c>
      <c r="P19" s="183">
        <v>11098</v>
      </c>
      <c r="Q19" s="183">
        <v>46224</v>
      </c>
      <c r="R19" s="183">
        <v>94479</v>
      </c>
      <c r="S19" s="183">
        <v>115348</v>
      </c>
    </row>
    <row r="20" spans="1:19" ht="15.75" x14ac:dyDescent="0.25">
      <c r="A20" s="182" t="s">
        <v>30</v>
      </c>
      <c r="B20" s="183">
        <v>0</v>
      </c>
      <c r="C20" s="183">
        <v>5600</v>
      </c>
      <c r="D20" s="183">
        <v>0</v>
      </c>
      <c r="E20" s="183">
        <v>35776</v>
      </c>
      <c r="F20" s="183">
        <v>0</v>
      </c>
      <c r="G20" s="183">
        <v>20280</v>
      </c>
      <c r="H20" s="183">
        <v>35776</v>
      </c>
      <c r="I20" s="183">
        <v>37328</v>
      </c>
      <c r="J20" s="183">
        <v>35776</v>
      </c>
      <c r="K20" s="183">
        <v>39240</v>
      </c>
      <c r="L20" s="183">
        <v>35776</v>
      </c>
      <c r="M20" s="183">
        <v>28846</v>
      </c>
      <c r="N20" s="183">
        <v>21632</v>
      </c>
      <c r="O20" s="183">
        <v>46680</v>
      </c>
      <c r="P20" s="183">
        <v>11792</v>
      </c>
      <c r="Q20" s="183">
        <v>31192</v>
      </c>
      <c r="R20" s="183">
        <v>0</v>
      </c>
      <c r="S20" s="183">
        <v>16590</v>
      </c>
    </row>
    <row r="21" spans="1:19" ht="15.75" x14ac:dyDescent="0.25">
      <c r="A21" s="182" t="s">
        <v>31</v>
      </c>
      <c r="B21" s="183">
        <v>28000</v>
      </c>
      <c r="C21" s="183">
        <v>27333</v>
      </c>
      <c r="D21" s="183">
        <v>22000</v>
      </c>
      <c r="E21" s="183">
        <v>0</v>
      </c>
      <c r="F21" s="183">
        <v>0</v>
      </c>
      <c r="G21" s="183">
        <v>0</v>
      </c>
      <c r="H21" s="183">
        <v>0</v>
      </c>
      <c r="I21" s="183">
        <v>21545</v>
      </c>
      <c r="J21" s="183">
        <v>0</v>
      </c>
      <c r="K21" s="183">
        <v>0</v>
      </c>
      <c r="L21" s="183">
        <v>0</v>
      </c>
      <c r="M21" s="183">
        <v>0</v>
      </c>
      <c r="N21" s="183">
        <v>0</v>
      </c>
      <c r="O21" s="183">
        <v>0</v>
      </c>
      <c r="P21" s="183">
        <v>0</v>
      </c>
      <c r="Q21" s="183">
        <v>0</v>
      </c>
      <c r="R21" s="183">
        <v>0</v>
      </c>
      <c r="S21" s="183">
        <v>23161</v>
      </c>
    </row>
    <row r="22" spans="1:19" ht="15.75" x14ac:dyDescent="0.25">
      <c r="A22" s="194" t="s">
        <v>32</v>
      </c>
      <c r="B22" s="195">
        <v>438000</v>
      </c>
      <c r="C22" s="195">
        <v>786695</v>
      </c>
      <c r="D22" s="195">
        <v>442000</v>
      </c>
      <c r="E22" s="195">
        <v>1030275</v>
      </c>
      <c r="F22" s="195" t="s">
        <v>3204</v>
      </c>
      <c r="G22" s="195">
        <v>864006</v>
      </c>
      <c r="H22" s="195">
        <v>994234</v>
      </c>
      <c r="I22" s="195">
        <v>997507</v>
      </c>
      <c r="J22" s="195">
        <v>785782</v>
      </c>
      <c r="K22" s="195">
        <v>726659</v>
      </c>
      <c r="L22" s="195">
        <v>996814</v>
      </c>
      <c r="M22" s="195">
        <v>995439</v>
      </c>
      <c r="N22" s="195">
        <v>1304175</v>
      </c>
      <c r="O22" s="195">
        <v>1044848</v>
      </c>
      <c r="P22" s="195">
        <v>959499</v>
      </c>
      <c r="Q22" s="195">
        <v>1151436</v>
      </c>
      <c r="R22" s="195">
        <v>1328130</v>
      </c>
      <c r="S22" s="195">
        <v>1801300.5</v>
      </c>
    </row>
    <row r="23" spans="1:19" ht="15.75" x14ac:dyDescent="0.25">
      <c r="A23" s="196" t="s">
        <v>33</v>
      </c>
      <c r="B23" s="197">
        <v>-414800</v>
      </c>
      <c r="C23" s="197">
        <v>155710</v>
      </c>
      <c r="D23" s="197">
        <v>428000</v>
      </c>
      <c r="E23" s="197">
        <v>6105</v>
      </c>
      <c r="F23" s="197" t="s">
        <v>3204</v>
      </c>
      <c r="G23" s="197">
        <v>260485</v>
      </c>
      <c r="H23" s="197">
        <v>86777</v>
      </c>
      <c r="I23" s="197">
        <v>-381233</v>
      </c>
      <c r="J23" s="197">
        <v>295229</v>
      </c>
      <c r="K23" s="197">
        <v>-2412</v>
      </c>
      <c r="L23" s="197">
        <v>84197</v>
      </c>
      <c r="M23" s="197">
        <v>123111</v>
      </c>
      <c r="N23" s="197">
        <v>61717</v>
      </c>
      <c r="O23" s="197">
        <v>-167636</v>
      </c>
      <c r="P23" s="197">
        <v>50875</v>
      </c>
      <c r="Q23" s="197">
        <v>-124234</v>
      </c>
      <c r="R23" s="197">
        <v>179121</v>
      </c>
      <c r="S23" s="197">
        <v>-48298</v>
      </c>
    </row>
    <row r="24" spans="1:19" ht="15.75" x14ac:dyDescent="0.25">
      <c r="A24" s="194" t="s">
        <v>34</v>
      </c>
      <c r="B24" s="195">
        <v>-111612.31999999995</v>
      </c>
      <c r="C24" s="198">
        <v>458897.68000000005</v>
      </c>
      <c r="D24" s="195">
        <v>886897.68</v>
      </c>
      <c r="E24" s="198">
        <v>465002.68000000005</v>
      </c>
      <c r="F24" s="195" t="e">
        <v>#VALUE!</v>
      </c>
      <c r="G24" s="195">
        <v>725487.68</v>
      </c>
      <c r="H24" s="195">
        <v>812264.68</v>
      </c>
      <c r="I24" s="195">
        <v>344254.68000000005</v>
      </c>
      <c r="J24" s="195">
        <v>639483.68000000005</v>
      </c>
      <c r="K24" s="195">
        <v>341842.68000000005</v>
      </c>
      <c r="L24" s="195">
        <v>426039.68000000005</v>
      </c>
      <c r="M24" s="195">
        <v>464953.68000000005</v>
      </c>
      <c r="N24" s="195">
        <v>526670.68000000005</v>
      </c>
      <c r="O24" s="195">
        <v>359034.68000000005</v>
      </c>
      <c r="P24" s="195">
        <v>409909.68000000005</v>
      </c>
      <c r="Q24" s="195">
        <v>285675.68000000005</v>
      </c>
      <c r="R24" s="195">
        <v>464796.68000000005</v>
      </c>
      <c r="S24" s="195">
        <v>416498.68000000005</v>
      </c>
    </row>
  </sheetData>
  <sheetProtection algorithmName="SHA-512" hashValue="XzKLs3JZBZtsjTWSy9blz4APtlLeehyT78grqdlrY+0HOvm3lxtxvO0aNZCwsCh1PJ9FTo01UP/aw2xsSVlddw==" saltValue="YwR75+Prls5U5vDPQ6meN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7:S30"/>
  <sheetViews>
    <sheetView topLeftCell="B13" workbookViewId="0">
      <selection activeCell="B10" sqref="B10"/>
    </sheetView>
  </sheetViews>
  <sheetFormatPr defaultRowHeight="14.25" x14ac:dyDescent="0.25"/>
  <cols>
    <col min="1" max="1" width="22.140625" customWidth="1"/>
    <col min="2" max="2" width="15" customWidth="1"/>
    <col min="3" max="3" width="14.5703125" hidden="1" customWidth="1"/>
    <col min="4" max="4" width="14.28515625" bestFit="1" customWidth="1"/>
    <col min="5" max="5" width="12.42578125" hidden="1" customWidth="1"/>
    <col min="6" max="6" width="12.7109375" bestFit="1" customWidth="1"/>
    <col min="7" max="7" width="13.28515625" hidden="1" customWidth="1"/>
    <col min="8" max="8" width="15" customWidth="1"/>
    <col min="9" max="9" width="12" hidden="1" customWidth="1"/>
    <col min="10" max="10" width="11.28515625" bestFit="1" customWidth="1"/>
    <col min="11" max="11" width="12" hidden="1" customWidth="1"/>
    <col min="12" max="12" width="13" customWidth="1"/>
    <col min="13" max="13" width="12" bestFit="1" customWidth="1"/>
    <col min="14" max="14" width="14.42578125" customWidth="1"/>
    <col min="15" max="15" width="12" customWidth="1"/>
    <col min="16" max="18" width="14.42578125" customWidth="1"/>
    <col min="19" max="19" width="15.5703125" customWidth="1"/>
  </cols>
  <sheetData>
    <row r="7" spans="1:19" ht="16.5" thickBot="1" x14ac:dyDescent="0.3">
      <c r="A7" s="104" t="s">
        <v>10</v>
      </c>
      <c r="B7" s="105" t="s">
        <v>11</v>
      </c>
      <c r="C7" s="105"/>
      <c r="D7" s="105" t="s">
        <v>12</v>
      </c>
      <c r="E7" s="105"/>
      <c r="F7" s="105" t="s">
        <v>13</v>
      </c>
      <c r="G7" s="105"/>
      <c r="H7" s="105" t="s">
        <v>1042</v>
      </c>
      <c r="I7" s="105"/>
      <c r="J7" s="105" t="s">
        <v>1043</v>
      </c>
      <c r="K7" s="105"/>
      <c r="L7" s="105" t="s">
        <v>35</v>
      </c>
      <c r="M7" s="105" t="s">
        <v>36</v>
      </c>
      <c r="N7" s="105" t="s">
        <v>37</v>
      </c>
      <c r="O7" s="105" t="s">
        <v>38</v>
      </c>
      <c r="P7" s="105" t="s">
        <v>39</v>
      </c>
      <c r="Q7" s="105" t="s">
        <v>40</v>
      </c>
      <c r="R7" s="105" t="s">
        <v>41</v>
      </c>
      <c r="S7" s="105" t="s">
        <v>11</v>
      </c>
    </row>
    <row r="8" spans="1:19" ht="15.75" x14ac:dyDescent="0.25">
      <c r="A8" s="106"/>
      <c r="B8" s="107">
        <v>42370</v>
      </c>
      <c r="C8" s="107"/>
      <c r="D8" s="107">
        <v>42401</v>
      </c>
      <c r="E8" s="107"/>
      <c r="F8" s="107">
        <v>42430</v>
      </c>
      <c r="G8" s="107"/>
      <c r="H8" s="107">
        <v>42461</v>
      </c>
      <c r="I8" s="107"/>
      <c r="J8" s="107">
        <v>42491</v>
      </c>
      <c r="K8" s="107"/>
      <c r="L8" s="107">
        <v>42522</v>
      </c>
      <c r="M8" s="107">
        <v>42552</v>
      </c>
      <c r="N8" s="107">
        <v>42583</v>
      </c>
      <c r="O8" s="107">
        <v>42614</v>
      </c>
      <c r="P8" s="107">
        <v>42644</v>
      </c>
      <c r="Q8" s="107">
        <v>42675</v>
      </c>
      <c r="R8" s="107">
        <v>42705</v>
      </c>
      <c r="S8" s="107">
        <v>42675</v>
      </c>
    </row>
    <row r="9" spans="1:19" ht="15.75" x14ac:dyDescent="0.25">
      <c r="A9" s="99"/>
      <c r="B9" s="100" t="s">
        <v>15</v>
      </c>
      <c r="C9" s="100" t="s">
        <v>14</v>
      </c>
      <c r="D9" s="100" t="s">
        <v>15</v>
      </c>
      <c r="E9" s="103" t="s">
        <v>14</v>
      </c>
      <c r="F9" s="100" t="s">
        <v>15</v>
      </c>
      <c r="G9" s="103" t="s">
        <v>14</v>
      </c>
      <c r="H9" s="100" t="s">
        <v>15</v>
      </c>
      <c r="I9" s="103" t="s">
        <v>14</v>
      </c>
      <c r="J9" s="100" t="s">
        <v>15</v>
      </c>
      <c r="K9" s="103" t="s">
        <v>14</v>
      </c>
      <c r="L9" s="100" t="s">
        <v>15</v>
      </c>
      <c r="M9" s="100" t="s">
        <v>15</v>
      </c>
      <c r="N9" s="100" t="s">
        <v>15</v>
      </c>
      <c r="O9" s="100" t="s">
        <v>15</v>
      </c>
      <c r="P9" s="100" t="s">
        <v>15</v>
      </c>
      <c r="Q9" s="100" t="s">
        <v>15</v>
      </c>
      <c r="R9" s="100" t="s">
        <v>15</v>
      </c>
      <c r="S9" s="120" t="s">
        <v>14</v>
      </c>
    </row>
    <row r="10" spans="1:19" ht="15.75" x14ac:dyDescent="0.25">
      <c r="A10" s="102" t="s">
        <v>16</v>
      </c>
      <c r="B10" s="101">
        <f>IF($A$8="Да",SUMIFS(Courses!$D$2:$D$5060,Courses!$A$2:$A$5060,"&gt;="&amp;B$14,Courses!$A$2:$A$5060,"&lt;"&amp;C$14,Courses!$I$2:$I$5060,Бюджет!$A$4),SUMIFS(Courses!$D$2:$D$5060,Courses!$A$2:$A$5060,"&gt;="&amp;B$14,Courses!$A$2:$A$5060,"&lt;"&amp;C$14))</f>
        <v>0</v>
      </c>
      <c r="C10" s="101">
        <f>SUMIF(Courses!$E$2:$E$1374,MONTH(D$8),Courses!$C$2:$C$1374)</f>
        <v>306100</v>
      </c>
      <c r="D10" s="101">
        <f>SUMIF(Courses!$E$2:$E$1672,MONTH(D$8),Courses!$D$2:$D$1672)</f>
        <v>1237740.5</v>
      </c>
      <c r="E10" s="101">
        <f>SUMIF(Courses!$E$2:$E$1374,MONTH(F$8),Courses!$C$2:$C$1374)</f>
        <v>348340</v>
      </c>
      <c r="F10" s="101">
        <f>SUMIF(Courses!$E$2:$E$1672,MONTH(F$8),Courses!$D$2:$D$1672)</f>
        <v>1375648.1</v>
      </c>
      <c r="G10" s="101">
        <v>1059821</v>
      </c>
      <c r="H10" s="101">
        <f>SUMIF(Courses!$E$2:$E$1672,MONTH(H$8),Courses!$D$2:$D$1672)</f>
        <v>1312874.75</v>
      </c>
      <c r="I10" s="101">
        <v>1059821</v>
      </c>
      <c r="J10" s="101">
        <f>SUMIF(Courses!$E$2:$E$1672,MONTH(J$8),Courses!$D$2:$D$1672)</f>
        <v>1188272</v>
      </c>
      <c r="K10" s="101">
        <v>1059821</v>
      </c>
      <c r="L10" s="101">
        <f>SUMIF(Courses!$E$2:$E$1672,MONTH(L$8),Courses!$D$2:$D$1672)</f>
        <v>1311959.5</v>
      </c>
      <c r="M10" s="101">
        <f>SUMIF(Courses!$E$2:$E$1672,MONTH(M$8),Courses!$D$2:$D$1672)</f>
        <v>1674026.75</v>
      </c>
      <c r="N10" s="101">
        <f>SUMIF(Courses!$E$2:$E$1672,MONTH(N$8),Courses!$D$2:$D$1672)</f>
        <v>1186331.5</v>
      </c>
      <c r="O10" s="101">
        <f>SUMIF(Courses!$E$2:$E$1672,MONTH(O$8),Courses!$D$2:$D$1672)</f>
        <v>1528133</v>
      </c>
      <c r="P10" s="101">
        <f>SUMIF(Courses!$E$2:$E$1672,MONTH(P$8),Courses!$D$2:$D$1672)</f>
        <v>1302993.25</v>
      </c>
      <c r="Q10" s="101">
        <f>SUMIF(Courses!$E$2:$E$1672,MONTH(Q$8),Courses!$D$2:$D$1672)</f>
        <v>407594</v>
      </c>
      <c r="R10" s="101">
        <f>SUMIF(Courses!$E$2:$E$1672,MONTH(R$8),Courses!$D$2:$D$1672)</f>
        <v>31098.5</v>
      </c>
      <c r="S10" s="121">
        <v>841049</v>
      </c>
    </row>
    <row r="11" spans="1:19" ht="15.75" x14ac:dyDescent="0.25">
      <c r="A11" s="102" t="s">
        <v>17</v>
      </c>
      <c r="B11" s="101">
        <f>SUMIF(Coworking!$E$2:$E$784,MONTH(B$8),Coworking!$D$2:$D$784)</f>
        <v>53325</v>
      </c>
      <c r="C11" s="101">
        <f>SUMIF(Coworking!$E$2:$E$89,MONTH(D$8),Coworking!$C$2:$C$89)</f>
        <v>0</v>
      </c>
      <c r="D11" s="101">
        <f>SUMIF(Coworking!$E$2:$E$784,MONTH(D$8),Coworking!$D$2:$D$784)</f>
        <v>90650</v>
      </c>
      <c r="E11" s="101">
        <f>SUMIF(Coworking!$E$2:$E$89,MONTH(F$8),Coworking!$C$2:$C$89)</f>
        <v>0</v>
      </c>
      <c r="F11" s="101">
        <f>SUMIF(Coworking!$E$2:$E$784,MONTH(F$8),Coworking!$D$2:$D$784)</f>
        <v>139850</v>
      </c>
      <c r="G11" s="101">
        <v>0</v>
      </c>
      <c r="H11" s="101">
        <f>SUMIF(Coworking!$E$2:$E$784,MONTH(H$8),Coworking!$D$2:$D$784)</f>
        <v>52200</v>
      </c>
      <c r="I11" s="101">
        <v>0</v>
      </c>
      <c r="J11" s="101">
        <f>SUMIF(Coworking!$E$2:$E$784,MONTH(J$8),Coworking!$D$2:$D$784)</f>
        <v>51400</v>
      </c>
      <c r="K11" s="101">
        <v>0</v>
      </c>
      <c r="L11" s="101">
        <f>SUMIF(Coworking!$E$2:$E$784,MONTH(L$8),Coworking!$D$2:$D$784)</f>
        <v>79700</v>
      </c>
      <c r="M11" s="101">
        <f>SUMIF(Coworking!$E$2:$E$784,MONTH(M$8),Coworking!$D$2:$D$784)</f>
        <v>78000</v>
      </c>
      <c r="N11" s="101">
        <f>SUMIF(Coworking!$E$2:$E$784,MONTH(N$8),Coworking!$D$2:$D$784)</f>
        <v>39700</v>
      </c>
      <c r="O11" s="101">
        <f>SUMIF(Coworking!$E$2:$E$784,MONTH(O$8),Coworking!$D$2:$D$784)</f>
        <v>59400</v>
      </c>
      <c r="P11" s="101">
        <f>SUMIF(Coworking!$E$2:$E$784,MONTH(P$8),Coworking!$D$2:$D$784)</f>
        <v>45700</v>
      </c>
      <c r="Q11" s="101">
        <f>SUMIF(Coworking!$E$2:$E$784,MONTH(Q$8),Coworking!$D$2:$D$784)</f>
        <v>11500</v>
      </c>
      <c r="R11" s="101">
        <f>SUMIF(Coworking!$E$2:$E$784,MONTH(R$8),Coworking!$D$2:$D$784)</f>
        <v>0</v>
      </c>
      <c r="S11" s="121">
        <v>24550</v>
      </c>
    </row>
    <row r="12" spans="1:19" ht="15.75" x14ac:dyDescent="0.25">
      <c r="A12" s="102" t="s">
        <v>18</v>
      </c>
      <c r="B12" s="101">
        <f>SUMIF(Индивы!$E$2:$E$1002,MONTH(B$8),Индивы!$D$2:$D$1002)</f>
        <v>14000</v>
      </c>
      <c r="C12" s="101">
        <f>SUMIF(Индивы!$E$2:$E$204,MONTH(D$8),Индивы!$C$2:$C$204)</f>
        <v>0</v>
      </c>
      <c r="D12" s="101">
        <f>SUMIF(Индивы!$E$2:$E$1002,MONTH(D$8),Индивы!$D$2:$D$1002)</f>
        <v>36950</v>
      </c>
      <c r="E12" s="101">
        <f>SUMIF(Индивы!$E$2:$E$204,MONTH(F$8),Индивы!$C$2:$C$204)</f>
        <v>0</v>
      </c>
      <c r="F12" s="101">
        <f>SUMIF(Индивы!$E$2:$E$1002,MONTH(F$8),Индивы!$D$2:$D$1002)</f>
        <v>35500</v>
      </c>
      <c r="G12" s="101">
        <v>0</v>
      </c>
      <c r="H12" s="101">
        <f>SUMIF(Индивы!$E$2:$E$1002,MONTH(H$8),Индивы!$D$2:$D$1002)</f>
        <v>17500</v>
      </c>
      <c r="I12" s="101">
        <v>0</v>
      </c>
      <c r="J12" s="101">
        <f>SUMIF(Индивы!$E$2:$E$1002,MONTH(J$8),Индивы!$D$2:$D$1002)</f>
        <v>19600</v>
      </c>
      <c r="K12" s="101">
        <v>0</v>
      </c>
      <c r="L12" s="101">
        <f>SUMIF(Индивы!$E$2:$E$1002,MONTH(L$8),Индивы!$D$2:$D$1002)</f>
        <v>7400</v>
      </c>
      <c r="M12" s="101">
        <f>SUMIF(Индивы!$E$2:$E$1002,MONTH(M$8),Индивы!$D$2:$D$1002)</f>
        <v>8500</v>
      </c>
      <c r="N12" s="101">
        <f>SUMIF(Индивы!$E$2:$E$1002,MONTH(N$8),Индивы!$D$2:$D$1002)</f>
        <v>12300</v>
      </c>
      <c r="O12" s="101">
        <f>SUMIF(Индивы!$E$2:$E$1002,MONTH(O$8),Индивы!$D$2:$D$1002)</f>
        <v>20000</v>
      </c>
      <c r="P12" s="101">
        <f>SUMIF(Индивы!$E$2:$E$1002,MONTH(P$8),Индивы!$D$2:$D$1002)</f>
        <v>5000</v>
      </c>
      <c r="Q12" s="101">
        <f>SUMIF(Индивы!$E$2:$E$1002,MONTH(Q$8),Индивы!$D$2:$D$1002)</f>
        <v>4500</v>
      </c>
      <c r="R12" s="101">
        <f>SUMIF(Индивы!$E$2:$E$1002,MONTH(R$8),Индивы!$D$2:$D$1002)</f>
        <v>0</v>
      </c>
      <c r="S12" s="121">
        <v>14500</v>
      </c>
    </row>
    <row r="13" spans="1:19" ht="15.75" x14ac:dyDescent="0.25">
      <c r="A13" s="102" t="s">
        <v>19</v>
      </c>
      <c r="B13" s="101">
        <f>SUMIF(Дистрибьюция!$E$2:$E$983,MONTH(B$8),Дистрибьюция!$D$2:$D$983)</f>
        <v>15380</v>
      </c>
      <c r="C13" s="101">
        <f>SUMIF(Дистрибьюция!$E$2:$E$286,MONTH(D$8),Дистрибьюция!$C$2:$C$286)</f>
        <v>0</v>
      </c>
      <c r="D13" s="101">
        <f>SUMIF(Дистрибьюция!$E$2:$E$983,MONTH(D$8),Дистрибьюция!$D$2:$D$983)</f>
        <v>25285</v>
      </c>
      <c r="E13" s="101">
        <f>SUMIF(Дистрибьюция!$E$2:$E$286,MONTH(F$8),Дистрибьюция!$C$2:$C$286)</f>
        <v>150</v>
      </c>
      <c r="F13" s="101">
        <f>SUMIF(Дистрибьюция!$E$2:$E$983,MONTH(F$8),Дистрибьюция!$D$2:$D$983)</f>
        <v>30550</v>
      </c>
      <c r="G13" s="101">
        <v>21190</v>
      </c>
      <c r="H13" s="101">
        <f>SUMIF(Дистрибьюция!$E$2:$E$983,MONTH(H$8),Дистрибьюция!$D$2:$D$983)</f>
        <v>58758</v>
      </c>
      <c r="I13" s="101">
        <v>21190</v>
      </c>
      <c r="J13" s="101">
        <f>SUMIF(Дистрибьюция!$E$2:$E$983,MONTH(J$8),Дистрибьюция!$D$2:$D$983)</f>
        <v>43062</v>
      </c>
      <c r="K13" s="101">
        <v>21190</v>
      </c>
      <c r="L13" s="101">
        <f>SUMIF(Дистрибьюция!$E$2:$E$983,MONTH(L$8),Дистрибьюция!$D$2:$D$983)</f>
        <v>22265</v>
      </c>
      <c r="M13" s="101">
        <f>SUMIF(Дистрибьюция!$E$2:$E$983,MONTH(M$8),Дистрибьюция!$D$2:$D$983)</f>
        <v>33870</v>
      </c>
      <c r="N13" s="101">
        <f>SUMIF(Дистрибьюция!$E$2:$E$983,MONTH(N$8),Дистрибьюция!$D$2:$D$983)</f>
        <v>26215</v>
      </c>
      <c r="O13" s="101">
        <f>SUMIF(Дистрибьюция!$E$2:$E$983,MONTH(O$8),Дистрибьюция!$D$2:$D$983)</f>
        <v>32390</v>
      </c>
      <c r="P13" s="101">
        <f>SUMIF(Дистрибьюция!$E$2:$E$983,MONTH(P$8),Дистрибьюция!$D$2:$D$983)</f>
        <v>24400</v>
      </c>
      <c r="Q13" s="101">
        <f>SUMIF(Дистрибьюция!$E$2:$E$983,MONTH(Q$8),Дистрибьюция!$D$2:$D$983)</f>
        <v>4920</v>
      </c>
      <c r="R13" s="101">
        <f>SUMIF(Дистрибьюция!$E$2:$E$983,MONTH(R$8),Дистрибьюция!$D$2:$D$983)</f>
        <v>0</v>
      </c>
      <c r="S13" s="121">
        <v>40675</v>
      </c>
    </row>
    <row r="14" spans="1:19" ht="15.75" x14ac:dyDescent="0.25">
      <c r="A14" s="102" t="s">
        <v>20</v>
      </c>
      <c r="B14" s="101">
        <f>SUMIF(Мастерклассы!$E$2:$E$211,MONTH(B$8),Мастерклассы!$D$2:$D$1000)</f>
        <v>0</v>
      </c>
      <c r="C14" s="101">
        <f>SUMIF(Мастерклассы!$E$2:$E$211,MONTH(D$8),Мастерклассы!$C$2:$C$211)</f>
        <v>0</v>
      </c>
      <c r="D14" s="101">
        <f>SUMIF(Мастерклассы!$E$2:$E$211,MONTH(D$8),Мастерклассы!$D$2:$D$1000)</f>
        <v>0</v>
      </c>
      <c r="E14" s="101">
        <f>SUMIF(Мастерклассы!$E$2:$E$211,MONTH(F$13),Мастерклассы!$C$2:$C$211)</f>
        <v>0</v>
      </c>
      <c r="F14" s="101">
        <f>SUMIF(Мастерклассы!$E$2:$E$211,MONTH(F$8),Мастерклассы!$D$2:$D$1000)</f>
        <v>0</v>
      </c>
      <c r="G14" s="101">
        <v>0</v>
      </c>
      <c r="H14" s="101">
        <f>SUMIF(Мастерклассы!$E$2:$E$211,MONTH(H$8),Мастерклассы!$D$2:$D$1000)</f>
        <v>0</v>
      </c>
      <c r="I14" s="101">
        <v>0</v>
      </c>
      <c r="J14" s="101">
        <f>SUMIF(Мастерклассы!$E$2:$E$211,MONTH(J$8),Мастерклассы!$D$2:$D$1000)</f>
        <v>0</v>
      </c>
      <c r="K14" s="101">
        <v>0</v>
      </c>
      <c r="L14" s="101">
        <f>SUMIF(Мастерклассы!$E$2:$E$211,MONTH(L$8),Мастерклассы!$D$2:$D$1000)</f>
        <v>0</v>
      </c>
      <c r="M14" s="101">
        <f>SUMIF(Мастерклассы!$E$2:$E$211,MONTH(M$8),Мастерклассы!$D$2:$D$1000)</f>
        <v>0</v>
      </c>
      <c r="N14" s="101">
        <f>SUMIF(Мастерклассы!$E$2:$E$211,MONTH(N$8),Мастерклассы!$D$2:$D$1000)</f>
        <v>0</v>
      </c>
      <c r="O14" s="101">
        <f>SUMIF(Мастерклассы!$E$2:$E$211,MONTH(O$8),Мастерклассы!$D$2:$D$1000)</f>
        <v>0</v>
      </c>
      <c r="P14" s="101">
        <f>SUMIF(Мастерклассы!$E$2:$E$211,MONTH(P$8),Мастерклассы!$D$2:$D$1000)</f>
        <v>0</v>
      </c>
      <c r="Q14" s="101">
        <f>SUMIF(Мастерклассы!$E$2:$E$211,MONTH(Q$8),Мастерклассы!$D$2:$D$1000)</f>
        <v>0</v>
      </c>
      <c r="R14" s="101">
        <f>SUMIF(Мастерклассы!$E$2:$E$211,MONTH(R$8),Мастерклассы!$D$2:$D$1000)</f>
        <v>0</v>
      </c>
      <c r="S14" s="121">
        <v>0</v>
      </c>
    </row>
    <row r="15" spans="1:19" ht="15.75" x14ac:dyDescent="0.25">
      <c r="A15" s="117" t="s">
        <v>1047</v>
      </c>
      <c r="B15" s="118">
        <f t="shared" ref="B15:S15" si="0">SUM(B10:B14)</f>
        <v>82705</v>
      </c>
      <c r="C15" s="118">
        <f t="shared" si="0"/>
        <v>306100</v>
      </c>
      <c r="D15" s="118">
        <f t="shared" si="0"/>
        <v>1390625.5</v>
      </c>
      <c r="E15" s="118">
        <f t="shared" si="0"/>
        <v>348490</v>
      </c>
      <c r="F15" s="118">
        <f t="shared" si="0"/>
        <v>1581548.1</v>
      </c>
      <c r="G15" s="118">
        <f t="shared" si="0"/>
        <v>1081011</v>
      </c>
      <c r="H15" s="118">
        <f t="shared" si="0"/>
        <v>1441332.75</v>
      </c>
      <c r="I15" s="118">
        <f t="shared" si="0"/>
        <v>1081011</v>
      </c>
      <c r="J15" s="118">
        <f t="shared" si="0"/>
        <v>1302334</v>
      </c>
      <c r="K15" s="118">
        <f t="shared" si="0"/>
        <v>1081011</v>
      </c>
      <c r="L15" s="118">
        <f t="shared" si="0"/>
        <v>1421324.5</v>
      </c>
      <c r="M15" s="118">
        <f t="shared" si="0"/>
        <v>1794396.75</v>
      </c>
      <c r="N15" s="118">
        <f t="shared" si="0"/>
        <v>1264546.5</v>
      </c>
      <c r="O15" s="118">
        <f t="shared" si="0"/>
        <v>1639923</v>
      </c>
      <c r="P15" s="118">
        <f t="shared" si="0"/>
        <v>1378093.25</v>
      </c>
      <c r="Q15" s="118">
        <f t="shared" si="0"/>
        <v>428514</v>
      </c>
      <c r="R15" s="118">
        <f>SUM(R10:R14)</f>
        <v>31098.5</v>
      </c>
      <c r="S15" s="122">
        <f t="shared" si="0"/>
        <v>920774</v>
      </c>
    </row>
    <row r="16" spans="1:19" x14ac:dyDescent="0.25">
      <c r="A16" s="3"/>
      <c r="B16" s="2"/>
      <c r="C16" s="2"/>
      <c r="D16" s="2"/>
      <c r="E16" s="2"/>
      <c r="F16" s="2"/>
      <c r="G16" s="7"/>
    </row>
    <row r="17" spans="1:19" ht="16.5" thickBot="1" x14ac:dyDescent="0.3">
      <c r="A17" s="108" t="s">
        <v>1223</v>
      </c>
      <c r="B17" s="110" t="s">
        <v>11</v>
      </c>
      <c r="C17" s="109"/>
      <c r="D17" s="110" t="s">
        <v>12</v>
      </c>
      <c r="E17" s="109"/>
      <c r="F17" s="110" t="s">
        <v>13</v>
      </c>
      <c r="G17" s="109"/>
      <c r="H17" s="110" t="s">
        <v>1042</v>
      </c>
      <c r="I17" s="109"/>
      <c r="J17" s="110" t="s">
        <v>1043</v>
      </c>
      <c r="K17" s="109"/>
      <c r="L17" s="110" t="s">
        <v>35</v>
      </c>
      <c r="M17" s="110" t="s">
        <v>36</v>
      </c>
      <c r="N17" s="110" t="s">
        <v>37</v>
      </c>
      <c r="O17" s="110" t="s">
        <v>38</v>
      </c>
      <c r="P17" s="105" t="s">
        <v>39</v>
      </c>
      <c r="Q17" s="105" t="s">
        <v>40</v>
      </c>
      <c r="R17" s="105" t="s">
        <v>41</v>
      </c>
      <c r="S17" s="105" t="s">
        <v>11</v>
      </c>
    </row>
    <row r="18" spans="1:19" ht="15.75" x14ac:dyDescent="0.25">
      <c r="A18" s="99"/>
      <c r="B18" s="100" t="s">
        <v>15</v>
      </c>
      <c r="C18" s="100" t="s">
        <v>14</v>
      </c>
      <c r="D18" s="111" t="s">
        <v>15</v>
      </c>
      <c r="E18" s="103" t="s">
        <v>14</v>
      </c>
      <c r="F18" s="111" t="s">
        <v>15</v>
      </c>
      <c r="G18" s="103" t="s">
        <v>14</v>
      </c>
      <c r="H18" s="111" t="s">
        <v>15</v>
      </c>
      <c r="I18" s="103" t="s">
        <v>14</v>
      </c>
      <c r="J18" s="111" t="s">
        <v>15</v>
      </c>
      <c r="K18" s="103" t="s">
        <v>14</v>
      </c>
      <c r="L18" s="111" t="s">
        <v>15</v>
      </c>
      <c r="M18" s="111" t="s">
        <v>15</v>
      </c>
      <c r="N18" s="111" t="s">
        <v>15</v>
      </c>
      <c r="O18" s="111" t="s">
        <v>15</v>
      </c>
      <c r="P18" s="111" t="s">
        <v>15</v>
      </c>
      <c r="Q18" s="111" t="s">
        <v>15</v>
      </c>
      <c r="R18" s="111" t="s">
        <v>15</v>
      </c>
      <c r="S18" s="120" t="s">
        <v>14</v>
      </c>
    </row>
    <row r="19" spans="1:19" ht="15.75" x14ac:dyDescent="0.25">
      <c r="A19" s="102" t="s">
        <v>23</v>
      </c>
      <c r="B19" s="101">
        <f>SUMIF(ЗП!$E$2:$E$188,MONTH(B$8),ЗП!$D$2:$D$188)</f>
        <v>0</v>
      </c>
      <c r="C19" s="101">
        <f>SUMIF(ЗП!$E$2:$E$99,MONTH(D$8),ЗП!$C$2:$C$99)</f>
        <v>0</v>
      </c>
      <c r="D19" s="101">
        <f>SUMIF(ЗП!$E$2:$E$188,MONTH(D$8),ЗП!$D$2:$D$188)</f>
        <v>0</v>
      </c>
      <c r="E19" s="101">
        <f>SUMIF(ЗП!$E$2:$E$99,MONTH(F$8),ЗП!$C$2:$C$99)</f>
        <v>0</v>
      </c>
      <c r="F19" s="101">
        <f>SUMIF(ЗП!$E$2:$E$188,MONTH(F$8),ЗП!$D$2:$D$188)</f>
        <v>0</v>
      </c>
      <c r="G19" s="101">
        <v>343225</v>
      </c>
      <c r="H19" s="101">
        <f>SUMIF(ЗП!$E$2:$E$188,MONTH(H$8),ЗП!$D$2:$D$188)</f>
        <v>0</v>
      </c>
      <c r="I19" s="101">
        <v>453000</v>
      </c>
      <c r="J19" s="101">
        <f>SUMIF(ЗП!$E$2:$E$188,MONTH(J$8),ЗП!$D$2:$D$188)</f>
        <v>0</v>
      </c>
      <c r="K19" s="101">
        <v>343225</v>
      </c>
      <c r="L19" s="101">
        <f>SUMIF(ЗП!$E$2:$E$188,MONTH(L$8),ЗП!$D$2:$D$188)</f>
        <v>0</v>
      </c>
      <c r="M19" s="101">
        <f>SUMIF(ЗП!$E$2:$E$188,MONTH(M$8),ЗП!$D$2:$D$188)</f>
        <v>0</v>
      </c>
      <c r="N19" s="101">
        <f>SUMIF(ЗП!$E$2:$E$188,MONTH(N$8),ЗП!$D$2:$D$188)</f>
        <v>0</v>
      </c>
      <c r="O19" s="101">
        <f>SUMIF(ЗП!$E$2:$E$188,MONTH(O$8),ЗП!$D$2:$D$188)</f>
        <v>132450</v>
      </c>
      <c r="P19" s="101">
        <f>SUMIF(ЗП!$E$2:$E$256,MONTH(P$8),ЗП!$D$2:$D$256)</f>
        <v>926322</v>
      </c>
      <c r="Q19" s="101">
        <f>SUMIF(ЗП!$E$2:$E$188,MONTH(Q$8),ЗП!$D$2:$D$188)</f>
        <v>170104</v>
      </c>
      <c r="R19" s="101">
        <f>SUMIF(ЗП!$E$2:$E$188,MONTH(R$8),ЗП!$D$2:$D$188)</f>
        <v>0</v>
      </c>
      <c r="S19" s="121">
        <v>536948</v>
      </c>
    </row>
    <row r="20" spans="1:19" ht="15.75" x14ac:dyDescent="0.25">
      <c r="A20" s="102" t="s">
        <v>24</v>
      </c>
      <c r="B20" s="101">
        <f>SUMIF(Амортизация!$E$2:$E$1008,MONTH(B$8),Амортизация!$D$2:$D$1008)</f>
        <v>5441</v>
      </c>
      <c r="C20" s="101">
        <f>SUMIF(Амортизация!$E$2:$E$213,MONTH(D$8),Амортизация!$C$2:$C$213)</f>
        <v>0</v>
      </c>
      <c r="D20" s="101">
        <f>SUMIF(Амортизация!$E$2:$E$1008,MONTH(D$8),Амортизация!$D$2:$D$1008)</f>
        <v>7255</v>
      </c>
      <c r="E20" s="101">
        <f>SUMIF(Амортизация!$E$2:$E$213,MONTH(F$8),Амортизация!$C$2:$C$213)</f>
        <v>0</v>
      </c>
      <c r="F20" s="101">
        <f>SUMIF(Амортизация!$E$2:$E$1008,MONTH(F$8),Амортизация!$D$2:$D$1008)</f>
        <v>15580</v>
      </c>
      <c r="G20" s="101">
        <v>0</v>
      </c>
      <c r="H20" s="101">
        <f>SUMIF(Амортизация!$E$2:$E$1008,MONTH(H$8),Амортизация!$D$2:$D$1008)</f>
        <v>4958</v>
      </c>
      <c r="I20" s="101">
        <v>10000</v>
      </c>
      <c r="J20" s="101">
        <f>SUMIF(Амортизация!$E$2:$E$1008,MONTH(J$8),Амортизация!$D$2:$D$1008)</f>
        <v>7290</v>
      </c>
      <c r="K20" s="101">
        <f>SUMIF(Амортизация!$E$2:$E$213,MONTH(K$8),Амортизация!$D$2:$D$213)</f>
        <v>5441</v>
      </c>
      <c r="L20" s="101">
        <f>SUMIF(Амортизация!$E$2:$E$1008,MONTH(L$8),Амортизация!$D$2:$D$1008)</f>
        <v>2168</v>
      </c>
      <c r="M20" s="101">
        <f>SUMIF(Амортизация!$E$2:$E$1008,MONTH(M$8),Амортизация!$D$2:$D$1008)</f>
        <v>34859</v>
      </c>
      <c r="N20" s="101">
        <f>SUMIF(Амортизация!$E$2:$E$1008,MONTH(N$8),Амортизация!$D$2:$D$1008)</f>
        <v>8342</v>
      </c>
      <c r="O20" s="101">
        <f>SUMIF(Амортизация!$E$2:$E$1008,MONTH(O$8),Амортизация!$D$2:$D$1008)</f>
        <v>4995</v>
      </c>
      <c r="P20" s="101">
        <f>SUMIF(Амортизация!$E$2:$E$1008,MONTH(P$8),Амортизация!$D$2:$D$1008)</f>
        <v>29336</v>
      </c>
      <c r="Q20" s="101">
        <f>SUMIF(Амортизация!$E$2:$E$1008,MONTH(Q$8),Амортизация!$D$2:$D$1008)</f>
        <v>20017</v>
      </c>
      <c r="R20" s="101">
        <f>SUMIF(Амортизация!$E$2:$E$1008,MONTH(R$8),Амортизация!$D$2:$D$1008)</f>
        <v>2800</v>
      </c>
      <c r="S20" s="121">
        <v>2300</v>
      </c>
    </row>
    <row r="21" spans="1:19" ht="15.75" x14ac:dyDescent="0.25">
      <c r="A21" s="102" t="s">
        <v>25</v>
      </c>
      <c r="B21" s="101">
        <f>SUMIF(Аренда!$E$2:$E$1074,MONTH(B$8),Аренда!$D$2:$D$1074)</f>
        <v>190048</v>
      </c>
      <c r="C21" s="101">
        <f>SUMIF(Аренда!$E$2:$E$309,MONTH(D$8),Аренда!$C$2:$C$309)</f>
        <v>0</v>
      </c>
      <c r="D21" s="101">
        <f>SUMIF(Аренда!$E$2:$E$1074,MONTH(D$8),Аренда!$D$2:$D$1074)</f>
        <v>205129</v>
      </c>
      <c r="E21" s="101">
        <f>SUMIF(Аренда!$E$2:$E$309,MONTH(F$8),Аренда!$C$2:$C$309)</f>
        <v>0</v>
      </c>
      <c r="F21" s="101">
        <f>SUMIF(Аренда!$E$2:$E$1074,MONTH(F$8),Аренда!$D$2:$D$1074)</f>
        <v>236607</v>
      </c>
      <c r="G21" s="101">
        <v>169056</v>
      </c>
      <c r="H21" s="101">
        <f>SUMIF(Аренда!$E$2:$E$1074,MONTH(H$8),Аренда!$D$2:$D$1074)</f>
        <v>242029</v>
      </c>
      <c r="I21" s="101">
        <v>169056</v>
      </c>
      <c r="J21" s="101">
        <f>SUMIF(Аренда!$E$2:$E$1074,MONTH(J$8),Аренда!$D$2:$D$1074)</f>
        <v>258800</v>
      </c>
      <c r="K21" s="101">
        <v>169056</v>
      </c>
      <c r="L21" s="101">
        <f>SUMIF(Аренда!$E$2:$E$1074,MONTH(L$8),Аренда!$D$2:$D$1074)</f>
        <v>256222</v>
      </c>
      <c r="M21" s="101">
        <f>SUMIF(Аренда!$E$2:$E$1074,MONTH(M$8),Аренда!$D$2:$D$1074)</f>
        <v>211025</v>
      </c>
      <c r="N21" s="101">
        <f>SUMIF(Аренда!$E$2:$E$1074,MONTH(N$8),Аренда!$D$2:$D$1074)</f>
        <v>229511</v>
      </c>
      <c r="O21" s="101">
        <f>SUMIF(Аренда!$E$2:$E$1074,MONTH(O$8),Аренда!$D$2:$D$1074)</f>
        <v>226565</v>
      </c>
      <c r="P21" s="101">
        <f>SUMIF(Аренда!$E$2:$E$1074,MONTH(P$8),Аренда!$D$2:$D$1074)</f>
        <v>235258</v>
      </c>
      <c r="Q21" s="101">
        <f>SUMIF(Аренда!$E$2:$E$1074,MONTH(Q$8),Аренда!$D$2:$D$1074)</f>
        <v>69121</v>
      </c>
      <c r="R21" s="101">
        <f>SUMIF(Аренда!$E$2:$E$1074,MONTH(R$8),Аренда!$D$2:$D$1074)</f>
        <v>0</v>
      </c>
      <c r="S21" s="121">
        <v>202173</v>
      </c>
    </row>
    <row r="22" spans="1:19" ht="15.75" x14ac:dyDescent="0.25">
      <c r="A22" s="102" t="s">
        <v>26</v>
      </c>
      <c r="B22" s="101">
        <f>SUMIF(Материалы!$E$2:$E$1096,MONTH(B$8),Материалы!$D$2:$D$1096)</f>
        <v>175438</v>
      </c>
      <c r="C22" s="101">
        <f>SUMIF(Материалы!$E$2:$E$378,MONTH(D$13),Материалы!$C$2:$C$378)</f>
        <v>0</v>
      </c>
      <c r="D22" s="101">
        <f>SUMIF(Материалы!$E$2:$E$1096,MONTH(D$8),Материалы!$D$2:$D$1096)</f>
        <v>277306</v>
      </c>
      <c r="E22" s="101">
        <f>SUMIF(Материалы!$E$2:$E$378,MONTH(F$13),Материалы!$C$2:$C$378)</f>
        <v>0</v>
      </c>
      <c r="F22" s="101">
        <f>SUMIF(Материалы!$E$2:$E$1096,MONTH(F$8),Материалы!$D$2:$D$1096)</f>
        <v>220148</v>
      </c>
      <c r="G22" s="101">
        <v>167986</v>
      </c>
      <c r="H22" s="101">
        <f>SUMIF(Материалы!$E$2:$E$1096,MONTH(H$8),Материалы!$D$2:$D$1096)</f>
        <v>162300</v>
      </c>
      <c r="I22" s="101">
        <v>100000</v>
      </c>
      <c r="J22" s="101">
        <f>SUMIF(Материалы!$E$2:$E$1096,MONTH(J$8),Материалы!$D$2:$D$1096)</f>
        <v>133104</v>
      </c>
      <c r="K22" s="101">
        <v>167986</v>
      </c>
      <c r="L22" s="101">
        <f>SUMIF(Материалы!$E$2:$E$1096,MONTH(L$8),Материалы!$D$2:$D$1096)</f>
        <v>194747</v>
      </c>
      <c r="M22" s="101">
        <f>SUMIF(Материалы!$E$2:$E$1096,MONTH(M$8),Материалы!$D$2:$D$1096)</f>
        <v>205318</v>
      </c>
      <c r="N22" s="101">
        <f>SUMIF(Материалы!$E$2:$E$1096,MONTH(N$8),Материалы!$D$2:$D$1096)</f>
        <v>157248</v>
      </c>
      <c r="O22" s="101">
        <f>SUMIF(Материалы!$E$2:$E$1096,MONTH(O$8),Материалы!$D$2:$D$1096)</f>
        <v>255983</v>
      </c>
      <c r="P22" s="101">
        <f>SUMIF(Материалы!$E$2:$E$1096,MONTH(P$8),Материалы!$D$2:$D$1096)</f>
        <v>240019</v>
      </c>
      <c r="Q22" s="101">
        <f>SUMIF(Материалы!$E$2:$E$1096,MONTH(Q$8),Материалы!$D$2:$D$1096)</f>
        <v>94713</v>
      </c>
      <c r="R22" s="101">
        <f>SUMIF(Материалы!$E$2:$E$1096,MONTH(R$8),Материалы!$D$2:$D$1096)</f>
        <v>0</v>
      </c>
      <c r="S22" s="121">
        <v>69190</v>
      </c>
    </row>
    <row r="23" spans="1:19" ht="15.75" x14ac:dyDescent="0.25">
      <c r="A23" s="102" t="s">
        <v>27</v>
      </c>
      <c r="B23" s="101">
        <f>SUMIF(Реклама!$E$2:$E$1105,MONTH(B$8),Реклама!$D$2:$D$1105)</f>
        <v>54999</v>
      </c>
      <c r="C23" s="101">
        <f>SUMIF(Реклама!$E$2:$E$383,MONTH(D$13),Реклама!$C$2:$C$383)</f>
        <v>0</v>
      </c>
      <c r="D23" s="101">
        <f>SUMIF(Реклама!$E$2:$E$1105,MONTH(D$8),Реклама!$D$2:$D$1105)</f>
        <v>78159</v>
      </c>
      <c r="E23" s="101">
        <f>SUMIF(Реклама!$E$2:$E$383,MONTH(F$13),Реклама!$C$2:$C$383)</f>
        <v>0</v>
      </c>
      <c r="F23" s="101">
        <f>SUMIF(Реклама!$E$2:$E$1105,MONTH(F$8),Реклама!$D$2:$D$1105)</f>
        <v>61004</v>
      </c>
      <c r="G23" s="101">
        <v>33726</v>
      </c>
      <c r="H23" s="101">
        <f>SUMIF(Реклама!$E$2:$E$1105,MONTH(H$8),Реклама!$D$2:$D$1105)</f>
        <v>66619</v>
      </c>
      <c r="I23" s="101">
        <v>33726</v>
      </c>
      <c r="J23" s="101">
        <f>SUMIF(Реклама!$E$2:$E$1105,MONTH(J$8),Реклама!$D$2:$D$1105)</f>
        <v>56320</v>
      </c>
      <c r="K23" s="101">
        <v>33726</v>
      </c>
      <c r="L23" s="101">
        <f>SUMIF(Реклама!$E$2:$E$1105,MONTH(L$8),Реклама!$D$2:$D$1105)</f>
        <v>49297</v>
      </c>
      <c r="M23" s="101">
        <f>SUMIF(Реклама!$E$2:$E$1105,MONTH(M$8),Реклама!$D$2:$D$1105)</f>
        <v>50008</v>
      </c>
      <c r="N23" s="101">
        <f>SUMIF(Реклама!$E$2:$E$1105,MONTH(N$8),Реклама!$D$2:$D$1105)</f>
        <v>53451</v>
      </c>
      <c r="O23" s="101">
        <f>SUMIF(Реклама!$E$2:$E$1105,MONTH(O$8),Реклама!$D$2:$D$1105)</f>
        <v>37093</v>
      </c>
      <c r="P23" s="101">
        <f>SUMIF(Реклама!$E$2:$E$1105,MONTH(P$8),Реклама!$D$2:$D$1105)</f>
        <v>37640</v>
      </c>
      <c r="Q23" s="101">
        <f>SUMIF(Реклама!$E$2:$E$1105,MONTH(Q$8),Реклама!$D$2:$D$1105)</f>
        <v>2000</v>
      </c>
      <c r="R23" s="101">
        <f>SUMIF(Реклама!$E$2:$E$1105,MONTH(R$8),Реклама!$D$2:$D$1105)</f>
        <v>0</v>
      </c>
      <c r="S23" s="121">
        <v>58938</v>
      </c>
    </row>
    <row r="24" spans="1:19" ht="15.75" x14ac:dyDescent="0.25">
      <c r="A24" s="102" t="s">
        <v>28</v>
      </c>
      <c r="B24" s="101">
        <f>SUMIF(Остальное!$E$2:$E$1057,MONTH(B$8),Остальное!$D$2:$D$1057)</f>
        <v>58983</v>
      </c>
      <c r="C24" s="101">
        <f>SUMIF(Остальное!$E$2:$E$372,MONTH(D$8),Остальное!$C$2:$C$372)</f>
        <v>0</v>
      </c>
      <c r="D24" s="101">
        <f>SUMIF(Остальное!$E$2:$E$1057,MONTH(D$8),Остальное!$D$2:$D$1057)</f>
        <v>67164</v>
      </c>
      <c r="E24" s="101">
        <f>SUMIF(Остальное!$E$2:$E$372,MONTH(F$8),Остальное!$C$2:$C$372)</f>
        <v>0</v>
      </c>
      <c r="F24" s="101">
        <f>SUMIF(Остальное!$E$2:$E$1057,MONTH(F$8),Остальное!$D$2:$D$1057)</f>
        <v>100751</v>
      </c>
      <c r="G24" s="101">
        <v>50287</v>
      </c>
      <c r="H24" s="101">
        <f>SUMIF(Остальное!$E$2:$E$1057,MONTH(H$8),Остальное!$D$2:$D$1057)</f>
        <v>45410</v>
      </c>
      <c r="I24" s="101">
        <v>10000</v>
      </c>
      <c r="J24" s="101">
        <f>SUMIF(Остальное!$E$2:$E$1057,MONTH(J$8),Остальное!$D$2:$D$1057)</f>
        <v>35474</v>
      </c>
      <c r="K24" s="101">
        <v>50287</v>
      </c>
      <c r="L24" s="101">
        <f>SUMIF(Остальное!$E$2:$E$1057,MONTH(L$8),Остальное!$D$2:$D$1057)</f>
        <v>43507</v>
      </c>
      <c r="M24" s="101">
        <f>SUMIF(Остальное!$E$2:$E$1057,MONTH(M$8),Остальное!$D$2:$D$1057)</f>
        <v>45124</v>
      </c>
      <c r="N24" s="101">
        <f>SUMIF(Остальное!$E$2:$E$1057,MONTH(N$8),Остальное!$D$2:$D$1057)</f>
        <v>34156</v>
      </c>
      <c r="O24" s="101">
        <f>SUMIF(Остальное!$E$2:$E$1057,MONTH(O$8),Остальное!$D$2:$D$1057)</f>
        <v>43061</v>
      </c>
      <c r="P24" s="101">
        <f>SUMIF(Остальное!$E$2:$E$1057,MONTH(P$8),Остальное!$D$2:$D$1057)</f>
        <v>58571</v>
      </c>
      <c r="Q24" s="101">
        <f>SUMIF(Остальное!$E$2:$E$1057,MONTH(Q$8),Остальное!$D$2:$D$1057)</f>
        <v>7915</v>
      </c>
      <c r="R24" s="101">
        <f>SUMIF(Остальное!$E$2:$E$1057,MONTH(R$8),Остальное!$D$2:$D$1057)</f>
        <v>0</v>
      </c>
      <c r="S24" s="121">
        <v>23256</v>
      </c>
    </row>
    <row r="25" spans="1:19" ht="15.75" x14ac:dyDescent="0.25">
      <c r="A25" s="102" t="s">
        <v>29</v>
      </c>
      <c r="B25" s="101">
        <f>SUMIF(Развитие!$E$2:$E$1017,MONTH(B$8),Развитие!$D$2:$D$1017)</f>
        <v>9600</v>
      </c>
      <c r="C25" s="101">
        <f>SUMIF(Развитие!$E$2:$E$256,MONTH(D$8),Развитие!$C$2:$C$256)</f>
        <v>0</v>
      </c>
      <c r="D25" s="101">
        <f>SUMIF(Развитие!$E$2:$E$1017,MONTH(D$8),Развитие!$D$2:$D$1017)</f>
        <v>3650</v>
      </c>
      <c r="E25" s="101">
        <f>SUMIF(Развитие!$E$2:$E$256,MONTH(F$8),Развитие!$C$2:$C$256)</f>
        <v>0</v>
      </c>
      <c r="F25" s="101">
        <f>SUMIF(Развитие!$E$2:$E$1017,MONTH(F$8),Развитие!$D$2:$D$1017)</f>
        <v>74837</v>
      </c>
      <c r="G25" s="101">
        <v>229954</v>
      </c>
      <c r="H25" s="101">
        <f>SUMIF(Развитие!$E$2:$E$1017,MONTH(H$8),Развитие!$D$2:$D$1017)</f>
        <v>43766</v>
      </c>
      <c r="I25" s="101">
        <v>10000</v>
      </c>
      <c r="J25" s="101">
        <f>SUMIF(Развитие!$E$2:$E$1017,MONTH(J$8),Развитие!$D$2:$D$1017)</f>
        <v>22414</v>
      </c>
      <c r="K25" s="101">
        <v>229954</v>
      </c>
      <c r="L25" s="101">
        <f>SUMIF(Развитие!$E$2:$E$1017,MONTH(L$8),Развитие!$D$2:$D$1017)</f>
        <v>15280</v>
      </c>
      <c r="M25" s="101">
        <f>SUMIF(Развитие!$E$2:$E$1017,MONTH(M$8),Развитие!$D$2:$D$1017)</f>
        <v>46009</v>
      </c>
      <c r="N25" s="101">
        <f>SUMIF(Развитие!$E$2:$E$1017,MONTH(N$8),Развитие!$D$2:$D$1017)</f>
        <v>46800</v>
      </c>
      <c r="O25" s="101">
        <f>SUMIF(Развитие!$E$2:$E$1017,MONTH(O$8),Развитие!$D$2:$D$1017)</f>
        <v>12720</v>
      </c>
      <c r="P25" s="101">
        <f>SUMIF(Развитие!$E$2:$E$1017,MONTH(P$8),Развитие!$D$2:$D$1017)</f>
        <v>34985</v>
      </c>
      <c r="Q25" s="101">
        <f>SUMIF(Развитие!$E$2:$E$1017,MONTH(Q$8),Развитие!$D$2:$D$1017)</f>
        <v>2300</v>
      </c>
      <c r="R25" s="101">
        <f>SUMIF(Развитие!$E$2:$E$1017,MONTH(R$8),Развитие!$D$2:$D$1017)</f>
        <v>0</v>
      </c>
      <c r="S25" s="121">
        <v>11098</v>
      </c>
    </row>
    <row r="26" spans="1:19" ht="15.75" x14ac:dyDescent="0.25">
      <c r="A26" s="102" t="s">
        <v>30</v>
      </c>
      <c r="B26" s="101">
        <f>SUMIF(Дис.затраты!$E$2:$E$1005,MONTH(B$8),Дис.затраты!$D$2:$D$1005)</f>
        <v>4200</v>
      </c>
      <c r="C26" s="101">
        <f>SUMIF(Дис.затраты!$E$2:$E$212,MONTH(D$13),Дис.затраты!$C$2:$C$212)</f>
        <v>0</v>
      </c>
      <c r="D26" s="101">
        <f>SUMIF(Дис.затраты!$E$2:$E$1005,MONTH(D$8),Дис.затраты!$D$2:$D$1005)</f>
        <v>2910</v>
      </c>
      <c r="E26" s="101">
        <f>SUMIF(Дис.затраты!$E$2:$E$212,MONTH(F$13),Дис.затраты!$C$2:$C$212)</f>
        <v>0</v>
      </c>
      <c r="F26" s="101">
        <f>SUMIF(Дис.затраты!$E$2:$E$1005,MONTH(F$8),Дис.затраты!$D$2:$D$1005)</f>
        <v>1710</v>
      </c>
      <c r="G26" s="101">
        <v>35776</v>
      </c>
      <c r="H26" s="101">
        <f>SUMIF(Дис.затраты!$E$2:$E$1005,MONTH(H$8),Дис.затраты!$D$2:$D$1005)</f>
        <v>0</v>
      </c>
      <c r="I26" s="101">
        <v>35776</v>
      </c>
      <c r="J26" s="101">
        <f>SUMIF(Дис.затраты!$E$2:$E$1005,MONTH(J$8),Дис.затраты!$D$2:$D$1005)</f>
        <v>0</v>
      </c>
      <c r="K26" s="101">
        <v>35776</v>
      </c>
      <c r="L26" s="101">
        <f>SUMIF(Дис.затраты!$E$2:$E$1005,MONTH(L$8),Дис.затраты!$D$2:$D$1005)</f>
        <v>0</v>
      </c>
      <c r="M26" s="101">
        <f>SUMIF(Дис.затраты!$E$2:$E$1005,MONTH(M$8),Дис.затраты!$D$2:$D$1005)</f>
        <v>0</v>
      </c>
      <c r="N26" s="101">
        <f>SUMIF(Дис.затраты!$E$2:$E$1005,MONTH(N$8),Дис.затраты!$D$2:$D$1005)</f>
        <v>0</v>
      </c>
      <c r="O26" s="101">
        <f>SUMIF(Дис.затраты!$E$2:$E$1005,MONTH(O$8),Дис.затраты!$D$2:$D$1005)</f>
        <v>0</v>
      </c>
      <c r="P26" s="101">
        <f>SUMIF(Дис.затраты!$E$2:$E$1005,MONTH(P$8),Дис.затраты!$D$2:$D$1005)</f>
        <v>0</v>
      </c>
      <c r="Q26" s="101">
        <f>SUMIF(Дис.затраты!$E$2:$E$1005,MONTH(Q$8),Дис.затраты!$D$2:$D$1005)</f>
        <v>0</v>
      </c>
      <c r="R26" s="101">
        <f>SUMIF(Дис.затраты!$E$2:$E$1005,MONTH(R$8),Дис.затраты!$D$2:$D$1005)</f>
        <v>0</v>
      </c>
      <c r="S26" s="121">
        <v>11792</v>
      </c>
    </row>
    <row r="27" spans="1:19" ht="15.75" x14ac:dyDescent="0.25">
      <c r="A27" s="102" t="s">
        <v>31</v>
      </c>
      <c r="B27" s="101">
        <f>SUMIF(Налоги!$E$2:$E$1006,MONTH(B$8),Налоги!$D$2:$D$1006)</f>
        <v>0</v>
      </c>
      <c r="C27" s="101">
        <f>SUMIF(Налоги!$E$2:$E$210,MONTH(D$8),Налоги!$C$2:$C$210)</f>
        <v>0</v>
      </c>
      <c r="D27" s="101">
        <f>SUMIF(Налоги!$E$2:$E$1006,MONTH(D$8),Налоги!$D$2:$D$1006)</f>
        <v>0</v>
      </c>
      <c r="E27" s="101">
        <f>SUMIF(Налоги!$E$2:$E$210,MONTH(F$8),Налоги!$C$2:$C$210)</f>
        <v>0</v>
      </c>
      <c r="F27" s="101">
        <f>SUMIF(Налоги!$E$2:$E$1006,MONTH(F$8),Налоги!$D$2:$D$1006)</f>
        <v>53046</v>
      </c>
      <c r="G27" s="101">
        <v>0</v>
      </c>
      <c r="H27" s="101">
        <f>SUMIF(Налоги!$E$2:$E$1006,MONTH(H$8),Налоги!$D$2:$D$1006)</f>
        <v>109583</v>
      </c>
      <c r="I27" s="101">
        <v>0</v>
      </c>
      <c r="J27" s="101">
        <f>SUMIF(Налоги!$E$2:$E$1006,MONTH(J$8),Налоги!$D$2:$D$1006)</f>
        <v>0</v>
      </c>
      <c r="K27" s="101">
        <v>0</v>
      </c>
      <c r="L27" s="101">
        <f>SUMIF(Налоги!$E$2:$E$1006,MONTH(L$8),Налоги!$D$2:$D$1006)</f>
        <v>0</v>
      </c>
      <c r="M27" s="101">
        <f>SUMIF(Налоги!$E$2:$E$1006,MONTH(M$8),Налоги!$D$2:$D$1006)</f>
        <v>0</v>
      </c>
      <c r="N27" s="101">
        <f>SUMIF(Налоги!$E$2:$E$1006,MONTH(N$8),Налоги!$D$2:$D$1006)</f>
        <v>0</v>
      </c>
      <c r="O27" s="101">
        <f>SUMIF(Налоги!$E$2:$E$1006,MONTH(O$8),Налоги!$D$2:$D$1006)</f>
        <v>0</v>
      </c>
      <c r="P27" s="101">
        <f>SUMIF(Налоги!$E$2:$E$1006,MONTH(P$8),Налоги!$D$2:$D$1006)</f>
        <v>0</v>
      </c>
      <c r="Q27" s="101">
        <f>SUMIF(Налоги!$E$2:$E$1006,MONTH(Q$8),Налоги!$D$2:$D$1006)</f>
        <v>0</v>
      </c>
      <c r="R27" s="101">
        <f>SUMIF(Налоги!$E$2:$E$1006,MONTH(R$8),Налоги!$D$2:$D$1006)</f>
        <v>0</v>
      </c>
      <c r="S27" s="121">
        <v>0</v>
      </c>
    </row>
    <row r="28" spans="1:19" ht="15.75" x14ac:dyDescent="0.25">
      <c r="A28" s="112" t="s">
        <v>32</v>
      </c>
      <c r="B28" s="113">
        <f>SUM(B19:B27)</f>
        <v>498709</v>
      </c>
      <c r="C28" s="113" t="str">
        <f>IF(SUM(C19:C27)=0,"",SUM(C19:C27))</f>
        <v/>
      </c>
      <c r="D28" s="113">
        <f>SUM(D19:D27)</f>
        <v>641573</v>
      </c>
      <c r="E28" s="113" t="str">
        <f>IF(SUM(E19:E27)=0,"",SUM(E19:E25))</f>
        <v/>
      </c>
      <c r="F28" s="113">
        <f>SUM(F19:F27)</f>
        <v>763683</v>
      </c>
      <c r="G28" s="113">
        <f>IF(SUM(G19:G27)=0,"",SUM(G19:G25))</f>
        <v>994234</v>
      </c>
      <c r="H28" s="113">
        <f>SUM(H19:H27)</f>
        <v>674665</v>
      </c>
      <c r="I28" s="113">
        <f>IF(SUM(I19:I27)=0,"",SUM(I19:I25))</f>
        <v>785782</v>
      </c>
      <c r="J28" s="113">
        <f>SUM(J19:J27)</f>
        <v>513402</v>
      </c>
      <c r="K28" s="113">
        <f>IF(SUM(K19:K27)=0,"",SUM(K19:K25))</f>
        <v>999675</v>
      </c>
      <c r="L28" s="113">
        <f t="shared" ref="L28:Q28" si="1">SUM(L19:L27)</f>
        <v>561221</v>
      </c>
      <c r="M28" s="113">
        <f t="shared" si="1"/>
        <v>592343</v>
      </c>
      <c r="N28" s="113">
        <f t="shared" si="1"/>
        <v>529508</v>
      </c>
      <c r="O28" s="113">
        <f t="shared" si="1"/>
        <v>712867</v>
      </c>
      <c r="P28" s="113">
        <f t="shared" si="1"/>
        <v>1562131</v>
      </c>
      <c r="Q28" s="113">
        <f t="shared" si="1"/>
        <v>366170</v>
      </c>
      <c r="R28" s="113">
        <f>SUM(R19:R27)</f>
        <v>2800</v>
      </c>
      <c r="S28" s="123">
        <f>SUM(S19:S27)</f>
        <v>915695</v>
      </c>
    </row>
    <row r="29" spans="1:19" ht="15.75" x14ac:dyDescent="0.25">
      <c r="A29" s="115" t="s">
        <v>33</v>
      </c>
      <c r="B29" s="116">
        <f>IFERROR(B15-B28,"")</f>
        <v>-416004</v>
      </c>
      <c r="C29" s="116" t="str">
        <f>IFERROR(C15-C28,"")</f>
        <v/>
      </c>
      <c r="D29" s="116">
        <f>IFERROR(D15-D28,"")</f>
        <v>749052.5</v>
      </c>
      <c r="E29" s="116" t="str">
        <f>IFERROR(E15-E28,"")</f>
        <v/>
      </c>
      <c r="F29" s="116">
        <f>IFERROR(F15-F28,"")</f>
        <v>817865.10000000009</v>
      </c>
      <c r="G29" s="116">
        <f t="shared" ref="G29:S29" si="2">IFERROR(G15-G28,"")</f>
        <v>86777</v>
      </c>
      <c r="H29" s="116">
        <f t="shared" si="2"/>
        <v>766667.75</v>
      </c>
      <c r="I29" s="116">
        <f t="shared" si="2"/>
        <v>295229</v>
      </c>
      <c r="J29" s="116">
        <f t="shared" si="2"/>
        <v>788932</v>
      </c>
      <c r="K29" s="116">
        <f t="shared" si="2"/>
        <v>81336</v>
      </c>
      <c r="L29" s="116">
        <f t="shared" si="2"/>
        <v>860103.5</v>
      </c>
      <c r="M29" s="116">
        <f t="shared" si="2"/>
        <v>1202053.75</v>
      </c>
      <c r="N29" s="116">
        <f t="shared" si="2"/>
        <v>735038.5</v>
      </c>
      <c r="O29" s="116">
        <f t="shared" si="2"/>
        <v>927056</v>
      </c>
      <c r="P29" s="116">
        <f t="shared" si="2"/>
        <v>-184037.75</v>
      </c>
      <c r="Q29" s="116">
        <f t="shared" si="2"/>
        <v>62344</v>
      </c>
      <c r="R29" s="116">
        <f>IFERROR(R15-R28,"")</f>
        <v>28298.5</v>
      </c>
      <c r="S29" s="116">
        <f t="shared" si="2"/>
        <v>5079</v>
      </c>
    </row>
    <row r="30" spans="1:19" ht="15.75" x14ac:dyDescent="0.25">
      <c r="A30" s="112" t="s">
        <v>34</v>
      </c>
      <c r="B30" s="114">
        <f>B29+'Бюджет 2015'!S23</f>
        <v>-112816.31999999995</v>
      </c>
      <c r="C30" s="113" t="e">
        <f>C29+B30</f>
        <v>#VALUE!</v>
      </c>
      <c r="D30" s="114">
        <f>D29+B30</f>
        <v>636236.18000000005</v>
      </c>
      <c r="E30" s="113" t="e">
        <f>E29+D30</f>
        <v>#VALUE!</v>
      </c>
      <c r="F30" s="113">
        <f>F29+D30</f>
        <v>1454101.2800000003</v>
      </c>
      <c r="G30" s="113">
        <f>G29+F30</f>
        <v>1540878.2800000003</v>
      </c>
      <c r="H30" s="113">
        <f>H29+F30</f>
        <v>2220769.0300000003</v>
      </c>
      <c r="I30" s="113">
        <f>I29+H30</f>
        <v>2515998.0300000003</v>
      </c>
      <c r="J30" s="113">
        <f>J29+H30</f>
        <v>3009701.0300000003</v>
      </c>
      <c r="K30" s="113">
        <f>K29+J30</f>
        <v>3091037.0300000003</v>
      </c>
      <c r="L30" s="113">
        <f>L29+J30</f>
        <v>3869804.5300000003</v>
      </c>
      <c r="M30" s="113">
        <f t="shared" ref="M30:R30" si="3">M29+L30</f>
        <v>5071858.28</v>
      </c>
      <c r="N30" s="113">
        <f t="shared" si="3"/>
        <v>5806896.7800000003</v>
      </c>
      <c r="O30" s="113">
        <f t="shared" si="3"/>
        <v>6733952.7800000003</v>
      </c>
      <c r="P30" s="113">
        <f t="shared" si="3"/>
        <v>6549915.0300000003</v>
      </c>
      <c r="Q30" s="113">
        <f t="shared" si="3"/>
        <v>6612259.0300000003</v>
      </c>
      <c r="R30" s="113">
        <f t="shared" si="3"/>
        <v>6640557.5300000003</v>
      </c>
      <c r="S30" s="123">
        <f>S29+N30</f>
        <v>5811975.7800000003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3">
    <tabColor theme="4"/>
    <pageSetUpPr fitToPage="1"/>
  </sheetPr>
  <dimension ref="B1:V24"/>
  <sheetViews>
    <sheetView showGridLines="0" workbookViewId="0">
      <selection activeCell="S23" sqref="S23"/>
    </sheetView>
  </sheetViews>
  <sheetFormatPr defaultRowHeight="16.5" customHeight="1" x14ac:dyDescent="0.25"/>
  <cols>
    <col min="1" max="1" width="2.140625" style="1" customWidth="1"/>
    <col min="2" max="2" width="28" style="4" customWidth="1"/>
    <col min="3" max="3" width="15.28515625" style="4" hidden="1" customWidth="1"/>
    <col min="4" max="4" width="14.85546875" style="4" hidden="1" customWidth="1"/>
    <col min="5" max="5" width="16.85546875" style="4" hidden="1" customWidth="1"/>
    <col min="6" max="19" width="12.7109375" style="1" customWidth="1"/>
    <col min="20" max="20" width="22.28515625" style="6" customWidth="1"/>
    <col min="21" max="21" width="2.140625" style="1" customWidth="1"/>
    <col min="22" max="16384" width="9.140625" style="1"/>
  </cols>
  <sheetData>
    <row r="1" spans="2:22" ht="16.5" customHeight="1" thickBot="1" x14ac:dyDescent="0.35">
      <c r="B1" s="8" t="s">
        <v>10</v>
      </c>
      <c r="C1" s="8" t="s">
        <v>8</v>
      </c>
      <c r="D1" s="8" t="s">
        <v>15</v>
      </c>
      <c r="E1" s="8" t="s">
        <v>14</v>
      </c>
      <c r="F1" s="446" t="s">
        <v>35</v>
      </c>
      <c r="G1" s="446"/>
      <c r="H1" s="446" t="s">
        <v>36</v>
      </c>
      <c r="I1" s="446"/>
      <c r="J1" s="9" t="s">
        <v>37</v>
      </c>
      <c r="K1" s="9"/>
      <c r="L1" s="9"/>
      <c r="M1" s="9" t="s">
        <v>38</v>
      </c>
      <c r="N1" s="9"/>
      <c r="O1" s="9" t="s">
        <v>39</v>
      </c>
      <c r="P1" s="9"/>
      <c r="Q1" s="9" t="s">
        <v>40</v>
      </c>
      <c r="R1" s="9"/>
      <c r="S1" s="9" t="s">
        <v>41</v>
      </c>
      <c r="T1" s="87"/>
    </row>
    <row r="2" spans="2:22" ht="16.5" customHeight="1" x14ac:dyDescent="0.3">
      <c r="B2" s="23"/>
      <c r="C2" s="23"/>
      <c r="D2" s="23"/>
      <c r="E2" s="23"/>
      <c r="F2" s="24">
        <v>42156</v>
      </c>
      <c r="G2" s="24">
        <v>42156</v>
      </c>
      <c r="H2" s="24"/>
      <c r="I2" s="24">
        <v>42186</v>
      </c>
      <c r="K2" s="24">
        <v>42217</v>
      </c>
      <c r="L2" s="24"/>
      <c r="M2" s="24">
        <v>42248</v>
      </c>
      <c r="N2" s="24"/>
      <c r="O2" s="24">
        <v>42278</v>
      </c>
      <c r="P2" s="24"/>
      <c r="Q2" s="24">
        <v>42309</v>
      </c>
      <c r="R2" s="24"/>
      <c r="S2" s="24">
        <v>42339</v>
      </c>
      <c r="T2" s="88"/>
    </row>
    <row r="3" spans="2:22" ht="16.5" customHeight="1" x14ac:dyDescent="0.3">
      <c r="B3" s="23"/>
      <c r="C3" s="23"/>
      <c r="D3" s="23"/>
      <c r="E3" s="23"/>
      <c r="F3" s="26" t="s">
        <v>14</v>
      </c>
      <c r="G3" s="24" t="s">
        <v>15</v>
      </c>
      <c r="H3" s="26" t="s">
        <v>14</v>
      </c>
      <c r="I3" s="24" t="s">
        <v>15</v>
      </c>
      <c r="J3" s="26" t="s">
        <v>14</v>
      </c>
      <c r="K3" s="24" t="s">
        <v>15</v>
      </c>
      <c r="L3" s="26" t="s">
        <v>14</v>
      </c>
      <c r="M3" s="24" t="s">
        <v>15</v>
      </c>
      <c r="N3" s="26" t="s">
        <v>14</v>
      </c>
      <c r="O3" s="24" t="s">
        <v>15</v>
      </c>
      <c r="P3" s="26" t="s">
        <v>14</v>
      </c>
      <c r="Q3" s="24" t="s">
        <v>15</v>
      </c>
      <c r="R3" s="24" t="s">
        <v>14</v>
      </c>
      <c r="S3" s="24" t="s">
        <v>15</v>
      </c>
      <c r="T3" s="88"/>
    </row>
    <row r="4" spans="2:22" ht="16.5" customHeight="1" x14ac:dyDescent="0.25">
      <c r="B4" s="5" t="s">
        <v>16</v>
      </c>
      <c r="C4" s="5"/>
      <c r="D4" s="5"/>
      <c r="E4" s="5"/>
      <c r="F4" s="27">
        <v>232500</v>
      </c>
      <c r="G4" s="16">
        <v>252000</v>
      </c>
      <c r="H4" s="27">
        <v>160000</v>
      </c>
      <c r="I4" s="16">
        <v>183900</v>
      </c>
      <c r="J4" s="27">
        <v>274500</v>
      </c>
      <c r="K4" s="16">
        <v>262000</v>
      </c>
      <c r="L4" s="27">
        <v>435000</v>
      </c>
      <c r="M4" s="16">
        <v>419000</v>
      </c>
      <c r="N4" s="27">
        <v>348500</v>
      </c>
      <c r="O4" s="16">
        <v>342500</v>
      </c>
      <c r="P4" s="27">
        <v>400000</v>
      </c>
      <c r="Q4" s="16">
        <v>513200</v>
      </c>
      <c r="R4" s="27">
        <v>687700</v>
      </c>
      <c r="S4" s="16">
        <v>788300</v>
      </c>
      <c r="T4" s="89"/>
      <c r="V4" s="90"/>
    </row>
    <row r="5" spans="2:22" ht="16.5" customHeight="1" x14ac:dyDescent="0.25">
      <c r="B5" s="5" t="s">
        <v>17</v>
      </c>
      <c r="C5" s="5"/>
      <c r="D5" s="5"/>
      <c r="E5" s="5"/>
      <c r="F5" s="27">
        <v>7600</v>
      </c>
      <c r="G5" s="16">
        <v>8100</v>
      </c>
      <c r="H5" s="27">
        <v>20000</v>
      </c>
      <c r="I5" s="16">
        <v>23100</v>
      </c>
      <c r="J5" s="27">
        <v>8000</v>
      </c>
      <c r="K5" s="16">
        <v>5800</v>
      </c>
      <c r="L5" s="27">
        <v>0</v>
      </c>
      <c r="M5" s="16">
        <v>4175</v>
      </c>
      <c r="N5" s="27">
        <v>22450</v>
      </c>
      <c r="O5" s="16">
        <v>22450</v>
      </c>
      <c r="P5" s="27">
        <v>25000</v>
      </c>
      <c r="Q5" s="16">
        <v>34740</v>
      </c>
      <c r="R5" s="27">
        <v>35200</v>
      </c>
      <c r="S5" s="16">
        <v>44400</v>
      </c>
      <c r="T5" s="89"/>
    </row>
    <row r="6" spans="2:22" ht="16.5" customHeight="1" x14ac:dyDescent="0.25">
      <c r="B6" s="5" t="s">
        <v>18</v>
      </c>
      <c r="C6" s="5"/>
      <c r="D6" s="5"/>
      <c r="E6" s="5"/>
      <c r="F6" s="27">
        <v>20000</v>
      </c>
      <c r="G6" s="16">
        <v>20000</v>
      </c>
      <c r="H6" s="27">
        <v>10000</v>
      </c>
      <c r="I6" s="16">
        <v>1430</v>
      </c>
      <c r="J6" s="27">
        <v>0</v>
      </c>
      <c r="K6" s="16">
        <v>0</v>
      </c>
      <c r="L6" s="27">
        <v>0</v>
      </c>
      <c r="M6" s="16">
        <v>0</v>
      </c>
      <c r="N6" s="27">
        <v>0</v>
      </c>
      <c r="O6" s="16">
        <v>0</v>
      </c>
      <c r="P6" s="27">
        <v>0</v>
      </c>
      <c r="Q6" s="16">
        <v>0</v>
      </c>
      <c r="R6" s="27">
        <v>20000</v>
      </c>
      <c r="S6" s="16">
        <v>31000</v>
      </c>
      <c r="T6" s="89"/>
    </row>
    <row r="7" spans="2:22" ht="16.5" customHeight="1" x14ac:dyDescent="0.25">
      <c r="B7" s="5" t="s">
        <v>19</v>
      </c>
      <c r="C7" s="5"/>
      <c r="D7" s="5"/>
      <c r="E7" s="5"/>
      <c r="F7" s="27"/>
      <c r="G7" s="16"/>
      <c r="H7" s="27"/>
      <c r="I7" s="16"/>
      <c r="J7" s="27"/>
      <c r="K7" s="16"/>
      <c r="L7" s="27"/>
      <c r="M7" s="16"/>
      <c r="N7" s="27"/>
      <c r="O7" s="16"/>
      <c r="P7" s="27">
        <v>0</v>
      </c>
      <c r="Q7" s="16">
        <v>6553</v>
      </c>
      <c r="R7" s="27">
        <v>43005</v>
      </c>
      <c r="S7" s="16">
        <v>59495</v>
      </c>
      <c r="T7" s="89"/>
    </row>
    <row r="8" spans="2:22" ht="16.5" customHeight="1" x14ac:dyDescent="0.25">
      <c r="B8" s="5" t="s">
        <v>20</v>
      </c>
      <c r="C8" s="5"/>
      <c r="D8" s="5"/>
      <c r="E8" s="5"/>
      <c r="F8" s="27">
        <v>0</v>
      </c>
      <c r="G8" s="16">
        <v>0</v>
      </c>
      <c r="H8" s="27">
        <v>99000</v>
      </c>
      <c r="I8" s="16">
        <v>0</v>
      </c>
      <c r="J8" s="27">
        <v>0</v>
      </c>
      <c r="K8" s="16">
        <v>0</v>
      </c>
      <c r="L8" s="27">
        <v>0</v>
      </c>
      <c r="M8" s="16">
        <v>0</v>
      </c>
      <c r="N8" s="27">
        <v>88000</v>
      </c>
      <c r="O8" s="16">
        <v>64500</v>
      </c>
      <c r="P8" s="27">
        <v>47000</v>
      </c>
      <c r="Q8" s="16">
        <v>72000</v>
      </c>
      <c r="R8" s="27">
        <v>0</v>
      </c>
      <c r="S8" s="16">
        <v>0</v>
      </c>
      <c r="T8" s="89"/>
    </row>
    <row r="9" spans="2:22" ht="16.5" customHeight="1" x14ac:dyDescent="0.25">
      <c r="B9" s="14" t="s">
        <v>21</v>
      </c>
      <c r="C9" s="14"/>
      <c r="D9" s="14"/>
      <c r="E9" s="14"/>
      <c r="F9" s="20">
        <v>260100</v>
      </c>
      <c r="G9" s="20">
        <v>280100</v>
      </c>
      <c r="H9" s="20">
        <v>289000</v>
      </c>
      <c r="I9" s="20">
        <v>208430</v>
      </c>
      <c r="J9" s="20">
        <v>282500</v>
      </c>
      <c r="K9" s="20">
        <v>267800</v>
      </c>
      <c r="L9" s="20">
        <v>435000</v>
      </c>
      <c r="M9" s="20">
        <v>423175</v>
      </c>
      <c r="N9" s="20">
        <v>458950</v>
      </c>
      <c r="O9" s="20">
        <v>429450</v>
      </c>
      <c r="P9" s="20">
        <v>472000</v>
      </c>
      <c r="Q9" s="20">
        <v>626493</v>
      </c>
      <c r="R9" s="20">
        <v>785905</v>
      </c>
      <c r="S9" s="20">
        <v>923195</v>
      </c>
      <c r="T9" s="20"/>
    </row>
    <row r="10" spans="2:22" ht="16.5" customHeight="1" x14ac:dyDescent="0.25">
      <c r="B10" s="3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7"/>
    </row>
    <row r="11" spans="2:22" ht="16.5" customHeight="1" thickBot="1" x14ac:dyDescent="0.35">
      <c r="B11" s="10" t="s">
        <v>22</v>
      </c>
      <c r="C11" s="10"/>
      <c r="D11" s="10"/>
      <c r="E11" s="10"/>
      <c r="F11" s="447" t="s">
        <v>35</v>
      </c>
      <c r="G11" s="447"/>
      <c r="H11" s="447" t="s">
        <v>36</v>
      </c>
      <c r="I11" s="447"/>
      <c r="J11" s="11" t="s">
        <v>37</v>
      </c>
      <c r="K11" s="11"/>
      <c r="L11" s="11"/>
      <c r="M11" s="11" t="s">
        <v>38</v>
      </c>
      <c r="N11" s="11"/>
      <c r="O11" s="11" t="s">
        <v>39</v>
      </c>
      <c r="P11" s="11"/>
      <c r="Q11" s="11" t="s">
        <v>40</v>
      </c>
      <c r="R11" s="11"/>
      <c r="S11" s="11" t="s">
        <v>41</v>
      </c>
      <c r="T11" s="91"/>
    </row>
    <row r="12" spans="2:22" ht="16.5" customHeight="1" x14ac:dyDescent="0.3">
      <c r="B12" s="28"/>
      <c r="C12" s="28"/>
      <c r="D12" s="28"/>
      <c r="E12" s="28"/>
      <c r="F12" s="26" t="s">
        <v>14</v>
      </c>
      <c r="G12" s="24" t="s">
        <v>15</v>
      </c>
      <c r="H12" s="26" t="s">
        <v>14</v>
      </c>
      <c r="I12" s="24" t="s">
        <v>15</v>
      </c>
      <c r="J12" s="26" t="s">
        <v>14</v>
      </c>
      <c r="K12" s="24" t="s">
        <v>15</v>
      </c>
      <c r="L12" s="26" t="s">
        <v>14</v>
      </c>
      <c r="M12" s="24" t="s">
        <v>15</v>
      </c>
      <c r="N12" s="26" t="s">
        <v>14</v>
      </c>
      <c r="O12" s="24" t="s">
        <v>15</v>
      </c>
      <c r="P12" s="26" t="s">
        <v>14</v>
      </c>
      <c r="Q12" s="29" t="s">
        <v>15</v>
      </c>
      <c r="R12" s="29" t="s">
        <v>14</v>
      </c>
      <c r="S12" s="29" t="s">
        <v>15</v>
      </c>
      <c r="T12" s="88"/>
    </row>
    <row r="13" spans="2:22" ht="16.5" customHeight="1" x14ac:dyDescent="0.25">
      <c r="B13" s="5" t="s">
        <v>23</v>
      </c>
      <c r="C13" s="5"/>
      <c r="D13" s="5"/>
      <c r="E13" s="5"/>
      <c r="F13" s="27">
        <v>20000</v>
      </c>
      <c r="G13" s="30">
        <v>30000</v>
      </c>
      <c r="H13" s="27">
        <v>130000</v>
      </c>
      <c r="I13" s="30">
        <v>125000</v>
      </c>
      <c r="J13" s="27">
        <v>180000</v>
      </c>
      <c r="K13" s="30">
        <v>130000</v>
      </c>
      <c r="L13" s="27">
        <v>54500</v>
      </c>
      <c r="M13" s="30">
        <v>54500</v>
      </c>
      <c r="N13" s="27">
        <v>143750</v>
      </c>
      <c r="O13" s="30">
        <v>143750</v>
      </c>
      <c r="P13" s="27">
        <v>285500</v>
      </c>
      <c r="Q13" s="30">
        <v>336750</v>
      </c>
      <c r="R13" s="27">
        <v>321350</v>
      </c>
      <c r="S13" s="30">
        <v>341600</v>
      </c>
      <c r="T13" s="92"/>
    </row>
    <row r="14" spans="2:22" ht="16.5" customHeight="1" x14ac:dyDescent="0.25">
      <c r="B14" s="5" t="s">
        <v>24</v>
      </c>
      <c r="C14" s="5"/>
      <c r="D14" s="5"/>
      <c r="E14" s="5"/>
      <c r="F14" s="27">
        <v>0</v>
      </c>
      <c r="G14" s="16">
        <v>0</v>
      </c>
      <c r="H14" s="27">
        <v>35000</v>
      </c>
      <c r="I14" s="16">
        <v>43600</v>
      </c>
      <c r="J14" s="27">
        <v>0</v>
      </c>
      <c r="K14" s="16">
        <v>0</v>
      </c>
      <c r="L14" s="27">
        <v>0</v>
      </c>
      <c r="M14" s="16">
        <v>0</v>
      </c>
      <c r="N14" s="27">
        <v>0</v>
      </c>
      <c r="O14" s="16">
        <v>300</v>
      </c>
      <c r="P14" s="27">
        <v>0</v>
      </c>
      <c r="Q14" s="16">
        <v>0</v>
      </c>
      <c r="R14" s="27">
        <v>7560</v>
      </c>
      <c r="S14" s="16">
        <v>7560</v>
      </c>
      <c r="T14" s="92"/>
    </row>
    <row r="15" spans="2:22" ht="16.5" customHeight="1" x14ac:dyDescent="0.25">
      <c r="B15" s="5" t="s">
        <v>25</v>
      </c>
      <c r="C15" s="5"/>
      <c r="D15" s="5"/>
      <c r="E15" s="5"/>
      <c r="F15" s="27">
        <v>0</v>
      </c>
      <c r="G15" s="16">
        <v>73000</v>
      </c>
      <c r="H15" s="27">
        <v>52600</v>
      </c>
      <c r="I15" s="16">
        <v>52600</v>
      </c>
      <c r="J15" s="27">
        <v>52600</v>
      </c>
      <c r="K15" s="16">
        <v>52600</v>
      </c>
      <c r="L15" s="27">
        <v>52600</v>
      </c>
      <c r="M15" s="16">
        <v>52600</v>
      </c>
      <c r="N15" s="27">
        <v>0</v>
      </c>
      <c r="O15" s="16">
        <v>30000</v>
      </c>
      <c r="P15" s="27">
        <v>270000</v>
      </c>
      <c r="Q15" s="16">
        <v>272016</v>
      </c>
      <c r="R15" s="27">
        <v>136008</v>
      </c>
      <c r="S15" s="16">
        <v>136008</v>
      </c>
      <c r="T15" s="92"/>
    </row>
    <row r="16" spans="2:22" ht="16.5" customHeight="1" x14ac:dyDescent="0.25">
      <c r="B16" s="5" t="s">
        <v>26</v>
      </c>
      <c r="C16" s="5"/>
      <c r="D16" s="5"/>
      <c r="E16" s="5"/>
      <c r="F16" s="27">
        <v>0</v>
      </c>
      <c r="G16" s="16">
        <v>15410</v>
      </c>
      <c r="H16" s="27">
        <v>20000</v>
      </c>
      <c r="I16" s="16">
        <v>58065</v>
      </c>
      <c r="J16" s="27">
        <v>60000</v>
      </c>
      <c r="K16" s="16">
        <v>34752</v>
      </c>
      <c r="L16" s="27">
        <v>51000</v>
      </c>
      <c r="M16" s="16">
        <v>51127</v>
      </c>
      <c r="N16" s="27">
        <v>51000</v>
      </c>
      <c r="O16" s="16">
        <v>46460</v>
      </c>
      <c r="P16" s="27">
        <v>45000</v>
      </c>
      <c r="Q16" s="16">
        <v>77793</v>
      </c>
      <c r="R16" s="27">
        <v>166981</v>
      </c>
      <c r="S16" s="16">
        <v>175981</v>
      </c>
      <c r="T16" s="92"/>
    </row>
    <row r="17" spans="2:20" ht="16.5" customHeight="1" x14ac:dyDescent="0.25">
      <c r="B17" s="5" t="s">
        <v>27</v>
      </c>
      <c r="C17" s="5"/>
      <c r="D17" s="5"/>
      <c r="E17" s="5"/>
      <c r="F17" s="27">
        <v>12500</v>
      </c>
      <c r="G17" s="16">
        <v>18531</v>
      </c>
      <c r="H17" s="27">
        <v>20000</v>
      </c>
      <c r="I17" s="16">
        <v>15600</v>
      </c>
      <c r="J17" s="27">
        <v>20000</v>
      </c>
      <c r="K17" s="16">
        <v>19087</v>
      </c>
      <c r="L17" s="27">
        <v>10262</v>
      </c>
      <c r="M17" s="16">
        <v>10262</v>
      </c>
      <c r="N17" s="27">
        <v>40000</v>
      </c>
      <c r="O17" s="16">
        <v>43402</v>
      </c>
      <c r="P17" s="27">
        <v>20000</v>
      </c>
      <c r="Q17" s="16">
        <v>29275</v>
      </c>
      <c r="R17" s="27">
        <v>25000</v>
      </c>
      <c r="S17" s="16">
        <v>33977</v>
      </c>
      <c r="T17" s="92"/>
    </row>
    <row r="18" spans="2:20" ht="16.5" customHeight="1" x14ac:dyDescent="0.25">
      <c r="B18" s="5" t="s">
        <v>28</v>
      </c>
      <c r="C18" s="5"/>
      <c r="D18" s="5"/>
      <c r="E18" s="5"/>
      <c r="F18" s="27">
        <v>2000</v>
      </c>
      <c r="G18" s="16">
        <v>2150</v>
      </c>
      <c r="H18" s="27">
        <v>2300</v>
      </c>
      <c r="I18" s="16">
        <v>6970</v>
      </c>
      <c r="J18" s="27">
        <v>5000</v>
      </c>
      <c r="K18" s="16">
        <v>3118</v>
      </c>
      <c r="L18" s="27">
        <v>3530</v>
      </c>
      <c r="M18" s="16">
        <v>4384</v>
      </c>
      <c r="N18" s="27">
        <v>0</v>
      </c>
      <c r="O18" s="16">
        <v>3401</v>
      </c>
      <c r="P18" s="27">
        <v>0</v>
      </c>
      <c r="Q18" s="16">
        <v>13279</v>
      </c>
      <c r="R18" s="27">
        <v>10000</v>
      </c>
      <c r="S18" s="16">
        <v>14281.32</v>
      </c>
      <c r="T18" s="92"/>
    </row>
    <row r="19" spans="2:20" ht="16.5" customHeight="1" x14ac:dyDescent="0.25">
      <c r="B19" s="5" t="s">
        <v>29</v>
      </c>
      <c r="C19" s="5"/>
      <c r="D19" s="5"/>
      <c r="E19" s="5"/>
      <c r="F19" s="27">
        <v>0</v>
      </c>
      <c r="G19" s="16">
        <v>0</v>
      </c>
      <c r="H19" s="27">
        <v>20000</v>
      </c>
      <c r="I19" s="16">
        <v>19500</v>
      </c>
      <c r="J19" s="27">
        <v>0</v>
      </c>
      <c r="K19" s="16">
        <v>0</v>
      </c>
      <c r="L19" s="27">
        <v>58700</v>
      </c>
      <c r="M19" s="16">
        <v>58700</v>
      </c>
      <c r="N19" s="27">
        <v>100000</v>
      </c>
      <c r="O19" s="16">
        <v>100000</v>
      </c>
      <c r="P19" s="27">
        <v>50000</v>
      </c>
      <c r="Q19" s="16">
        <v>40000</v>
      </c>
      <c r="R19" s="27">
        <v>31913</v>
      </c>
      <c r="S19" s="16">
        <v>31913</v>
      </c>
      <c r="T19" s="92"/>
    </row>
    <row r="20" spans="2:20" ht="16.5" customHeight="1" x14ac:dyDescent="0.25">
      <c r="B20" s="5" t="s">
        <v>30</v>
      </c>
      <c r="C20" s="5"/>
      <c r="D20" s="5"/>
      <c r="E20" s="5"/>
      <c r="F20" s="27"/>
      <c r="G20" s="16"/>
      <c r="H20" s="27"/>
      <c r="I20" s="16"/>
      <c r="J20" s="27"/>
      <c r="K20" s="16"/>
      <c r="L20" s="27"/>
      <c r="M20" s="16"/>
      <c r="N20" s="27"/>
      <c r="O20" s="16"/>
      <c r="P20" s="27"/>
      <c r="Q20" s="16"/>
      <c r="R20" s="27">
        <v>36834</v>
      </c>
      <c r="S20" s="16">
        <v>50030</v>
      </c>
      <c r="T20" s="92"/>
    </row>
    <row r="21" spans="2:20" ht="16.5" customHeight="1" x14ac:dyDescent="0.25">
      <c r="B21" s="13" t="s">
        <v>32</v>
      </c>
      <c r="C21" s="13"/>
      <c r="D21" s="13"/>
      <c r="E21" s="13"/>
      <c r="F21" s="19">
        <v>34500</v>
      </c>
      <c r="G21" s="19">
        <v>139091</v>
      </c>
      <c r="H21" s="19">
        <v>279900</v>
      </c>
      <c r="I21" s="19">
        <v>321335</v>
      </c>
      <c r="J21" s="19">
        <v>317600</v>
      </c>
      <c r="K21" s="19">
        <v>239557</v>
      </c>
      <c r="L21" s="19">
        <v>230592</v>
      </c>
      <c r="M21" s="19">
        <v>231573</v>
      </c>
      <c r="N21" s="19">
        <v>334750</v>
      </c>
      <c r="O21" s="19">
        <v>367313</v>
      </c>
      <c r="P21" s="19">
        <v>670500</v>
      </c>
      <c r="Q21" s="19">
        <v>769113</v>
      </c>
      <c r="R21" s="19">
        <v>698812</v>
      </c>
      <c r="S21" s="19">
        <v>791350.32</v>
      </c>
      <c r="T21" s="93"/>
    </row>
    <row r="22" spans="2:20" ht="16.5" customHeight="1" x14ac:dyDescent="0.25">
      <c r="B22" s="15" t="s">
        <v>33</v>
      </c>
      <c r="C22" s="15"/>
      <c r="D22" s="15"/>
      <c r="E22" s="15"/>
      <c r="F22" s="17">
        <v>225600</v>
      </c>
      <c r="G22" s="17">
        <v>141009</v>
      </c>
      <c r="H22" s="94">
        <v>9100</v>
      </c>
      <c r="I22" s="17">
        <v>-112905</v>
      </c>
      <c r="J22" s="17">
        <v>-35100</v>
      </c>
      <c r="K22" s="17">
        <v>28243</v>
      </c>
      <c r="L22" s="17">
        <v>204408</v>
      </c>
      <c r="M22" s="17">
        <v>191602</v>
      </c>
      <c r="N22" s="17">
        <v>124200</v>
      </c>
      <c r="O22" s="17">
        <v>62137</v>
      </c>
      <c r="P22" s="17">
        <v>-198500</v>
      </c>
      <c r="Q22" s="17">
        <v>-142620</v>
      </c>
      <c r="R22" s="17">
        <v>87093</v>
      </c>
      <c r="S22" s="17">
        <v>131844.68000000005</v>
      </c>
      <c r="T22" s="95"/>
    </row>
    <row r="23" spans="2:20" ht="16.5" customHeight="1" x14ac:dyDescent="0.25">
      <c r="B23" s="12" t="s">
        <v>34</v>
      </c>
      <c r="C23" s="12"/>
      <c r="D23" s="12"/>
      <c r="E23" s="12"/>
      <c r="F23" s="18">
        <v>229477</v>
      </c>
      <c r="G23" s="18">
        <v>144886</v>
      </c>
      <c r="H23" s="18">
        <v>153986</v>
      </c>
      <c r="I23" s="18">
        <v>31981</v>
      </c>
      <c r="J23" s="18">
        <v>-3119</v>
      </c>
      <c r="K23" s="18">
        <v>60224</v>
      </c>
      <c r="L23" s="18">
        <v>264632</v>
      </c>
      <c r="M23" s="18">
        <v>251826</v>
      </c>
      <c r="N23" s="18">
        <v>376026</v>
      </c>
      <c r="O23" s="18">
        <v>313963</v>
      </c>
      <c r="P23" s="18">
        <v>115463</v>
      </c>
      <c r="Q23" s="18">
        <v>171343</v>
      </c>
      <c r="R23" s="18">
        <v>258436</v>
      </c>
      <c r="S23" s="18">
        <v>303187.68000000005</v>
      </c>
      <c r="T23" s="18"/>
    </row>
    <row r="24" spans="2:20" ht="16.5" customHeight="1" x14ac:dyDescent="0.25">
      <c r="B24" s="5"/>
      <c r="C24" s="5"/>
      <c r="D24" s="5"/>
      <c r="E24" s="5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7"/>
    </row>
  </sheetData>
  <sheetProtection algorithmName="SHA-512" hashValue="/CU2eqdzbUPGIBuBCU9EYMFS2phcI/brRQmAiZVkp90t/So6UAAy6cwOdrJuOtEhMN8bOT4eRHWL1oeCdb2wGg==" saltValue="uNR9HFZJHXLLmmsC69AOYQ==" spinCount="100000" sheet="1" objects="1" scenarios="1"/>
  <mergeCells count="4">
    <mergeCell ref="F1:G1"/>
    <mergeCell ref="H1:I1"/>
    <mergeCell ref="F11:G11"/>
    <mergeCell ref="H11:I11"/>
  </mergeCells>
  <printOptions horizontalCentered="1"/>
  <pageMargins left="0.25" right="0.25" top="0.75" bottom="0.75" header="0.3" footer="0.3"/>
  <pageSetup paperSize="9" scale="81" fitToHeight="0" orientation="landscape" r:id="rId1"/>
  <headerFooter differentFirst="1">
    <oddFooter>&amp;C&amp;K03+000Page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M2177"/>
  <sheetViews>
    <sheetView zoomScaleNormal="100" zoomScaleSheetLayoutView="105" workbookViewId="0">
      <selection activeCell="B190" sqref="B190"/>
    </sheetView>
  </sheetViews>
  <sheetFormatPr defaultRowHeight="14.25" x14ac:dyDescent="0.25"/>
  <cols>
    <col min="1" max="1" width="17.140625" customWidth="1"/>
    <col min="2" max="2" width="42.42578125" customWidth="1"/>
    <col min="3" max="3" width="12.42578125" customWidth="1"/>
    <col min="4" max="4" width="15.42578125" customWidth="1"/>
    <col min="5" max="5" width="18" style="25" customWidth="1"/>
    <col min="6" max="6" width="14" style="25" customWidth="1"/>
    <col min="7" max="7" width="31.42578125" customWidth="1"/>
    <col min="8" max="8" width="24.28515625" customWidth="1"/>
    <col min="9" max="9" width="17.42578125" customWidth="1"/>
    <col min="10" max="10" width="16.42578125" bestFit="1" customWidth="1"/>
  </cols>
  <sheetData>
    <row r="1" spans="1:9" ht="15.75" x14ac:dyDescent="0.25">
      <c r="A1" s="40" t="s">
        <v>42</v>
      </c>
      <c r="B1" s="40" t="s">
        <v>600</v>
      </c>
      <c r="C1" s="40" t="s">
        <v>14</v>
      </c>
      <c r="D1" s="40" t="s">
        <v>15</v>
      </c>
      <c r="E1" s="71" t="s">
        <v>3205</v>
      </c>
      <c r="F1" s="71" t="s">
        <v>0</v>
      </c>
      <c r="G1" s="40" t="s">
        <v>44</v>
      </c>
      <c r="H1" s="213" t="s">
        <v>3413</v>
      </c>
      <c r="I1" s="40" t="s">
        <v>3990</v>
      </c>
    </row>
    <row r="2" spans="1:9" ht="15.75" hidden="1" x14ac:dyDescent="0.25">
      <c r="A2" s="438">
        <v>43041</v>
      </c>
      <c r="B2" s="439" t="s">
        <v>4016</v>
      </c>
      <c r="C2" s="439"/>
      <c r="D2" s="439">
        <v>1000</v>
      </c>
      <c r="E2" s="441">
        <f t="shared" ref="E2:E65" si="0">MONTH(A2)</f>
        <v>11</v>
      </c>
      <c r="F2" s="442" t="s">
        <v>1341</v>
      </c>
      <c r="G2" s="439" t="s">
        <v>6171</v>
      </c>
      <c r="H2" s="440" t="s">
        <v>5807</v>
      </c>
      <c r="I2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" spans="1:9" ht="15.75" hidden="1" x14ac:dyDescent="0.25">
      <c r="A3" s="438">
        <v>43040</v>
      </c>
      <c r="B3" s="439" t="s">
        <v>4015</v>
      </c>
      <c r="C3" s="439"/>
      <c r="D3" s="439">
        <v>2000</v>
      </c>
      <c r="E3" s="441">
        <f t="shared" si="0"/>
        <v>11</v>
      </c>
      <c r="F3" s="442" t="s">
        <v>1341</v>
      </c>
      <c r="G3" s="439" t="s">
        <v>3386</v>
      </c>
      <c r="H3" s="440" t="s">
        <v>6159</v>
      </c>
      <c r="I3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" spans="1:9" ht="15.75" hidden="1" x14ac:dyDescent="0.25">
      <c r="A4" s="438">
        <v>43040</v>
      </c>
      <c r="B4" s="439" t="s">
        <v>4015</v>
      </c>
      <c r="C4" s="439"/>
      <c r="D4" s="439">
        <v>4000</v>
      </c>
      <c r="E4" s="441">
        <f t="shared" si="0"/>
        <v>11</v>
      </c>
      <c r="F4" s="442" t="s">
        <v>1341</v>
      </c>
      <c r="G4" s="439" t="s">
        <v>4670</v>
      </c>
      <c r="H4" s="440" t="s">
        <v>6161</v>
      </c>
      <c r="I4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" spans="1:9" ht="15.75" hidden="1" x14ac:dyDescent="0.25">
      <c r="A5" s="83">
        <v>43031</v>
      </c>
      <c r="B5" s="59" t="s">
        <v>4018</v>
      </c>
      <c r="C5" s="59"/>
      <c r="D5" s="59">
        <v>50000</v>
      </c>
      <c r="E5" s="68">
        <f t="shared" si="0"/>
        <v>10</v>
      </c>
      <c r="F5" s="135" t="s">
        <v>2</v>
      </c>
      <c r="G5" s="59"/>
      <c r="H5" s="84"/>
      <c r="I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6" spans="1:9" ht="15.75" x14ac:dyDescent="0.25">
      <c r="A6" s="438">
        <v>43039</v>
      </c>
      <c r="B6" s="439" t="s">
        <v>4015</v>
      </c>
      <c r="C6" s="440"/>
      <c r="D6" s="440">
        <v>6500</v>
      </c>
      <c r="E6" s="442">
        <f t="shared" si="0"/>
        <v>10</v>
      </c>
      <c r="F6" s="442" t="s">
        <v>1341</v>
      </c>
      <c r="G6" s="440" t="s">
        <v>6172</v>
      </c>
      <c r="H6" s="440" t="s">
        <v>5675</v>
      </c>
      <c r="I6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" spans="1:9" ht="15.75" x14ac:dyDescent="0.25">
      <c r="A7" s="438">
        <v>43039</v>
      </c>
      <c r="B7" s="439" t="s">
        <v>4015</v>
      </c>
      <c r="C7" s="439"/>
      <c r="D7" s="439">
        <v>4000</v>
      </c>
      <c r="E7" s="441">
        <f t="shared" si="0"/>
        <v>10</v>
      </c>
      <c r="F7" s="442" t="s">
        <v>1341</v>
      </c>
      <c r="G7" s="439" t="s">
        <v>4670</v>
      </c>
      <c r="H7" s="440" t="s">
        <v>5478</v>
      </c>
      <c r="I7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" spans="1:9" ht="15.75" x14ac:dyDescent="0.25">
      <c r="A8" s="438">
        <v>43039</v>
      </c>
      <c r="B8" s="439" t="s">
        <v>4473</v>
      </c>
      <c r="C8" s="439"/>
      <c r="D8" s="439">
        <v>3000</v>
      </c>
      <c r="E8" s="441">
        <f t="shared" si="0"/>
        <v>10</v>
      </c>
      <c r="F8" s="442" t="s">
        <v>1341</v>
      </c>
      <c r="G8" s="439" t="s">
        <v>6173</v>
      </c>
      <c r="H8" s="440" t="s">
        <v>1022</v>
      </c>
      <c r="I8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" spans="1:9" ht="15.75" hidden="1" x14ac:dyDescent="0.25">
      <c r="A9" s="271">
        <v>43023</v>
      </c>
      <c r="B9" s="59" t="s">
        <v>4018</v>
      </c>
      <c r="C9" s="262"/>
      <c r="D9" s="262">
        <v>50000</v>
      </c>
      <c r="E9" s="268">
        <f t="shared" si="0"/>
        <v>10</v>
      </c>
      <c r="F9" s="68" t="s">
        <v>2</v>
      </c>
      <c r="G9" s="262"/>
      <c r="H9" s="262"/>
      <c r="I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0" spans="1:9" ht="15.75" hidden="1" x14ac:dyDescent="0.25">
      <c r="A10" s="69">
        <v>43044</v>
      </c>
      <c r="B10" s="59" t="s">
        <v>6142</v>
      </c>
      <c r="C10" s="59"/>
      <c r="D10" s="59">
        <v>3500</v>
      </c>
      <c r="E10" s="68">
        <f t="shared" si="0"/>
        <v>11</v>
      </c>
      <c r="F10" s="68" t="str">
        <f>"Прео"</f>
        <v>Прео</v>
      </c>
      <c r="G10" s="59" t="s">
        <v>6143</v>
      </c>
      <c r="H10" s="59"/>
      <c r="I1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" spans="1:9" ht="15.75" x14ac:dyDescent="0.25">
      <c r="A11" s="438">
        <v>43036</v>
      </c>
      <c r="B11" s="439" t="s">
        <v>5816</v>
      </c>
      <c r="C11" s="439"/>
      <c r="D11" s="439">
        <v>1500</v>
      </c>
      <c r="E11" s="441">
        <f t="shared" si="0"/>
        <v>10</v>
      </c>
      <c r="F11" s="442" t="s">
        <v>1341</v>
      </c>
      <c r="G11" s="439" t="s">
        <v>6174</v>
      </c>
      <c r="H11" s="440" t="s">
        <v>1022</v>
      </c>
      <c r="I11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" spans="1:9" ht="15.75" x14ac:dyDescent="0.25">
      <c r="A12" s="438">
        <v>43034</v>
      </c>
      <c r="B12" s="439" t="s">
        <v>4015</v>
      </c>
      <c r="C12" s="439"/>
      <c r="D12" s="439">
        <v>4500</v>
      </c>
      <c r="E12" s="441">
        <f t="shared" si="0"/>
        <v>10</v>
      </c>
      <c r="F12" s="442" t="s">
        <v>1341</v>
      </c>
      <c r="G12" s="439" t="s">
        <v>5477</v>
      </c>
      <c r="H12" s="440" t="s">
        <v>6161</v>
      </c>
      <c r="I12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3" spans="1:9" ht="15.75" x14ac:dyDescent="0.25">
      <c r="A13" s="438">
        <v>43033</v>
      </c>
      <c r="B13" s="439" t="s">
        <v>4473</v>
      </c>
      <c r="C13" s="439"/>
      <c r="D13" s="439">
        <v>1500</v>
      </c>
      <c r="E13" s="441">
        <f t="shared" si="0"/>
        <v>10</v>
      </c>
      <c r="F13" s="442" t="s">
        <v>1341</v>
      </c>
      <c r="G13" s="439" t="s">
        <v>6175</v>
      </c>
      <c r="H13" s="440" t="s">
        <v>1022</v>
      </c>
      <c r="I13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" spans="1:9" ht="15.75" x14ac:dyDescent="0.25">
      <c r="A14" s="438">
        <v>43033</v>
      </c>
      <c r="B14" s="439" t="s">
        <v>4015</v>
      </c>
      <c r="C14" s="439"/>
      <c r="D14" s="439">
        <v>4500</v>
      </c>
      <c r="E14" s="441">
        <f t="shared" si="0"/>
        <v>10</v>
      </c>
      <c r="F14" s="442" t="s">
        <v>1341</v>
      </c>
      <c r="G14" s="439" t="s">
        <v>5821</v>
      </c>
      <c r="H14" s="440" t="s">
        <v>6162</v>
      </c>
      <c r="I14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5" spans="1:9" ht="15.75" x14ac:dyDescent="0.25">
      <c r="A15" s="438">
        <v>43033</v>
      </c>
      <c r="B15" s="439" t="s">
        <v>4015</v>
      </c>
      <c r="C15" s="439"/>
      <c r="D15" s="439">
        <v>1500</v>
      </c>
      <c r="E15" s="441">
        <f t="shared" si="0"/>
        <v>10</v>
      </c>
      <c r="F15" s="442" t="s">
        <v>1341</v>
      </c>
      <c r="G15" s="439" t="s">
        <v>6176</v>
      </c>
      <c r="H15" s="440" t="s">
        <v>5805</v>
      </c>
      <c r="I15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6" spans="1:9" ht="15.75" x14ac:dyDescent="0.25">
      <c r="A16" s="438">
        <v>43033</v>
      </c>
      <c r="B16" s="439" t="s">
        <v>4015</v>
      </c>
      <c r="C16" s="440"/>
      <c r="D16" s="440">
        <v>2500</v>
      </c>
      <c r="E16" s="442">
        <f t="shared" si="0"/>
        <v>10</v>
      </c>
      <c r="F16" s="442" t="s">
        <v>1341</v>
      </c>
      <c r="G16" s="440" t="s">
        <v>5821</v>
      </c>
      <c r="H16" s="440" t="s">
        <v>6164</v>
      </c>
      <c r="I16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7" spans="1:9" ht="15.75" hidden="1" x14ac:dyDescent="0.25">
      <c r="A17" s="69">
        <v>43044</v>
      </c>
      <c r="B17" s="59" t="s">
        <v>4013</v>
      </c>
      <c r="C17" s="59"/>
      <c r="D17" s="59">
        <v>20000</v>
      </c>
      <c r="E17" s="68">
        <f t="shared" si="0"/>
        <v>11</v>
      </c>
      <c r="F17" s="68" t="str">
        <f t="shared" ref="F17:F27" si="1">"Прео"</f>
        <v>Прео</v>
      </c>
      <c r="G17" s="59" t="s">
        <v>664</v>
      </c>
      <c r="H17" s="59"/>
      <c r="I1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" spans="1:9" ht="15.75" hidden="1" x14ac:dyDescent="0.25">
      <c r="A18" s="69">
        <v>43037</v>
      </c>
      <c r="B18" s="59" t="s">
        <v>6144</v>
      </c>
      <c r="C18" s="59"/>
      <c r="D18" s="59">
        <v>3500</v>
      </c>
      <c r="E18" s="68">
        <f t="shared" si="0"/>
        <v>10</v>
      </c>
      <c r="F18" s="68" t="str">
        <f t="shared" si="1"/>
        <v>Прео</v>
      </c>
      <c r="G18" s="59" t="s">
        <v>6145</v>
      </c>
      <c r="H18" s="59"/>
      <c r="I1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9" spans="1:9" ht="15.75" hidden="1" x14ac:dyDescent="0.25">
      <c r="A19" s="69">
        <v>43034</v>
      </c>
      <c r="B19" s="59" t="s">
        <v>4013</v>
      </c>
      <c r="C19" s="59"/>
      <c r="D19" s="59">
        <v>2375</v>
      </c>
      <c r="E19" s="68">
        <f t="shared" si="0"/>
        <v>10</v>
      </c>
      <c r="F19" s="68" t="str">
        <f t="shared" si="1"/>
        <v>Прео</v>
      </c>
      <c r="G19" s="59" t="s">
        <v>6146</v>
      </c>
      <c r="H19" s="59"/>
      <c r="I1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0" spans="1:9" ht="15.75" hidden="1" x14ac:dyDescent="0.25">
      <c r="A20" s="69">
        <v>43034</v>
      </c>
      <c r="B20" s="59" t="s">
        <v>4013</v>
      </c>
      <c r="C20" s="59"/>
      <c r="D20" s="59">
        <v>2375</v>
      </c>
      <c r="E20" s="68">
        <f t="shared" si="0"/>
        <v>10</v>
      </c>
      <c r="F20" s="68" t="str">
        <f t="shared" si="1"/>
        <v>Прео</v>
      </c>
      <c r="G20" s="59" t="s">
        <v>5541</v>
      </c>
      <c r="H20" s="59"/>
      <c r="I2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" spans="1:9" ht="15.75" hidden="1" x14ac:dyDescent="0.25">
      <c r="A21" s="69">
        <v>43034</v>
      </c>
      <c r="B21" s="59" t="s">
        <v>4013</v>
      </c>
      <c r="C21" s="59"/>
      <c r="D21" s="59">
        <v>3350</v>
      </c>
      <c r="E21" s="68">
        <f t="shared" si="0"/>
        <v>10</v>
      </c>
      <c r="F21" s="68" t="str">
        <f t="shared" si="1"/>
        <v>Прео</v>
      </c>
      <c r="G21" s="59" t="s">
        <v>5873</v>
      </c>
      <c r="H21" s="59"/>
      <c r="I2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2" spans="1:9" ht="15.75" hidden="1" x14ac:dyDescent="0.25">
      <c r="A22" s="69">
        <v>43034</v>
      </c>
      <c r="B22" s="59" t="s">
        <v>4013</v>
      </c>
      <c r="C22" s="59"/>
      <c r="D22" s="59">
        <v>4100</v>
      </c>
      <c r="E22" s="68">
        <f t="shared" si="0"/>
        <v>10</v>
      </c>
      <c r="F22" s="68" t="str">
        <f t="shared" si="1"/>
        <v>Прео</v>
      </c>
      <c r="G22" s="59" t="s">
        <v>6147</v>
      </c>
      <c r="H22" s="59"/>
      <c r="I2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3" spans="1:9" ht="15.75" hidden="1" x14ac:dyDescent="0.25">
      <c r="A23" s="69">
        <v>43034</v>
      </c>
      <c r="B23" s="59" t="s">
        <v>4013</v>
      </c>
      <c r="C23" s="59"/>
      <c r="D23" s="59">
        <v>3750</v>
      </c>
      <c r="E23" s="68">
        <f t="shared" si="0"/>
        <v>10</v>
      </c>
      <c r="F23" s="68" t="str">
        <f t="shared" si="1"/>
        <v>Прео</v>
      </c>
      <c r="G23" s="59" t="s">
        <v>6148</v>
      </c>
      <c r="H23" s="59"/>
      <c r="I2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4" spans="1:9" ht="15.75" hidden="1" x14ac:dyDescent="0.25">
      <c r="A24" s="69">
        <v>43034</v>
      </c>
      <c r="B24" s="59" t="s">
        <v>4013</v>
      </c>
      <c r="C24" s="59"/>
      <c r="D24" s="59">
        <v>3350</v>
      </c>
      <c r="E24" s="68">
        <f t="shared" si="0"/>
        <v>10</v>
      </c>
      <c r="F24" s="68" t="str">
        <f t="shared" si="1"/>
        <v>Прео</v>
      </c>
      <c r="G24" s="59" t="s">
        <v>6149</v>
      </c>
      <c r="H24" s="59"/>
      <c r="I2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5" spans="1:9" ht="15.75" hidden="1" x14ac:dyDescent="0.25">
      <c r="A25" s="69">
        <v>43034</v>
      </c>
      <c r="B25" s="59" t="s">
        <v>4013</v>
      </c>
      <c r="C25" s="59"/>
      <c r="D25" s="59">
        <v>4100</v>
      </c>
      <c r="E25" s="68">
        <f t="shared" si="0"/>
        <v>10</v>
      </c>
      <c r="F25" s="68" t="str">
        <f t="shared" si="1"/>
        <v>Прео</v>
      </c>
      <c r="G25" s="59" t="s">
        <v>6150</v>
      </c>
      <c r="H25" s="59"/>
      <c r="I2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6" spans="1:9" ht="15.75" hidden="1" x14ac:dyDescent="0.25">
      <c r="A26" s="69">
        <v>43034</v>
      </c>
      <c r="B26" s="59" t="s">
        <v>4013</v>
      </c>
      <c r="C26" s="59"/>
      <c r="D26" s="59">
        <v>4100</v>
      </c>
      <c r="E26" s="68">
        <f t="shared" si="0"/>
        <v>10</v>
      </c>
      <c r="F26" s="68" t="str">
        <f t="shared" si="1"/>
        <v>Прео</v>
      </c>
      <c r="G26" s="59" t="s">
        <v>6151</v>
      </c>
      <c r="H26" s="59"/>
      <c r="I2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7" spans="1:9" ht="15.75" hidden="1" x14ac:dyDescent="0.25">
      <c r="A27" s="69">
        <v>43034</v>
      </c>
      <c r="B27" s="59" t="s">
        <v>4013</v>
      </c>
      <c r="C27" s="59"/>
      <c r="D27" s="59">
        <v>4100</v>
      </c>
      <c r="E27" s="68">
        <f t="shared" si="0"/>
        <v>10</v>
      </c>
      <c r="F27" s="68" t="str">
        <f t="shared" si="1"/>
        <v>Прео</v>
      </c>
      <c r="G27" s="59" t="s">
        <v>6152</v>
      </c>
      <c r="H27" s="59"/>
      <c r="I2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8" spans="1:9" ht="15.75" hidden="1" x14ac:dyDescent="0.25">
      <c r="A28" s="69">
        <v>43049</v>
      </c>
      <c r="B28" s="59" t="s">
        <v>4306</v>
      </c>
      <c r="C28" s="59"/>
      <c r="D28" s="59">
        <v>10000</v>
      </c>
      <c r="E28" s="68">
        <f t="shared" si="0"/>
        <v>11</v>
      </c>
      <c r="F28" s="68" t="s">
        <v>6</v>
      </c>
      <c r="G28" s="59" t="s">
        <v>1529</v>
      </c>
      <c r="H28" s="59"/>
      <c r="I2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9" spans="1:9" ht="15.75" hidden="1" x14ac:dyDescent="0.25">
      <c r="A29" s="69">
        <v>43049</v>
      </c>
      <c r="B29" s="59" t="s">
        <v>4306</v>
      </c>
      <c r="C29" s="59"/>
      <c r="D29" s="59">
        <v>24000</v>
      </c>
      <c r="E29" s="68">
        <f t="shared" si="0"/>
        <v>11</v>
      </c>
      <c r="F29" s="68" t="s">
        <v>6</v>
      </c>
      <c r="G29" s="59" t="s">
        <v>6069</v>
      </c>
      <c r="H29" s="59"/>
      <c r="I2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0" spans="1:9" ht="15.75" hidden="1" x14ac:dyDescent="0.25">
      <c r="A30" s="69">
        <v>43049</v>
      </c>
      <c r="B30" s="59" t="s">
        <v>4023</v>
      </c>
      <c r="C30" s="59"/>
      <c r="D30" s="59">
        <v>20000</v>
      </c>
      <c r="E30" s="68">
        <f t="shared" si="0"/>
        <v>11</v>
      </c>
      <c r="F30" s="68" t="s">
        <v>6</v>
      </c>
      <c r="G30" s="59" t="s">
        <v>1529</v>
      </c>
      <c r="H30" s="59"/>
      <c r="I3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1" spans="1:9" ht="15.75" x14ac:dyDescent="0.25">
      <c r="A31" s="438">
        <v>43033</v>
      </c>
      <c r="B31" s="439" t="s">
        <v>4015</v>
      </c>
      <c r="C31" s="439"/>
      <c r="D31" s="439">
        <v>6000</v>
      </c>
      <c r="E31" s="441">
        <f t="shared" si="0"/>
        <v>10</v>
      </c>
      <c r="F31" s="442" t="s">
        <v>1341</v>
      </c>
      <c r="G31" s="439" t="s">
        <v>3633</v>
      </c>
      <c r="H31" s="440" t="s">
        <v>5676</v>
      </c>
      <c r="I31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2" spans="1:9" ht="15.75" x14ac:dyDescent="0.25">
      <c r="A32" s="438">
        <v>43033</v>
      </c>
      <c r="B32" s="439" t="s">
        <v>4016</v>
      </c>
      <c r="C32" s="439"/>
      <c r="D32" s="439">
        <v>10000</v>
      </c>
      <c r="E32" s="441">
        <f t="shared" si="0"/>
        <v>10</v>
      </c>
      <c r="F32" s="442" t="s">
        <v>1341</v>
      </c>
      <c r="G32" s="439" t="s">
        <v>3411</v>
      </c>
      <c r="H32" s="443">
        <v>43009</v>
      </c>
      <c r="I32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3" spans="1:13" ht="15.75" x14ac:dyDescent="0.25">
      <c r="A33" s="438">
        <v>43033</v>
      </c>
      <c r="B33" s="439" t="s">
        <v>4016</v>
      </c>
      <c r="C33" s="439"/>
      <c r="D33" s="439">
        <v>1000</v>
      </c>
      <c r="E33" s="441">
        <f t="shared" si="0"/>
        <v>10</v>
      </c>
      <c r="F33" s="442" t="s">
        <v>1341</v>
      </c>
      <c r="G33" s="439" t="s">
        <v>6177</v>
      </c>
      <c r="H33" s="440" t="s">
        <v>5807</v>
      </c>
      <c r="I33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4" spans="1:13" ht="15.75" hidden="1" x14ac:dyDescent="0.25">
      <c r="A34" s="438">
        <v>43032</v>
      </c>
      <c r="B34" s="439" t="s">
        <v>4028</v>
      </c>
      <c r="C34" s="439"/>
      <c r="D34" s="439">
        <v>50500</v>
      </c>
      <c r="E34" s="441">
        <f t="shared" si="0"/>
        <v>10</v>
      </c>
      <c r="F34" s="442" t="s">
        <v>1341</v>
      </c>
      <c r="G34" s="439"/>
      <c r="H34" s="440"/>
      <c r="I34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35" spans="1:13" ht="15.75" x14ac:dyDescent="0.25">
      <c r="A35" s="438">
        <v>43032</v>
      </c>
      <c r="B35" s="439" t="s">
        <v>4015</v>
      </c>
      <c r="C35" s="439"/>
      <c r="D35" s="439">
        <v>1200</v>
      </c>
      <c r="E35" s="441">
        <f t="shared" si="0"/>
        <v>10</v>
      </c>
      <c r="F35" s="442" t="s">
        <v>1341</v>
      </c>
      <c r="G35" s="439" t="s">
        <v>56</v>
      </c>
      <c r="H35" s="440" t="s">
        <v>3079</v>
      </c>
      <c r="I35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6" spans="1:13" ht="15.75" x14ac:dyDescent="0.25">
      <c r="A36" s="438">
        <v>43032</v>
      </c>
      <c r="B36" s="439" t="s">
        <v>4015</v>
      </c>
      <c r="C36" s="440"/>
      <c r="D36" s="440">
        <v>4000</v>
      </c>
      <c r="E36" s="442">
        <f t="shared" si="0"/>
        <v>10</v>
      </c>
      <c r="F36" s="442" t="s">
        <v>1341</v>
      </c>
      <c r="G36" s="440" t="s">
        <v>4670</v>
      </c>
      <c r="H36" s="440" t="s">
        <v>5455</v>
      </c>
      <c r="I36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7" spans="1:13" ht="15.75" x14ac:dyDescent="0.25">
      <c r="A37" s="438">
        <v>43028</v>
      </c>
      <c r="B37" s="439" t="s">
        <v>4015</v>
      </c>
      <c r="C37" s="439"/>
      <c r="D37" s="439">
        <v>2750</v>
      </c>
      <c r="E37" s="441">
        <f t="shared" si="0"/>
        <v>10</v>
      </c>
      <c r="F37" s="442" t="s">
        <v>1341</v>
      </c>
      <c r="G37" s="439" t="s">
        <v>5358</v>
      </c>
      <c r="H37" s="440" t="s">
        <v>3509</v>
      </c>
      <c r="I37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8" spans="1:13" ht="15.75" hidden="1" x14ac:dyDescent="0.25">
      <c r="A38" s="69">
        <v>43049</v>
      </c>
      <c r="B38" s="59" t="s">
        <v>4019</v>
      </c>
      <c r="C38" s="59"/>
      <c r="D38" s="59">
        <v>5000</v>
      </c>
      <c r="E38" s="68">
        <f t="shared" si="0"/>
        <v>11</v>
      </c>
      <c r="F38" s="68" t="s">
        <v>6</v>
      </c>
      <c r="G38" s="59" t="s">
        <v>6071</v>
      </c>
      <c r="H38" s="59"/>
      <c r="I3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9" spans="1:13" ht="15.75" hidden="1" x14ac:dyDescent="0.25">
      <c r="A39" s="69">
        <v>43049</v>
      </c>
      <c r="B39" s="59" t="s">
        <v>4027</v>
      </c>
      <c r="C39" s="59"/>
      <c r="D39" s="59">
        <v>2000</v>
      </c>
      <c r="E39" s="68">
        <f t="shared" si="0"/>
        <v>11</v>
      </c>
      <c r="F39" s="68" t="s">
        <v>6</v>
      </c>
      <c r="G39" s="59" t="s">
        <v>6072</v>
      </c>
      <c r="H39" s="59"/>
      <c r="I3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0" spans="1:13" ht="15.75" x14ac:dyDescent="0.25">
      <c r="A40" s="438">
        <v>43028</v>
      </c>
      <c r="B40" s="439" t="s">
        <v>4015</v>
      </c>
      <c r="C40" s="440"/>
      <c r="D40" s="440">
        <v>4000</v>
      </c>
      <c r="E40" s="442">
        <f t="shared" si="0"/>
        <v>10</v>
      </c>
      <c r="F40" s="442" t="s">
        <v>1341</v>
      </c>
      <c r="G40" s="440" t="s">
        <v>4670</v>
      </c>
      <c r="H40" s="440" t="s">
        <v>5805</v>
      </c>
      <c r="I40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1" spans="1:13" ht="15.75" hidden="1" x14ac:dyDescent="0.25">
      <c r="A41" s="69">
        <v>43048</v>
      </c>
      <c r="B41" s="59" t="s">
        <v>4024</v>
      </c>
      <c r="C41" s="59"/>
      <c r="D41" s="59">
        <v>20850</v>
      </c>
      <c r="E41" s="68">
        <f t="shared" si="0"/>
        <v>11</v>
      </c>
      <c r="F41" s="68" t="s">
        <v>6</v>
      </c>
      <c r="G41" s="59" t="s">
        <v>6073</v>
      </c>
      <c r="H41" s="59"/>
      <c r="I4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2" spans="1:13" ht="15.75" hidden="1" x14ac:dyDescent="0.25">
      <c r="A42" s="69">
        <v>43048</v>
      </c>
      <c r="B42" s="59" t="s">
        <v>5932</v>
      </c>
      <c r="C42" s="59"/>
      <c r="D42" s="59">
        <v>1600</v>
      </c>
      <c r="E42" s="68">
        <f t="shared" si="0"/>
        <v>11</v>
      </c>
      <c r="F42" s="68" t="s">
        <v>6</v>
      </c>
      <c r="G42" s="59" t="s">
        <v>6074</v>
      </c>
      <c r="H42" s="59"/>
      <c r="I4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3" spans="1:13" ht="15.75" hidden="1" x14ac:dyDescent="0.25">
      <c r="A43" s="69">
        <v>43047</v>
      </c>
      <c r="B43" s="59" t="s">
        <v>4017</v>
      </c>
      <c r="C43" s="59"/>
      <c r="D43" s="59">
        <v>3200</v>
      </c>
      <c r="E43" s="68">
        <f t="shared" si="0"/>
        <v>11</v>
      </c>
      <c r="F43" s="68" t="s">
        <v>6</v>
      </c>
      <c r="G43" s="59" t="s">
        <v>6075</v>
      </c>
      <c r="H43" s="59"/>
      <c r="I4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4" spans="1:13" ht="15.75" hidden="1" x14ac:dyDescent="0.25">
      <c r="A44" s="69">
        <v>43047</v>
      </c>
      <c r="B44" s="59" t="s">
        <v>4017</v>
      </c>
      <c r="C44" s="59"/>
      <c r="D44" s="59">
        <v>2250</v>
      </c>
      <c r="E44" s="68">
        <f t="shared" si="0"/>
        <v>11</v>
      </c>
      <c r="F44" s="68" t="s">
        <v>6</v>
      </c>
      <c r="G44" s="59" t="s">
        <v>6076</v>
      </c>
      <c r="H44" s="59"/>
      <c r="I4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  <c r="J44" s="147" t="s">
        <v>616</v>
      </c>
      <c r="K44">
        <f>SUMIFS(Таблица2[Факт],Таблица2[Сотрудник],$J44,Таблица2[Столбец1],11)</f>
        <v>0</v>
      </c>
      <c r="L44">
        <f>SUMIFS(Таблица2[Факт],Таблица2[Сотрудник],$J44,Таблица2[Столбец1],7)</f>
        <v>0</v>
      </c>
      <c r="M44">
        <f>K44-L44</f>
        <v>0</v>
      </c>
    </row>
    <row r="45" spans="1:13" ht="15.75" hidden="1" x14ac:dyDescent="0.25">
      <c r="A45" s="69">
        <v>43047</v>
      </c>
      <c r="B45" s="59" t="s">
        <v>4019</v>
      </c>
      <c r="C45" s="59"/>
      <c r="D45" s="59">
        <v>3000</v>
      </c>
      <c r="E45" s="68">
        <f t="shared" si="0"/>
        <v>11</v>
      </c>
      <c r="F45" s="68" t="s">
        <v>6</v>
      </c>
      <c r="G45" s="59" t="s">
        <v>6077</v>
      </c>
      <c r="H45" s="59"/>
      <c r="I4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6" spans="1:13" ht="15.75" hidden="1" x14ac:dyDescent="0.25">
      <c r="A46" s="69">
        <v>43047</v>
      </c>
      <c r="B46" s="59" t="s">
        <v>4017</v>
      </c>
      <c r="C46" s="59"/>
      <c r="D46" s="59">
        <v>3500</v>
      </c>
      <c r="E46" s="68">
        <f t="shared" si="0"/>
        <v>11</v>
      </c>
      <c r="F46" s="68" t="s">
        <v>6</v>
      </c>
      <c r="G46" s="59" t="s">
        <v>6078</v>
      </c>
      <c r="H46" s="59"/>
      <c r="I4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7" spans="1:13" ht="15.75" hidden="1" x14ac:dyDescent="0.25">
      <c r="A47" s="69">
        <v>43046</v>
      </c>
      <c r="B47" s="59" t="s">
        <v>4190</v>
      </c>
      <c r="C47" s="59"/>
      <c r="D47" s="59">
        <v>4300</v>
      </c>
      <c r="E47" s="68">
        <f t="shared" si="0"/>
        <v>11</v>
      </c>
      <c r="F47" s="68" t="s">
        <v>6</v>
      </c>
      <c r="G47" s="59" t="s">
        <v>5920</v>
      </c>
      <c r="H47" s="59"/>
      <c r="I4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8" spans="1:13" ht="15.75" hidden="1" x14ac:dyDescent="0.25">
      <c r="A48" s="69">
        <v>43046</v>
      </c>
      <c r="B48" s="59" t="s">
        <v>4190</v>
      </c>
      <c r="C48" s="59"/>
      <c r="D48" s="59">
        <v>5000</v>
      </c>
      <c r="E48" s="68">
        <f t="shared" si="0"/>
        <v>11</v>
      </c>
      <c r="F48" s="68" t="s">
        <v>6</v>
      </c>
      <c r="G48" s="59" t="s">
        <v>6079</v>
      </c>
      <c r="H48" s="59"/>
      <c r="I4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9" spans="1:9" s="34" customFormat="1" ht="15.75" hidden="1" x14ac:dyDescent="0.25">
      <c r="A49" s="69">
        <v>43030</v>
      </c>
      <c r="B49" s="59" t="s">
        <v>6144</v>
      </c>
      <c r="C49" s="59"/>
      <c r="D49" s="59">
        <v>3500</v>
      </c>
      <c r="E49" s="68">
        <f t="shared" si="0"/>
        <v>10</v>
      </c>
      <c r="F49" s="68" t="str">
        <f>"Прео"</f>
        <v>Прео</v>
      </c>
      <c r="G49" s="59" t="s">
        <v>6145</v>
      </c>
      <c r="H49" s="59"/>
      <c r="I4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0" spans="1:9" s="34" customFormat="1" ht="15.75" x14ac:dyDescent="0.25">
      <c r="A50" s="438">
        <v>43028</v>
      </c>
      <c r="B50" s="439" t="s">
        <v>4015</v>
      </c>
      <c r="C50" s="439"/>
      <c r="D50" s="439">
        <v>1500</v>
      </c>
      <c r="E50" s="441">
        <f t="shared" si="0"/>
        <v>10</v>
      </c>
      <c r="F50" s="442" t="s">
        <v>1341</v>
      </c>
      <c r="G50" s="439" t="s">
        <v>5498</v>
      </c>
      <c r="H50" s="440" t="s">
        <v>5668</v>
      </c>
      <c r="I50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1" spans="1:9" s="34" customFormat="1" ht="15.75" x14ac:dyDescent="0.25">
      <c r="A51" s="438">
        <v>43028</v>
      </c>
      <c r="B51" s="439" t="s">
        <v>4015</v>
      </c>
      <c r="C51" s="439"/>
      <c r="D51" s="439">
        <v>1200</v>
      </c>
      <c r="E51" s="441">
        <f t="shared" si="0"/>
        <v>10</v>
      </c>
      <c r="F51" s="442" t="s">
        <v>1341</v>
      </c>
      <c r="G51" s="439" t="s">
        <v>56</v>
      </c>
      <c r="H51" s="440" t="s">
        <v>5806</v>
      </c>
      <c r="I51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2" spans="1:9" s="34" customFormat="1" ht="15.75" x14ac:dyDescent="0.25">
      <c r="A52" s="438">
        <v>43028</v>
      </c>
      <c r="B52" s="439" t="s">
        <v>4015</v>
      </c>
      <c r="C52" s="439"/>
      <c r="D52" s="439">
        <v>1000</v>
      </c>
      <c r="E52" s="441">
        <f t="shared" si="0"/>
        <v>10</v>
      </c>
      <c r="F52" s="442" t="s">
        <v>1341</v>
      </c>
      <c r="G52" s="439" t="s">
        <v>5497</v>
      </c>
      <c r="H52" s="440" t="s">
        <v>5806</v>
      </c>
      <c r="I52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3" spans="1:9" ht="15.75" x14ac:dyDescent="0.25">
      <c r="A53" s="438">
        <v>43028</v>
      </c>
      <c r="B53" s="439" t="s">
        <v>4015</v>
      </c>
      <c r="C53" s="439"/>
      <c r="D53" s="439">
        <v>1000</v>
      </c>
      <c r="E53" s="441">
        <f t="shared" si="0"/>
        <v>10</v>
      </c>
      <c r="F53" s="442" t="s">
        <v>1341</v>
      </c>
      <c r="G53" s="439" t="s">
        <v>6178</v>
      </c>
      <c r="H53" s="440" t="s">
        <v>5085</v>
      </c>
      <c r="I53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4" spans="1:9" ht="15.75" hidden="1" x14ac:dyDescent="0.25">
      <c r="A54" s="69">
        <v>43028</v>
      </c>
      <c r="B54" s="59" t="s">
        <v>4013</v>
      </c>
      <c r="C54" s="59"/>
      <c r="D54" s="59">
        <v>20000</v>
      </c>
      <c r="E54" s="68">
        <f t="shared" si="0"/>
        <v>10</v>
      </c>
      <c r="F54" s="68" t="str">
        <f>"Прео"</f>
        <v>Прео</v>
      </c>
      <c r="G54" s="59" t="s">
        <v>617</v>
      </c>
      <c r="H54" s="59"/>
      <c r="I5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5" spans="1:9" ht="15.75" x14ac:dyDescent="0.25">
      <c r="A55" s="438">
        <v>43028</v>
      </c>
      <c r="B55" s="439" t="s">
        <v>4015</v>
      </c>
      <c r="C55" s="439"/>
      <c r="D55" s="439">
        <v>3000</v>
      </c>
      <c r="E55" s="441">
        <f t="shared" si="0"/>
        <v>10</v>
      </c>
      <c r="F55" s="442" t="s">
        <v>1341</v>
      </c>
      <c r="G55" s="439" t="s">
        <v>6179</v>
      </c>
      <c r="H55" s="440" t="s">
        <v>5487</v>
      </c>
      <c r="I55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6" spans="1:9" ht="15.75" hidden="1" x14ac:dyDescent="0.25">
      <c r="A56" s="69">
        <v>43041</v>
      </c>
      <c r="B56" s="59" t="s">
        <v>4014</v>
      </c>
      <c r="C56" s="59"/>
      <c r="D56" s="59">
        <v>9750</v>
      </c>
      <c r="E56" s="68">
        <f t="shared" si="0"/>
        <v>11</v>
      </c>
      <c r="F56" s="68" t="s">
        <v>6</v>
      </c>
      <c r="G56" s="59" t="s">
        <v>6080</v>
      </c>
      <c r="H56" s="59"/>
      <c r="I5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7" spans="1:9" ht="15.75" hidden="1" x14ac:dyDescent="0.25">
      <c r="A57" s="69">
        <v>43041</v>
      </c>
      <c r="B57" s="59" t="s">
        <v>4024</v>
      </c>
      <c r="C57" s="59"/>
      <c r="D57" s="59">
        <v>23354</v>
      </c>
      <c r="E57" s="68">
        <f t="shared" si="0"/>
        <v>11</v>
      </c>
      <c r="F57" s="68" t="s">
        <v>6</v>
      </c>
      <c r="G57" s="59" t="s">
        <v>6081</v>
      </c>
      <c r="H57" s="59"/>
      <c r="I5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8" spans="1:9" ht="15.75" hidden="1" x14ac:dyDescent="0.25">
      <c r="A58" s="69">
        <v>43040</v>
      </c>
      <c r="B58" s="59" t="s">
        <v>4019</v>
      </c>
      <c r="C58" s="59"/>
      <c r="D58" s="59">
        <v>500</v>
      </c>
      <c r="E58" s="68">
        <f t="shared" si="0"/>
        <v>11</v>
      </c>
      <c r="F58" s="68" t="s">
        <v>6</v>
      </c>
      <c r="G58" s="59" t="s">
        <v>6082</v>
      </c>
      <c r="H58" s="59"/>
      <c r="I5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9" spans="1:9" ht="15.75" hidden="1" x14ac:dyDescent="0.25">
      <c r="A59" s="69">
        <v>43040</v>
      </c>
      <c r="B59" s="59" t="s">
        <v>4012</v>
      </c>
      <c r="C59" s="59"/>
      <c r="D59" s="59">
        <v>1300</v>
      </c>
      <c r="E59" s="68">
        <f t="shared" si="0"/>
        <v>11</v>
      </c>
      <c r="F59" s="68" t="s">
        <v>6</v>
      </c>
      <c r="G59" s="59" t="s">
        <v>6083</v>
      </c>
      <c r="H59" s="59"/>
      <c r="I5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0" spans="1:9" ht="15.75" hidden="1" x14ac:dyDescent="0.25">
      <c r="A60" s="69">
        <v>43039</v>
      </c>
      <c r="B60" s="59" t="s">
        <v>4019</v>
      </c>
      <c r="C60" s="59"/>
      <c r="D60" s="59">
        <v>2500</v>
      </c>
      <c r="E60" s="68">
        <f t="shared" si="0"/>
        <v>10</v>
      </c>
      <c r="F60" s="68" t="s">
        <v>6</v>
      </c>
      <c r="G60" s="59" t="s">
        <v>6084</v>
      </c>
      <c r="H60" s="59"/>
      <c r="I6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1" spans="1:9" ht="15.75" hidden="1" x14ac:dyDescent="0.25">
      <c r="A61" s="69">
        <v>43039</v>
      </c>
      <c r="B61" s="59" t="s">
        <v>4027</v>
      </c>
      <c r="C61" s="59"/>
      <c r="D61" s="59">
        <v>1500</v>
      </c>
      <c r="E61" s="68">
        <f t="shared" si="0"/>
        <v>10</v>
      </c>
      <c r="F61" s="68" t="s">
        <v>6</v>
      </c>
      <c r="G61" s="59" t="s">
        <v>5935</v>
      </c>
      <c r="H61" s="59"/>
      <c r="I6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2" spans="1:9" ht="15.75" hidden="1" x14ac:dyDescent="0.25">
      <c r="A62" s="69">
        <v>43039</v>
      </c>
      <c r="B62" s="59" t="s">
        <v>4022</v>
      </c>
      <c r="C62" s="59"/>
      <c r="D62" s="59">
        <v>480</v>
      </c>
      <c r="E62" s="68">
        <f t="shared" si="0"/>
        <v>10</v>
      </c>
      <c r="F62" s="68" t="s">
        <v>6</v>
      </c>
      <c r="G62" s="59" t="s">
        <v>6085</v>
      </c>
      <c r="H62" s="59"/>
      <c r="I6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3" spans="1:9" ht="15.75" hidden="1" x14ac:dyDescent="0.25">
      <c r="A63" s="69">
        <v>43039</v>
      </c>
      <c r="B63" s="59" t="s">
        <v>4022</v>
      </c>
      <c r="C63" s="59"/>
      <c r="D63" s="59">
        <v>1300</v>
      </c>
      <c r="E63" s="68">
        <f t="shared" si="0"/>
        <v>10</v>
      </c>
      <c r="F63" s="68" t="s">
        <v>6</v>
      </c>
      <c r="G63" s="59" t="s">
        <v>6086</v>
      </c>
      <c r="H63" s="59"/>
      <c r="I6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4" spans="1:9" ht="15.75" hidden="1" x14ac:dyDescent="0.25">
      <c r="A64" s="69">
        <v>43039</v>
      </c>
      <c r="B64" s="59" t="s">
        <v>4019</v>
      </c>
      <c r="C64" s="59"/>
      <c r="D64" s="59">
        <v>5000</v>
      </c>
      <c r="E64" s="68">
        <f t="shared" si="0"/>
        <v>10</v>
      </c>
      <c r="F64" s="68" t="s">
        <v>6</v>
      </c>
      <c r="G64" s="59" t="s">
        <v>6087</v>
      </c>
      <c r="H64" s="59"/>
      <c r="I6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5" spans="1:9" ht="15.75" hidden="1" x14ac:dyDescent="0.25">
      <c r="A65" s="69">
        <v>43039</v>
      </c>
      <c r="B65" s="59" t="s">
        <v>4190</v>
      </c>
      <c r="C65" s="59"/>
      <c r="D65" s="59">
        <v>5000</v>
      </c>
      <c r="E65" s="68">
        <f t="shared" si="0"/>
        <v>10</v>
      </c>
      <c r="F65" s="68" t="s">
        <v>6</v>
      </c>
      <c r="G65" s="59" t="s">
        <v>6088</v>
      </c>
      <c r="H65" s="59"/>
      <c r="I6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6" spans="1:9" ht="15.75" hidden="1" x14ac:dyDescent="0.25">
      <c r="A66" s="69">
        <v>43039</v>
      </c>
      <c r="B66" s="59" t="s">
        <v>4017</v>
      </c>
      <c r="C66" s="59"/>
      <c r="D66" s="59">
        <v>1600</v>
      </c>
      <c r="E66" s="68">
        <f t="shared" ref="E66:E129" si="2">MONTH(A66)</f>
        <v>10</v>
      </c>
      <c r="F66" s="68" t="s">
        <v>6</v>
      </c>
      <c r="G66" s="59" t="s">
        <v>6089</v>
      </c>
      <c r="H66" s="59"/>
      <c r="I6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7" spans="1:9" ht="15.75" hidden="1" x14ac:dyDescent="0.25">
      <c r="A67" s="69">
        <v>43039</v>
      </c>
      <c r="B67" s="59" t="s">
        <v>4017</v>
      </c>
      <c r="C67" s="59"/>
      <c r="D67" s="59">
        <v>15000</v>
      </c>
      <c r="E67" s="68">
        <f t="shared" si="2"/>
        <v>10</v>
      </c>
      <c r="F67" s="68" t="s">
        <v>6</v>
      </c>
      <c r="G67" s="59" t="s">
        <v>6090</v>
      </c>
      <c r="H67" s="59"/>
      <c r="I6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8" spans="1:9" ht="15.75" x14ac:dyDescent="0.25">
      <c r="A68" s="438">
        <v>43028</v>
      </c>
      <c r="B68" s="439" t="s">
        <v>4015</v>
      </c>
      <c r="C68" s="439"/>
      <c r="D68" s="439">
        <v>3000</v>
      </c>
      <c r="E68" s="441">
        <f t="shared" si="2"/>
        <v>10</v>
      </c>
      <c r="F68" s="442" t="s">
        <v>1341</v>
      </c>
      <c r="G68" s="439" t="s">
        <v>6179</v>
      </c>
      <c r="H68" s="440" t="s">
        <v>5806</v>
      </c>
      <c r="I68" s="43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9" spans="1:9" ht="15.75" hidden="1" x14ac:dyDescent="0.25">
      <c r="A69" s="69">
        <v>43038</v>
      </c>
      <c r="B69" s="59" t="s">
        <v>4019</v>
      </c>
      <c r="C69" s="59"/>
      <c r="D69" s="59">
        <v>1500</v>
      </c>
      <c r="E69" s="68">
        <f t="shared" si="2"/>
        <v>10</v>
      </c>
      <c r="F69" s="68" t="s">
        <v>6</v>
      </c>
      <c r="G69" s="59" t="s">
        <v>6091</v>
      </c>
      <c r="H69" s="59"/>
      <c r="I6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0" spans="1:9" ht="15.75" hidden="1" x14ac:dyDescent="0.25">
      <c r="A70" s="69">
        <v>43035</v>
      </c>
      <c r="B70" s="59" t="s">
        <v>4027</v>
      </c>
      <c r="C70" s="59"/>
      <c r="D70" s="59">
        <v>16120</v>
      </c>
      <c r="E70" s="68">
        <f t="shared" si="2"/>
        <v>10</v>
      </c>
      <c r="F70" s="68" t="s">
        <v>6</v>
      </c>
      <c r="G70" s="59" t="s">
        <v>6092</v>
      </c>
      <c r="H70" s="59"/>
      <c r="I7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1" spans="1:9" ht="15.75" hidden="1" x14ac:dyDescent="0.25">
      <c r="A71" s="69">
        <v>43035</v>
      </c>
      <c r="B71" s="59" t="s">
        <v>4027</v>
      </c>
      <c r="C71" s="59"/>
      <c r="D71" s="59">
        <v>3400</v>
      </c>
      <c r="E71" s="68">
        <f t="shared" si="2"/>
        <v>10</v>
      </c>
      <c r="F71" s="68" t="s">
        <v>6</v>
      </c>
      <c r="G71" s="59" t="s">
        <v>5917</v>
      </c>
      <c r="H71" s="59"/>
      <c r="I7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2" spans="1:9" ht="15.75" hidden="1" x14ac:dyDescent="0.25">
      <c r="A72" s="69">
        <v>43035</v>
      </c>
      <c r="B72" s="59" t="s">
        <v>4190</v>
      </c>
      <c r="C72" s="59"/>
      <c r="D72" s="59">
        <v>5650</v>
      </c>
      <c r="E72" s="68">
        <f t="shared" si="2"/>
        <v>10</v>
      </c>
      <c r="F72" s="68" t="s">
        <v>6</v>
      </c>
      <c r="G72" s="59" t="s">
        <v>6093</v>
      </c>
      <c r="H72" s="59"/>
      <c r="I7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3" spans="1:9" ht="15.75" hidden="1" x14ac:dyDescent="0.25">
      <c r="A73" s="69">
        <v>43035</v>
      </c>
      <c r="B73" s="59" t="s">
        <v>4190</v>
      </c>
      <c r="C73" s="59"/>
      <c r="D73" s="59">
        <v>3650</v>
      </c>
      <c r="E73" s="68">
        <f t="shared" si="2"/>
        <v>10</v>
      </c>
      <c r="F73" s="68" t="s">
        <v>6</v>
      </c>
      <c r="G73" s="59" t="s">
        <v>5210</v>
      </c>
      <c r="H73" s="59"/>
      <c r="I7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4" spans="1:9" ht="15.75" hidden="1" x14ac:dyDescent="0.25">
      <c r="A74" s="69">
        <v>43034</v>
      </c>
      <c r="B74" s="59" t="s">
        <v>4020</v>
      </c>
      <c r="C74" s="59"/>
      <c r="D74" s="59">
        <v>30000</v>
      </c>
      <c r="E74" s="68">
        <f t="shared" si="2"/>
        <v>10</v>
      </c>
      <c r="F74" s="68" t="s">
        <v>6</v>
      </c>
      <c r="G74" s="59" t="s">
        <v>1529</v>
      </c>
      <c r="H74" s="59"/>
      <c r="I7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5" spans="1:9" ht="15.75" hidden="1" x14ac:dyDescent="0.25">
      <c r="A75" s="69">
        <v>43034</v>
      </c>
      <c r="B75" s="59" t="s">
        <v>4019</v>
      </c>
      <c r="C75" s="59"/>
      <c r="D75" s="59">
        <v>3000</v>
      </c>
      <c r="E75" s="68">
        <f t="shared" si="2"/>
        <v>10</v>
      </c>
      <c r="F75" s="68" t="s">
        <v>6</v>
      </c>
      <c r="G75" s="59" t="s">
        <v>6094</v>
      </c>
      <c r="H75" s="59"/>
      <c r="I7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6" spans="1:9" ht="15.75" x14ac:dyDescent="0.25">
      <c r="A76" s="83">
        <v>43027</v>
      </c>
      <c r="B76" s="267" t="s">
        <v>4015</v>
      </c>
      <c r="C76" s="59"/>
      <c r="D76" s="59">
        <v>2000</v>
      </c>
      <c r="E76" s="68">
        <f t="shared" si="2"/>
        <v>10</v>
      </c>
      <c r="F76" s="135" t="s">
        <v>1341</v>
      </c>
      <c r="G76" s="59" t="s">
        <v>56</v>
      </c>
      <c r="H76" s="84" t="s">
        <v>5814</v>
      </c>
      <c r="I7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7" spans="1:9" ht="15.75" hidden="1" x14ac:dyDescent="0.25">
      <c r="A77" s="69">
        <v>43034</v>
      </c>
      <c r="B77" s="59" t="s">
        <v>4014</v>
      </c>
      <c r="C77" s="59"/>
      <c r="D77" s="59">
        <v>21900</v>
      </c>
      <c r="E77" s="68">
        <f t="shared" si="2"/>
        <v>10</v>
      </c>
      <c r="F77" s="68" t="s">
        <v>6</v>
      </c>
      <c r="G77" s="59" t="s">
        <v>6095</v>
      </c>
      <c r="H77" s="59"/>
      <c r="I7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8" spans="1:9" ht="15.75" hidden="1" x14ac:dyDescent="0.25">
      <c r="A78" s="69">
        <v>43033</v>
      </c>
      <c r="B78" s="59" t="s">
        <v>4306</v>
      </c>
      <c r="C78" s="59"/>
      <c r="D78" s="59">
        <v>10000</v>
      </c>
      <c r="E78" s="68">
        <f t="shared" si="2"/>
        <v>10</v>
      </c>
      <c r="F78" s="68" t="s">
        <v>6</v>
      </c>
      <c r="G78" s="59" t="s">
        <v>1529</v>
      </c>
      <c r="H78" s="59"/>
      <c r="I7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9" spans="1:9" ht="15.75" x14ac:dyDescent="0.25">
      <c r="A79" s="83">
        <v>43026</v>
      </c>
      <c r="B79" s="267" t="s">
        <v>4015</v>
      </c>
      <c r="C79" s="59"/>
      <c r="D79" s="59">
        <v>1500</v>
      </c>
      <c r="E79" s="68">
        <f t="shared" si="2"/>
        <v>10</v>
      </c>
      <c r="F79" s="135" t="s">
        <v>1341</v>
      </c>
      <c r="G79" s="59" t="s">
        <v>5815</v>
      </c>
      <c r="H79" s="84" t="s">
        <v>5668</v>
      </c>
      <c r="I7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0" spans="1:9" ht="15.75" x14ac:dyDescent="0.25">
      <c r="A80" s="83">
        <v>43026</v>
      </c>
      <c r="B80" s="267" t="s">
        <v>4015</v>
      </c>
      <c r="C80" s="59"/>
      <c r="D80" s="59">
        <v>1200</v>
      </c>
      <c r="E80" s="68">
        <f t="shared" si="2"/>
        <v>10</v>
      </c>
      <c r="F80" s="135" t="s">
        <v>1341</v>
      </c>
      <c r="G80" s="59" t="s">
        <v>56</v>
      </c>
      <c r="H80" s="84" t="s">
        <v>5485</v>
      </c>
      <c r="I8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1" spans="1:9" ht="15.75" x14ac:dyDescent="0.25">
      <c r="A81" s="83">
        <v>43026</v>
      </c>
      <c r="B81" s="267" t="s">
        <v>4015</v>
      </c>
      <c r="C81" s="59"/>
      <c r="D81" s="59">
        <v>1200</v>
      </c>
      <c r="E81" s="68">
        <f t="shared" si="2"/>
        <v>10</v>
      </c>
      <c r="F81" s="135" t="s">
        <v>1341</v>
      </c>
      <c r="G81" s="59" t="s">
        <v>56</v>
      </c>
      <c r="H81" s="84" t="s">
        <v>3509</v>
      </c>
      <c r="I8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2" spans="1:9" ht="15.75" hidden="1" x14ac:dyDescent="0.25">
      <c r="A82" s="69">
        <v>43033</v>
      </c>
      <c r="B82" s="59" t="s">
        <v>4019</v>
      </c>
      <c r="C82" s="59"/>
      <c r="D82" s="59">
        <v>2400</v>
      </c>
      <c r="E82" s="68">
        <f t="shared" si="2"/>
        <v>10</v>
      </c>
      <c r="F82" s="68" t="s">
        <v>6</v>
      </c>
      <c r="G82" s="59" t="s">
        <v>5944</v>
      </c>
      <c r="H82" s="59"/>
      <c r="I8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83" spans="1:9" ht="15.75" hidden="1" x14ac:dyDescent="0.25">
      <c r="A83" s="69">
        <v>43033</v>
      </c>
      <c r="B83" s="59" t="s">
        <v>4019</v>
      </c>
      <c r="C83" s="59"/>
      <c r="D83" s="59">
        <v>1600</v>
      </c>
      <c r="E83" s="68">
        <f t="shared" si="2"/>
        <v>10</v>
      </c>
      <c r="F83" s="68" t="s">
        <v>6</v>
      </c>
      <c r="G83" s="59" t="s">
        <v>5714</v>
      </c>
      <c r="H83" s="59"/>
      <c r="I8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84" spans="1:9" ht="15.75" hidden="1" x14ac:dyDescent="0.25">
      <c r="A84" s="69">
        <v>43033</v>
      </c>
      <c r="B84" s="59" t="s">
        <v>4019</v>
      </c>
      <c r="C84" s="59"/>
      <c r="D84" s="59">
        <v>1600</v>
      </c>
      <c r="E84" s="68">
        <f t="shared" si="2"/>
        <v>10</v>
      </c>
      <c r="F84" s="68" t="s">
        <v>6</v>
      </c>
      <c r="G84" s="59" t="s">
        <v>5715</v>
      </c>
      <c r="H84" s="59"/>
      <c r="I8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85" spans="1:9" ht="15.75" hidden="1" x14ac:dyDescent="0.25">
      <c r="A85" s="69">
        <v>43033</v>
      </c>
      <c r="B85" s="59" t="s">
        <v>4014</v>
      </c>
      <c r="C85" s="59"/>
      <c r="D85" s="59">
        <v>500</v>
      </c>
      <c r="E85" s="68">
        <f t="shared" si="2"/>
        <v>10</v>
      </c>
      <c r="F85" s="68" t="s">
        <v>6</v>
      </c>
      <c r="G85" s="59" t="s">
        <v>6096</v>
      </c>
      <c r="H85" s="59"/>
      <c r="I8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86" spans="1:9" ht="15.75" hidden="1" x14ac:dyDescent="0.25">
      <c r="A86" s="69">
        <v>43033</v>
      </c>
      <c r="B86" s="59" t="s">
        <v>4023</v>
      </c>
      <c r="C86" s="59"/>
      <c r="D86" s="59">
        <v>35000</v>
      </c>
      <c r="E86" s="68">
        <f t="shared" si="2"/>
        <v>10</v>
      </c>
      <c r="F86" s="68" t="s">
        <v>6</v>
      </c>
      <c r="G86" s="59" t="s">
        <v>1529</v>
      </c>
      <c r="H86" s="59"/>
      <c r="I8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87" spans="1:9" ht="15.75" hidden="1" x14ac:dyDescent="0.25">
      <c r="A87" s="69">
        <v>43023</v>
      </c>
      <c r="B87" s="59" t="s">
        <v>5854</v>
      </c>
      <c r="C87" s="59"/>
      <c r="D87" s="59">
        <v>3500</v>
      </c>
      <c r="E87" s="68">
        <f t="shared" si="2"/>
        <v>10</v>
      </c>
      <c r="F87" s="68" t="str">
        <f t="shared" ref="F87:F92" si="3">"Прео"</f>
        <v>Прео</v>
      </c>
      <c r="G87" s="59" t="s">
        <v>5855</v>
      </c>
      <c r="H87" s="59"/>
      <c r="I8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88" spans="1:9" ht="15.75" hidden="1" x14ac:dyDescent="0.25">
      <c r="A88" s="69">
        <v>43020</v>
      </c>
      <c r="B88" s="59" t="s">
        <v>4013</v>
      </c>
      <c r="C88" s="59"/>
      <c r="D88" s="59">
        <v>3350</v>
      </c>
      <c r="E88" s="68">
        <f t="shared" si="2"/>
        <v>10</v>
      </c>
      <c r="F88" s="68" t="str">
        <f t="shared" si="3"/>
        <v>Прео</v>
      </c>
      <c r="G88" s="59" t="s">
        <v>5856</v>
      </c>
      <c r="H88" s="59"/>
      <c r="I8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89" spans="1:9" ht="15.75" hidden="1" x14ac:dyDescent="0.25">
      <c r="A89" s="69">
        <v>43020</v>
      </c>
      <c r="B89" s="59" t="s">
        <v>4013</v>
      </c>
      <c r="C89" s="59"/>
      <c r="D89" s="59">
        <v>3350</v>
      </c>
      <c r="E89" s="68">
        <f t="shared" si="2"/>
        <v>10</v>
      </c>
      <c r="F89" s="68" t="str">
        <f t="shared" si="3"/>
        <v>Прео</v>
      </c>
      <c r="G89" s="59" t="s">
        <v>5857</v>
      </c>
      <c r="H89" s="59"/>
      <c r="I8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90" spans="1:9" ht="15.75" hidden="1" x14ac:dyDescent="0.25">
      <c r="A90" s="69">
        <v>43020</v>
      </c>
      <c r="B90" s="59" t="s">
        <v>4013</v>
      </c>
      <c r="C90" s="59"/>
      <c r="D90" s="59">
        <v>3350</v>
      </c>
      <c r="E90" s="68">
        <f t="shared" si="2"/>
        <v>10</v>
      </c>
      <c r="F90" s="68" t="str">
        <f t="shared" si="3"/>
        <v>Прео</v>
      </c>
      <c r="G90" s="59" t="s">
        <v>5858</v>
      </c>
      <c r="H90" s="59"/>
      <c r="I9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91" spans="1:9" ht="15.75" hidden="1" x14ac:dyDescent="0.25">
      <c r="A91" s="69">
        <v>43020</v>
      </c>
      <c r="B91" s="59" t="s">
        <v>4013</v>
      </c>
      <c r="C91" s="59"/>
      <c r="D91" s="59">
        <v>2125</v>
      </c>
      <c r="E91" s="68">
        <f t="shared" si="2"/>
        <v>10</v>
      </c>
      <c r="F91" s="68" t="str">
        <f t="shared" si="3"/>
        <v>Прео</v>
      </c>
      <c r="G91" s="59" t="s">
        <v>5859</v>
      </c>
      <c r="H91" s="59"/>
      <c r="I9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92" spans="1:9" ht="15.75" hidden="1" x14ac:dyDescent="0.25">
      <c r="A92" s="69">
        <v>43020</v>
      </c>
      <c r="B92" s="59" t="s">
        <v>4013</v>
      </c>
      <c r="C92" s="59"/>
      <c r="D92" s="59">
        <v>2125</v>
      </c>
      <c r="E92" s="68">
        <f t="shared" si="2"/>
        <v>10</v>
      </c>
      <c r="F92" s="68" t="str">
        <f t="shared" si="3"/>
        <v>Прео</v>
      </c>
      <c r="G92" s="59" t="s">
        <v>5860</v>
      </c>
      <c r="H92" s="59"/>
      <c r="I9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93" spans="1:9" ht="15.75" x14ac:dyDescent="0.25">
      <c r="A93" s="83">
        <v>43026</v>
      </c>
      <c r="B93" s="267" t="s">
        <v>4015</v>
      </c>
      <c r="C93" s="59"/>
      <c r="D93" s="59">
        <v>1500</v>
      </c>
      <c r="E93" s="68">
        <f t="shared" si="2"/>
        <v>10</v>
      </c>
      <c r="F93" s="135" t="s">
        <v>1341</v>
      </c>
      <c r="G93" s="59" t="s">
        <v>5673</v>
      </c>
      <c r="H93" s="84" t="s">
        <v>5804</v>
      </c>
      <c r="I9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4" spans="1:9" ht="15.75" hidden="1" x14ac:dyDescent="0.25">
      <c r="A94" s="83">
        <v>43022</v>
      </c>
      <c r="B94" s="59" t="s">
        <v>4028</v>
      </c>
      <c r="C94" s="59"/>
      <c r="D94" s="59">
        <v>50500</v>
      </c>
      <c r="E94" s="68">
        <f t="shared" si="2"/>
        <v>10</v>
      </c>
      <c r="F94" s="135" t="s">
        <v>1341</v>
      </c>
      <c r="G94" s="59"/>
      <c r="H94" s="84"/>
      <c r="I9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95" spans="1:9" ht="15.75" x14ac:dyDescent="0.25">
      <c r="A95" s="83">
        <v>43022</v>
      </c>
      <c r="B95" s="267" t="s">
        <v>4015</v>
      </c>
      <c r="C95" s="59"/>
      <c r="D95" s="59">
        <v>6500</v>
      </c>
      <c r="E95" s="68">
        <f t="shared" si="2"/>
        <v>10</v>
      </c>
      <c r="F95" s="68" t="s">
        <v>1341</v>
      </c>
      <c r="G95" s="59" t="s">
        <v>5675</v>
      </c>
      <c r="H95" s="84" t="s">
        <v>5676</v>
      </c>
      <c r="I9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6" spans="1:9" ht="15.75" hidden="1" x14ac:dyDescent="0.25">
      <c r="A96" s="69">
        <v>43020</v>
      </c>
      <c r="B96" s="59" t="s">
        <v>4013</v>
      </c>
      <c r="C96" s="59"/>
      <c r="D96" s="59">
        <v>2375</v>
      </c>
      <c r="E96" s="68">
        <f t="shared" si="2"/>
        <v>10</v>
      </c>
      <c r="F96" s="68" t="str">
        <f>"Прео"</f>
        <v>Прео</v>
      </c>
      <c r="G96" s="59" t="s">
        <v>5861</v>
      </c>
      <c r="H96" s="59"/>
      <c r="I9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97" spans="1:9" ht="15.75" hidden="1" x14ac:dyDescent="0.25">
      <c r="A97" s="69">
        <v>43020</v>
      </c>
      <c r="B97" s="59" t="s">
        <v>4013</v>
      </c>
      <c r="C97" s="59"/>
      <c r="D97" s="59">
        <v>3350</v>
      </c>
      <c r="E97" s="68">
        <f t="shared" si="2"/>
        <v>10</v>
      </c>
      <c r="F97" s="68" t="str">
        <f>"Прео"</f>
        <v>Прео</v>
      </c>
      <c r="G97" s="59" t="s">
        <v>5862</v>
      </c>
      <c r="H97" s="59"/>
      <c r="I9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98" spans="1:9" ht="15.75" x14ac:dyDescent="0.25">
      <c r="A98" s="83">
        <v>43022</v>
      </c>
      <c r="B98" s="267" t="s">
        <v>4015</v>
      </c>
      <c r="C98" s="84"/>
      <c r="D98" s="84">
        <v>4000</v>
      </c>
      <c r="E98" s="135">
        <f t="shared" si="2"/>
        <v>10</v>
      </c>
      <c r="F98" s="135" t="s">
        <v>1341</v>
      </c>
      <c r="G98" s="84" t="s">
        <v>4670</v>
      </c>
      <c r="H98" s="84" t="s">
        <v>5486</v>
      </c>
      <c r="I9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9" spans="1:9" ht="15.75" x14ac:dyDescent="0.25">
      <c r="A99" s="83">
        <v>43022</v>
      </c>
      <c r="B99" s="59" t="s">
        <v>5816</v>
      </c>
      <c r="C99" s="59"/>
      <c r="D99" s="59">
        <v>3000</v>
      </c>
      <c r="E99" s="68">
        <f t="shared" si="2"/>
        <v>10</v>
      </c>
      <c r="F99" s="135" t="s">
        <v>1341</v>
      </c>
      <c r="G99" s="59" t="s">
        <v>5817</v>
      </c>
      <c r="H99" s="84" t="s">
        <v>5676</v>
      </c>
      <c r="I9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0" spans="1:9" ht="15.75" hidden="1" x14ac:dyDescent="0.25">
      <c r="A100" s="69">
        <v>43032</v>
      </c>
      <c r="B100" s="59" t="s">
        <v>4027</v>
      </c>
      <c r="C100" s="59"/>
      <c r="D100" s="59">
        <v>3000</v>
      </c>
      <c r="E100" s="68">
        <f t="shared" si="2"/>
        <v>10</v>
      </c>
      <c r="F100" s="68" t="s">
        <v>6</v>
      </c>
      <c r="G100" s="59" t="s">
        <v>6097</v>
      </c>
      <c r="H100" s="59"/>
      <c r="I10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01" spans="1:9" ht="15.75" hidden="1" x14ac:dyDescent="0.25">
      <c r="A101" s="69">
        <v>43032</v>
      </c>
      <c r="B101" s="59" t="s">
        <v>4027</v>
      </c>
      <c r="C101" s="59"/>
      <c r="D101" s="59">
        <v>3000</v>
      </c>
      <c r="E101" s="68">
        <f t="shared" si="2"/>
        <v>10</v>
      </c>
      <c r="F101" s="68" t="s">
        <v>6</v>
      </c>
      <c r="G101" s="59" t="s">
        <v>6098</v>
      </c>
      <c r="H101" s="59"/>
      <c r="I10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02" spans="1:9" ht="15.75" hidden="1" x14ac:dyDescent="0.25">
      <c r="A102" s="69">
        <v>43032</v>
      </c>
      <c r="B102" s="59" t="s">
        <v>4190</v>
      </c>
      <c r="C102" s="59"/>
      <c r="D102" s="59">
        <v>5000</v>
      </c>
      <c r="E102" s="68">
        <f t="shared" si="2"/>
        <v>10</v>
      </c>
      <c r="F102" s="68" t="s">
        <v>6</v>
      </c>
      <c r="G102" s="59" t="s">
        <v>6099</v>
      </c>
      <c r="H102" s="59"/>
      <c r="I10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03" spans="1:9" ht="15.75" hidden="1" x14ac:dyDescent="0.25">
      <c r="A103" s="69">
        <v>43031</v>
      </c>
      <c r="B103" s="59" t="s">
        <v>4019</v>
      </c>
      <c r="C103" s="59"/>
      <c r="D103" s="59">
        <v>5000</v>
      </c>
      <c r="E103" s="68">
        <f t="shared" si="2"/>
        <v>10</v>
      </c>
      <c r="F103" s="68" t="s">
        <v>6</v>
      </c>
      <c r="G103" s="59" t="s">
        <v>5912</v>
      </c>
      <c r="H103" s="59"/>
      <c r="I10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04" spans="1:9" ht="15.75" hidden="1" x14ac:dyDescent="0.25">
      <c r="A104" s="69">
        <v>43031</v>
      </c>
      <c r="B104" s="59" t="s">
        <v>4718</v>
      </c>
      <c r="C104" s="59"/>
      <c r="D104" s="59">
        <v>5050</v>
      </c>
      <c r="E104" s="68">
        <f t="shared" si="2"/>
        <v>10</v>
      </c>
      <c r="F104" s="68" t="s">
        <v>6</v>
      </c>
      <c r="G104" s="59" t="s">
        <v>1529</v>
      </c>
      <c r="H104" s="59"/>
      <c r="I10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05" spans="1:9" ht="15.75" hidden="1" x14ac:dyDescent="0.25">
      <c r="A105" s="69">
        <v>43031</v>
      </c>
      <c r="B105" s="59" t="s">
        <v>5192</v>
      </c>
      <c r="C105" s="59"/>
      <c r="D105" s="59">
        <v>9600</v>
      </c>
      <c r="E105" s="68">
        <f t="shared" si="2"/>
        <v>10</v>
      </c>
      <c r="F105" s="68" t="s">
        <v>6</v>
      </c>
      <c r="G105" s="59" t="s">
        <v>1529</v>
      </c>
      <c r="H105" s="59"/>
      <c r="I10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06" spans="1:9" ht="15.75" hidden="1" x14ac:dyDescent="0.25">
      <c r="A106" s="69">
        <v>43028</v>
      </c>
      <c r="B106" s="59" t="s">
        <v>5932</v>
      </c>
      <c r="C106" s="59"/>
      <c r="D106" s="59">
        <v>1600</v>
      </c>
      <c r="E106" s="68">
        <f t="shared" si="2"/>
        <v>10</v>
      </c>
      <c r="F106" s="68" t="s">
        <v>6</v>
      </c>
      <c r="G106" s="59" t="s">
        <v>5215</v>
      </c>
      <c r="H106" s="59"/>
      <c r="I10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07" spans="1:9" ht="15.75" hidden="1" x14ac:dyDescent="0.25">
      <c r="A107" s="69">
        <v>43028</v>
      </c>
      <c r="B107" s="59" t="s">
        <v>5932</v>
      </c>
      <c r="C107" s="59"/>
      <c r="D107" s="59">
        <v>1600</v>
      </c>
      <c r="E107" s="68">
        <f t="shared" si="2"/>
        <v>10</v>
      </c>
      <c r="F107" s="68" t="s">
        <v>6</v>
      </c>
      <c r="G107" s="59" t="s">
        <v>6100</v>
      </c>
      <c r="H107" s="59"/>
      <c r="I10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08" spans="1:9" ht="15.75" x14ac:dyDescent="0.25">
      <c r="A108" s="83">
        <v>43021</v>
      </c>
      <c r="B108" s="267" t="s">
        <v>4015</v>
      </c>
      <c r="C108" s="59"/>
      <c r="D108" s="59">
        <v>2750</v>
      </c>
      <c r="E108" s="68">
        <f t="shared" si="2"/>
        <v>10</v>
      </c>
      <c r="F108" s="68" t="s">
        <v>1341</v>
      </c>
      <c r="G108" s="59" t="s">
        <v>5358</v>
      </c>
      <c r="H108" s="84" t="s">
        <v>5669</v>
      </c>
      <c r="I10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9" spans="1:9" ht="15.75" hidden="1" x14ac:dyDescent="0.25">
      <c r="A109" s="69">
        <v>43028</v>
      </c>
      <c r="B109" s="59" t="s">
        <v>4019</v>
      </c>
      <c r="C109" s="59"/>
      <c r="D109" s="59">
        <v>5000</v>
      </c>
      <c r="E109" s="68">
        <f t="shared" si="2"/>
        <v>10</v>
      </c>
      <c r="F109" s="68" t="s">
        <v>6</v>
      </c>
      <c r="G109" s="59" t="s">
        <v>6101</v>
      </c>
      <c r="H109" s="59"/>
      <c r="I10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10" spans="1:9" ht="15.75" hidden="1" x14ac:dyDescent="0.25">
      <c r="A110" s="69">
        <v>43026</v>
      </c>
      <c r="B110" s="59" t="s">
        <v>4019</v>
      </c>
      <c r="C110" s="59"/>
      <c r="D110" s="59">
        <v>1500</v>
      </c>
      <c r="E110" s="68">
        <f t="shared" si="2"/>
        <v>10</v>
      </c>
      <c r="F110" s="68" t="s">
        <v>6</v>
      </c>
      <c r="G110" s="59" t="s">
        <v>5175</v>
      </c>
      <c r="H110" s="59"/>
      <c r="I11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11" spans="1:9" ht="15.75" hidden="1" x14ac:dyDescent="0.25">
      <c r="A111" s="69">
        <v>43026</v>
      </c>
      <c r="B111" s="59" t="s">
        <v>4019</v>
      </c>
      <c r="C111" s="59"/>
      <c r="D111" s="59">
        <v>5000</v>
      </c>
      <c r="E111" s="68">
        <f t="shared" si="2"/>
        <v>10</v>
      </c>
      <c r="F111" s="68" t="s">
        <v>6</v>
      </c>
      <c r="G111" s="59" t="s">
        <v>6102</v>
      </c>
      <c r="H111" s="59"/>
      <c r="I11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12" spans="1:9" ht="15.75" hidden="1" x14ac:dyDescent="0.25">
      <c r="A112" s="69">
        <v>43026</v>
      </c>
      <c r="B112" s="59" t="s">
        <v>4190</v>
      </c>
      <c r="C112" s="59"/>
      <c r="D112" s="59">
        <v>3650</v>
      </c>
      <c r="E112" s="68">
        <f t="shared" si="2"/>
        <v>10</v>
      </c>
      <c r="F112" s="68" t="s">
        <v>6</v>
      </c>
      <c r="G112" s="59" t="s">
        <v>5959</v>
      </c>
      <c r="H112" s="59"/>
      <c r="I11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13" spans="1:9" ht="15.75" hidden="1" x14ac:dyDescent="0.25">
      <c r="A113" s="69">
        <v>43025</v>
      </c>
      <c r="B113" s="59" t="s">
        <v>4022</v>
      </c>
      <c r="C113" s="59"/>
      <c r="D113" s="59">
        <v>960</v>
      </c>
      <c r="E113" s="68">
        <f t="shared" si="2"/>
        <v>10</v>
      </c>
      <c r="F113" s="68" t="s">
        <v>6</v>
      </c>
      <c r="G113" s="59" t="s">
        <v>6103</v>
      </c>
      <c r="H113" s="59"/>
      <c r="I11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14" spans="1:9" ht="15.75" hidden="1" x14ac:dyDescent="0.25">
      <c r="A114" s="69">
        <v>43025</v>
      </c>
      <c r="B114" s="59" t="s">
        <v>4190</v>
      </c>
      <c r="C114" s="59"/>
      <c r="D114" s="59">
        <v>5000</v>
      </c>
      <c r="E114" s="68">
        <f t="shared" si="2"/>
        <v>10</v>
      </c>
      <c r="F114" s="68" t="s">
        <v>6</v>
      </c>
      <c r="G114" s="59" t="s">
        <v>6104</v>
      </c>
      <c r="H114" s="59"/>
      <c r="I11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15" spans="1:9" ht="15.75" hidden="1" x14ac:dyDescent="0.25">
      <c r="A115" s="69">
        <v>43025</v>
      </c>
      <c r="B115" s="59" t="s">
        <v>4019</v>
      </c>
      <c r="C115" s="59"/>
      <c r="D115" s="59">
        <v>1500</v>
      </c>
      <c r="E115" s="68">
        <f t="shared" si="2"/>
        <v>10</v>
      </c>
      <c r="F115" s="68" t="s">
        <v>6</v>
      </c>
      <c r="G115" s="59" t="s">
        <v>5585</v>
      </c>
      <c r="H115" s="59"/>
      <c r="I11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16" spans="1:9" ht="15.75" hidden="1" x14ac:dyDescent="0.25">
      <c r="A116" s="69">
        <v>43024</v>
      </c>
      <c r="B116" s="59" t="s">
        <v>4017</v>
      </c>
      <c r="C116" s="59"/>
      <c r="D116" s="59">
        <v>15000</v>
      </c>
      <c r="E116" s="68">
        <f t="shared" si="2"/>
        <v>10</v>
      </c>
      <c r="F116" s="68" t="s">
        <v>6</v>
      </c>
      <c r="G116" s="59" t="s">
        <v>6105</v>
      </c>
      <c r="H116" s="59"/>
      <c r="I11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17" spans="1:9" ht="15.75" hidden="1" x14ac:dyDescent="0.25">
      <c r="A117" s="69">
        <v>43024</v>
      </c>
      <c r="B117" s="59" t="s">
        <v>4190</v>
      </c>
      <c r="C117" s="59"/>
      <c r="D117" s="59">
        <v>5000</v>
      </c>
      <c r="E117" s="68">
        <f t="shared" si="2"/>
        <v>10</v>
      </c>
      <c r="F117" s="68" t="s">
        <v>6</v>
      </c>
      <c r="G117" s="59" t="s">
        <v>6093</v>
      </c>
      <c r="H117" s="59"/>
      <c r="I11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18" spans="1:9" ht="15.75" hidden="1" x14ac:dyDescent="0.25">
      <c r="A118" s="69">
        <v>43024</v>
      </c>
      <c r="B118" s="59" t="s">
        <v>6106</v>
      </c>
      <c r="C118" s="59"/>
      <c r="D118" s="59">
        <v>6000</v>
      </c>
      <c r="E118" s="68">
        <f t="shared" si="2"/>
        <v>10</v>
      </c>
      <c r="F118" s="68" t="s">
        <v>6</v>
      </c>
      <c r="G118" s="59"/>
      <c r="H118" s="59"/>
      <c r="I11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19" spans="1:9" ht="15.75" hidden="1" x14ac:dyDescent="0.25">
      <c r="A119" s="69">
        <v>43021</v>
      </c>
      <c r="B119" s="59" t="s">
        <v>4019</v>
      </c>
      <c r="C119" s="59"/>
      <c r="D119" s="59">
        <v>2300</v>
      </c>
      <c r="E119" s="68">
        <f t="shared" si="2"/>
        <v>10</v>
      </c>
      <c r="F119" s="68" t="s">
        <v>6</v>
      </c>
      <c r="G119" s="59" t="s">
        <v>6107</v>
      </c>
      <c r="H119" s="59"/>
      <c r="I11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0" spans="1:9" ht="15.75" hidden="1" x14ac:dyDescent="0.25">
      <c r="A120" s="69">
        <v>43021</v>
      </c>
      <c r="B120" s="59" t="s">
        <v>4024</v>
      </c>
      <c r="C120" s="59"/>
      <c r="D120" s="59">
        <v>19506</v>
      </c>
      <c r="E120" s="68">
        <f t="shared" si="2"/>
        <v>10</v>
      </c>
      <c r="F120" s="68" t="s">
        <v>6</v>
      </c>
      <c r="G120" s="59" t="s">
        <v>5911</v>
      </c>
      <c r="H120" s="59"/>
      <c r="I12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1" spans="1:9" ht="15.75" hidden="1" x14ac:dyDescent="0.25">
      <c r="A121" s="69">
        <v>43020</v>
      </c>
      <c r="B121" s="59" t="s">
        <v>4013</v>
      </c>
      <c r="C121" s="59"/>
      <c r="D121" s="59">
        <v>3350</v>
      </c>
      <c r="E121" s="68">
        <f t="shared" si="2"/>
        <v>10</v>
      </c>
      <c r="F121" s="68" t="str">
        <f>"Прео"</f>
        <v>Прео</v>
      </c>
      <c r="G121" s="59" t="s">
        <v>5863</v>
      </c>
      <c r="H121" s="59"/>
      <c r="I12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22" spans="1:9" ht="15.75" hidden="1" x14ac:dyDescent="0.25">
      <c r="A122" s="69">
        <v>43021</v>
      </c>
      <c r="B122" s="59" t="s">
        <v>4019</v>
      </c>
      <c r="C122" s="59"/>
      <c r="D122" s="59">
        <v>3650</v>
      </c>
      <c r="E122" s="68">
        <f t="shared" si="2"/>
        <v>10</v>
      </c>
      <c r="F122" s="68" t="s">
        <v>6</v>
      </c>
      <c r="G122" s="59" t="s">
        <v>5207</v>
      </c>
      <c r="H122" s="59"/>
      <c r="I12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3" spans="1:9" ht="15.75" hidden="1" x14ac:dyDescent="0.25">
      <c r="A123" s="69">
        <v>43020</v>
      </c>
      <c r="B123" s="59" t="s">
        <v>4024</v>
      </c>
      <c r="C123" s="59"/>
      <c r="D123" s="59">
        <v>19506</v>
      </c>
      <c r="E123" s="68">
        <f t="shared" si="2"/>
        <v>10</v>
      </c>
      <c r="F123" s="68" t="s">
        <v>6</v>
      </c>
      <c r="G123" s="59" t="s">
        <v>5911</v>
      </c>
      <c r="H123" s="59"/>
      <c r="I12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4" spans="1:9" ht="15.75" x14ac:dyDescent="0.25">
      <c r="A124" s="83">
        <v>43021</v>
      </c>
      <c r="B124" s="267" t="s">
        <v>4015</v>
      </c>
      <c r="C124" s="59"/>
      <c r="D124" s="59">
        <v>1200</v>
      </c>
      <c r="E124" s="68">
        <f t="shared" si="2"/>
        <v>10</v>
      </c>
      <c r="F124" s="68" t="s">
        <v>1341</v>
      </c>
      <c r="G124" s="59" t="s">
        <v>56</v>
      </c>
      <c r="H124" s="84" t="s">
        <v>3404</v>
      </c>
      <c r="I12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5" spans="1:9" ht="15.75" hidden="1" x14ac:dyDescent="0.25">
      <c r="A125" s="69">
        <v>43020</v>
      </c>
      <c r="B125" s="59" t="s">
        <v>4019</v>
      </c>
      <c r="C125" s="59"/>
      <c r="D125" s="59">
        <v>1600</v>
      </c>
      <c r="E125" s="68">
        <f t="shared" si="2"/>
        <v>10</v>
      </c>
      <c r="F125" s="68" t="s">
        <v>6</v>
      </c>
      <c r="G125" s="59" t="s">
        <v>5594</v>
      </c>
      <c r="H125" s="59"/>
      <c r="I12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6" spans="1:9" ht="15.75" hidden="1" x14ac:dyDescent="0.25">
      <c r="A126" s="69">
        <v>43020</v>
      </c>
      <c r="B126" s="59" t="s">
        <v>4019</v>
      </c>
      <c r="C126" s="59"/>
      <c r="D126" s="59">
        <v>1600</v>
      </c>
      <c r="E126" s="68">
        <f t="shared" si="2"/>
        <v>10</v>
      </c>
      <c r="F126" s="68" t="s">
        <v>6</v>
      </c>
      <c r="G126" s="59" t="s">
        <v>5912</v>
      </c>
      <c r="H126" s="59"/>
      <c r="I12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7" spans="1:9" ht="15.75" x14ac:dyDescent="0.25">
      <c r="A127" s="83">
        <v>43019</v>
      </c>
      <c r="B127" s="267" t="s">
        <v>4015</v>
      </c>
      <c r="C127" s="59"/>
      <c r="D127" s="59">
        <v>6000</v>
      </c>
      <c r="E127" s="68">
        <f t="shared" si="2"/>
        <v>10</v>
      </c>
      <c r="F127" s="68" t="s">
        <v>1341</v>
      </c>
      <c r="G127" s="59" t="s">
        <v>5818</v>
      </c>
      <c r="H127" s="84" t="s">
        <v>3633</v>
      </c>
      <c r="I12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8" spans="1:9" ht="15.75" hidden="1" x14ac:dyDescent="0.25">
      <c r="A128" s="69">
        <v>43020</v>
      </c>
      <c r="B128" s="59" t="s">
        <v>4013</v>
      </c>
      <c r="C128" s="59"/>
      <c r="D128" s="59">
        <v>4100</v>
      </c>
      <c r="E128" s="68">
        <f t="shared" si="2"/>
        <v>10</v>
      </c>
      <c r="F128" s="68" t="str">
        <f>"Прео"</f>
        <v>Прео</v>
      </c>
      <c r="G128" s="59" t="s">
        <v>5864</v>
      </c>
      <c r="H128" s="59"/>
      <c r="I12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29" spans="1:11" ht="15.75" x14ac:dyDescent="0.25">
      <c r="A129" s="83">
        <v>43019</v>
      </c>
      <c r="B129" s="267" t="s">
        <v>4015</v>
      </c>
      <c r="C129" s="84"/>
      <c r="D129" s="84">
        <v>3000</v>
      </c>
      <c r="E129" s="135">
        <f t="shared" si="2"/>
        <v>10</v>
      </c>
      <c r="F129" s="135" t="s">
        <v>1341</v>
      </c>
      <c r="G129" s="84" t="s">
        <v>3399</v>
      </c>
      <c r="H129" s="84" t="s">
        <v>5802</v>
      </c>
      <c r="I12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30" spans="1:11" ht="15.75" x14ac:dyDescent="0.25">
      <c r="A130" s="83">
        <v>43019</v>
      </c>
      <c r="B130" s="267" t="s">
        <v>4015</v>
      </c>
      <c r="C130" s="59"/>
      <c r="D130" s="59">
        <v>3000</v>
      </c>
      <c r="E130" s="68">
        <f t="shared" ref="E130:E193" si="4">MONTH(A130)</f>
        <v>10</v>
      </c>
      <c r="F130" s="68" t="s">
        <v>1341</v>
      </c>
      <c r="G130" s="84" t="s">
        <v>3399</v>
      </c>
      <c r="H130" s="59" t="s">
        <v>5803</v>
      </c>
      <c r="I13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31" spans="1:11" ht="15.75" hidden="1" x14ac:dyDescent="0.25">
      <c r="A131" s="69">
        <v>43020</v>
      </c>
      <c r="B131" s="59" t="s">
        <v>6070</v>
      </c>
      <c r="C131" s="59"/>
      <c r="D131" s="59">
        <v>3000</v>
      </c>
      <c r="E131" s="68">
        <f t="shared" si="4"/>
        <v>10</v>
      </c>
      <c r="F131" s="68" t="s">
        <v>6</v>
      </c>
      <c r="G131" s="59" t="s">
        <v>6136</v>
      </c>
      <c r="H131" s="59"/>
      <c r="I13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2" spans="1:11" ht="15.75" hidden="1" x14ac:dyDescent="0.25">
      <c r="A132" s="69">
        <v>43020</v>
      </c>
      <c r="B132" s="59" t="s">
        <v>6070</v>
      </c>
      <c r="C132" s="59"/>
      <c r="D132" s="59">
        <v>700</v>
      </c>
      <c r="E132" s="68">
        <f t="shared" si="4"/>
        <v>10</v>
      </c>
      <c r="F132" s="68" t="s">
        <v>6</v>
      </c>
      <c r="G132" s="59" t="s">
        <v>6137</v>
      </c>
      <c r="H132" s="59"/>
      <c r="I13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3" spans="1:11" ht="15.75" hidden="1" x14ac:dyDescent="0.25">
      <c r="A133" s="69">
        <v>43019</v>
      </c>
      <c r="B133" s="59" t="s">
        <v>4019</v>
      </c>
      <c r="C133" s="59"/>
      <c r="D133" s="59">
        <v>5000</v>
      </c>
      <c r="E133" s="68">
        <f t="shared" si="4"/>
        <v>10</v>
      </c>
      <c r="F133" s="68" t="s">
        <v>6</v>
      </c>
      <c r="G133" s="59" t="s">
        <v>5913</v>
      </c>
      <c r="H133" s="59"/>
      <c r="I13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4" spans="1:11" ht="15.75" hidden="1" x14ac:dyDescent="0.25">
      <c r="A134" s="69">
        <v>43019</v>
      </c>
      <c r="B134" s="59" t="s">
        <v>4014</v>
      </c>
      <c r="C134" s="59"/>
      <c r="D134" s="59">
        <v>9475</v>
      </c>
      <c r="E134" s="68">
        <f t="shared" si="4"/>
        <v>10</v>
      </c>
      <c r="F134" s="68" t="s">
        <v>6</v>
      </c>
      <c r="G134" s="59" t="s">
        <v>5914</v>
      </c>
      <c r="H134" s="59"/>
      <c r="I13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5" spans="1:11" ht="15.75" hidden="1" x14ac:dyDescent="0.25">
      <c r="A135" s="69">
        <v>43018</v>
      </c>
      <c r="B135" s="59" t="s">
        <v>4019</v>
      </c>
      <c r="C135" s="59"/>
      <c r="D135" s="59">
        <v>1500</v>
      </c>
      <c r="E135" s="68">
        <f t="shared" si="4"/>
        <v>10</v>
      </c>
      <c r="F135" s="68" t="s">
        <v>6</v>
      </c>
      <c r="G135" s="59" t="s">
        <v>5201</v>
      </c>
      <c r="H135" s="59"/>
      <c r="I13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6" spans="1:11" ht="15.75" hidden="1" x14ac:dyDescent="0.25">
      <c r="A136" s="69">
        <v>43018</v>
      </c>
      <c r="B136" s="59" t="s">
        <v>4023</v>
      </c>
      <c r="C136" s="59"/>
      <c r="D136" s="59">
        <v>20000</v>
      </c>
      <c r="E136" s="68">
        <f t="shared" si="4"/>
        <v>10</v>
      </c>
      <c r="F136" s="68" t="s">
        <v>6</v>
      </c>
      <c r="G136" s="59" t="s">
        <v>1529</v>
      </c>
      <c r="H136" s="59"/>
      <c r="I13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7" spans="1:11" ht="15.75" hidden="1" x14ac:dyDescent="0.25">
      <c r="A137" s="69">
        <v>43018</v>
      </c>
      <c r="B137" s="59" t="s">
        <v>4019</v>
      </c>
      <c r="C137" s="59"/>
      <c r="D137" s="59">
        <v>3000</v>
      </c>
      <c r="E137" s="68">
        <f t="shared" si="4"/>
        <v>10</v>
      </c>
      <c r="F137" s="68" t="s">
        <v>6</v>
      </c>
      <c r="G137" s="59" t="s">
        <v>5915</v>
      </c>
      <c r="H137" s="59"/>
      <c r="I13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  <c r="J137" s="36"/>
      <c r="K137" s="36"/>
    </row>
    <row r="138" spans="1:11" ht="15.75" hidden="1" x14ac:dyDescent="0.25">
      <c r="A138" s="69">
        <v>43018</v>
      </c>
      <c r="B138" s="59" t="s">
        <v>4306</v>
      </c>
      <c r="C138" s="59"/>
      <c r="D138" s="59">
        <v>7000</v>
      </c>
      <c r="E138" s="68">
        <f t="shared" si="4"/>
        <v>10</v>
      </c>
      <c r="F138" s="68" t="s">
        <v>6</v>
      </c>
      <c r="G138" s="59" t="s">
        <v>5916</v>
      </c>
      <c r="H138" s="59"/>
      <c r="I13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  <c r="J138" s="36"/>
      <c r="K138" s="36"/>
    </row>
    <row r="139" spans="1:11" ht="15.75" hidden="1" x14ac:dyDescent="0.25">
      <c r="A139" s="69">
        <v>43018</v>
      </c>
      <c r="B139" s="59" t="s">
        <v>4027</v>
      </c>
      <c r="C139" s="59"/>
      <c r="D139" s="59">
        <v>3000</v>
      </c>
      <c r="E139" s="68">
        <f t="shared" si="4"/>
        <v>10</v>
      </c>
      <c r="F139" s="68" t="s">
        <v>6</v>
      </c>
      <c r="G139" s="59" t="s">
        <v>5917</v>
      </c>
      <c r="H139" s="59"/>
      <c r="I13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0" spans="1:11" ht="15.75" hidden="1" x14ac:dyDescent="0.25">
      <c r="A140" s="69">
        <v>43018</v>
      </c>
      <c r="B140" s="59" t="s">
        <v>4020</v>
      </c>
      <c r="C140" s="59"/>
      <c r="D140" s="59">
        <v>25000</v>
      </c>
      <c r="E140" s="68">
        <f t="shared" si="4"/>
        <v>10</v>
      </c>
      <c r="F140" s="68" t="s">
        <v>6</v>
      </c>
      <c r="G140" s="59" t="s">
        <v>1529</v>
      </c>
      <c r="H140" s="59"/>
      <c r="I14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1" spans="1:11" ht="15.75" hidden="1" x14ac:dyDescent="0.25">
      <c r="A141" s="69">
        <v>43018</v>
      </c>
      <c r="B141" s="59" t="s">
        <v>4027</v>
      </c>
      <c r="C141" s="59"/>
      <c r="D141" s="59">
        <v>500</v>
      </c>
      <c r="E141" s="68">
        <f t="shared" si="4"/>
        <v>10</v>
      </c>
      <c r="F141" s="68" t="s">
        <v>6</v>
      </c>
      <c r="G141" s="59" t="s">
        <v>5587</v>
      </c>
      <c r="H141" s="59"/>
      <c r="I14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2" spans="1:11" ht="15.75" hidden="1" x14ac:dyDescent="0.25">
      <c r="A142" s="69">
        <v>43017</v>
      </c>
      <c r="B142" s="59" t="s">
        <v>4306</v>
      </c>
      <c r="C142" s="59"/>
      <c r="D142" s="59">
        <v>10000</v>
      </c>
      <c r="E142" s="68">
        <f t="shared" si="4"/>
        <v>10</v>
      </c>
      <c r="F142" s="68" t="s">
        <v>6</v>
      </c>
      <c r="G142" s="59" t="s">
        <v>1529</v>
      </c>
      <c r="H142" s="59"/>
      <c r="I14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3" spans="1:11" ht="15.75" hidden="1" x14ac:dyDescent="0.25">
      <c r="A143" s="69">
        <v>43013</v>
      </c>
      <c r="B143" s="59" t="s">
        <v>4019</v>
      </c>
      <c r="C143" s="59"/>
      <c r="D143" s="59">
        <v>3000</v>
      </c>
      <c r="E143" s="68">
        <f t="shared" si="4"/>
        <v>10</v>
      </c>
      <c r="F143" s="68" t="s">
        <v>6</v>
      </c>
      <c r="G143" s="59" t="s">
        <v>5918</v>
      </c>
      <c r="H143" s="59"/>
      <c r="I14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4" spans="1:11" ht="15.75" hidden="1" x14ac:dyDescent="0.25">
      <c r="A144" s="69">
        <v>43013</v>
      </c>
      <c r="B144" s="59" t="s">
        <v>4190</v>
      </c>
      <c r="C144" s="59"/>
      <c r="D144" s="59">
        <v>3650</v>
      </c>
      <c r="E144" s="68">
        <f t="shared" si="4"/>
        <v>10</v>
      </c>
      <c r="F144" s="68" t="s">
        <v>6</v>
      </c>
      <c r="G144" s="59" t="s">
        <v>5169</v>
      </c>
      <c r="H144" s="59"/>
      <c r="I14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5" spans="1:9" ht="15.75" hidden="1" x14ac:dyDescent="0.25">
      <c r="A145" s="69">
        <v>43013</v>
      </c>
      <c r="B145" s="59" t="s">
        <v>4190</v>
      </c>
      <c r="C145" s="59"/>
      <c r="D145" s="59">
        <v>4300</v>
      </c>
      <c r="E145" s="68">
        <f t="shared" si="4"/>
        <v>10</v>
      </c>
      <c r="F145" s="68" t="s">
        <v>6</v>
      </c>
      <c r="G145" s="59" t="s">
        <v>5919</v>
      </c>
      <c r="H145" s="59"/>
      <c r="I14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6" spans="1:9" ht="15.75" hidden="1" x14ac:dyDescent="0.25">
      <c r="A146" s="69">
        <v>43013</v>
      </c>
      <c r="B146" s="59" t="s">
        <v>4190</v>
      </c>
      <c r="C146" s="59"/>
      <c r="D146" s="59">
        <v>5000</v>
      </c>
      <c r="E146" s="68">
        <f t="shared" si="4"/>
        <v>10</v>
      </c>
      <c r="F146" s="68" t="s">
        <v>6</v>
      </c>
      <c r="G146" s="59" t="s">
        <v>5920</v>
      </c>
      <c r="H146" s="59"/>
      <c r="I14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7" spans="1:9" ht="15.75" hidden="1" x14ac:dyDescent="0.25">
      <c r="A147" s="69">
        <v>43013</v>
      </c>
      <c r="B147" s="59" t="s">
        <v>4027</v>
      </c>
      <c r="C147" s="59"/>
      <c r="D147" s="59">
        <v>3000</v>
      </c>
      <c r="E147" s="68">
        <f t="shared" si="4"/>
        <v>10</v>
      </c>
      <c r="F147" s="68" t="s">
        <v>6</v>
      </c>
      <c r="G147" s="59" t="s">
        <v>4976</v>
      </c>
      <c r="H147" s="59"/>
      <c r="I14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8" spans="1:9" ht="15.75" hidden="1" x14ac:dyDescent="0.25">
      <c r="A148" s="69">
        <v>43013</v>
      </c>
      <c r="B148" s="59" t="s">
        <v>4019</v>
      </c>
      <c r="C148" s="59"/>
      <c r="D148" s="59">
        <v>4300</v>
      </c>
      <c r="E148" s="68">
        <f t="shared" si="4"/>
        <v>10</v>
      </c>
      <c r="F148" s="68" t="s">
        <v>6</v>
      </c>
      <c r="G148" s="59" t="s">
        <v>5921</v>
      </c>
      <c r="H148" s="59"/>
      <c r="I14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9" spans="1:9" ht="15.75" hidden="1" x14ac:dyDescent="0.25">
      <c r="A149" s="69">
        <v>43013</v>
      </c>
      <c r="B149" s="59" t="s">
        <v>4019</v>
      </c>
      <c r="C149" s="59"/>
      <c r="D149" s="59">
        <v>3650</v>
      </c>
      <c r="E149" s="68">
        <f t="shared" si="4"/>
        <v>10</v>
      </c>
      <c r="F149" s="68" t="s">
        <v>6</v>
      </c>
      <c r="G149" s="59" t="s">
        <v>5197</v>
      </c>
      <c r="H149" s="59"/>
      <c r="I14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50" spans="1:9" ht="15.75" hidden="1" x14ac:dyDescent="0.25">
      <c r="A150" s="69">
        <v>43013</v>
      </c>
      <c r="B150" s="59" t="s">
        <v>4019</v>
      </c>
      <c r="C150" s="59"/>
      <c r="D150" s="59">
        <v>1600</v>
      </c>
      <c r="E150" s="68">
        <f t="shared" si="4"/>
        <v>10</v>
      </c>
      <c r="F150" s="68" t="s">
        <v>6</v>
      </c>
      <c r="G150" s="59" t="s">
        <v>5159</v>
      </c>
      <c r="H150" s="59"/>
      <c r="I15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51" spans="1:9" ht="15.75" hidden="1" x14ac:dyDescent="0.25">
      <c r="A151" s="69">
        <v>43013</v>
      </c>
      <c r="B151" s="59" t="s">
        <v>4019</v>
      </c>
      <c r="C151" s="59"/>
      <c r="D151" s="59">
        <v>3100</v>
      </c>
      <c r="E151" s="68">
        <f t="shared" si="4"/>
        <v>10</v>
      </c>
      <c r="F151" s="68" t="s">
        <v>6</v>
      </c>
      <c r="G151" s="59" t="s">
        <v>5201</v>
      </c>
      <c r="H151" s="59"/>
      <c r="I15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52" spans="1:9" ht="15.75" hidden="1" x14ac:dyDescent="0.25">
      <c r="A152" s="69">
        <v>43020</v>
      </c>
      <c r="B152" s="59" t="s">
        <v>4013</v>
      </c>
      <c r="C152" s="59"/>
      <c r="D152" s="59">
        <v>3350</v>
      </c>
      <c r="E152" s="68">
        <f t="shared" si="4"/>
        <v>10</v>
      </c>
      <c r="F152" s="68" t="str">
        <f>"Прео"</f>
        <v>Прео</v>
      </c>
      <c r="G152" s="59" t="s">
        <v>5865</v>
      </c>
      <c r="H152" s="59"/>
      <c r="I15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3" spans="1:9" ht="15.75" x14ac:dyDescent="0.25">
      <c r="A153" s="83">
        <v>43019</v>
      </c>
      <c r="B153" s="267" t="s">
        <v>4015</v>
      </c>
      <c r="C153" s="59"/>
      <c r="D153" s="59">
        <v>1200</v>
      </c>
      <c r="E153" s="68">
        <f t="shared" si="4"/>
        <v>10</v>
      </c>
      <c r="F153" s="68" t="s">
        <v>1341</v>
      </c>
      <c r="G153" s="59" t="s">
        <v>56</v>
      </c>
      <c r="H153" s="84" t="s">
        <v>4820</v>
      </c>
      <c r="I15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54" spans="1:9" ht="15.75" x14ac:dyDescent="0.25">
      <c r="A154" s="83">
        <v>43019</v>
      </c>
      <c r="B154" s="267" t="s">
        <v>4015</v>
      </c>
      <c r="C154" s="59"/>
      <c r="D154" s="59">
        <v>1200</v>
      </c>
      <c r="E154" s="68">
        <f t="shared" si="4"/>
        <v>10</v>
      </c>
      <c r="F154" s="68" t="s">
        <v>1341</v>
      </c>
      <c r="G154" s="59" t="s">
        <v>56</v>
      </c>
      <c r="H154" s="84" t="s">
        <v>5492</v>
      </c>
      <c r="I15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55" spans="1:9" ht="15.75" x14ac:dyDescent="0.25">
      <c r="A155" s="83">
        <v>43019</v>
      </c>
      <c r="B155" s="267" t="s">
        <v>4015</v>
      </c>
      <c r="C155" s="59"/>
      <c r="D155" s="59">
        <v>600</v>
      </c>
      <c r="E155" s="68">
        <f t="shared" si="4"/>
        <v>10</v>
      </c>
      <c r="F155" s="68" t="s">
        <v>1341</v>
      </c>
      <c r="G155" s="59" t="s">
        <v>5819</v>
      </c>
      <c r="H155" s="84" t="s">
        <v>5799</v>
      </c>
      <c r="I15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56" spans="1:9" ht="15.75" x14ac:dyDescent="0.25">
      <c r="A156" s="83">
        <v>43019</v>
      </c>
      <c r="B156" s="267" t="s">
        <v>4015</v>
      </c>
      <c r="C156" s="59"/>
      <c r="D156" s="59">
        <v>500</v>
      </c>
      <c r="E156" s="68">
        <f t="shared" si="4"/>
        <v>10</v>
      </c>
      <c r="F156" s="68" t="s">
        <v>1341</v>
      </c>
      <c r="G156" s="59" t="s">
        <v>5820</v>
      </c>
      <c r="H156" s="84" t="s">
        <v>5799</v>
      </c>
      <c r="I15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57" spans="1:9" ht="15.75" hidden="1" x14ac:dyDescent="0.25">
      <c r="A157" s="266">
        <v>42992</v>
      </c>
      <c r="B157" s="267" t="s">
        <v>4018</v>
      </c>
      <c r="C157" s="267"/>
      <c r="D157" s="267">
        <v>100000</v>
      </c>
      <c r="E157" s="269">
        <f t="shared" si="4"/>
        <v>9</v>
      </c>
      <c r="F157" s="269" t="s">
        <v>2</v>
      </c>
      <c r="G157" s="267"/>
      <c r="H157" s="262"/>
      <c r="I15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58" spans="1:9" ht="15.75" x14ac:dyDescent="0.25">
      <c r="A158" s="83">
        <v>43018</v>
      </c>
      <c r="B158" s="262" t="s">
        <v>4016</v>
      </c>
      <c r="C158" s="59"/>
      <c r="D158" s="59">
        <v>10000</v>
      </c>
      <c r="E158" s="68">
        <f t="shared" si="4"/>
        <v>10</v>
      </c>
      <c r="F158" s="68" t="s">
        <v>1341</v>
      </c>
      <c r="G158" s="59" t="s">
        <v>664</v>
      </c>
      <c r="H158" s="221">
        <v>42979</v>
      </c>
      <c r="I15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59" spans="1:9" ht="15.75" hidden="1" x14ac:dyDescent="0.25">
      <c r="A159" s="69">
        <v>43020</v>
      </c>
      <c r="B159" s="59" t="s">
        <v>4013</v>
      </c>
      <c r="C159" s="59"/>
      <c r="D159" s="59">
        <v>1500</v>
      </c>
      <c r="E159" s="68">
        <f t="shared" si="4"/>
        <v>10</v>
      </c>
      <c r="F159" s="68" t="str">
        <f t="shared" ref="F159:F164" si="5">"Прео"</f>
        <v>Прео</v>
      </c>
      <c r="G159" s="59" t="s">
        <v>5866</v>
      </c>
      <c r="H159" s="59"/>
      <c r="I15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0" spans="1:9" ht="15.75" hidden="1" x14ac:dyDescent="0.25">
      <c r="A160" s="69">
        <v>43016</v>
      </c>
      <c r="B160" s="59" t="s">
        <v>5867</v>
      </c>
      <c r="C160" s="59"/>
      <c r="D160" s="59">
        <v>3500</v>
      </c>
      <c r="E160" s="68">
        <f t="shared" si="4"/>
        <v>10</v>
      </c>
      <c r="F160" s="68" t="str">
        <f t="shared" si="5"/>
        <v>Прео</v>
      </c>
      <c r="G160" s="59" t="s">
        <v>5868</v>
      </c>
      <c r="H160" s="59"/>
      <c r="I16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1" spans="1:9" ht="15.75" hidden="1" x14ac:dyDescent="0.25">
      <c r="A161" s="69">
        <v>43013</v>
      </c>
      <c r="B161" s="59" t="s">
        <v>4013</v>
      </c>
      <c r="C161" s="59"/>
      <c r="D161" s="59">
        <v>20000</v>
      </c>
      <c r="E161" s="68">
        <f t="shared" si="4"/>
        <v>10</v>
      </c>
      <c r="F161" s="68" t="str">
        <f t="shared" si="5"/>
        <v>Прео</v>
      </c>
      <c r="G161" s="59" t="s">
        <v>664</v>
      </c>
      <c r="H161" s="59"/>
      <c r="I16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2" spans="1:9" ht="15.75" hidden="1" x14ac:dyDescent="0.25">
      <c r="A162" s="69">
        <v>43005</v>
      </c>
      <c r="B162" s="59" t="s">
        <v>4013</v>
      </c>
      <c r="C162" s="59"/>
      <c r="D162" s="59">
        <v>3350</v>
      </c>
      <c r="E162" s="68">
        <f t="shared" si="4"/>
        <v>9</v>
      </c>
      <c r="F162" s="68" t="str">
        <f t="shared" si="5"/>
        <v>Прео</v>
      </c>
      <c r="G162" s="59" t="s">
        <v>5869</v>
      </c>
      <c r="H162" s="59"/>
      <c r="I16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3" spans="1:9" ht="15.75" hidden="1" x14ac:dyDescent="0.25">
      <c r="A163" s="69">
        <v>43005</v>
      </c>
      <c r="B163" s="59" t="s">
        <v>4013</v>
      </c>
      <c r="C163" s="59"/>
      <c r="D163" s="59">
        <v>2125</v>
      </c>
      <c r="E163" s="68">
        <f t="shared" si="4"/>
        <v>9</v>
      </c>
      <c r="F163" s="68" t="str">
        <f t="shared" si="5"/>
        <v>Прео</v>
      </c>
      <c r="G163" s="59" t="s">
        <v>5859</v>
      </c>
      <c r="H163" s="59"/>
      <c r="I16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4" spans="1:9" ht="15.75" hidden="1" x14ac:dyDescent="0.25">
      <c r="A164" s="69">
        <v>43005</v>
      </c>
      <c r="B164" s="59" t="s">
        <v>4013</v>
      </c>
      <c r="C164" s="59"/>
      <c r="D164" s="59">
        <v>2125</v>
      </c>
      <c r="E164" s="68">
        <f t="shared" si="4"/>
        <v>9</v>
      </c>
      <c r="F164" s="68" t="str">
        <f t="shared" si="5"/>
        <v>Прео</v>
      </c>
      <c r="G164" s="59" t="s">
        <v>5860</v>
      </c>
      <c r="H164" s="59"/>
      <c r="I16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5" spans="1:9" ht="15.75" x14ac:dyDescent="0.25">
      <c r="A165" s="83">
        <v>43014</v>
      </c>
      <c r="B165" s="267" t="s">
        <v>4015</v>
      </c>
      <c r="C165" s="59"/>
      <c r="D165" s="59">
        <v>4500</v>
      </c>
      <c r="E165" s="68">
        <f t="shared" si="4"/>
        <v>10</v>
      </c>
      <c r="F165" s="68" t="s">
        <v>1341</v>
      </c>
      <c r="G165" s="59" t="s">
        <v>5477</v>
      </c>
      <c r="H165" s="84" t="s">
        <v>5805</v>
      </c>
      <c r="I16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66" spans="1:9" ht="15.75" x14ac:dyDescent="0.25">
      <c r="A166" s="83">
        <v>43014</v>
      </c>
      <c r="B166" s="267" t="s">
        <v>4015</v>
      </c>
      <c r="C166" s="59"/>
      <c r="D166" s="59">
        <v>2000</v>
      </c>
      <c r="E166" s="68">
        <f t="shared" si="4"/>
        <v>10</v>
      </c>
      <c r="F166" s="68" t="s">
        <v>1341</v>
      </c>
      <c r="G166" s="59" t="s">
        <v>5673</v>
      </c>
      <c r="H166" s="84" t="s">
        <v>5647</v>
      </c>
      <c r="I16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67" spans="1:9" ht="15.75" x14ac:dyDescent="0.25">
      <c r="A167" s="83">
        <v>43014</v>
      </c>
      <c r="B167" s="267" t="s">
        <v>4015</v>
      </c>
      <c r="C167" s="59"/>
      <c r="D167" s="59">
        <v>1500</v>
      </c>
      <c r="E167" s="68">
        <f t="shared" si="4"/>
        <v>10</v>
      </c>
      <c r="F167" s="68" t="s">
        <v>1341</v>
      </c>
      <c r="G167" s="59" t="s">
        <v>4956</v>
      </c>
      <c r="H167" s="84" t="s">
        <v>5668</v>
      </c>
      <c r="I16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68" spans="1:9" ht="15.75" hidden="1" x14ac:dyDescent="0.25">
      <c r="A168" s="69">
        <v>43013</v>
      </c>
      <c r="B168" s="59" t="s">
        <v>4306</v>
      </c>
      <c r="C168" s="59"/>
      <c r="D168" s="59">
        <v>2800</v>
      </c>
      <c r="E168" s="68">
        <f t="shared" si="4"/>
        <v>10</v>
      </c>
      <c r="F168" s="68" t="s">
        <v>6</v>
      </c>
      <c r="G168" s="59" t="s">
        <v>5922</v>
      </c>
      <c r="H168" s="59"/>
      <c r="I16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9" spans="1:9" ht="15.75" hidden="1" x14ac:dyDescent="0.25">
      <c r="A169" s="69">
        <v>43013</v>
      </c>
      <c r="B169" s="59" t="s">
        <v>4308</v>
      </c>
      <c r="C169" s="59"/>
      <c r="D169" s="59">
        <v>2800</v>
      </c>
      <c r="E169" s="68">
        <f t="shared" si="4"/>
        <v>10</v>
      </c>
      <c r="F169" s="68" t="s">
        <v>6</v>
      </c>
      <c r="G169" s="59" t="s">
        <v>5922</v>
      </c>
      <c r="H169" s="59"/>
      <c r="I16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0" spans="1:9" ht="15.75" hidden="1" x14ac:dyDescent="0.25">
      <c r="A170" s="69">
        <v>43013</v>
      </c>
      <c r="B170" s="59" t="s">
        <v>4023</v>
      </c>
      <c r="C170" s="59"/>
      <c r="D170" s="59">
        <v>1500</v>
      </c>
      <c r="E170" s="68">
        <f t="shared" si="4"/>
        <v>10</v>
      </c>
      <c r="F170" s="68" t="s">
        <v>6</v>
      </c>
      <c r="G170" s="59" t="s">
        <v>3729</v>
      </c>
      <c r="H170" s="59"/>
      <c r="I17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1" spans="1:9" ht="15.75" hidden="1" x14ac:dyDescent="0.25">
      <c r="A171" s="69">
        <v>43012</v>
      </c>
      <c r="B171" s="59" t="s">
        <v>4017</v>
      </c>
      <c r="C171" s="59"/>
      <c r="D171" s="59">
        <v>1300</v>
      </c>
      <c r="E171" s="68">
        <f t="shared" si="4"/>
        <v>10</v>
      </c>
      <c r="F171" s="68" t="s">
        <v>6</v>
      </c>
      <c r="G171" s="59" t="s">
        <v>5923</v>
      </c>
      <c r="H171" s="59"/>
      <c r="I17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2" spans="1:9" ht="15.75" hidden="1" x14ac:dyDescent="0.25">
      <c r="A172" s="69">
        <v>43012</v>
      </c>
      <c r="B172" s="59" t="s">
        <v>4017</v>
      </c>
      <c r="C172" s="59"/>
      <c r="D172" s="59">
        <v>15000</v>
      </c>
      <c r="E172" s="68">
        <f t="shared" si="4"/>
        <v>10</v>
      </c>
      <c r="F172" s="68" t="s">
        <v>6</v>
      </c>
      <c r="G172" s="59" t="s">
        <v>5916</v>
      </c>
      <c r="H172" s="59"/>
      <c r="I17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3" spans="1:9" ht="15.75" x14ac:dyDescent="0.25">
      <c r="A173" s="83">
        <v>43013</v>
      </c>
      <c r="B173" s="267" t="s">
        <v>4015</v>
      </c>
      <c r="C173" s="84"/>
      <c r="D173" s="84">
        <v>3000</v>
      </c>
      <c r="E173" s="135">
        <f t="shared" si="4"/>
        <v>10</v>
      </c>
      <c r="F173" s="68" t="s">
        <v>1341</v>
      </c>
      <c r="G173" s="84" t="s">
        <v>5673</v>
      </c>
      <c r="H173" s="84" t="s">
        <v>5806</v>
      </c>
      <c r="I17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74" spans="1:9" ht="15.75" hidden="1" x14ac:dyDescent="0.25">
      <c r="A174" s="69">
        <v>43012</v>
      </c>
      <c r="B174" s="59" t="s">
        <v>4027</v>
      </c>
      <c r="C174" s="59"/>
      <c r="D174" s="59">
        <v>1500</v>
      </c>
      <c r="E174" s="68">
        <f t="shared" si="4"/>
        <v>10</v>
      </c>
      <c r="F174" s="68" t="s">
        <v>6</v>
      </c>
      <c r="G174" s="59" t="s">
        <v>5924</v>
      </c>
      <c r="H174" s="59"/>
      <c r="I17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5" spans="1:9" ht="15.75" hidden="1" x14ac:dyDescent="0.25">
      <c r="A175" s="69">
        <v>43012</v>
      </c>
      <c r="B175" s="59" t="s">
        <v>4022</v>
      </c>
      <c r="C175" s="59"/>
      <c r="D175" s="59">
        <v>9000</v>
      </c>
      <c r="E175" s="68">
        <f t="shared" si="4"/>
        <v>10</v>
      </c>
      <c r="F175" s="68" t="s">
        <v>6</v>
      </c>
      <c r="G175" s="59" t="s">
        <v>5916</v>
      </c>
      <c r="H175" s="59"/>
      <c r="I17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6" spans="1:9" ht="15.75" hidden="1" x14ac:dyDescent="0.25">
      <c r="A176" s="69">
        <v>43012</v>
      </c>
      <c r="B176" s="59" t="s">
        <v>4027</v>
      </c>
      <c r="C176" s="59"/>
      <c r="D176" s="59">
        <v>1900</v>
      </c>
      <c r="E176" s="68">
        <f t="shared" si="4"/>
        <v>10</v>
      </c>
      <c r="F176" s="68" t="s">
        <v>6</v>
      </c>
      <c r="G176" s="59" t="s">
        <v>5156</v>
      </c>
      <c r="H176" s="59"/>
      <c r="I17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7" spans="1:9" ht="15.75" hidden="1" x14ac:dyDescent="0.25">
      <c r="A177" s="69">
        <v>43011</v>
      </c>
      <c r="B177" s="59" t="s">
        <v>4019</v>
      </c>
      <c r="C177" s="59"/>
      <c r="D177" s="59">
        <v>5000</v>
      </c>
      <c r="E177" s="68">
        <f t="shared" si="4"/>
        <v>10</v>
      </c>
      <c r="F177" s="68" t="s">
        <v>6</v>
      </c>
      <c r="G177" s="59" t="s">
        <v>5925</v>
      </c>
      <c r="H177" s="59"/>
      <c r="I17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8" spans="1:9" ht="15.75" hidden="1" x14ac:dyDescent="0.25">
      <c r="A178" s="69">
        <v>43011</v>
      </c>
      <c r="B178" s="59" t="s">
        <v>4019</v>
      </c>
      <c r="C178" s="59"/>
      <c r="D178" s="59">
        <v>2500</v>
      </c>
      <c r="E178" s="68">
        <f t="shared" si="4"/>
        <v>10</v>
      </c>
      <c r="F178" s="68" t="s">
        <v>6</v>
      </c>
      <c r="G178" s="59" t="s">
        <v>5926</v>
      </c>
      <c r="H178" s="59"/>
      <c r="I17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9" spans="1:9" ht="15.75" x14ac:dyDescent="0.25">
      <c r="A179" s="83">
        <v>43013</v>
      </c>
      <c r="B179" s="267" t="s">
        <v>4015</v>
      </c>
      <c r="C179" s="59"/>
      <c r="D179" s="59">
        <v>4500</v>
      </c>
      <c r="E179" s="68">
        <f t="shared" si="4"/>
        <v>10</v>
      </c>
      <c r="F179" s="68" t="s">
        <v>1341</v>
      </c>
      <c r="G179" s="59" t="s">
        <v>5821</v>
      </c>
      <c r="H179" s="84" t="s">
        <v>5822</v>
      </c>
      <c r="I17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80" spans="1:9" ht="15.75" hidden="1" x14ac:dyDescent="0.25">
      <c r="A180" s="69">
        <v>43005</v>
      </c>
      <c r="B180" s="59" t="s">
        <v>4013</v>
      </c>
      <c r="C180" s="59"/>
      <c r="D180" s="59">
        <v>3350</v>
      </c>
      <c r="E180" s="68">
        <f t="shared" si="4"/>
        <v>9</v>
      </c>
      <c r="F180" s="68" t="str">
        <f>"Прео"</f>
        <v>Прео</v>
      </c>
      <c r="G180" s="59" t="s">
        <v>5870</v>
      </c>
      <c r="H180" s="59"/>
      <c r="I18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1" spans="1:9" ht="15.75" hidden="1" x14ac:dyDescent="0.25">
      <c r="A181" s="69">
        <v>43010</v>
      </c>
      <c r="B181" s="59" t="s">
        <v>4017</v>
      </c>
      <c r="C181" s="59"/>
      <c r="D181" s="59">
        <v>1300</v>
      </c>
      <c r="E181" s="68">
        <f t="shared" si="4"/>
        <v>10</v>
      </c>
      <c r="F181" s="68" t="s">
        <v>6</v>
      </c>
      <c r="G181" s="59" t="s">
        <v>5927</v>
      </c>
      <c r="H181" s="59"/>
      <c r="I18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2" spans="1:9" ht="15.75" hidden="1" x14ac:dyDescent="0.25">
      <c r="A182" s="69">
        <v>43010</v>
      </c>
      <c r="B182" s="59" t="s">
        <v>5928</v>
      </c>
      <c r="C182" s="59"/>
      <c r="D182" s="59">
        <v>3500</v>
      </c>
      <c r="E182" s="68">
        <f t="shared" si="4"/>
        <v>10</v>
      </c>
      <c r="F182" s="68" t="s">
        <v>6</v>
      </c>
      <c r="G182" s="59"/>
      <c r="H182" s="59"/>
      <c r="I18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3" spans="1:9" ht="15.75" hidden="1" x14ac:dyDescent="0.25">
      <c r="A183" s="69">
        <v>43006</v>
      </c>
      <c r="B183" s="59" t="s">
        <v>4019</v>
      </c>
      <c r="C183" s="59"/>
      <c r="D183" s="59">
        <v>3650</v>
      </c>
      <c r="E183" s="68">
        <f t="shared" si="4"/>
        <v>9</v>
      </c>
      <c r="F183" s="68" t="s">
        <v>6</v>
      </c>
      <c r="G183" s="59" t="s">
        <v>5929</v>
      </c>
      <c r="H183" s="59"/>
      <c r="I18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4" spans="1:9" ht="15.75" hidden="1" x14ac:dyDescent="0.25">
      <c r="A184" s="69">
        <v>43006</v>
      </c>
      <c r="B184" s="59" t="s">
        <v>4019</v>
      </c>
      <c r="C184" s="59"/>
      <c r="D184" s="59">
        <v>3000</v>
      </c>
      <c r="E184" s="68">
        <f t="shared" si="4"/>
        <v>9</v>
      </c>
      <c r="F184" s="68" t="s">
        <v>6</v>
      </c>
      <c r="G184" s="59" t="s">
        <v>5930</v>
      </c>
      <c r="H184" s="59"/>
      <c r="I18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5" spans="1:9" ht="15.75" hidden="1" x14ac:dyDescent="0.25">
      <c r="A185" s="69">
        <v>43006</v>
      </c>
      <c r="B185" s="59" t="s">
        <v>4019</v>
      </c>
      <c r="C185" s="59"/>
      <c r="D185" s="59">
        <v>3650</v>
      </c>
      <c r="E185" s="68">
        <f t="shared" si="4"/>
        <v>9</v>
      </c>
      <c r="F185" s="68" t="s">
        <v>6</v>
      </c>
      <c r="G185" s="59" t="s">
        <v>5212</v>
      </c>
      <c r="H185" s="59"/>
      <c r="I18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6" spans="1:9" ht="15.75" x14ac:dyDescent="0.25">
      <c r="A186" s="83">
        <v>43012</v>
      </c>
      <c r="B186" s="267" t="s">
        <v>4015</v>
      </c>
      <c r="C186" s="59"/>
      <c r="D186" s="59">
        <v>1200</v>
      </c>
      <c r="E186" s="68">
        <f t="shared" si="4"/>
        <v>10</v>
      </c>
      <c r="F186" s="68" t="s">
        <v>1341</v>
      </c>
      <c r="G186" s="59" t="s">
        <v>56</v>
      </c>
      <c r="H186" s="84" t="s">
        <v>4281</v>
      </c>
      <c r="I18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87" spans="1:9" ht="15.75" hidden="1" x14ac:dyDescent="0.25">
      <c r="A187" s="69">
        <v>43006</v>
      </c>
      <c r="B187" s="59" t="s">
        <v>5192</v>
      </c>
      <c r="C187" s="59"/>
      <c r="D187" s="59">
        <v>9600</v>
      </c>
      <c r="E187" s="68">
        <f t="shared" si="4"/>
        <v>9</v>
      </c>
      <c r="F187" s="68" t="s">
        <v>6</v>
      </c>
      <c r="G187" s="59" t="s">
        <v>5931</v>
      </c>
      <c r="H187" s="59"/>
      <c r="I18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8" spans="1:9" ht="15.75" hidden="1" x14ac:dyDescent="0.25">
      <c r="A188" s="69">
        <v>43006</v>
      </c>
      <c r="B188" s="59" t="s">
        <v>5932</v>
      </c>
      <c r="C188" s="59"/>
      <c r="D188" s="59">
        <v>1600</v>
      </c>
      <c r="E188" s="68">
        <f t="shared" si="4"/>
        <v>9</v>
      </c>
      <c r="F188" s="68" t="s">
        <v>6</v>
      </c>
      <c r="G188" s="59" t="s">
        <v>5933</v>
      </c>
      <c r="H188" s="59"/>
      <c r="I18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9" spans="1:9" ht="15.75" hidden="1" x14ac:dyDescent="0.25">
      <c r="A189" s="69">
        <v>43005</v>
      </c>
      <c r="B189" s="59" t="s">
        <v>4027</v>
      </c>
      <c r="C189" s="59"/>
      <c r="D189" s="59">
        <v>1900</v>
      </c>
      <c r="E189" s="68">
        <f t="shared" si="4"/>
        <v>9</v>
      </c>
      <c r="F189" s="68" t="s">
        <v>6</v>
      </c>
      <c r="G189" s="59" t="s">
        <v>5589</v>
      </c>
      <c r="H189" s="59"/>
      <c r="I18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0" spans="1:9" ht="15.75" x14ac:dyDescent="0.25">
      <c r="A190" s="83">
        <v>43010</v>
      </c>
      <c r="B190" s="267" t="s">
        <v>4015</v>
      </c>
      <c r="C190" s="59"/>
      <c r="D190" s="59">
        <v>4000</v>
      </c>
      <c r="E190" s="68">
        <f t="shared" si="4"/>
        <v>10</v>
      </c>
      <c r="F190" s="68" t="s">
        <v>1341</v>
      </c>
      <c r="G190" s="59" t="s">
        <v>4670</v>
      </c>
      <c r="H190" s="84" t="s">
        <v>5485</v>
      </c>
      <c r="I19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91" spans="1:9" ht="15.75" hidden="1" x14ac:dyDescent="0.25">
      <c r="A191" s="83">
        <v>43008</v>
      </c>
      <c r="B191" s="267" t="s">
        <v>4015</v>
      </c>
      <c r="C191" s="59"/>
      <c r="D191" s="59">
        <v>6500</v>
      </c>
      <c r="E191" s="68">
        <f t="shared" si="4"/>
        <v>9</v>
      </c>
      <c r="F191" s="68" t="s">
        <v>1341</v>
      </c>
      <c r="G191" s="59" t="s">
        <v>5818</v>
      </c>
      <c r="H191" s="84" t="s">
        <v>5675</v>
      </c>
      <c r="I19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92" spans="1:9" ht="15.75" hidden="1" x14ac:dyDescent="0.25">
      <c r="A192" s="69">
        <v>43005</v>
      </c>
      <c r="B192" s="59" t="s">
        <v>4027</v>
      </c>
      <c r="C192" s="59"/>
      <c r="D192" s="59">
        <v>1900</v>
      </c>
      <c r="E192" s="68">
        <f t="shared" si="4"/>
        <v>9</v>
      </c>
      <c r="F192" s="68" t="s">
        <v>6</v>
      </c>
      <c r="G192" s="59" t="s">
        <v>5934</v>
      </c>
      <c r="H192" s="59"/>
      <c r="I19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3" spans="1:9" ht="15.75" hidden="1" x14ac:dyDescent="0.25">
      <c r="A193" s="69">
        <v>43005</v>
      </c>
      <c r="B193" s="59" t="s">
        <v>4027</v>
      </c>
      <c r="C193" s="59"/>
      <c r="D193" s="59">
        <v>3400</v>
      </c>
      <c r="E193" s="68">
        <f t="shared" si="4"/>
        <v>9</v>
      </c>
      <c r="F193" s="68" t="s">
        <v>6</v>
      </c>
      <c r="G193" s="59" t="s">
        <v>4329</v>
      </c>
      <c r="H193" s="59"/>
      <c r="I19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4" spans="1:9" ht="15.75" hidden="1" x14ac:dyDescent="0.25">
      <c r="A194" s="69">
        <v>43005</v>
      </c>
      <c r="B194" s="59" t="s">
        <v>4308</v>
      </c>
      <c r="C194" s="59"/>
      <c r="D194" s="59">
        <v>1000</v>
      </c>
      <c r="E194" s="68">
        <f t="shared" ref="E194:E257" si="6">MONTH(A194)</f>
        <v>9</v>
      </c>
      <c r="F194" s="68" t="s">
        <v>6</v>
      </c>
      <c r="G194" s="59" t="s">
        <v>5587</v>
      </c>
      <c r="H194" s="59"/>
      <c r="I19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5" spans="1:9" ht="15.75" hidden="1" x14ac:dyDescent="0.25">
      <c r="A195" s="69">
        <v>43005</v>
      </c>
      <c r="B195" s="59" t="s">
        <v>4308</v>
      </c>
      <c r="C195" s="59"/>
      <c r="D195" s="59">
        <v>1000</v>
      </c>
      <c r="E195" s="68">
        <f t="shared" si="6"/>
        <v>9</v>
      </c>
      <c r="F195" s="68" t="s">
        <v>6</v>
      </c>
      <c r="G195" s="59" t="s">
        <v>5935</v>
      </c>
      <c r="H195" s="59"/>
      <c r="I19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6" spans="1:9" ht="15.75" hidden="1" x14ac:dyDescent="0.25">
      <c r="A196" s="83">
        <v>43007</v>
      </c>
      <c r="B196" s="267" t="s">
        <v>4015</v>
      </c>
      <c r="C196" s="59"/>
      <c r="D196" s="59">
        <v>1000</v>
      </c>
      <c r="E196" s="68">
        <f t="shared" si="6"/>
        <v>9</v>
      </c>
      <c r="F196" s="68" t="s">
        <v>1341</v>
      </c>
      <c r="G196" s="59" t="s">
        <v>4123</v>
      </c>
      <c r="H196" s="84" t="s">
        <v>4562</v>
      </c>
      <c r="I19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97" spans="1:9" ht="15.75" hidden="1" x14ac:dyDescent="0.25">
      <c r="A197" s="83">
        <v>43007</v>
      </c>
      <c r="B197" s="267" t="s">
        <v>4015</v>
      </c>
      <c r="C197" s="59"/>
      <c r="D197" s="59">
        <v>500</v>
      </c>
      <c r="E197" s="68">
        <f t="shared" si="6"/>
        <v>9</v>
      </c>
      <c r="F197" s="68" t="s">
        <v>1341</v>
      </c>
      <c r="G197" s="59" t="s">
        <v>56</v>
      </c>
      <c r="H197" s="84" t="s">
        <v>5492</v>
      </c>
      <c r="I19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98" spans="1:9" ht="15.75" hidden="1" x14ac:dyDescent="0.25">
      <c r="A198" s="69">
        <v>43005</v>
      </c>
      <c r="B198" s="59" t="s">
        <v>4190</v>
      </c>
      <c r="C198" s="59"/>
      <c r="D198" s="59">
        <v>5000</v>
      </c>
      <c r="E198" s="68">
        <f t="shared" si="6"/>
        <v>9</v>
      </c>
      <c r="F198" s="68" t="s">
        <v>6</v>
      </c>
      <c r="G198" s="59" t="s">
        <v>5936</v>
      </c>
      <c r="H198" s="59"/>
      <c r="I19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9" spans="1:9" ht="15.75" hidden="1" x14ac:dyDescent="0.25">
      <c r="A199" s="69">
        <v>43005</v>
      </c>
      <c r="B199" s="59" t="s">
        <v>4013</v>
      </c>
      <c r="C199" s="59"/>
      <c r="D199" s="59">
        <v>3750</v>
      </c>
      <c r="E199" s="68">
        <f t="shared" si="6"/>
        <v>9</v>
      </c>
      <c r="F199" s="68" t="str">
        <f>"Прео"</f>
        <v>Прео</v>
      </c>
      <c r="G199" s="59" t="s">
        <v>5871</v>
      </c>
      <c r="H199" s="59"/>
      <c r="I19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00" spans="1:9" ht="15.75" hidden="1" x14ac:dyDescent="0.25">
      <c r="A200" s="69">
        <v>43005</v>
      </c>
      <c r="B200" s="59" t="s">
        <v>4019</v>
      </c>
      <c r="C200" s="59"/>
      <c r="D200" s="59">
        <v>3000</v>
      </c>
      <c r="E200" s="68">
        <f t="shared" si="6"/>
        <v>9</v>
      </c>
      <c r="F200" s="68" t="s">
        <v>6</v>
      </c>
      <c r="G200" s="59" t="s">
        <v>5937</v>
      </c>
      <c r="H200" s="59"/>
      <c r="I20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01" spans="1:9" ht="15.75" hidden="1" x14ac:dyDescent="0.25">
      <c r="A201" s="69">
        <v>43005</v>
      </c>
      <c r="B201" s="59" t="s">
        <v>4013</v>
      </c>
      <c r="C201" s="59"/>
      <c r="D201" s="59">
        <v>2375</v>
      </c>
      <c r="E201" s="68">
        <f t="shared" si="6"/>
        <v>9</v>
      </c>
      <c r="F201" s="68" t="str">
        <f>"Прео"</f>
        <v>Прео</v>
      </c>
      <c r="G201" s="59" t="s">
        <v>5872</v>
      </c>
      <c r="H201" s="59"/>
      <c r="I20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02" spans="1:9" ht="15.75" hidden="1" x14ac:dyDescent="0.25">
      <c r="A202" s="69">
        <v>43005</v>
      </c>
      <c r="B202" s="59" t="s">
        <v>4013</v>
      </c>
      <c r="C202" s="59"/>
      <c r="D202" s="59">
        <v>2375</v>
      </c>
      <c r="E202" s="68">
        <f t="shared" si="6"/>
        <v>9</v>
      </c>
      <c r="F202" s="68" t="str">
        <f>"Прео"</f>
        <v>Прео</v>
      </c>
      <c r="G202" s="59" t="s">
        <v>5861</v>
      </c>
      <c r="H202" s="59"/>
      <c r="I20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03" spans="1:9" ht="15.75" hidden="1" x14ac:dyDescent="0.25">
      <c r="A203" s="69">
        <v>43005</v>
      </c>
      <c r="B203" s="267" t="s">
        <v>4015</v>
      </c>
      <c r="C203" s="59"/>
      <c r="D203" s="59">
        <v>4000</v>
      </c>
      <c r="E203" s="68">
        <f t="shared" si="6"/>
        <v>9</v>
      </c>
      <c r="F203" s="68" t="s">
        <v>1341</v>
      </c>
      <c r="G203" s="59" t="s">
        <v>4670</v>
      </c>
      <c r="H203" s="84" t="s">
        <v>5500</v>
      </c>
      <c r="I20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04" spans="1:9" ht="15.75" hidden="1" x14ac:dyDescent="0.25">
      <c r="A204" s="69">
        <v>43005</v>
      </c>
      <c r="B204" s="267" t="s">
        <v>4015</v>
      </c>
      <c r="C204" s="59"/>
      <c r="D204" s="59">
        <v>6000</v>
      </c>
      <c r="E204" s="68">
        <f t="shared" si="6"/>
        <v>9</v>
      </c>
      <c r="F204" s="68" t="s">
        <v>1341</v>
      </c>
      <c r="G204" s="59" t="s">
        <v>3633</v>
      </c>
      <c r="H204" s="84" t="s">
        <v>5676</v>
      </c>
      <c r="I20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05" spans="1:9" ht="15.75" hidden="1" x14ac:dyDescent="0.25">
      <c r="A205" s="69">
        <v>43005</v>
      </c>
      <c r="B205" s="59" t="s">
        <v>4013</v>
      </c>
      <c r="C205" s="59"/>
      <c r="D205" s="59">
        <v>3350</v>
      </c>
      <c r="E205" s="68">
        <f t="shared" si="6"/>
        <v>9</v>
      </c>
      <c r="F205" s="68" t="str">
        <f>"Прео"</f>
        <v>Прео</v>
      </c>
      <c r="G205" s="59" t="s">
        <v>5873</v>
      </c>
      <c r="H205" s="59"/>
      <c r="I20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06" spans="1:9" ht="15.75" hidden="1" x14ac:dyDescent="0.25">
      <c r="A206" s="69">
        <v>43002</v>
      </c>
      <c r="B206" s="59" t="s">
        <v>5874</v>
      </c>
      <c r="C206" s="59"/>
      <c r="D206" s="59">
        <v>3500</v>
      </c>
      <c r="E206" s="68">
        <f t="shared" si="6"/>
        <v>9</v>
      </c>
      <c r="F206" s="68" t="str">
        <f>"Прео"</f>
        <v>Прео</v>
      </c>
      <c r="G206" s="59" t="s">
        <v>5875</v>
      </c>
      <c r="H206" s="59"/>
      <c r="I20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07" spans="1:9" ht="15.75" hidden="1" x14ac:dyDescent="0.25">
      <c r="A207" s="266">
        <v>42998</v>
      </c>
      <c r="B207" s="59" t="s">
        <v>4013</v>
      </c>
      <c r="C207" s="267"/>
      <c r="D207" s="267">
        <v>20000</v>
      </c>
      <c r="E207" s="269">
        <f t="shared" si="6"/>
        <v>9</v>
      </c>
      <c r="F207" s="269" t="str">
        <f>"Прео"</f>
        <v>Прео</v>
      </c>
      <c r="G207" s="267" t="s">
        <v>664</v>
      </c>
      <c r="H207" s="267"/>
      <c r="I20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08" spans="1:9" ht="15.75" hidden="1" x14ac:dyDescent="0.25">
      <c r="A208" s="69">
        <v>43005</v>
      </c>
      <c r="B208" s="267" t="s">
        <v>4015</v>
      </c>
      <c r="C208" s="59"/>
      <c r="D208" s="59">
        <v>2750</v>
      </c>
      <c r="E208" s="68">
        <f t="shared" si="6"/>
        <v>9</v>
      </c>
      <c r="F208" s="68" t="s">
        <v>1341</v>
      </c>
      <c r="G208" s="59" t="s">
        <v>5358</v>
      </c>
      <c r="H208" s="84" t="s">
        <v>5482</v>
      </c>
      <c r="I20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09" spans="1:9" ht="15.75" hidden="1" x14ac:dyDescent="0.25">
      <c r="A209" s="83">
        <v>43005</v>
      </c>
      <c r="B209" s="267" t="s">
        <v>4015</v>
      </c>
      <c r="C209" s="84"/>
      <c r="D209" s="84">
        <v>600</v>
      </c>
      <c r="E209" s="135">
        <f t="shared" si="6"/>
        <v>9</v>
      </c>
      <c r="F209" s="68" t="s">
        <v>1341</v>
      </c>
      <c r="G209" s="84" t="s">
        <v>56</v>
      </c>
      <c r="H209" s="84" t="s">
        <v>5801</v>
      </c>
      <c r="I20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0" spans="1:9" ht="15.75" hidden="1" x14ac:dyDescent="0.25">
      <c r="A210" s="83">
        <v>43005</v>
      </c>
      <c r="B210" s="59" t="s">
        <v>5493</v>
      </c>
      <c r="C210" s="59"/>
      <c r="D210" s="59">
        <v>6262</v>
      </c>
      <c r="E210" s="68">
        <f t="shared" si="6"/>
        <v>9</v>
      </c>
      <c r="F210" s="68" t="s">
        <v>1341</v>
      </c>
      <c r="G210" s="59" t="s">
        <v>1859</v>
      </c>
      <c r="H210" s="84" t="s">
        <v>5495</v>
      </c>
      <c r="I21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1" spans="1:9" ht="15.75" hidden="1" x14ac:dyDescent="0.25">
      <c r="A211" s="69">
        <v>43003</v>
      </c>
      <c r="B211" s="262" t="s">
        <v>4016</v>
      </c>
      <c r="C211" s="84"/>
      <c r="D211" s="84">
        <v>8000</v>
      </c>
      <c r="E211" s="135">
        <f t="shared" si="6"/>
        <v>9</v>
      </c>
      <c r="F211" s="68" t="s">
        <v>1341</v>
      </c>
      <c r="G211" s="84" t="s">
        <v>3411</v>
      </c>
      <c r="H211" s="221">
        <v>42979</v>
      </c>
      <c r="I21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2" spans="1:9" ht="15.75" hidden="1" x14ac:dyDescent="0.25">
      <c r="A212" s="266">
        <v>42995</v>
      </c>
      <c r="B212" s="267" t="s">
        <v>4031</v>
      </c>
      <c r="C212" s="267"/>
      <c r="D212" s="267">
        <v>3500</v>
      </c>
      <c r="E212" s="269">
        <f t="shared" si="6"/>
        <v>9</v>
      </c>
      <c r="F212" s="269" t="str">
        <f t="shared" ref="F212:F217" si="7">"Прео"</f>
        <v>Прео</v>
      </c>
      <c r="G212" s="267" t="s">
        <v>5690</v>
      </c>
      <c r="H212" s="267"/>
      <c r="I21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3" spans="1:9" ht="15.75" hidden="1" x14ac:dyDescent="0.25">
      <c r="A213" s="266">
        <v>42992</v>
      </c>
      <c r="B213" s="59" t="s">
        <v>4013</v>
      </c>
      <c r="C213" s="267"/>
      <c r="D213" s="267">
        <v>2250</v>
      </c>
      <c r="E213" s="269">
        <f t="shared" si="6"/>
        <v>9</v>
      </c>
      <c r="F213" s="269" t="str">
        <f t="shared" si="7"/>
        <v>Прео</v>
      </c>
      <c r="G213" s="267" t="s">
        <v>5696</v>
      </c>
      <c r="H213" s="267"/>
      <c r="I21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4" spans="1:9" ht="15.75" hidden="1" x14ac:dyDescent="0.25">
      <c r="A214" s="266">
        <v>42992</v>
      </c>
      <c r="B214" s="59" t="s">
        <v>4013</v>
      </c>
      <c r="C214" s="267"/>
      <c r="D214" s="267">
        <v>2250</v>
      </c>
      <c r="E214" s="269">
        <f t="shared" si="6"/>
        <v>9</v>
      </c>
      <c r="F214" s="269" t="str">
        <f t="shared" si="7"/>
        <v>Прео</v>
      </c>
      <c r="G214" s="267" t="s">
        <v>5697</v>
      </c>
      <c r="H214" s="267"/>
      <c r="I21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5" spans="1:9" ht="15.75" hidden="1" x14ac:dyDescent="0.25">
      <c r="A215" s="266">
        <v>42992</v>
      </c>
      <c r="B215" s="59" t="s">
        <v>4013</v>
      </c>
      <c r="C215" s="267"/>
      <c r="D215" s="267">
        <v>3350</v>
      </c>
      <c r="E215" s="269">
        <f t="shared" si="6"/>
        <v>9</v>
      </c>
      <c r="F215" s="269" t="str">
        <f t="shared" si="7"/>
        <v>Прео</v>
      </c>
      <c r="G215" s="267" t="s">
        <v>5698</v>
      </c>
      <c r="H215" s="267"/>
      <c r="I21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6" spans="1:9" ht="15.75" hidden="1" x14ac:dyDescent="0.25">
      <c r="A216" s="266">
        <v>42992</v>
      </c>
      <c r="B216" s="59" t="s">
        <v>4013</v>
      </c>
      <c r="C216" s="267"/>
      <c r="D216" s="267">
        <v>3350</v>
      </c>
      <c r="E216" s="269">
        <f t="shared" si="6"/>
        <v>9</v>
      </c>
      <c r="F216" s="269" t="str">
        <f t="shared" si="7"/>
        <v>Прео</v>
      </c>
      <c r="G216" s="267" t="s">
        <v>5699</v>
      </c>
      <c r="H216" s="267"/>
      <c r="I21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7" spans="1:9" ht="15.75" hidden="1" x14ac:dyDescent="0.25">
      <c r="A217" s="266">
        <v>42992</v>
      </c>
      <c r="B217" s="59" t="s">
        <v>4013</v>
      </c>
      <c r="C217" s="267"/>
      <c r="D217" s="267">
        <v>3350</v>
      </c>
      <c r="E217" s="269">
        <f t="shared" si="6"/>
        <v>9</v>
      </c>
      <c r="F217" s="269" t="str">
        <f t="shared" si="7"/>
        <v>Прео</v>
      </c>
      <c r="G217" s="267" t="s">
        <v>5700</v>
      </c>
      <c r="H217" s="267"/>
      <c r="I21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8" spans="1:9" ht="15.75" hidden="1" x14ac:dyDescent="0.25">
      <c r="A218" s="266">
        <v>42999</v>
      </c>
      <c r="B218" s="267" t="s">
        <v>4015</v>
      </c>
      <c r="C218" s="267"/>
      <c r="D218" s="267">
        <v>3000</v>
      </c>
      <c r="E218" s="269">
        <f t="shared" si="6"/>
        <v>9</v>
      </c>
      <c r="F218" s="269" t="s">
        <v>1341</v>
      </c>
      <c r="G218" s="267" t="s">
        <v>5673</v>
      </c>
      <c r="H218" s="262" t="s">
        <v>5487</v>
      </c>
      <c r="I21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9" spans="1:9" ht="15.75" hidden="1" x14ac:dyDescent="0.25">
      <c r="A219" s="271">
        <v>42998</v>
      </c>
      <c r="B219" s="267" t="s">
        <v>4015</v>
      </c>
      <c r="C219" s="262"/>
      <c r="D219" s="262">
        <v>4000</v>
      </c>
      <c r="E219" s="268">
        <f t="shared" si="6"/>
        <v>9</v>
      </c>
      <c r="F219" s="269" t="s">
        <v>1341</v>
      </c>
      <c r="G219" s="262" t="s">
        <v>4670</v>
      </c>
      <c r="H219" s="262" t="s">
        <v>5674</v>
      </c>
      <c r="I21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20" spans="1:9" ht="15.75" hidden="1" x14ac:dyDescent="0.25">
      <c r="A220" s="266">
        <v>42998</v>
      </c>
      <c r="B220" s="267" t="s">
        <v>4015</v>
      </c>
      <c r="C220" s="267"/>
      <c r="D220" s="267">
        <v>1200</v>
      </c>
      <c r="E220" s="269">
        <f t="shared" si="6"/>
        <v>9</v>
      </c>
      <c r="F220" s="269" t="s">
        <v>1341</v>
      </c>
      <c r="G220" s="267" t="s">
        <v>56</v>
      </c>
      <c r="H220" s="262" t="s">
        <v>5336</v>
      </c>
      <c r="I22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21" spans="1:9" ht="15.75" hidden="1" x14ac:dyDescent="0.25">
      <c r="A221" s="266">
        <v>42998</v>
      </c>
      <c r="B221" s="267" t="s">
        <v>4015</v>
      </c>
      <c r="C221" s="267"/>
      <c r="D221" s="267">
        <v>500</v>
      </c>
      <c r="E221" s="269">
        <f t="shared" si="6"/>
        <v>9</v>
      </c>
      <c r="F221" s="269" t="s">
        <v>1341</v>
      </c>
      <c r="G221" s="267" t="s">
        <v>5497</v>
      </c>
      <c r="H221" s="262" t="s">
        <v>5674</v>
      </c>
      <c r="I22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22" spans="1:9" ht="15.75" hidden="1" x14ac:dyDescent="0.25">
      <c r="A222" s="266">
        <v>42994</v>
      </c>
      <c r="B222" s="267" t="s">
        <v>4015</v>
      </c>
      <c r="C222" s="267"/>
      <c r="D222" s="267">
        <v>6500</v>
      </c>
      <c r="E222" s="269">
        <f t="shared" si="6"/>
        <v>9</v>
      </c>
      <c r="F222" s="269" t="s">
        <v>1341</v>
      </c>
      <c r="G222" s="267" t="s">
        <v>5675</v>
      </c>
      <c r="H222" s="262" t="s">
        <v>5676</v>
      </c>
      <c r="I22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23" spans="1:9" ht="15.75" hidden="1" x14ac:dyDescent="0.25">
      <c r="A223" s="266">
        <v>42994</v>
      </c>
      <c r="B223" s="267" t="s">
        <v>4015</v>
      </c>
      <c r="C223" s="267"/>
      <c r="D223" s="267">
        <v>4000</v>
      </c>
      <c r="E223" s="269">
        <f t="shared" si="6"/>
        <v>9</v>
      </c>
      <c r="F223" s="269" t="s">
        <v>1341</v>
      </c>
      <c r="G223" s="267" t="s">
        <v>4670</v>
      </c>
      <c r="H223" s="262" t="s">
        <v>5487</v>
      </c>
      <c r="I22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24" spans="1:9" ht="15.75" hidden="1" x14ac:dyDescent="0.25">
      <c r="A224" s="69">
        <v>43004</v>
      </c>
      <c r="B224" s="59" t="s">
        <v>4190</v>
      </c>
      <c r="C224" s="59"/>
      <c r="D224" s="59">
        <v>2750</v>
      </c>
      <c r="E224" s="68">
        <f t="shared" si="6"/>
        <v>9</v>
      </c>
      <c r="F224" s="68" t="s">
        <v>6</v>
      </c>
      <c r="G224" s="59" t="s">
        <v>5938</v>
      </c>
      <c r="H224" s="59"/>
      <c r="I22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25" spans="1:9" ht="15.75" hidden="1" x14ac:dyDescent="0.25">
      <c r="A225" s="69">
        <v>43003</v>
      </c>
      <c r="B225" s="59" t="s">
        <v>4020</v>
      </c>
      <c r="C225" s="59"/>
      <c r="D225" s="59">
        <v>30000</v>
      </c>
      <c r="E225" s="68">
        <f t="shared" si="6"/>
        <v>9</v>
      </c>
      <c r="F225" s="68" t="s">
        <v>6</v>
      </c>
      <c r="G225" s="59" t="s">
        <v>1529</v>
      </c>
      <c r="H225" s="59"/>
      <c r="I22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26" spans="1:9" ht="15.75" hidden="1" x14ac:dyDescent="0.25">
      <c r="A226" s="69">
        <v>43003</v>
      </c>
      <c r="B226" s="59" t="s">
        <v>4306</v>
      </c>
      <c r="C226" s="59"/>
      <c r="D226" s="59">
        <v>10000</v>
      </c>
      <c r="E226" s="68">
        <f t="shared" si="6"/>
        <v>9</v>
      </c>
      <c r="F226" s="68" t="s">
        <v>6</v>
      </c>
      <c r="G226" s="59" t="s">
        <v>1529</v>
      </c>
      <c r="H226" s="59"/>
      <c r="I22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27" spans="1:9" ht="15.75" hidden="1" x14ac:dyDescent="0.25">
      <c r="A227" s="69">
        <v>43003</v>
      </c>
      <c r="B227" s="59" t="s">
        <v>4022</v>
      </c>
      <c r="C227" s="59"/>
      <c r="D227" s="59">
        <v>7000</v>
      </c>
      <c r="E227" s="68">
        <f t="shared" si="6"/>
        <v>9</v>
      </c>
      <c r="F227" s="68" t="s">
        <v>6</v>
      </c>
      <c r="G227" s="59" t="s">
        <v>5939</v>
      </c>
      <c r="H227" s="59"/>
      <c r="I22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28" spans="1:9" ht="15.75" hidden="1" x14ac:dyDescent="0.25">
      <c r="A228" s="69">
        <v>43003</v>
      </c>
      <c r="B228" s="59" t="s">
        <v>4020</v>
      </c>
      <c r="C228" s="59"/>
      <c r="D228" s="59">
        <v>5000</v>
      </c>
      <c r="E228" s="68">
        <f t="shared" si="6"/>
        <v>9</v>
      </c>
      <c r="F228" s="68" t="s">
        <v>6</v>
      </c>
      <c r="G228" s="59" t="s">
        <v>1529</v>
      </c>
      <c r="H228" s="59"/>
      <c r="I22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29" spans="1:9" ht="15.75" hidden="1" x14ac:dyDescent="0.25">
      <c r="A229" s="69">
        <v>43003</v>
      </c>
      <c r="B229" s="59" t="s">
        <v>4023</v>
      </c>
      <c r="C229" s="59"/>
      <c r="D229" s="59">
        <v>7800</v>
      </c>
      <c r="E229" s="68">
        <f t="shared" si="6"/>
        <v>9</v>
      </c>
      <c r="F229" s="68" t="s">
        <v>6</v>
      </c>
      <c r="G229" s="59" t="s">
        <v>5940</v>
      </c>
      <c r="H229" s="59"/>
      <c r="I22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30" spans="1:9" ht="15.75" hidden="1" x14ac:dyDescent="0.25">
      <c r="A230" s="69">
        <v>43003</v>
      </c>
      <c r="B230" s="59" t="s">
        <v>5941</v>
      </c>
      <c r="C230" s="59"/>
      <c r="D230" s="59">
        <v>3500</v>
      </c>
      <c r="E230" s="68">
        <f t="shared" si="6"/>
        <v>9</v>
      </c>
      <c r="F230" s="68" t="s">
        <v>6</v>
      </c>
      <c r="G230" s="59" t="s">
        <v>5942</v>
      </c>
      <c r="H230" s="59"/>
      <c r="I23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31" spans="1:9" ht="15.75" hidden="1" x14ac:dyDescent="0.25">
      <c r="A231" s="266">
        <v>42992</v>
      </c>
      <c r="B231" s="59" t="s">
        <v>4013</v>
      </c>
      <c r="C231" s="267"/>
      <c r="D231" s="267">
        <v>3350</v>
      </c>
      <c r="E231" s="269">
        <f t="shared" si="6"/>
        <v>9</v>
      </c>
      <c r="F231" s="269" t="str">
        <f>"Прео"</f>
        <v>Прео</v>
      </c>
      <c r="G231" s="267" t="s">
        <v>5701</v>
      </c>
      <c r="H231" s="267"/>
      <c r="I23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32" spans="1:9" ht="15.75" hidden="1" x14ac:dyDescent="0.25">
      <c r="A232" s="266">
        <v>42988</v>
      </c>
      <c r="B232" s="267" t="s">
        <v>4031</v>
      </c>
      <c r="C232" s="267"/>
      <c r="D232" s="267">
        <v>3500</v>
      </c>
      <c r="E232" s="269">
        <f t="shared" si="6"/>
        <v>9</v>
      </c>
      <c r="F232" s="269" t="str">
        <f>"Прео"</f>
        <v>Прео</v>
      </c>
      <c r="G232" s="267" t="s">
        <v>5690</v>
      </c>
      <c r="H232" s="267"/>
      <c r="I23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33" spans="1:9" ht="15.75" hidden="1" x14ac:dyDescent="0.25">
      <c r="A233" s="266">
        <v>42994</v>
      </c>
      <c r="B233" s="267" t="s">
        <v>4015</v>
      </c>
      <c r="C233" s="267"/>
      <c r="D233" s="267">
        <v>1200</v>
      </c>
      <c r="E233" s="269">
        <f t="shared" si="6"/>
        <v>9</v>
      </c>
      <c r="F233" s="269" t="s">
        <v>1341</v>
      </c>
      <c r="G233" s="267" t="s">
        <v>56</v>
      </c>
      <c r="H233" s="262" t="s">
        <v>3079</v>
      </c>
      <c r="I23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34" spans="1:9" ht="15.75" hidden="1" x14ac:dyDescent="0.25">
      <c r="A234" s="69">
        <v>43003</v>
      </c>
      <c r="B234" s="59" t="s">
        <v>4023</v>
      </c>
      <c r="C234" s="59"/>
      <c r="D234" s="59">
        <v>32000</v>
      </c>
      <c r="E234" s="68">
        <f t="shared" si="6"/>
        <v>9</v>
      </c>
      <c r="F234" s="68" t="s">
        <v>6</v>
      </c>
      <c r="G234" s="59" t="s">
        <v>1529</v>
      </c>
      <c r="H234" s="59"/>
      <c r="I23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35" spans="1:9" ht="15.75" hidden="1" x14ac:dyDescent="0.25">
      <c r="A235" s="69">
        <v>43003</v>
      </c>
      <c r="B235" s="59" t="s">
        <v>4024</v>
      </c>
      <c r="C235" s="59"/>
      <c r="D235" s="59">
        <v>19540</v>
      </c>
      <c r="E235" s="68">
        <f t="shared" si="6"/>
        <v>9</v>
      </c>
      <c r="F235" s="68" t="s">
        <v>6</v>
      </c>
      <c r="G235" s="59" t="s">
        <v>5943</v>
      </c>
      <c r="H235" s="59"/>
      <c r="I23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36" spans="1:9" ht="15.75" hidden="1" x14ac:dyDescent="0.25">
      <c r="A236" s="69">
        <v>43003</v>
      </c>
      <c r="B236" s="59" t="s">
        <v>4019</v>
      </c>
      <c r="C236" s="59"/>
      <c r="D236" s="59">
        <v>3000</v>
      </c>
      <c r="E236" s="68">
        <f t="shared" si="6"/>
        <v>9</v>
      </c>
      <c r="F236" s="68" t="s">
        <v>6</v>
      </c>
      <c r="G236" s="59" t="s">
        <v>5944</v>
      </c>
      <c r="H236" s="59"/>
      <c r="I23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37" spans="1:9" ht="15.75" hidden="1" x14ac:dyDescent="0.25">
      <c r="A237" s="271">
        <v>42993</v>
      </c>
      <c r="B237" s="267" t="s">
        <v>4015</v>
      </c>
      <c r="C237" s="262"/>
      <c r="D237" s="262">
        <v>1500</v>
      </c>
      <c r="E237" s="268">
        <f t="shared" si="6"/>
        <v>9</v>
      </c>
      <c r="F237" s="269" t="s">
        <v>1341</v>
      </c>
      <c r="G237" s="262" t="s">
        <v>5498</v>
      </c>
      <c r="H237" s="262" t="s">
        <v>5668</v>
      </c>
      <c r="I23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38" spans="1:9" ht="15.75" hidden="1" x14ac:dyDescent="0.25">
      <c r="A238" s="266">
        <v>42992</v>
      </c>
      <c r="B238" s="267" t="s">
        <v>4015</v>
      </c>
      <c r="C238" s="267"/>
      <c r="D238" s="267">
        <v>2750</v>
      </c>
      <c r="E238" s="269">
        <f t="shared" si="6"/>
        <v>9</v>
      </c>
      <c r="F238" s="269" t="s">
        <v>1341</v>
      </c>
      <c r="G238" s="267" t="s">
        <v>5481</v>
      </c>
      <c r="H238" s="262" t="s">
        <v>5669</v>
      </c>
      <c r="I23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39" spans="1:9" ht="15.75" hidden="1" x14ac:dyDescent="0.25">
      <c r="A239" s="69">
        <v>43003</v>
      </c>
      <c r="B239" s="59" t="s">
        <v>4019</v>
      </c>
      <c r="C239" s="59"/>
      <c r="D239" s="59">
        <v>2300</v>
      </c>
      <c r="E239" s="68">
        <f t="shared" si="6"/>
        <v>9</v>
      </c>
      <c r="F239" s="68" t="s">
        <v>6</v>
      </c>
      <c r="G239" s="59" t="s">
        <v>5945</v>
      </c>
      <c r="H239" s="59"/>
      <c r="I23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40" spans="1:9" ht="15.75" hidden="1" x14ac:dyDescent="0.25">
      <c r="A240" s="69">
        <v>43003</v>
      </c>
      <c r="B240" s="59" t="s">
        <v>4190</v>
      </c>
      <c r="C240" s="59"/>
      <c r="D240" s="59">
        <v>3650</v>
      </c>
      <c r="E240" s="68">
        <f t="shared" si="6"/>
        <v>9</v>
      </c>
      <c r="F240" s="68" t="s">
        <v>6</v>
      </c>
      <c r="G240" s="59" t="s">
        <v>4982</v>
      </c>
      <c r="H240" s="59"/>
      <c r="I24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41" spans="1:9" ht="15.75" hidden="1" x14ac:dyDescent="0.25">
      <c r="A241" s="69">
        <v>43003</v>
      </c>
      <c r="B241" s="59" t="s">
        <v>4019</v>
      </c>
      <c r="C241" s="59"/>
      <c r="D241" s="59">
        <v>5000</v>
      </c>
      <c r="E241" s="68">
        <f t="shared" si="6"/>
        <v>9</v>
      </c>
      <c r="F241" s="68" t="s">
        <v>6</v>
      </c>
      <c r="G241" s="59" t="s">
        <v>5946</v>
      </c>
      <c r="H241" s="59"/>
      <c r="I24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42" spans="1:9" ht="15.75" hidden="1" x14ac:dyDescent="0.25">
      <c r="A242" s="69">
        <v>43000</v>
      </c>
      <c r="B242" s="59" t="s">
        <v>4019</v>
      </c>
      <c r="C242" s="59"/>
      <c r="D242" s="59">
        <v>500</v>
      </c>
      <c r="E242" s="68">
        <f t="shared" si="6"/>
        <v>9</v>
      </c>
      <c r="F242" s="68" t="s">
        <v>6</v>
      </c>
      <c r="G242" s="59" t="s">
        <v>5947</v>
      </c>
      <c r="H242" s="59"/>
      <c r="I24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43" spans="1:9" ht="15.75" hidden="1" x14ac:dyDescent="0.25">
      <c r="A243" s="69">
        <v>43000</v>
      </c>
      <c r="B243" s="59" t="s">
        <v>4019</v>
      </c>
      <c r="C243" s="59"/>
      <c r="D243" s="59">
        <v>500</v>
      </c>
      <c r="E243" s="68">
        <f t="shared" si="6"/>
        <v>9</v>
      </c>
      <c r="F243" s="68" t="s">
        <v>6</v>
      </c>
      <c r="G243" s="59" t="s">
        <v>5948</v>
      </c>
      <c r="H243" s="59"/>
      <c r="I24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44" spans="1:9" ht="15.75" hidden="1" x14ac:dyDescent="0.25">
      <c r="A244" s="69">
        <v>42999</v>
      </c>
      <c r="B244" s="59" t="s">
        <v>4308</v>
      </c>
      <c r="C244" s="59"/>
      <c r="D244" s="59">
        <v>1500</v>
      </c>
      <c r="E244" s="68">
        <f t="shared" si="6"/>
        <v>9</v>
      </c>
      <c r="F244" s="68" t="s">
        <v>6</v>
      </c>
      <c r="G244" s="59" t="s">
        <v>5949</v>
      </c>
      <c r="H244" s="59"/>
      <c r="I24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45" spans="1:9" ht="15.75" hidden="1" x14ac:dyDescent="0.25">
      <c r="A245" s="69">
        <v>42999</v>
      </c>
      <c r="B245" s="59" t="s">
        <v>4027</v>
      </c>
      <c r="C245" s="59"/>
      <c r="D245" s="59">
        <v>21870</v>
      </c>
      <c r="E245" s="68">
        <f t="shared" si="6"/>
        <v>9</v>
      </c>
      <c r="F245" s="68" t="s">
        <v>6</v>
      </c>
      <c r="G245" s="59" t="s">
        <v>5939</v>
      </c>
      <c r="H245" s="59"/>
      <c r="I24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46" spans="1:9" ht="15.75" hidden="1" x14ac:dyDescent="0.25">
      <c r="A246" s="69">
        <v>42998</v>
      </c>
      <c r="B246" s="59" t="s">
        <v>4306</v>
      </c>
      <c r="C246" s="59"/>
      <c r="D246" s="59">
        <v>1000</v>
      </c>
      <c r="E246" s="68">
        <f t="shared" si="6"/>
        <v>9</v>
      </c>
      <c r="F246" s="68" t="s">
        <v>6</v>
      </c>
      <c r="G246" s="59" t="s">
        <v>5950</v>
      </c>
      <c r="H246" s="59"/>
      <c r="I24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47" spans="1:9" ht="15.75" hidden="1" x14ac:dyDescent="0.25">
      <c r="A247" s="266">
        <v>42991</v>
      </c>
      <c r="B247" s="267" t="s">
        <v>4028</v>
      </c>
      <c r="C247" s="267"/>
      <c r="D247" s="267">
        <v>50500</v>
      </c>
      <c r="E247" s="268">
        <f t="shared" si="6"/>
        <v>9</v>
      </c>
      <c r="F247" s="269" t="s">
        <v>1341</v>
      </c>
      <c r="G247" s="267"/>
      <c r="H247" s="267"/>
      <c r="I24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48" spans="1:9" ht="15.75" hidden="1" x14ac:dyDescent="0.25">
      <c r="A248" s="271">
        <v>42991</v>
      </c>
      <c r="B248" s="267" t="s">
        <v>4015</v>
      </c>
      <c r="C248" s="262"/>
      <c r="D248" s="262">
        <v>4500</v>
      </c>
      <c r="E248" s="268">
        <f t="shared" si="6"/>
        <v>9</v>
      </c>
      <c r="F248" s="269" t="s">
        <v>1341</v>
      </c>
      <c r="G248" s="262" t="s">
        <v>5477</v>
      </c>
      <c r="H248" s="262" t="s">
        <v>5455</v>
      </c>
      <c r="I24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49" spans="1:9" ht="15.75" hidden="1" x14ac:dyDescent="0.25">
      <c r="A249" s="69">
        <v>42998</v>
      </c>
      <c r="B249" s="59" t="s">
        <v>4019</v>
      </c>
      <c r="C249" s="59"/>
      <c r="D249" s="59">
        <v>3000</v>
      </c>
      <c r="E249" s="68">
        <f t="shared" si="6"/>
        <v>9</v>
      </c>
      <c r="F249" s="68" t="s">
        <v>6</v>
      </c>
      <c r="G249" s="59" t="s">
        <v>5951</v>
      </c>
      <c r="H249" s="59"/>
      <c r="I24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50" spans="1:9" ht="15.75" hidden="1" x14ac:dyDescent="0.25">
      <c r="A250" s="69">
        <v>42998</v>
      </c>
      <c r="B250" s="59" t="s">
        <v>4019</v>
      </c>
      <c r="C250" s="59"/>
      <c r="D250" s="59">
        <v>3000</v>
      </c>
      <c r="E250" s="68">
        <f t="shared" si="6"/>
        <v>9</v>
      </c>
      <c r="F250" s="68" t="s">
        <v>6</v>
      </c>
      <c r="G250" s="59" t="s">
        <v>5952</v>
      </c>
      <c r="H250" s="59"/>
      <c r="I25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51" spans="1:9" ht="15.75" hidden="1" x14ac:dyDescent="0.25">
      <c r="A251" s="69">
        <v>42998</v>
      </c>
      <c r="B251" s="59" t="s">
        <v>4019</v>
      </c>
      <c r="C251" s="59"/>
      <c r="D251" s="59">
        <v>3000</v>
      </c>
      <c r="E251" s="68">
        <f t="shared" si="6"/>
        <v>9</v>
      </c>
      <c r="F251" s="68" t="s">
        <v>6</v>
      </c>
      <c r="G251" s="59" t="s">
        <v>5953</v>
      </c>
      <c r="H251" s="59"/>
      <c r="I25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52" spans="1:9" ht="15.75" hidden="1" x14ac:dyDescent="0.25">
      <c r="A252" s="69">
        <v>42998</v>
      </c>
      <c r="B252" s="59" t="s">
        <v>4027</v>
      </c>
      <c r="C252" s="59"/>
      <c r="D252" s="59">
        <v>1000</v>
      </c>
      <c r="E252" s="68">
        <f t="shared" si="6"/>
        <v>9</v>
      </c>
      <c r="F252" s="68" t="s">
        <v>6</v>
      </c>
      <c r="G252" s="59" t="s">
        <v>5587</v>
      </c>
      <c r="H252" s="59"/>
      <c r="I25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53" spans="1:9" ht="15.75" hidden="1" x14ac:dyDescent="0.25">
      <c r="A253" s="69">
        <v>42997</v>
      </c>
      <c r="B253" s="59" t="s">
        <v>4019</v>
      </c>
      <c r="C253" s="59"/>
      <c r="D253" s="59">
        <v>3000</v>
      </c>
      <c r="E253" s="68">
        <f t="shared" si="6"/>
        <v>9</v>
      </c>
      <c r="F253" s="68" t="s">
        <v>6</v>
      </c>
      <c r="G253" s="59" t="s">
        <v>5912</v>
      </c>
      <c r="H253" s="59"/>
      <c r="I25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54" spans="1:9" ht="15.75" hidden="1" x14ac:dyDescent="0.25">
      <c r="A254" s="69">
        <v>42997</v>
      </c>
      <c r="B254" s="59" t="s">
        <v>4022</v>
      </c>
      <c r="C254" s="59"/>
      <c r="D254" s="59">
        <v>240</v>
      </c>
      <c r="E254" s="68">
        <f t="shared" si="6"/>
        <v>9</v>
      </c>
      <c r="F254" s="68" t="s">
        <v>6</v>
      </c>
      <c r="G254" s="59" t="s">
        <v>5718</v>
      </c>
      <c r="H254" s="59"/>
      <c r="I25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55" spans="1:9" ht="15.75" hidden="1" x14ac:dyDescent="0.25">
      <c r="A255" s="69">
        <v>42997</v>
      </c>
      <c r="B255" s="59" t="s">
        <v>4022</v>
      </c>
      <c r="C255" s="59"/>
      <c r="D255" s="59">
        <v>480</v>
      </c>
      <c r="E255" s="68">
        <f t="shared" si="6"/>
        <v>9</v>
      </c>
      <c r="F255" s="68" t="s">
        <v>6</v>
      </c>
      <c r="G255" s="59" t="s">
        <v>5954</v>
      </c>
      <c r="H255" s="59"/>
      <c r="I25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56" spans="1:9" ht="15.75" hidden="1" x14ac:dyDescent="0.25">
      <c r="A256" s="69">
        <v>42997</v>
      </c>
      <c r="B256" s="59" t="s">
        <v>4022</v>
      </c>
      <c r="C256" s="59"/>
      <c r="D256" s="59">
        <v>180</v>
      </c>
      <c r="E256" s="68">
        <f t="shared" si="6"/>
        <v>9</v>
      </c>
      <c r="F256" s="68" t="s">
        <v>6</v>
      </c>
      <c r="G256" s="59" t="s">
        <v>5955</v>
      </c>
      <c r="H256" s="59"/>
      <c r="I25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57" spans="1:9" ht="15.75" hidden="1" x14ac:dyDescent="0.25">
      <c r="A257" s="69">
        <v>42997</v>
      </c>
      <c r="B257" s="59" t="s">
        <v>4027</v>
      </c>
      <c r="C257" s="59"/>
      <c r="D257" s="59">
        <v>1500</v>
      </c>
      <c r="E257" s="68">
        <f t="shared" si="6"/>
        <v>9</v>
      </c>
      <c r="F257" s="68" t="s">
        <v>6</v>
      </c>
      <c r="G257" s="59" t="s">
        <v>5935</v>
      </c>
      <c r="H257" s="59"/>
      <c r="I25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58" spans="1:9" ht="15.75" hidden="1" x14ac:dyDescent="0.25">
      <c r="A258" s="266">
        <v>42983</v>
      </c>
      <c r="B258" s="59" t="s">
        <v>4013</v>
      </c>
      <c r="C258" s="267"/>
      <c r="D258" s="267">
        <v>20000</v>
      </c>
      <c r="E258" s="269">
        <f t="shared" ref="E258:E321" si="8">MONTH(A258)</f>
        <v>9</v>
      </c>
      <c r="F258" s="269" t="str">
        <f>"Прео"</f>
        <v>Прео</v>
      </c>
      <c r="G258" s="267" t="s">
        <v>617</v>
      </c>
      <c r="H258" s="267"/>
      <c r="I25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59" spans="1:9" ht="15.75" hidden="1" x14ac:dyDescent="0.25">
      <c r="A259" s="266">
        <v>42981</v>
      </c>
      <c r="B259" s="267" t="s">
        <v>5536</v>
      </c>
      <c r="C259" s="267"/>
      <c r="D259" s="267">
        <v>1800</v>
      </c>
      <c r="E259" s="269">
        <f t="shared" si="8"/>
        <v>9</v>
      </c>
      <c r="F259" s="269" t="str">
        <f>"Прео"</f>
        <v>Прео</v>
      </c>
      <c r="G259" s="267" t="s">
        <v>5537</v>
      </c>
      <c r="H259" s="267"/>
      <c r="I25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60" spans="1:9" ht="15.75" hidden="1" x14ac:dyDescent="0.25">
      <c r="A260" s="69">
        <v>42997</v>
      </c>
      <c r="B260" s="59" t="s">
        <v>4017</v>
      </c>
      <c r="C260" s="59"/>
      <c r="D260" s="59">
        <v>1300</v>
      </c>
      <c r="E260" s="68">
        <f t="shared" si="8"/>
        <v>9</v>
      </c>
      <c r="F260" s="68" t="s">
        <v>6</v>
      </c>
      <c r="G260" s="59" t="s">
        <v>5956</v>
      </c>
      <c r="H260" s="59"/>
      <c r="I26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61" spans="1:9" ht="15.75" hidden="1" x14ac:dyDescent="0.25">
      <c r="A261" s="69">
        <v>42997</v>
      </c>
      <c r="B261" s="59" t="s">
        <v>4017</v>
      </c>
      <c r="C261" s="59"/>
      <c r="D261" s="59">
        <v>1700</v>
      </c>
      <c r="E261" s="68">
        <f t="shared" si="8"/>
        <v>9</v>
      </c>
      <c r="F261" s="68" t="s">
        <v>6</v>
      </c>
      <c r="G261" s="59" t="s">
        <v>5957</v>
      </c>
      <c r="H261" s="59"/>
      <c r="I26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62" spans="1:9" ht="15.75" hidden="1" x14ac:dyDescent="0.25">
      <c r="A262" s="69">
        <v>42997</v>
      </c>
      <c r="B262" s="59" t="s">
        <v>4017</v>
      </c>
      <c r="C262" s="59"/>
      <c r="D262" s="59">
        <v>2500</v>
      </c>
      <c r="E262" s="68">
        <f t="shared" si="8"/>
        <v>9</v>
      </c>
      <c r="F262" s="68" t="s">
        <v>6</v>
      </c>
      <c r="G262" s="59" t="s">
        <v>5958</v>
      </c>
      <c r="H262" s="59"/>
      <c r="I26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63" spans="1:9" ht="15.75" hidden="1" x14ac:dyDescent="0.25">
      <c r="A263" s="266">
        <v>42991</v>
      </c>
      <c r="B263" s="267" t="s">
        <v>4015</v>
      </c>
      <c r="C263" s="267"/>
      <c r="D263" s="267">
        <v>2000</v>
      </c>
      <c r="E263" s="269">
        <f t="shared" si="8"/>
        <v>9</v>
      </c>
      <c r="F263" s="269" t="s">
        <v>1341</v>
      </c>
      <c r="G263" s="267" t="s">
        <v>3406</v>
      </c>
      <c r="H263" s="262" t="s">
        <v>5442</v>
      </c>
      <c r="I26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64" spans="1:9" ht="15.75" hidden="1" x14ac:dyDescent="0.25">
      <c r="A264" s="271">
        <v>42990</v>
      </c>
      <c r="B264" s="267" t="s">
        <v>4015</v>
      </c>
      <c r="C264" s="262"/>
      <c r="D264" s="262">
        <v>4000</v>
      </c>
      <c r="E264" s="268">
        <f t="shared" si="8"/>
        <v>9</v>
      </c>
      <c r="F264" s="269" t="s">
        <v>1341</v>
      </c>
      <c r="G264" s="267" t="s">
        <v>5677</v>
      </c>
      <c r="H264" s="262" t="s">
        <v>5480</v>
      </c>
      <c r="I26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65" spans="1:9" ht="15.75" hidden="1" x14ac:dyDescent="0.25">
      <c r="A265" s="69">
        <v>42997</v>
      </c>
      <c r="B265" s="59" t="s">
        <v>4190</v>
      </c>
      <c r="C265" s="59"/>
      <c r="D265" s="59">
        <v>5000</v>
      </c>
      <c r="E265" s="68">
        <f t="shared" si="8"/>
        <v>9</v>
      </c>
      <c r="F265" s="68" t="s">
        <v>6</v>
      </c>
      <c r="G265" s="59" t="s">
        <v>5959</v>
      </c>
      <c r="H265" s="59"/>
      <c r="I26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66" spans="1:9" ht="15.75" hidden="1" x14ac:dyDescent="0.25">
      <c r="A266" s="69">
        <v>42997</v>
      </c>
      <c r="B266" s="59" t="s">
        <v>4017</v>
      </c>
      <c r="C266" s="59"/>
      <c r="D266" s="59">
        <v>15000</v>
      </c>
      <c r="E266" s="68">
        <f t="shared" si="8"/>
        <v>9</v>
      </c>
      <c r="F266" s="68" t="s">
        <v>6</v>
      </c>
      <c r="G266" s="59" t="s">
        <v>5943</v>
      </c>
      <c r="H266" s="59"/>
      <c r="I26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67" spans="1:9" ht="15.75" hidden="1" x14ac:dyDescent="0.25">
      <c r="A267" s="266">
        <v>42988</v>
      </c>
      <c r="B267" s="262" t="s">
        <v>4016</v>
      </c>
      <c r="C267" s="267"/>
      <c r="D267" s="267">
        <v>8000</v>
      </c>
      <c r="E267" s="269">
        <f t="shared" si="8"/>
        <v>9</v>
      </c>
      <c r="F267" s="269" t="s">
        <v>1341</v>
      </c>
      <c r="G267" s="267" t="s">
        <v>664</v>
      </c>
      <c r="H267" s="272">
        <v>42948</v>
      </c>
      <c r="I26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68" spans="1:9" ht="15.75" hidden="1" x14ac:dyDescent="0.25">
      <c r="A268" s="69">
        <v>42996</v>
      </c>
      <c r="B268" s="59" t="s">
        <v>4019</v>
      </c>
      <c r="C268" s="59"/>
      <c r="D268" s="59">
        <v>1500</v>
      </c>
      <c r="E268" s="68">
        <f t="shared" si="8"/>
        <v>9</v>
      </c>
      <c r="F268" s="68" t="s">
        <v>6</v>
      </c>
      <c r="G268" s="59" t="s">
        <v>5175</v>
      </c>
      <c r="H268" s="59"/>
      <c r="I26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69" spans="1:9" ht="15.75" hidden="1" x14ac:dyDescent="0.25">
      <c r="A269" s="69">
        <v>42996</v>
      </c>
      <c r="B269" s="59" t="s">
        <v>4190</v>
      </c>
      <c r="C269" s="59"/>
      <c r="D269" s="59">
        <v>2750</v>
      </c>
      <c r="E269" s="68">
        <f t="shared" si="8"/>
        <v>9</v>
      </c>
      <c r="F269" s="68" t="s">
        <v>6</v>
      </c>
      <c r="G269" s="59" t="s">
        <v>5960</v>
      </c>
      <c r="H269" s="59"/>
      <c r="I26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70" spans="1:9" ht="15.75" hidden="1" x14ac:dyDescent="0.25">
      <c r="A270" s="266">
        <v>42986</v>
      </c>
      <c r="B270" s="267" t="s">
        <v>4015</v>
      </c>
      <c r="C270" s="267"/>
      <c r="D270" s="267">
        <v>2750</v>
      </c>
      <c r="E270" s="269">
        <f t="shared" si="8"/>
        <v>9</v>
      </c>
      <c r="F270" s="269" t="s">
        <v>1341</v>
      </c>
      <c r="G270" s="267" t="s">
        <v>5358</v>
      </c>
      <c r="H270" s="262" t="s">
        <v>5488</v>
      </c>
      <c r="I27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71" spans="1:9" ht="15.75" hidden="1" x14ac:dyDescent="0.25">
      <c r="A271" s="266">
        <v>42985</v>
      </c>
      <c r="B271" s="267" t="s">
        <v>4015</v>
      </c>
      <c r="C271" s="267"/>
      <c r="D271" s="267">
        <v>4500</v>
      </c>
      <c r="E271" s="269">
        <f t="shared" si="8"/>
        <v>9</v>
      </c>
      <c r="F271" s="269" t="s">
        <v>1341</v>
      </c>
      <c r="G271" s="267" t="s">
        <v>5477</v>
      </c>
      <c r="H271" s="262" t="s">
        <v>5478</v>
      </c>
      <c r="I27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72" spans="1:9" ht="15.75" hidden="1" x14ac:dyDescent="0.25">
      <c r="A272" s="266">
        <v>42985</v>
      </c>
      <c r="B272" s="267" t="s">
        <v>4015</v>
      </c>
      <c r="C272" s="267"/>
      <c r="D272" s="267">
        <v>500</v>
      </c>
      <c r="E272" s="269">
        <f t="shared" si="8"/>
        <v>9</v>
      </c>
      <c r="F272" s="269" t="s">
        <v>1341</v>
      </c>
      <c r="G272" s="267" t="s">
        <v>56</v>
      </c>
      <c r="H272" s="262" t="s">
        <v>4471</v>
      </c>
      <c r="I27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73" spans="1:9" ht="15.75" hidden="1" x14ac:dyDescent="0.25">
      <c r="A273" s="69">
        <v>42996</v>
      </c>
      <c r="B273" s="59" t="s">
        <v>4190</v>
      </c>
      <c r="C273" s="59"/>
      <c r="D273" s="59">
        <v>1000</v>
      </c>
      <c r="E273" s="68">
        <f t="shared" si="8"/>
        <v>9</v>
      </c>
      <c r="F273" s="68" t="s">
        <v>6</v>
      </c>
      <c r="G273" s="59" t="s">
        <v>5961</v>
      </c>
      <c r="H273" s="59"/>
      <c r="I27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74" spans="1:9" ht="15.75" hidden="1" x14ac:dyDescent="0.25">
      <c r="A274" s="69">
        <v>42996</v>
      </c>
      <c r="B274" s="59" t="s">
        <v>4190</v>
      </c>
      <c r="C274" s="59"/>
      <c r="D274" s="59">
        <v>5000</v>
      </c>
      <c r="E274" s="68">
        <f t="shared" si="8"/>
        <v>9</v>
      </c>
      <c r="F274" s="68" t="s">
        <v>6</v>
      </c>
      <c r="G274" s="59" t="s">
        <v>5919</v>
      </c>
      <c r="H274" s="59"/>
      <c r="I27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75" spans="1:9" ht="15.75" hidden="1" x14ac:dyDescent="0.25">
      <c r="A275" s="69">
        <v>42996</v>
      </c>
      <c r="B275" s="59" t="s">
        <v>4019</v>
      </c>
      <c r="C275" s="59"/>
      <c r="D275" s="59">
        <v>5000</v>
      </c>
      <c r="E275" s="68">
        <f t="shared" si="8"/>
        <v>9</v>
      </c>
      <c r="F275" s="68" t="s">
        <v>6</v>
      </c>
      <c r="G275" s="59" t="s">
        <v>5212</v>
      </c>
      <c r="H275" s="59"/>
      <c r="I27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76" spans="1:9" ht="15.75" hidden="1" x14ac:dyDescent="0.25">
      <c r="A276" s="69">
        <v>42996</v>
      </c>
      <c r="B276" s="59" t="s">
        <v>4019</v>
      </c>
      <c r="C276" s="59"/>
      <c r="D276" s="59">
        <v>1500</v>
      </c>
      <c r="E276" s="68">
        <f t="shared" si="8"/>
        <v>9</v>
      </c>
      <c r="F276" s="68" t="s">
        <v>6</v>
      </c>
      <c r="G276" s="59" t="s">
        <v>2167</v>
      </c>
      <c r="H276" s="59"/>
      <c r="I27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77" spans="1:9" ht="15.75" hidden="1" x14ac:dyDescent="0.25">
      <c r="A277" s="266">
        <v>42991</v>
      </c>
      <c r="B277" s="267" t="s">
        <v>4027</v>
      </c>
      <c r="C277" s="267"/>
      <c r="D277" s="267">
        <v>500</v>
      </c>
      <c r="E277" s="269">
        <f t="shared" si="8"/>
        <v>9</v>
      </c>
      <c r="F277" s="269" t="s">
        <v>6</v>
      </c>
      <c r="G277" s="267" t="s">
        <v>5587</v>
      </c>
      <c r="H277" s="267"/>
      <c r="I27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78" spans="1:9" ht="15.75" hidden="1" x14ac:dyDescent="0.25">
      <c r="A278" s="266">
        <v>42980</v>
      </c>
      <c r="B278" s="267" t="s">
        <v>5536</v>
      </c>
      <c r="C278" s="267"/>
      <c r="D278" s="267">
        <v>1700</v>
      </c>
      <c r="E278" s="269">
        <f t="shared" si="8"/>
        <v>9</v>
      </c>
      <c r="F278" s="269" t="str">
        <f>"Прео"</f>
        <v>Прео</v>
      </c>
      <c r="G278" s="267" t="s">
        <v>5537</v>
      </c>
      <c r="H278" s="267"/>
      <c r="I27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79" spans="1:9" ht="15.75" hidden="1" x14ac:dyDescent="0.25">
      <c r="A279" s="266">
        <v>42991</v>
      </c>
      <c r="B279" s="267" t="s">
        <v>4019</v>
      </c>
      <c r="C279" s="267"/>
      <c r="D279" s="267">
        <v>5000</v>
      </c>
      <c r="E279" s="269">
        <f t="shared" si="8"/>
        <v>9</v>
      </c>
      <c r="F279" s="269" t="s">
        <v>6</v>
      </c>
      <c r="G279" s="267" t="s">
        <v>5712</v>
      </c>
      <c r="H279" s="267"/>
      <c r="I27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80" spans="1:9" ht="15.75" hidden="1" x14ac:dyDescent="0.25">
      <c r="A280" s="266">
        <v>42991</v>
      </c>
      <c r="B280" s="267" t="s">
        <v>4019</v>
      </c>
      <c r="C280" s="267"/>
      <c r="D280" s="267">
        <v>1600</v>
      </c>
      <c r="E280" s="269">
        <f t="shared" si="8"/>
        <v>9</v>
      </c>
      <c r="F280" s="269" t="s">
        <v>6</v>
      </c>
      <c r="G280" s="267" t="s">
        <v>5596</v>
      </c>
      <c r="H280" s="267"/>
      <c r="I28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81" spans="1:9" ht="15.75" hidden="1" x14ac:dyDescent="0.25">
      <c r="A281" s="266">
        <v>42991</v>
      </c>
      <c r="B281" s="267" t="s">
        <v>4019</v>
      </c>
      <c r="C281" s="267"/>
      <c r="D281" s="267">
        <v>1600</v>
      </c>
      <c r="E281" s="269">
        <f t="shared" si="8"/>
        <v>9</v>
      </c>
      <c r="F281" s="269" t="s">
        <v>6</v>
      </c>
      <c r="G281" s="267" t="s">
        <v>5157</v>
      </c>
      <c r="H281" s="267"/>
      <c r="I28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82" spans="1:9" ht="15.75" hidden="1" x14ac:dyDescent="0.25">
      <c r="A282" s="266">
        <v>42991</v>
      </c>
      <c r="B282" s="267" t="s">
        <v>4019</v>
      </c>
      <c r="C282" s="267"/>
      <c r="D282" s="267">
        <v>2000</v>
      </c>
      <c r="E282" s="269">
        <f t="shared" si="8"/>
        <v>9</v>
      </c>
      <c r="F282" s="269" t="s">
        <v>6</v>
      </c>
      <c r="G282" s="267" t="s">
        <v>5713</v>
      </c>
      <c r="H282" s="267"/>
      <c r="I28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83" spans="1:9" ht="15.75" hidden="1" x14ac:dyDescent="0.25">
      <c r="A283" s="266">
        <v>42989</v>
      </c>
      <c r="B283" s="267" t="s">
        <v>4019</v>
      </c>
      <c r="C283" s="267"/>
      <c r="D283" s="267">
        <v>1500</v>
      </c>
      <c r="E283" s="269">
        <f t="shared" si="8"/>
        <v>9</v>
      </c>
      <c r="F283" s="269" t="s">
        <v>6</v>
      </c>
      <c r="G283" s="267" t="s">
        <v>4501</v>
      </c>
      <c r="H283" s="267"/>
      <c r="I28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84" spans="1:9" ht="15.75" hidden="1" x14ac:dyDescent="0.25">
      <c r="A284" s="266">
        <v>42989</v>
      </c>
      <c r="B284" s="267" t="s">
        <v>4019</v>
      </c>
      <c r="C284" s="267"/>
      <c r="D284" s="267">
        <v>3000</v>
      </c>
      <c r="E284" s="269">
        <f t="shared" si="8"/>
        <v>9</v>
      </c>
      <c r="F284" s="269" t="s">
        <v>6</v>
      </c>
      <c r="G284" s="267" t="s">
        <v>5714</v>
      </c>
      <c r="H284" s="267"/>
      <c r="I28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85" spans="1:9" ht="15.75" hidden="1" x14ac:dyDescent="0.25">
      <c r="A285" s="266">
        <v>42989</v>
      </c>
      <c r="B285" s="267" t="s">
        <v>4019</v>
      </c>
      <c r="C285" s="267"/>
      <c r="D285" s="267">
        <v>3000</v>
      </c>
      <c r="E285" s="269">
        <f t="shared" si="8"/>
        <v>9</v>
      </c>
      <c r="F285" s="269" t="s">
        <v>6</v>
      </c>
      <c r="G285" s="267" t="s">
        <v>5715</v>
      </c>
      <c r="H285" s="267"/>
      <c r="I28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86" spans="1:9" ht="15.75" hidden="1" x14ac:dyDescent="0.25">
      <c r="A286" s="266">
        <v>42989</v>
      </c>
      <c r="B286" s="267" t="s">
        <v>4019</v>
      </c>
      <c r="C286" s="267"/>
      <c r="D286" s="267">
        <v>-1830</v>
      </c>
      <c r="E286" s="269">
        <f t="shared" si="8"/>
        <v>9</v>
      </c>
      <c r="F286" s="269" t="s">
        <v>6</v>
      </c>
      <c r="G286" s="267" t="s">
        <v>5716</v>
      </c>
      <c r="H286" s="267"/>
      <c r="I28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87" spans="1:9" ht="15.75" hidden="1" x14ac:dyDescent="0.25">
      <c r="A287" s="266">
        <v>42989</v>
      </c>
      <c r="B287" s="267" t="s">
        <v>4020</v>
      </c>
      <c r="C287" s="267"/>
      <c r="D287" s="267">
        <v>20000</v>
      </c>
      <c r="E287" s="269">
        <f t="shared" si="8"/>
        <v>9</v>
      </c>
      <c r="F287" s="269" t="s">
        <v>6</v>
      </c>
      <c r="G287" s="267" t="s">
        <v>1529</v>
      </c>
      <c r="H287" s="267"/>
      <c r="I28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88" spans="1:9" ht="15.75" hidden="1" x14ac:dyDescent="0.25">
      <c r="A288" s="266">
        <v>42957</v>
      </c>
      <c r="B288" s="267" t="s">
        <v>4018</v>
      </c>
      <c r="C288" s="267"/>
      <c r="D288" s="267">
        <v>100000</v>
      </c>
      <c r="E288" s="269">
        <f t="shared" si="8"/>
        <v>8</v>
      </c>
      <c r="F288" s="269" t="s">
        <v>2</v>
      </c>
      <c r="G288" s="267" t="s">
        <v>664</v>
      </c>
      <c r="H288" s="272"/>
      <c r="I28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89" spans="1:9" ht="15.75" hidden="1" x14ac:dyDescent="0.25">
      <c r="A289" s="266">
        <v>42984</v>
      </c>
      <c r="B289" s="267" t="s">
        <v>4015</v>
      </c>
      <c r="C289" s="267"/>
      <c r="D289" s="267">
        <v>4500</v>
      </c>
      <c r="E289" s="269">
        <f t="shared" si="8"/>
        <v>9</v>
      </c>
      <c r="F289" s="269" t="s">
        <v>1341</v>
      </c>
      <c r="G289" s="267" t="s">
        <v>5479</v>
      </c>
      <c r="H289" s="262" t="s">
        <v>5480</v>
      </c>
      <c r="I28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90" spans="1:9" ht="15.75" hidden="1" x14ac:dyDescent="0.25">
      <c r="A290" s="266">
        <v>42988</v>
      </c>
      <c r="B290" s="267" t="s">
        <v>4022</v>
      </c>
      <c r="C290" s="267"/>
      <c r="D290" s="267">
        <v>7000</v>
      </c>
      <c r="E290" s="269">
        <f t="shared" si="8"/>
        <v>9</v>
      </c>
      <c r="F290" s="269" t="s">
        <v>6</v>
      </c>
      <c r="G290" s="267" t="s">
        <v>5580</v>
      </c>
      <c r="H290" s="267"/>
      <c r="I29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91" spans="1:9" ht="15.75" hidden="1" x14ac:dyDescent="0.25">
      <c r="A291" s="266">
        <v>42988</v>
      </c>
      <c r="B291" s="267" t="s">
        <v>4022</v>
      </c>
      <c r="C291" s="267"/>
      <c r="D291" s="267">
        <v>960</v>
      </c>
      <c r="E291" s="269">
        <f t="shared" si="8"/>
        <v>9</v>
      </c>
      <c r="F291" s="269" t="s">
        <v>6</v>
      </c>
      <c r="G291" s="267" t="s">
        <v>5717</v>
      </c>
      <c r="H291" s="267"/>
      <c r="I29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92" spans="1:9" ht="15.75" hidden="1" x14ac:dyDescent="0.25">
      <c r="A292" s="266">
        <v>42988</v>
      </c>
      <c r="B292" s="267" t="s">
        <v>4022</v>
      </c>
      <c r="C292" s="267"/>
      <c r="D292" s="267">
        <v>480</v>
      </c>
      <c r="E292" s="269">
        <f t="shared" si="8"/>
        <v>9</v>
      </c>
      <c r="F292" s="269" t="s">
        <v>6</v>
      </c>
      <c r="G292" s="267" t="s">
        <v>5718</v>
      </c>
      <c r="H292" s="267"/>
      <c r="I29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93" spans="1:9" ht="15.75" hidden="1" x14ac:dyDescent="0.25">
      <c r="A293" s="266">
        <v>42984</v>
      </c>
      <c r="B293" s="267" t="s">
        <v>4015</v>
      </c>
      <c r="C293" s="267"/>
      <c r="D293" s="267">
        <v>2750</v>
      </c>
      <c r="E293" s="269">
        <f t="shared" si="8"/>
        <v>9</v>
      </c>
      <c r="F293" s="269" t="s">
        <v>1341</v>
      </c>
      <c r="G293" s="267" t="s">
        <v>5481</v>
      </c>
      <c r="H293" s="262" t="s">
        <v>5482</v>
      </c>
      <c r="I29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94" spans="1:9" ht="15.75" hidden="1" x14ac:dyDescent="0.25">
      <c r="A294" s="266">
        <v>42987</v>
      </c>
      <c r="B294" s="267" t="s">
        <v>4028</v>
      </c>
      <c r="C294" s="267"/>
      <c r="D294" s="267">
        <v>50000</v>
      </c>
      <c r="E294" s="269">
        <f t="shared" si="8"/>
        <v>9</v>
      </c>
      <c r="F294" s="269" t="s">
        <v>6</v>
      </c>
      <c r="G294" s="267"/>
      <c r="H294" s="267"/>
      <c r="I29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95" spans="1:9" ht="15.75" hidden="1" x14ac:dyDescent="0.25">
      <c r="A295" s="266">
        <v>42987</v>
      </c>
      <c r="B295" s="267" t="s">
        <v>4017</v>
      </c>
      <c r="C295" s="267"/>
      <c r="D295" s="267">
        <v>12070</v>
      </c>
      <c r="E295" s="269">
        <f t="shared" si="8"/>
        <v>9</v>
      </c>
      <c r="F295" s="269" t="s">
        <v>6</v>
      </c>
      <c r="G295" s="267" t="s">
        <v>5719</v>
      </c>
      <c r="H295" s="267"/>
      <c r="I29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96" spans="1:9" ht="15.75" hidden="1" x14ac:dyDescent="0.25">
      <c r="A296" s="266">
        <v>42986</v>
      </c>
      <c r="B296" s="267" t="s">
        <v>4024</v>
      </c>
      <c r="C296" s="267"/>
      <c r="D296" s="267">
        <v>26500</v>
      </c>
      <c r="E296" s="269">
        <f t="shared" si="8"/>
        <v>9</v>
      </c>
      <c r="F296" s="269" t="s">
        <v>6</v>
      </c>
      <c r="G296" s="267" t="s">
        <v>5579</v>
      </c>
      <c r="H296" s="267"/>
      <c r="I29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97" spans="1:9" ht="15.75" hidden="1" x14ac:dyDescent="0.25">
      <c r="A297" s="266">
        <v>42986</v>
      </c>
      <c r="B297" s="267" t="s">
        <v>4023</v>
      </c>
      <c r="C297" s="267"/>
      <c r="D297" s="267">
        <v>20000</v>
      </c>
      <c r="E297" s="269">
        <f t="shared" si="8"/>
        <v>9</v>
      </c>
      <c r="F297" s="269" t="s">
        <v>6</v>
      </c>
      <c r="G297" s="267" t="s">
        <v>1529</v>
      </c>
      <c r="H297" s="267"/>
      <c r="I29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98" spans="1:9" ht="15.75" hidden="1" x14ac:dyDescent="0.25">
      <c r="A298" s="266">
        <v>42986</v>
      </c>
      <c r="B298" s="267" t="s">
        <v>4306</v>
      </c>
      <c r="C298" s="267"/>
      <c r="D298" s="267">
        <v>10000</v>
      </c>
      <c r="E298" s="269">
        <f t="shared" si="8"/>
        <v>9</v>
      </c>
      <c r="F298" s="269" t="s">
        <v>6</v>
      </c>
      <c r="G298" s="267" t="s">
        <v>1529</v>
      </c>
      <c r="H298" s="267"/>
      <c r="I29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99" spans="1:9" ht="15.75" hidden="1" x14ac:dyDescent="0.25">
      <c r="A299" s="266">
        <v>42985</v>
      </c>
      <c r="B299" s="267" t="s">
        <v>4027</v>
      </c>
      <c r="C299" s="267"/>
      <c r="D299" s="267">
        <v>21380</v>
      </c>
      <c r="E299" s="269">
        <f t="shared" si="8"/>
        <v>9</v>
      </c>
      <c r="F299" s="269" t="s">
        <v>6</v>
      </c>
      <c r="G299" s="267" t="s">
        <v>5580</v>
      </c>
      <c r="H299" s="267"/>
      <c r="I29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00" spans="1:9" ht="15.75" hidden="1" x14ac:dyDescent="0.25">
      <c r="A300" s="266">
        <v>42985</v>
      </c>
      <c r="B300" s="267" t="s">
        <v>4190</v>
      </c>
      <c r="C300" s="267"/>
      <c r="D300" s="267">
        <v>5000</v>
      </c>
      <c r="E300" s="269">
        <f t="shared" si="8"/>
        <v>9</v>
      </c>
      <c r="F300" s="269" t="s">
        <v>6</v>
      </c>
      <c r="G300" s="267" t="s">
        <v>5581</v>
      </c>
      <c r="H300" s="267"/>
      <c r="I30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01" spans="1:9" ht="15.75" hidden="1" x14ac:dyDescent="0.25">
      <c r="A301" s="266">
        <v>42985</v>
      </c>
      <c r="B301" s="267" t="s">
        <v>4019</v>
      </c>
      <c r="C301" s="267"/>
      <c r="D301" s="267">
        <v>3000</v>
      </c>
      <c r="E301" s="269">
        <f t="shared" si="8"/>
        <v>9</v>
      </c>
      <c r="F301" s="269" t="s">
        <v>6</v>
      </c>
      <c r="G301" s="267" t="s">
        <v>5582</v>
      </c>
      <c r="H301" s="267"/>
      <c r="I30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02" spans="1:9" ht="15.75" hidden="1" x14ac:dyDescent="0.25">
      <c r="A302" s="266">
        <v>42985</v>
      </c>
      <c r="B302" s="267" t="s">
        <v>4027</v>
      </c>
      <c r="C302" s="267"/>
      <c r="D302" s="267">
        <v>500</v>
      </c>
      <c r="E302" s="269">
        <f t="shared" si="8"/>
        <v>9</v>
      </c>
      <c r="F302" s="269" t="s">
        <v>6</v>
      </c>
      <c r="G302" s="267" t="s">
        <v>5583</v>
      </c>
      <c r="H302" s="267"/>
      <c r="I30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03" spans="1:9" ht="15.75" hidden="1" x14ac:dyDescent="0.25">
      <c r="A303" s="266">
        <v>42984</v>
      </c>
      <c r="B303" s="267" t="s">
        <v>4014</v>
      </c>
      <c r="C303" s="267"/>
      <c r="D303" s="267">
        <v>2000</v>
      </c>
      <c r="E303" s="269">
        <f t="shared" si="8"/>
        <v>9</v>
      </c>
      <c r="F303" s="269" t="s">
        <v>6</v>
      </c>
      <c r="G303" s="267" t="s">
        <v>5584</v>
      </c>
      <c r="H303" s="267"/>
      <c r="I30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04" spans="1:9" ht="15.75" hidden="1" x14ac:dyDescent="0.25">
      <c r="A304" s="266">
        <v>42979</v>
      </c>
      <c r="B304" s="267" t="s">
        <v>4015</v>
      </c>
      <c r="C304" s="267"/>
      <c r="D304" s="267">
        <v>4000</v>
      </c>
      <c r="E304" s="269">
        <f t="shared" si="8"/>
        <v>9</v>
      </c>
      <c r="F304" s="269" t="s">
        <v>1341</v>
      </c>
      <c r="G304" s="267" t="s">
        <v>4427</v>
      </c>
      <c r="H304" s="262" t="s">
        <v>5336</v>
      </c>
      <c r="I30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05" spans="1:9" ht="15.75" hidden="1" x14ac:dyDescent="0.25">
      <c r="A305" s="266">
        <v>42979</v>
      </c>
      <c r="B305" s="267" t="s">
        <v>4015</v>
      </c>
      <c r="C305" s="267"/>
      <c r="D305" s="267">
        <v>1500</v>
      </c>
      <c r="E305" s="269">
        <f t="shared" si="8"/>
        <v>9</v>
      </c>
      <c r="F305" s="269" t="s">
        <v>1341</v>
      </c>
      <c r="G305" s="267" t="s">
        <v>4956</v>
      </c>
      <c r="H305" s="262" t="s">
        <v>4953</v>
      </c>
      <c r="I30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06" spans="1:9" ht="15.75" hidden="1" x14ac:dyDescent="0.25">
      <c r="A306" s="266">
        <v>42979</v>
      </c>
      <c r="B306" s="267" t="s">
        <v>4015</v>
      </c>
      <c r="C306" s="267"/>
      <c r="D306" s="267">
        <v>1000</v>
      </c>
      <c r="E306" s="269">
        <f t="shared" si="8"/>
        <v>9</v>
      </c>
      <c r="F306" s="269" t="s">
        <v>1341</v>
      </c>
      <c r="G306" s="267" t="s">
        <v>3524</v>
      </c>
      <c r="H306" s="262" t="s">
        <v>5483</v>
      </c>
      <c r="I30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07" spans="1:9" ht="15.75" hidden="1" x14ac:dyDescent="0.25">
      <c r="A307" s="266">
        <v>42979</v>
      </c>
      <c r="B307" s="59" t="s">
        <v>4013</v>
      </c>
      <c r="C307" s="267"/>
      <c r="D307" s="267">
        <v>3350</v>
      </c>
      <c r="E307" s="269">
        <f t="shared" si="8"/>
        <v>9</v>
      </c>
      <c r="F307" s="269" t="str">
        <f>"Прео"</f>
        <v>Прео</v>
      </c>
      <c r="G307" s="267" t="s">
        <v>5311</v>
      </c>
      <c r="H307" s="267"/>
      <c r="I30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308" spans="1:9" ht="15.75" hidden="1" x14ac:dyDescent="0.25">
      <c r="A308" s="266">
        <v>42979</v>
      </c>
      <c r="B308" s="59" t="s">
        <v>4013</v>
      </c>
      <c r="C308" s="267"/>
      <c r="D308" s="267">
        <v>3775</v>
      </c>
      <c r="E308" s="269">
        <f t="shared" si="8"/>
        <v>9</v>
      </c>
      <c r="F308" s="269" t="str">
        <f>"Прео"</f>
        <v>Прео</v>
      </c>
      <c r="G308" s="267" t="s">
        <v>5538</v>
      </c>
      <c r="H308" s="267"/>
      <c r="I30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309" spans="1:9" ht="15.75" hidden="1" x14ac:dyDescent="0.25">
      <c r="A309" s="266">
        <v>42979</v>
      </c>
      <c r="B309" s="59" t="s">
        <v>4013</v>
      </c>
      <c r="C309" s="267"/>
      <c r="D309" s="267">
        <v>3450</v>
      </c>
      <c r="E309" s="269">
        <f t="shared" si="8"/>
        <v>9</v>
      </c>
      <c r="F309" s="269" t="str">
        <f>"Прео"</f>
        <v>Прео</v>
      </c>
      <c r="G309" s="267" t="s">
        <v>5539</v>
      </c>
      <c r="H309" s="267"/>
      <c r="I30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310" spans="1:9" ht="15.75" hidden="1" x14ac:dyDescent="0.25">
      <c r="A310" s="266">
        <v>42979</v>
      </c>
      <c r="B310" s="267" t="s">
        <v>4015</v>
      </c>
      <c r="C310" s="267"/>
      <c r="D310" s="267">
        <v>1000</v>
      </c>
      <c r="E310" s="269">
        <f t="shared" si="8"/>
        <v>9</v>
      </c>
      <c r="F310" s="269" t="s">
        <v>1341</v>
      </c>
      <c r="G310" s="267" t="s">
        <v>4123</v>
      </c>
      <c r="H310" s="262" t="s">
        <v>5484</v>
      </c>
      <c r="I31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11" spans="1:9" ht="15.75" hidden="1" x14ac:dyDescent="0.25">
      <c r="A311" s="266">
        <v>42979</v>
      </c>
      <c r="B311" s="267" t="s">
        <v>4015</v>
      </c>
      <c r="C311" s="267"/>
      <c r="D311" s="267">
        <v>4500</v>
      </c>
      <c r="E311" s="269">
        <f t="shared" si="8"/>
        <v>9</v>
      </c>
      <c r="F311" s="269" t="s">
        <v>1341</v>
      </c>
      <c r="G311" s="267" t="s">
        <v>5477</v>
      </c>
      <c r="H311" s="262" t="s">
        <v>5485</v>
      </c>
      <c r="I31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12" spans="1:9" ht="15.75" hidden="1" x14ac:dyDescent="0.25">
      <c r="A312" s="271">
        <v>42979</v>
      </c>
      <c r="B312" s="267" t="s">
        <v>4015</v>
      </c>
      <c r="C312" s="262"/>
      <c r="D312" s="262">
        <v>4500</v>
      </c>
      <c r="E312" s="268">
        <f t="shared" si="8"/>
        <v>9</v>
      </c>
      <c r="F312" s="269" t="s">
        <v>1341</v>
      </c>
      <c r="G312" s="267" t="s">
        <v>5477</v>
      </c>
      <c r="H312" s="262" t="s">
        <v>5486</v>
      </c>
      <c r="I31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13" spans="1:9" ht="15.75" hidden="1" x14ac:dyDescent="0.25">
      <c r="A313" s="266">
        <v>42979</v>
      </c>
      <c r="B313" s="59" t="s">
        <v>4013</v>
      </c>
      <c r="C313" s="267"/>
      <c r="D313" s="267">
        <v>3350</v>
      </c>
      <c r="E313" s="269">
        <f t="shared" si="8"/>
        <v>9</v>
      </c>
      <c r="F313" s="269" t="str">
        <f>"Прео"</f>
        <v>Прео</v>
      </c>
      <c r="G313" s="267" t="s">
        <v>5540</v>
      </c>
      <c r="H313" s="267"/>
      <c r="I31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314" spans="1:9" ht="15.75" hidden="1" x14ac:dyDescent="0.25">
      <c r="A314" s="271">
        <v>42978</v>
      </c>
      <c r="B314" s="267" t="s">
        <v>4015</v>
      </c>
      <c r="C314" s="262"/>
      <c r="D314" s="262">
        <v>4000</v>
      </c>
      <c r="E314" s="268">
        <f t="shared" si="8"/>
        <v>8</v>
      </c>
      <c r="F314" s="269" t="s">
        <v>1341</v>
      </c>
      <c r="G314" s="262" t="s">
        <v>4427</v>
      </c>
      <c r="H314" s="262" t="s">
        <v>4951</v>
      </c>
      <c r="I31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15" spans="1:9" ht="15.75" hidden="1" x14ac:dyDescent="0.25">
      <c r="A315" s="271">
        <v>42978</v>
      </c>
      <c r="B315" s="267" t="s">
        <v>4015</v>
      </c>
      <c r="C315" s="262"/>
      <c r="D315" s="262">
        <v>4500</v>
      </c>
      <c r="E315" s="268">
        <f t="shared" si="8"/>
        <v>8</v>
      </c>
      <c r="F315" s="269" t="s">
        <v>1341</v>
      </c>
      <c r="G315" s="262" t="s">
        <v>5477</v>
      </c>
      <c r="H315" s="262" t="s">
        <v>5487</v>
      </c>
      <c r="I31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16" spans="1:9" ht="15.75" hidden="1" x14ac:dyDescent="0.25">
      <c r="A316" s="266">
        <v>42979</v>
      </c>
      <c r="B316" s="59" t="s">
        <v>4013</v>
      </c>
      <c r="C316" s="267"/>
      <c r="D316" s="267">
        <v>2375</v>
      </c>
      <c r="E316" s="269">
        <f t="shared" si="8"/>
        <v>9</v>
      </c>
      <c r="F316" s="269" t="str">
        <f>"Прео"</f>
        <v>Прео</v>
      </c>
      <c r="G316" s="267" t="s">
        <v>5541</v>
      </c>
      <c r="H316" s="267"/>
      <c r="I31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317" spans="1:9" ht="15.75" hidden="1" x14ac:dyDescent="0.25">
      <c r="A317" s="266">
        <v>42978</v>
      </c>
      <c r="B317" s="267" t="s">
        <v>4015</v>
      </c>
      <c r="C317" s="267"/>
      <c r="D317" s="267">
        <v>2750</v>
      </c>
      <c r="E317" s="269">
        <f t="shared" si="8"/>
        <v>8</v>
      </c>
      <c r="F317" s="269" t="s">
        <v>1341</v>
      </c>
      <c r="G317" s="267" t="s">
        <v>5481</v>
      </c>
      <c r="H317" s="262" t="s">
        <v>5488</v>
      </c>
      <c r="I31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18" spans="1:9" ht="15.75" hidden="1" x14ac:dyDescent="0.25">
      <c r="A318" s="271">
        <v>42977</v>
      </c>
      <c r="B318" s="267" t="s">
        <v>4015</v>
      </c>
      <c r="C318" s="262"/>
      <c r="D318" s="262">
        <v>1000</v>
      </c>
      <c r="E318" s="268">
        <f t="shared" si="8"/>
        <v>8</v>
      </c>
      <c r="F318" s="269" t="s">
        <v>1341</v>
      </c>
      <c r="G318" s="262" t="s">
        <v>3524</v>
      </c>
      <c r="H318" s="262" t="s">
        <v>5489</v>
      </c>
      <c r="I31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19" spans="1:9" ht="15.75" hidden="1" x14ac:dyDescent="0.25">
      <c r="A319" s="266">
        <v>42983</v>
      </c>
      <c r="B319" s="267" t="s">
        <v>4019</v>
      </c>
      <c r="C319" s="267"/>
      <c r="D319" s="267">
        <v>5000</v>
      </c>
      <c r="E319" s="269">
        <f t="shared" si="8"/>
        <v>9</v>
      </c>
      <c r="F319" s="269" t="s">
        <v>6</v>
      </c>
      <c r="G319" s="267" t="s">
        <v>4507</v>
      </c>
      <c r="H319" s="267"/>
      <c r="I31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20" spans="1:9" ht="15.75" hidden="1" x14ac:dyDescent="0.25">
      <c r="A320" s="266">
        <v>42977</v>
      </c>
      <c r="B320" s="267" t="s">
        <v>4019</v>
      </c>
      <c r="C320" s="267"/>
      <c r="D320" s="267">
        <v>2300</v>
      </c>
      <c r="E320" s="269">
        <f t="shared" si="8"/>
        <v>8</v>
      </c>
      <c r="F320" s="269" t="s">
        <v>6</v>
      </c>
      <c r="G320" s="267" t="s">
        <v>5585</v>
      </c>
      <c r="H320" s="267"/>
      <c r="I32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21" spans="1:9" ht="15.75" hidden="1" x14ac:dyDescent="0.25">
      <c r="A321" s="266">
        <v>42976</v>
      </c>
      <c r="B321" s="267" t="s">
        <v>5192</v>
      </c>
      <c r="C321" s="267"/>
      <c r="D321" s="267">
        <v>8670</v>
      </c>
      <c r="E321" s="269">
        <f t="shared" si="8"/>
        <v>8</v>
      </c>
      <c r="F321" s="269" t="s">
        <v>6</v>
      </c>
      <c r="G321" s="267" t="s">
        <v>5586</v>
      </c>
      <c r="H321" s="267"/>
      <c r="I32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22" spans="1:9" ht="15.75" hidden="1" x14ac:dyDescent="0.25">
      <c r="A322" s="266">
        <v>42976</v>
      </c>
      <c r="B322" s="267" t="s">
        <v>4027</v>
      </c>
      <c r="C322" s="267"/>
      <c r="D322" s="267">
        <v>500</v>
      </c>
      <c r="E322" s="269">
        <f t="shared" ref="E322:E385" si="9">MONTH(A322)</f>
        <v>8</v>
      </c>
      <c r="F322" s="269" t="s">
        <v>6</v>
      </c>
      <c r="G322" s="267" t="s">
        <v>5587</v>
      </c>
      <c r="H322" s="267"/>
      <c r="I32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23" spans="1:9" ht="15.75" hidden="1" x14ac:dyDescent="0.25">
      <c r="A323" s="266">
        <v>42976</v>
      </c>
      <c r="B323" s="267" t="s">
        <v>4027</v>
      </c>
      <c r="C323" s="267"/>
      <c r="D323" s="267">
        <v>14000</v>
      </c>
      <c r="E323" s="269">
        <f t="shared" si="9"/>
        <v>8</v>
      </c>
      <c r="F323" s="269" t="s">
        <v>6</v>
      </c>
      <c r="G323" s="267" t="s">
        <v>5588</v>
      </c>
      <c r="H323" s="267"/>
      <c r="I32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24" spans="1:9" ht="15.75" hidden="1" x14ac:dyDescent="0.25">
      <c r="A324" s="266">
        <v>42976</v>
      </c>
      <c r="B324" s="267" t="s">
        <v>4022</v>
      </c>
      <c r="C324" s="267"/>
      <c r="D324" s="267">
        <v>7000</v>
      </c>
      <c r="E324" s="269">
        <f t="shared" si="9"/>
        <v>8</v>
      </c>
      <c r="F324" s="269" t="s">
        <v>6</v>
      </c>
      <c r="G324" s="267" t="s">
        <v>5588</v>
      </c>
      <c r="H324" s="267"/>
      <c r="I32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25" spans="1:9" ht="15.75" hidden="1" x14ac:dyDescent="0.25">
      <c r="A325" s="266">
        <v>42976</v>
      </c>
      <c r="B325" s="267" t="s">
        <v>4027</v>
      </c>
      <c r="C325" s="267"/>
      <c r="D325" s="267">
        <v>3000</v>
      </c>
      <c r="E325" s="269">
        <f t="shared" si="9"/>
        <v>8</v>
      </c>
      <c r="F325" s="269" t="s">
        <v>6</v>
      </c>
      <c r="G325" s="267" t="s">
        <v>5589</v>
      </c>
      <c r="H325" s="267"/>
      <c r="I32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26" spans="1:9" ht="15.75" hidden="1" x14ac:dyDescent="0.25">
      <c r="A326" s="266">
        <v>42975</v>
      </c>
      <c r="B326" s="59" t="s">
        <v>4017</v>
      </c>
      <c r="C326" s="267"/>
      <c r="D326" s="267">
        <v>1300</v>
      </c>
      <c r="E326" s="269">
        <f t="shared" si="9"/>
        <v>8</v>
      </c>
      <c r="F326" s="269" t="s">
        <v>6</v>
      </c>
      <c r="G326" s="267" t="s">
        <v>5207</v>
      </c>
      <c r="H326" s="267"/>
      <c r="I32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27" spans="1:9" ht="15.75" hidden="1" x14ac:dyDescent="0.25">
      <c r="A327" s="266">
        <v>42972</v>
      </c>
      <c r="B327" s="267" t="s">
        <v>4306</v>
      </c>
      <c r="C327" s="267"/>
      <c r="D327" s="267">
        <v>10000</v>
      </c>
      <c r="E327" s="269">
        <f t="shared" si="9"/>
        <v>8</v>
      </c>
      <c r="F327" s="269" t="s">
        <v>6</v>
      </c>
      <c r="G327" s="267" t="s">
        <v>664</v>
      </c>
      <c r="H327" s="267"/>
      <c r="I32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28" spans="1:9" ht="15.75" hidden="1" x14ac:dyDescent="0.25">
      <c r="A328" s="266">
        <v>42972</v>
      </c>
      <c r="B328" s="267" t="s">
        <v>4023</v>
      </c>
      <c r="C328" s="267"/>
      <c r="D328" s="267">
        <v>35000</v>
      </c>
      <c r="E328" s="269">
        <f t="shared" si="9"/>
        <v>8</v>
      </c>
      <c r="F328" s="269" t="s">
        <v>6</v>
      </c>
      <c r="G328" s="267" t="s">
        <v>664</v>
      </c>
      <c r="H328" s="267"/>
      <c r="I32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29" spans="1:9" ht="15.75" hidden="1" x14ac:dyDescent="0.25">
      <c r="A329" s="266">
        <v>42972</v>
      </c>
      <c r="B329" s="267" t="s">
        <v>4019</v>
      </c>
      <c r="C329" s="267"/>
      <c r="D329" s="267">
        <v>1600</v>
      </c>
      <c r="E329" s="269">
        <f t="shared" si="9"/>
        <v>8</v>
      </c>
      <c r="F329" s="269" t="s">
        <v>6</v>
      </c>
      <c r="G329" s="267" t="s">
        <v>5590</v>
      </c>
      <c r="H329" s="267"/>
      <c r="I32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30" spans="1:9" ht="15.75" hidden="1" x14ac:dyDescent="0.25">
      <c r="A330" s="266">
        <v>42971</v>
      </c>
      <c r="B330" s="267" t="s">
        <v>4027</v>
      </c>
      <c r="C330" s="267"/>
      <c r="D330" s="267">
        <v>1000</v>
      </c>
      <c r="E330" s="269">
        <f t="shared" si="9"/>
        <v>8</v>
      </c>
      <c r="F330" s="269" t="s">
        <v>6</v>
      </c>
      <c r="G330" s="267" t="s">
        <v>5591</v>
      </c>
      <c r="H330" s="267"/>
      <c r="I33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31" spans="1:9" ht="15.75" hidden="1" x14ac:dyDescent="0.25">
      <c r="A331" s="266">
        <v>42971</v>
      </c>
      <c r="B331" s="267" t="s">
        <v>4019</v>
      </c>
      <c r="C331" s="267"/>
      <c r="D331" s="267">
        <v>2300</v>
      </c>
      <c r="E331" s="269">
        <f t="shared" si="9"/>
        <v>8</v>
      </c>
      <c r="F331" s="269" t="s">
        <v>6</v>
      </c>
      <c r="G331" s="267" t="s">
        <v>5592</v>
      </c>
      <c r="H331" s="267"/>
      <c r="I33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32" spans="1:9" ht="15.75" hidden="1" x14ac:dyDescent="0.25">
      <c r="A332" s="266">
        <v>42971</v>
      </c>
      <c r="B332" s="267" t="s">
        <v>4019</v>
      </c>
      <c r="C332" s="267"/>
      <c r="D332" s="267">
        <v>500</v>
      </c>
      <c r="E332" s="269">
        <f t="shared" si="9"/>
        <v>8</v>
      </c>
      <c r="F332" s="269" t="s">
        <v>6</v>
      </c>
      <c r="G332" s="267" t="s">
        <v>5593</v>
      </c>
      <c r="H332" s="267"/>
      <c r="I33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33" spans="1:9" ht="15.75" hidden="1" x14ac:dyDescent="0.25">
      <c r="A333" s="266">
        <v>42971</v>
      </c>
      <c r="B333" s="267" t="s">
        <v>4019</v>
      </c>
      <c r="C333" s="267"/>
      <c r="D333" s="267">
        <v>2500</v>
      </c>
      <c r="E333" s="269">
        <f t="shared" si="9"/>
        <v>8</v>
      </c>
      <c r="F333" s="269" t="s">
        <v>6</v>
      </c>
      <c r="G333" s="267" t="s">
        <v>5585</v>
      </c>
      <c r="H333" s="267"/>
      <c r="I33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34" spans="1:9" ht="15.75" hidden="1" x14ac:dyDescent="0.25">
      <c r="A334" s="266">
        <v>42971</v>
      </c>
      <c r="B334" s="267" t="s">
        <v>4019</v>
      </c>
      <c r="C334" s="267"/>
      <c r="D334" s="267">
        <v>2300</v>
      </c>
      <c r="E334" s="269">
        <f t="shared" si="9"/>
        <v>8</v>
      </c>
      <c r="F334" s="269" t="s">
        <v>6</v>
      </c>
      <c r="G334" s="267" t="s">
        <v>5594</v>
      </c>
      <c r="H334" s="267"/>
      <c r="I33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35" spans="1:9" ht="15.75" hidden="1" x14ac:dyDescent="0.25">
      <c r="A335" s="266">
        <v>42971</v>
      </c>
      <c r="B335" s="267" t="s">
        <v>4020</v>
      </c>
      <c r="C335" s="267"/>
      <c r="D335" s="267">
        <v>30000</v>
      </c>
      <c r="E335" s="269">
        <f t="shared" si="9"/>
        <v>8</v>
      </c>
      <c r="F335" s="269" t="s">
        <v>6</v>
      </c>
      <c r="G335" s="267" t="s">
        <v>1529</v>
      </c>
      <c r="H335" s="267"/>
      <c r="I33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36" spans="1:9" ht="15.75" hidden="1" x14ac:dyDescent="0.25">
      <c r="A336" s="266">
        <v>42971</v>
      </c>
      <c r="B336" s="267" t="s">
        <v>4020</v>
      </c>
      <c r="C336" s="267"/>
      <c r="D336" s="267">
        <v>3000</v>
      </c>
      <c r="E336" s="269">
        <f t="shared" si="9"/>
        <v>8</v>
      </c>
      <c r="F336" s="269" t="s">
        <v>6</v>
      </c>
      <c r="G336" s="267" t="s">
        <v>5233</v>
      </c>
      <c r="H336" s="267"/>
      <c r="I33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37" spans="1:9" ht="15.75" hidden="1" x14ac:dyDescent="0.25">
      <c r="A337" s="266">
        <v>42971</v>
      </c>
      <c r="B337" s="267" t="s">
        <v>4014</v>
      </c>
      <c r="C337" s="267"/>
      <c r="D337" s="267">
        <v>600</v>
      </c>
      <c r="E337" s="269">
        <f t="shared" si="9"/>
        <v>8</v>
      </c>
      <c r="F337" s="269" t="s">
        <v>6</v>
      </c>
      <c r="G337" s="267" t="s">
        <v>5595</v>
      </c>
      <c r="H337" s="267"/>
      <c r="I33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38" spans="1:9" ht="15.75" hidden="1" x14ac:dyDescent="0.25">
      <c r="A338" s="266">
        <v>42969</v>
      </c>
      <c r="B338" s="267" t="s">
        <v>4019</v>
      </c>
      <c r="C338" s="267"/>
      <c r="D338" s="267">
        <v>3000</v>
      </c>
      <c r="E338" s="269">
        <f t="shared" si="9"/>
        <v>8</v>
      </c>
      <c r="F338" s="269" t="s">
        <v>6</v>
      </c>
      <c r="G338" s="267" t="s">
        <v>5596</v>
      </c>
      <c r="H338" s="267"/>
      <c r="I33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39" spans="1:9" ht="15.75" hidden="1" x14ac:dyDescent="0.25">
      <c r="A339" s="266">
        <v>42969</v>
      </c>
      <c r="B339" s="267" t="s">
        <v>4017</v>
      </c>
      <c r="C339" s="267"/>
      <c r="D339" s="267">
        <v>12500</v>
      </c>
      <c r="E339" s="269">
        <f t="shared" si="9"/>
        <v>8</v>
      </c>
      <c r="F339" s="269" t="s">
        <v>6</v>
      </c>
      <c r="G339" s="267" t="s">
        <v>5588</v>
      </c>
      <c r="H339" s="267"/>
      <c r="I33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40" spans="1:9" ht="15.75" hidden="1" x14ac:dyDescent="0.25">
      <c r="A340" s="266">
        <v>42969</v>
      </c>
      <c r="B340" s="267" t="s">
        <v>4017</v>
      </c>
      <c r="C340" s="267"/>
      <c r="D340" s="267">
        <v>1600</v>
      </c>
      <c r="E340" s="269">
        <f t="shared" si="9"/>
        <v>8</v>
      </c>
      <c r="F340" s="269" t="s">
        <v>6</v>
      </c>
      <c r="G340" s="267" t="s">
        <v>5597</v>
      </c>
      <c r="H340" s="267"/>
      <c r="I34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41" spans="1:9" ht="15.75" hidden="1" x14ac:dyDescent="0.25">
      <c r="A341" s="266">
        <v>42979</v>
      </c>
      <c r="B341" s="59" t="s">
        <v>4013</v>
      </c>
      <c r="C341" s="267"/>
      <c r="D341" s="267">
        <v>3350</v>
      </c>
      <c r="E341" s="269">
        <f t="shared" si="9"/>
        <v>9</v>
      </c>
      <c r="F341" s="269" t="str">
        <f>"Прео"</f>
        <v>Прео</v>
      </c>
      <c r="G341" s="267" t="s">
        <v>5542</v>
      </c>
      <c r="H341" s="267"/>
      <c r="I34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342" spans="1:9" ht="15.75" hidden="1" x14ac:dyDescent="0.25">
      <c r="A342" s="266">
        <v>42968</v>
      </c>
      <c r="B342" s="267" t="s">
        <v>4019</v>
      </c>
      <c r="C342" s="267"/>
      <c r="D342" s="267">
        <v>3650</v>
      </c>
      <c r="E342" s="269">
        <f t="shared" si="9"/>
        <v>8</v>
      </c>
      <c r="F342" s="269" t="s">
        <v>6</v>
      </c>
      <c r="G342" s="267" t="s">
        <v>5598</v>
      </c>
      <c r="H342" s="267"/>
      <c r="I34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43" spans="1:9" ht="15.75" hidden="1" x14ac:dyDescent="0.25">
      <c r="A343" s="266">
        <v>42968</v>
      </c>
      <c r="B343" s="267" t="s">
        <v>4019</v>
      </c>
      <c r="C343" s="267"/>
      <c r="D343" s="267">
        <v>3500</v>
      </c>
      <c r="E343" s="269">
        <f t="shared" si="9"/>
        <v>8</v>
      </c>
      <c r="F343" s="269" t="s">
        <v>6</v>
      </c>
      <c r="G343" s="267" t="s">
        <v>2948</v>
      </c>
      <c r="H343" s="267"/>
      <c r="I34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44" spans="1:9" ht="15.75" hidden="1" x14ac:dyDescent="0.25">
      <c r="A344" s="266">
        <v>42968</v>
      </c>
      <c r="B344" s="267" t="s">
        <v>4019</v>
      </c>
      <c r="C344" s="267"/>
      <c r="D344" s="267">
        <v>3100</v>
      </c>
      <c r="E344" s="269">
        <f t="shared" si="9"/>
        <v>8</v>
      </c>
      <c r="F344" s="269" t="s">
        <v>6</v>
      </c>
      <c r="G344" s="267" t="s">
        <v>5180</v>
      </c>
      <c r="H344" s="267"/>
      <c r="I34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45" spans="1:9" ht="15.75" hidden="1" x14ac:dyDescent="0.25">
      <c r="A345" s="266">
        <v>42968</v>
      </c>
      <c r="B345" s="267" t="s">
        <v>4019</v>
      </c>
      <c r="C345" s="267"/>
      <c r="D345" s="267">
        <v>500</v>
      </c>
      <c r="E345" s="269">
        <f t="shared" si="9"/>
        <v>8</v>
      </c>
      <c r="F345" s="269" t="s">
        <v>6</v>
      </c>
      <c r="G345" s="267" t="s">
        <v>1932</v>
      </c>
      <c r="H345" s="267"/>
      <c r="I34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46" spans="1:9" ht="15.75" hidden="1" x14ac:dyDescent="0.25">
      <c r="A346" s="266">
        <v>42968</v>
      </c>
      <c r="B346" s="267" t="s">
        <v>4019</v>
      </c>
      <c r="C346" s="267"/>
      <c r="D346" s="267">
        <v>1500</v>
      </c>
      <c r="E346" s="269">
        <f t="shared" si="9"/>
        <v>8</v>
      </c>
      <c r="F346" s="269" t="s">
        <v>6</v>
      </c>
      <c r="G346" s="267" t="s">
        <v>4600</v>
      </c>
      <c r="H346" s="267"/>
      <c r="I34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47" spans="1:9" ht="15.75" hidden="1" x14ac:dyDescent="0.25">
      <c r="A347" s="271">
        <v>42977</v>
      </c>
      <c r="B347" s="267" t="s">
        <v>4015</v>
      </c>
      <c r="C347" s="262"/>
      <c r="D347" s="262">
        <v>1500</v>
      </c>
      <c r="E347" s="268">
        <f t="shared" si="9"/>
        <v>8</v>
      </c>
      <c r="F347" s="269" t="s">
        <v>1341</v>
      </c>
      <c r="G347" s="262" t="s">
        <v>4956</v>
      </c>
      <c r="H347" s="262" t="s">
        <v>4410</v>
      </c>
      <c r="I34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48" spans="1:9" ht="15.75" hidden="1" x14ac:dyDescent="0.25">
      <c r="A348" s="266">
        <v>42979</v>
      </c>
      <c r="B348" s="267" t="s">
        <v>1849</v>
      </c>
      <c r="C348" s="267"/>
      <c r="D348" s="267">
        <v>800</v>
      </c>
      <c r="E348" s="269">
        <f t="shared" si="9"/>
        <v>9</v>
      </c>
      <c r="F348" s="269" t="str">
        <f t="shared" ref="F348:F354" si="10">"Прео"</f>
        <v>Прео</v>
      </c>
      <c r="G348" s="267"/>
      <c r="H348" s="267"/>
      <c r="I34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349" spans="1:9" ht="15.75" hidden="1" x14ac:dyDescent="0.25">
      <c r="A349" s="266">
        <v>42979</v>
      </c>
      <c r="B349" s="59" t="s">
        <v>4013</v>
      </c>
      <c r="C349" s="267"/>
      <c r="D349" s="267">
        <v>2375</v>
      </c>
      <c r="E349" s="269">
        <f t="shared" si="9"/>
        <v>9</v>
      </c>
      <c r="F349" s="269" t="str">
        <f t="shared" si="10"/>
        <v>Прео</v>
      </c>
      <c r="G349" s="267" t="s">
        <v>5543</v>
      </c>
      <c r="H349" s="267"/>
      <c r="I34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350" spans="1:9" ht="15.75" hidden="1" x14ac:dyDescent="0.25">
      <c r="A350" s="69">
        <v>42979</v>
      </c>
      <c r="B350" s="59" t="s">
        <v>5854</v>
      </c>
      <c r="C350" s="59">
        <v>1700</v>
      </c>
      <c r="D350" s="59">
        <v>3500</v>
      </c>
      <c r="E350" s="68">
        <f t="shared" si="9"/>
        <v>9</v>
      </c>
      <c r="F350" s="68" t="str">
        <f t="shared" si="10"/>
        <v>Прео</v>
      </c>
      <c r="G350" s="59" t="s">
        <v>5875</v>
      </c>
      <c r="H350" s="59"/>
      <c r="I35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351" spans="1:9" ht="15.75" hidden="1" x14ac:dyDescent="0.25">
      <c r="A351" s="266">
        <v>42973</v>
      </c>
      <c r="B351" s="267" t="s">
        <v>5536</v>
      </c>
      <c r="C351" s="267"/>
      <c r="D351" s="267">
        <v>1700</v>
      </c>
      <c r="E351" s="269">
        <f t="shared" si="9"/>
        <v>8</v>
      </c>
      <c r="F351" s="269" t="str">
        <f t="shared" si="10"/>
        <v>Прео</v>
      </c>
      <c r="G351" s="267" t="s">
        <v>5537</v>
      </c>
      <c r="H351" s="267"/>
      <c r="I35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352" spans="1:9" ht="15.75" hidden="1" x14ac:dyDescent="0.25">
      <c r="A352" s="266">
        <v>42973</v>
      </c>
      <c r="B352" s="267" t="s">
        <v>5536</v>
      </c>
      <c r="C352" s="267"/>
      <c r="D352" s="267">
        <v>1800</v>
      </c>
      <c r="E352" s="269">
        <f t="shared" si="9"/>
        <v>8</v>
      </c>
      <c r="F352" s="269" t="str">
        <f t="shared" si="10"/>
        <v>Прео</v>
      </c>
      <c r="G352" s="267" t="s">
        <v>5537</v>
      </c>
      <c r="H352" s="267"/>
      <c r="I35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353" spans="1:9" ht="15.75" hidden="1" x14ac:dyDescent="0.25">
      <c r="A353" s="266">
        <v>42967</v>
      </c>
      <c r="B353" s="267" t="s">
        <v>5544</v>
      </c>
      <c r="C353" s="267"/>
      <c r="D353" s="267">
        <v>3500</v>
      </c>
      <c r="E353" s="269">
        <f t="shared" si="9"/>
        <v>8</v>
      </c>
      <c r="F353" s="269" t="str">
        <f t="shared" si="10"/>
        <v>Прео</v>
      </c>
      <c r="G353" s="267" t="s">
        <v>5532</v>
      </c>
      <c r="H353" s="267"/>
      <c r="I35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354" spans="1:9" ht="15.75" hidden="1" x14ac:dyDescent="0.25">
      <c r="A354" s="266">
        <v>42967</v>
      </c>
      <c r="B354" s="59" t="s">
        <v>4013</v>
      </c>
      <c r="C354" s="267"/>
      <c r="D354" s="267">
        <v>20000</v>
      </c>
      <c r="E354" s="269">
        <f t="shared" si="9"/>
        <v>8</v>
      </c>
      <c r="F354" s="269" t="str">
        <f t="shared" si="10"/>
        <v>Прео</v>
      </c>
      <c r="G354" s="267" t="s">
        <v>617</v>
      </c>
      <c r="H354" s="267"/>
      <c r="I35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355" spans="1:9" ht="15.75" hidden="1" x14ac:dyDescent="0.25">
      <c r="A355" s="266">
        <v>42968</v>
      </c>
      <c r="B355" s="267" t="s">
        <v>4190</v>
      </c>
      <c r="C355" s="267"/>
      <c r="D355" s="267">
        <v>3650</v>
      </c>
      <c r="E355" s="269">
        <f t="shared" si="9"/>
        <v>8</v>
      </c>
      <c r="F355" s="269" t="s">
        <v>6</v>
      </c>
      <c r="G355" s="267" t="s">
        <v>5208</v>
      </c>
      <c r="H355" s="267"/>
      <c r="I35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56" spans="1:9" ht="15.75" hidden="1" x14ac:dyDescent="0.25">
      <c r="A356" s="266">
        <v>42967</v>
      </c>
      <c r="B356" s="267" t="s">
        <v>4017</v>
      </c>
      <c r="C356" s="267"/>
      <c r="D356" s="267">
        <v>2600</v>
      </c>
      <c r="E356" s="269">
        <f t="shared" si="9"/>
        <v>8</v>
      </c>
      <c r="F356" s="269" t="s">
        <v>6</v>
      </c>
      <c r="G356" s="267" t="s">
        <v>5599</v>
      </c>
      <c r="H356" s="267"/>
      <c r="I35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57" spans="1:9" ht="15.75" hidden="1" x14ac:dyDescent="0.25">
      <c r="A357" s="271">
        <v>42977</v>
      </c>
      <c r="B357" s="267" t="s">
        <v>4015</v>
      </c>
      <c r="C357" s="262"/>
      <c r="D357" s="262">
        <v>3000</v>
      </c>
      <c r="E357" s="268">
        <f t="shared" si="9"/>
        <v>8</v>
      </c>
      <c r="F357" s="269" t="s">
        <v>1341</v>
      </c>
      <c r="G357" s="262" t="s">
        <v>5490</v>
      </c>
      <c r="H357" s="262"/>
      <c r="I35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58" spans="1:9" ht="15.75" hidden="1" x14ac:dyDescent="0.25">
      <c r="A358" s="271">
        <v>42972</v>
      </c>
      <c r="B358" s="262" t="s">
        <v>4016</v>
      </c>
      <c r="C358" s="262"/>
      <c r="D358" s="262">
        <v>8000</v>
      </c>
      <c r="E358" s="268">
        <f t="shared" si="9"/>
        <v>8</v>
      </c>
      <c r="F358" s="269" t="s">
        <v>1341</v>
      </c>
      <c r="G358" s="262" t="s">
        <v>3411</v>
      </c>
      <c r="H358" s="272">
        <v>42948</v>
      </c>
      <c r="I35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59" spans="1:9" ht="15.75" hidden="1" x14ac:dyDescent="0.25">
      <c r="A359" s="266">
        <v>42967</v>
      </c>
      <c r="B359" s="267" t="s">
        <v>4027</v>
      </c>
      <c r="C359" s="267"/>
      <c r="D359" s="267">
        <v>1500</v>
      </c>
      <c r="E359" s="269">
        <f t="shared" si="9"/>
        <v>8</v>
      </c>
      <c r="F359" s="269" t="s">
        <v>6</v>
      </c>
      <c r="G359" s="267" t="s">
        <v>2493</v>
      </c>
      <c r="H359" s="267"/>
      <c r="I35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60" spans="1:9" ht="15.75" hidden="1" x14ac:dyDescent="0.25">
      <c r="A360" s="266">
        <v>42966</v>
      </c>
      <c r="B360" s="267" t="s">
        <v>4870</v>
      </c>
      <c r="C360" s="267"/>
      <c r="D360" s="267">
        <v>3500</v>
      </c>
      <c r="E360" s="269">
        <f t="shared" si="9"/>
        <v>8</v>
      </c>
      <c r="F360" s="269" t="s">
        <v>6</v>
      </c>
      <c r="G360" s="267" t="s">
        <v>5600</v>
      </c>
      <c r="H360" s="267"/>
      <c r="I36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61" spans="1:9" ht="15.75" hidden="1" x14ac:dyDescent="0.25">
      <c r="A361" s="266">
        <v>42965</v>
      </c>
      <c r="B361" s="267" t="s">
        <v>4019</v>
      </c>
      <c r="C361" s="267"/>
      <c r="D361" s="267">
        <v>5400</v>
      </c>
      <c r="E361" s="269">
        <f t="shared" si="9"/>
        <v>8</v>
      </c>
      <c r="F361" s="269" t="s">
        <v>6</v>
      </c>
      <c r="G361" s="267" t="s">
        <v>5177</v>
      </c>
      <c r="H361" s="267"/>
      <c r="I36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62" spans="1:9" ht="15.75" hidden="1" x14ac:dyDescent="0.25">
      <c r="A362" s="266">
        <v>42965</v>
      </c>
      <c r="B362" s="267" t="s">
        <v>4019</v>
      </c>
      <c r="C362" s="267"/>
      <c r="D362" s="267">
        <v>2500</v>
      </c>
      <c r="E362" s="269">
        <f t="shared" si="9"/>
        <v>8</v>
      </c>
      <c r="F362" s="269" t="s">
        <v>6</v>
      </c>
      <c r="G362" s="267" t="s">
        <v>4977</v>
      </c>
      <c r="H362" s="267"/>
      <c r="I36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63" spans="1:9" ht="15.75" hidden="1" x14ac:dyDescent="0.25">
      <c r="A363" s="266">
        <v>42964</v>
      </c>
      <c r="B363" s="267" t="s">
        <v>4014</v>
      </c>
      <c r="C363" s="267"/>
      <c r="D363" s="267">
        <v>14700</v>
      </c>
      <c r="E363" s="269">
        <f t="shared" si="9"/>
        <v>8</v>
      </c>
      <c r="F363" s="269" t="s">
        <v>6</v>
      </c>
      <c r="G363" s="267" t="s">
        <v>5601</v>
      </c>
      <c r="H363" s="267"/>
      <c r="I36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64" spans="1:9" ht="15.75" hidden="1" x14ac:dyDescent="0.25">
      <c r="A364" s="266">
        <v>42964</v>
      </c>
      <c r="B364" s="267" t="s">
        <v>4027</v>
      </c>
      <c r="C364" s="267"/>
      <c r="D364" s="267">
        <v>3000</v>
      </c>
      <c r="E364" s="269">
        <f t="shared" si="9"/>
        <v>8</v>
      </c>
      <c r="F364" s="269" t="s">
        <v>6</v>
      </c>
      <c r="G364" s="267" t="s">
        <v>5602</v>
      </c>
      <c r="H364" s="267"/>
      <c r="I36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65" spans="1:9" ht="15.75" hidden="1" x14ac:dyDescent="0.25">
      <c r="A365" s="266">
        <v>42962</v>
      </c>
      <c r="B365" s="267" t="s">
        <v>4019</v>
      </c>
      <c r="C365" s="267"/>
      <c r="D365" s="267">
        <v>2500</v>
      </c>
      <c r="E365" s="269">
        <f t="shared" si="9"/>
        <v>8</v>
      </c>
      <c r="F365" s="269" t="s">
        <v>6</v>
      </c>
      <c r="G365" s="267" t="s">
        <v>5585</v>
      </c>
      <c r="H365" s="267"/>
      <c r="I36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66" spans="1:9" ht="15.75" hidden="1" x14ac:dyDescent="0.25">
      <c r="A366" s="266">
        <v>42962</v>
      </c>
      <c r="B366" s="267" t="s">
        <v>4190</v>
      </c>
      <c r="C366" s="267"/>
      <c r="D366" s="267">
        <v>5000</v>
      </c>
      <c r="E366" s="269">
        <f t="shared" si="9"/>
        <v>8</v>
      </c>
      <c r="F366" s="269" t="s">
        <v>6</v>
      </c>
      <c r="G366" s="267" t="s">
        <v>5603</v>
      </c>
      <c r="H366" s="267"/>
      <c r="I36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67" spans="1:9" ht="15.75" hidden="1" x14ac:dyDescent="0.25">
      <c r="A367" s="266">
        <v>42961</v>
      </c>
      <c r="B367" s="267" t="s">
        <v>4028</v>
      </c>
      <c r="C367" s="267"/>
      <c r="D367" s="267">
        <v>50000</v>
      </c>
      <c r="E367" s="269">
        <f t="shared" si="9"/>
        <v>8</v>
      </c>
      <c r="F367" s="269" t="s">
        <v>6</v>
      </c>
      <c r="G367" s="267"/>
      <c r="H367" s="267"/>
      <c r="I36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368" spans="1:9" ht="15.75" hidden="1" x14ac:dyDescent="0.25">
      <c r="A368" s="266">
        <v>42961</v>
      </c>
      <c r="B368" s="267" t="s">
        <v>4019</v>
      </c>
      <c r="C368" s="267"/>
      <c r="D368" s="267">
        <v>3000</v>
      </c>
      <c r="E368" s="269">
        <f t="shared" si="9"/>
        <v>8</v>
      </c>
      <c r="F368" s="269" t="s">
        <v>6</v>
      </c>
      <c r="G368" s="267" t="s">
        <v>5590</v>
      </c>
      <c r="H368" s="267"/>
      <c r="I36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69" spans="1:9" ht="15.75" hidden="1" x14ac:dyDescent="0.25">
      <c r="A369" s="266">
        <v>42961</v>
      </c>
      <c r="B369" s="267" t="s">
        <v>4020</v>
      </c>
      <c r="C369" s="267"/>
      <c r="D369" s="267">
        <v>20000</v>
      </c>
      <c r="E369" s="269">
        <f t="shared" si="9"/>
        <v>8</v>
      </c>
      <c r="F369" s="269" t="s">
        <v>6</v>
      </c>
      <c r="G369" s="267" t="s">
        <v>1529</v>
      </c>
      <c r="H369" s="267"/>
      <c r="I36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70" spans="1:9" ht="15.75" hidden="1" x14ac:dyDescent="0.25">
      <c r="A370" s="266">
        <v>42959</v>
      </c>
      <c r="B370" s="267" t="s">
        <v>4027</v>
      </c>
      <c r="C370" s="267"/>
      <c r="D370" s="267">
        <v>19800</v>
      </c>
      <c r="E370" s="269">
        <f t="shared" si="9"/>
        <v>8</v>
      </c>
      <c r="F370" s="269" t="s">
        <v>6</v>
      </c>
      <c r="G370" s="267" t="s">
        <v>5604</v>
      </c>
      <c r="H370" s="267"/>
      <c r="I37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71" spans="1:9" ht="15.75" hidden="1" x14ac:dyDescent="0.25">
      <c r="A371" s="266">
        <v>42959</v>
      </c>
      <c r="B371" s="267" t="s">
        <v>4022</v>
      </c>
      <c r="C371" s="267"/>
      <c r="D371" s="267">
        <v>7000</v>
      </c>
      <c r="E371" s="269">
        <f t="shared" si="9"/>
        <v>8</v>
      </c>
      <c r="F371" s="269" t="s">
        <v>6</v>
      </c>
      <c r="G371" s="267" t="s">
        <v>5604</v>
      </c>
      <c r="H371" s="267"/>
      <c r="I37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72" spans="1:9" ht="15.75" hidden="1" x14ac:dyDescent="0.25">
      <c r="A372" s="266">
        <v>42959</v>
      </c>
      <c r="B372" s="267" t="s">
        <v>4022</v>
      </c>
      <c r="C372" s="267"/>
      <c r="D372" s="267">
        <v>2100</v>
      </c>
      <c r="E372" s="269">
        <f t="shared" si="9"/>
        <v>8</v>
      </c>
      <c r="F372" s="269" t="s">
        <v>6</v>
      </c>
      <c r="G372" s="267" t="s">
        <v>5605</v>
      </c>
      <c r="H372" s="267"/>
      <c r="I37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73" spans="1:9" ht="15.75" hidden="1" x14ac:dyDescent="0.25">
      <c r="A373" s="266">
        <v>42959</v>
      </c>
      <c r="B373" s="267" t="s">
        <v>4014</v>
      </c>
      <c r="C373" s="267"/>
      <c r="D373" s="267">
        <v>3500</v>
      </c>
      <c r="E373" s="269">
        <f t="shared" si="9"/>
        <v>8</v>
      </c>
      <c r="F373" s="269" t="s">
        <v>6</v>
      </c>
      <c r="G373" s="267" t="s">
        <v>5606</v>
      </c>
      <c r="H373" s="267"/>
      <c r="I37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74" spans="1:9" ht="15.75" hidden="1" x14ac:dyDescent="0.25">
      <c r="A374" s="266">
        <v>42958</v>
      </c>
      <c r="B374" s="267" t="s">
        <v>4019</v>
      </c>
      <c r="C374" s="267"/>
      <c r="D374" s="267">
        <v>3100</v>
      </c>
      <c r="E374" s="269">
        <f t="shared" si="9"/>
        <v>8</v>
      </c>
      <c r="F374" s="269" t="s">
        <v>6</v>
      </c>
      <c r="G374" s="267" t="s">
        <v>4301</v>
      </c>
      <c r="H374" s="267"/>
      <c r="I37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75" spans="1:9" ht="15.75" hidden="1" x14ac:dyDescent="0.25">
      <c r="A375" s="266">
        <v>42958</v>
      </c>
      <c r="B375" s="267" t="s">
        <v>4019</v>
      </c>
      <c r="C375" s="267"/>
      <c r="D375" s="267">
        <v>3100</v>
      </c>
      <c r="E375" s="269">
        <f t="shared" si="9"/>
        <v>8</v>
      </c>
      <c r="F375" s="269" t="s">
        <v>6</v>
      </c>
      <c r="G375" s="267" t="s">
        <v>5607</v>
      </c>
      <c r="H375" s="267"/>
      <c r="I37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76" spans="1:9" ht="15.75" hidden="1" x14ac:dyDescent="0.25">
      <c r="A376" s="271">
        <v>42971</v>
      </c>
      <c r="B376" s="267" t="s">
        <v>4015</v>
      </c>
      <c r="C376" s="262"/>
      <c r="D376" s="262">
        <v>1200</v>
      </c>
      <c r="E376" s="268">
        <f t="shared" si="9"/>
        <v>8</v>
      </c>
      <c r="F376" s="269" t="s">
        <v>1341</v>
      </c>
      <c r="G376" s="262" t="s">
        <v>56</v>
      </c>
      <c r="H376" s="262" t="s">
        <v>3632</v>
      </c>
      <c r="I37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77" spans="1:9" ht="15.75" hidden="1" x14ac:dyDescent="0.25">
      <c r="A377" s="271">
        <v>42971</v>
      </c>
      <c r="B377" s="267" t="s">
        <v>4015</v>
      </c>
      <c r="C377" s="262"/>
      <c r="D377" s="262">
        <v>1000</v>
      </c>
      <c r="E377" s="268">
        <f t="shared" si="9"/>
        <v>8</v>
      </c>
      <c r="F377" s="269" t="s">
        <v>1341</v>
      </c>
      <c r="G377" s="262" t="s">
        <v>3004</v>
      </c>
      <c r="H377" s="262" t="s">
        <v>5491</v>
      </c>
      <c r="I37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78" spans="1:9" ht="15.75" hidden="1" x14ac:dyDescent="0.25">
      <c r="A378" s="271">
        <v>42970</v>
      </c>
      <c r="B378" s="267" t="s">
        <v>4015</v>
      </c>
      <c r="C378" s="262"/>
      <c r="D378" s="262">
        <v>4500</v>
      </c>
      <c r="E378" s="268">
        <f t="shared" si="9"/>
        <v>8</v>
      </c>
      <c r="F378" s="269" t="s">
        <v>1341</v>
      </c>
      <c r="G378" s="262" t="s">
        <v>5477</v>
      </c>
      <c r="H378" s="262" t="s">
        <v>5492</v>
      </c>
      <c r="I37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79" spans="1:9" ht="15.75" hidden="1" x14ac:dyDescent="0.25">
      <c r="A379" s="266">
        <v>42969</v>
      </c>
      <c r="B379" s="267" t="s">
        <v>5493</v>
      </c>
      <c r="C379" s="267"/>
      <c r="D379" s="267">
        <v>5757</v>
      </c>
      <c r="E379" s="269">
        <f t="shared" si="9"/>
        <v>8</v>
      </c>
      <c r="F379" s="269" t="s">
        <v>1341</v>
      </c>
      <c r="G379" s="267" t="s">
        <v>5494</v>
      </c>
      <c r="H379" s="262" t="s">
        <v>5495</v>
      </c>
      <c r="I37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80" spans="1:9" ht="15.75" hidden="1" x14ac:dyDescent="0.25">
      <c r="A380" s="266">
        <v>42958</v>
      </c>
      <c r="B380" s="267" t="s">
        <v>4019</v>
      </c>
      <c r="C380" s="267"/>
      <c r="D380" s="267">
        <v>1500</v>
      </c>
      <c r="E380" s="269">
        <f t="shared" si="9"/>
        <v>8</v>
      </c>
      <c r="F380" s="269" t="s">
        <v>6</v>
      </c>
      <c r="G380" s="267" t="s">
        <v>5175</v>
      </c>
      <c r="H380" s="267"/>
      <c r="I38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81" spans="1:9" ht="15.75" hidden="1" x14ac:dyDescent="0.25">
      <c r="A381" s="266">
        <v>42958</v>
      </c>
      <c r="B381" s="267" t="s">
        <v>4306</v>
      </c>
      <c r="C381" s="267"/>
      <c r="D381" s="267">
        <v>10000</v>
      </c>
      <c r="E381" s="269">
        <f t="shared" si="9"/>
        <v>8</v>
      </c>
      <c r="F381" s="269" t="s">
        <v>6</v>
      </c>
      <c r="G381" s="267" t="s">
        <v>1529</v>
      </c>
      <c r="H381" s="267"/>
      <c r="I38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82" spans="1:9" ht="15.75" hidden="1" x14ac:dyDescent="0.25">
      <c r="A382" s="266">
        <v>42958</v>
      </c>
      <c r="B382" s="267" t="s">
        <v>4023</v>
      </c>
      <c r="C382" s="267"/>
      <c r="D382" s="267">
        <v>20000</v>
      </c>
      <c r="E382" s="269">
        <f t="shared" si="9"/>
        <v>8</v>
      </c>
      <c r="F382" s="269" t="s">
        <v>6</v>
      </c>
      <c r="G382" s="267" t="s">
        <v>1529</v>
      </c>
      <c r="H382" s="267"/>
      <c r="I38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83" spans="1:9" ht="15.75" hidden="1" x14ac:dyDescent="0.25">
      <c r="A383" s="266">
        <v>42960</v>
      </c>
      <c r="B383" s="267" t="s">
        <v>5544</v>
      </c>
      <c r="C383" s="267"/>
      <c r="D383" s="267">
        <v>3500</v>
      </c>
      <c r="E383" s="269">
        <f t="shared" si="9"/>
        <v>8</v>
      </c>
      <c r="F383" s="269" t="str">
        <f>"Прео"</f>
        <v>Прео</v>
      </c>
      <c r="G383" s="267" t="s">
        <v>5532</v>
      </c>
      <c r="H383" s="267"/>
      <c r="I38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384" spans="1:9" ht="15.75" hidden="1" x14ac:dyDescent="0.25">
      <c r="A384" s="266">
        <v>42957</v>
      </c>
      <c r="B384" s="267" t="s">
        <v>4019</v>
      </c>
      <c r="C384" s="267"/>
      <c r="D384" s="267">
        <v>3000</v>
      </c>
      <c r="E384" s="269">
        <f t="shared" si="9"/>
        <v>8</v>
      </c>
      <c r="F384" s="269" t="s">
        <v>6</v>
      </c>
      <c r="G384" s="267" t="s">
        <v>5155</v>
      </c>
      <c r="H384" s="267"/>
      <c r="I38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85" spans="1:9" ht="15.75" hidden="1" x14ac:dyDescent="0.25">
      <c r="A385" s="266">
        <v>42957</v>
      </c>
      <c r="B385" s="267" t="s">
        <v>4019</v>
      </c>
      <c r="C385" s="267"/>
      <c r="D385" s="267">
        <v>500</v>
      </c>
      <c r="E385" s="269">
        <f t="shared" si="9"/>
        <v>8</v>
      </c>
      <c r="F385" s="269" t="s">
        <v>6</v>
      </c>
      <c r="G385" s="267" t="s">
        <v>3736</v>
      </c>
      <c r="H385" s="267"/>
      <c r="I38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86" spans="1:9" ht="15.75" hidden="1" x14ac:dyDescent="0.25">
      <c r="A386" s="266">
        <v>42957</v>
      </c>
      <c r="B386" s="267" t="s">
        <v>4027</v>
      </c>
      <c r="C386" s="267"/>
      <c r="D386" s="267">
        <v>3000</v>
      </c>
      <c r="E386" s="269">
        <f t="shared" ref="E386:E423" si="11">MONTH(A386)</f>
        <v>8</v>
      </c>
      <c r="F386" s="269" t="s">
        <v>6</v>
      </c>
      <c r="G386" s="267" t="s">
        <v>5156</v>
      </c>
      <c r="H386" s="267"/>
      <c r="I38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87" spans="1:9" ht="15.75" hidden="1" x14ac:dyDescent="0.25">
      <c r="A387" s="266">
        <v>42956</v>
      </c>
      <c r="B387" s="267" t="s">
        <v>4019</v>
      </c>
      <c r="C387" s="267"/>
      <c r="D387" s="267">
        <v>3000</v>
      </c>
      <c r="E387" s="269">
        <f t="shared" si="11"/>
        <v>8</v>
      </c>
      <c r="F387" s="269" t="s">
        <v>6</v>
      </c>
      <c r="G387" s="267" t="s">
        <v>5157</v>
      </c>
      <c r="H387" s="267"/>
      <c r="I38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88" spans="1:9" ht="15.75" hidden="1" x14ac:dyDescent="0.25">
      <c r="A388" s="266">
        <v>42955</v>
      </c>
      <c r="B388" s="267" t="s">
        <v>4023</v>
      </c>
      <c r="C388" s="267"/>
      <c r="D388" s="267">
        <v>-2000</v>
      </c>
      <c r="E388" s="269">
        <f t="shared" si="11"/>
        <v>8</v>
      </c>
      <c r="F388" s="269" t="s">
        <v>6</v>
      </c>
      <c r="G388" s="267" t="s">
        <v>5158</v>
      </c>
      <c r="H388" s="267"/>
      <c r="I38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89" spans="1:9" ht="15.75" hidden="1" x14ac:dyDescent="0.25">
      <c r="A389" s="266">
        <v>42965</v>
      </c>
      <c r="B389" s="267" t="s">
        <v>4015</v>
      </c>
      <c r="C389" s="267"/>
      <c r="D389" s="267">
        <v>1200</v>
      </c>
      <c r="E389" s="269">
        <f t="shared" si="11"/>
        <v>8</v>
      </c>
      <c r="F389" s="269" t="s">
        <v>1341</v>
      </c>
      <c r="G389" s="267" t="s">
        <v>56</v>
      </c>
      <c r="H389" s="267" t="s">
        <v>5496</v>
      </c>
      <c r="I38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90" spans="1:9" ht="15.75" hidden="1" x14ac:dyDescent="0.25">
      <c r="A390" s="266">
        <v>42965</v>
      </c>
      <c r="B390" s="267" t="s">
        <v>4015</v>
      </c>
      <c r="C390" s="267"/>
      <c r="D390" s="267">
        <v>500</v>
      </c>
      <c r="E390" s="269">
        <f t="shared" si="11"/>
        <v>8</v>
      </c>
      <c r="F390" s="269" t="s">
        <v>1341</v>
      </c>
      <c r="G390" s="267" t="s">
        <v>5497</v>
      </c>
      <c r="H390" s="267" t="s">
        <v>5496</v>
      </c>
      <c r="I39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91" spans="1:9" ht="15.75" hidden="1" x14ac:dyDescent="0.25">
      <c r="A391" s="266">
        <v>42964</v>
      </c>
      <c r="B391" s="267" t="s">
        <v>4015</v>
      </c>
      <c r="C391" s="267"/>
      <c r="D391" s="267">
        <v>1500</v>
      </c>
      <c r="E391" s="269">
        <f t="shared" si="11"/>
        <v>8</v>
      </c>
      <c r="F391" s="269" t="s">
        <v>1341</v>
      </c>
      <c r="G391" s="267" t="s">
        <v>5498</v>
      </c>
      <c r="H391" s="262" t="s">
        <v>4953</v>
      </c>
      <c r="I39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92" spans="1:9" ht="15.75" hidden="1" x14ac:dyDescent="0.25">
      <c r="A392" s="266">
        <v>42963</v>
      </c>
      <c r="B392" s="267" t="s">
        <v>4015</v>
      </c>
      <c r="C392" s="267"/>
      <c r="D392" s="267">
        <v>6000</v>
      </c>
      <c r="E392" s="269">
        <f t="shared" si="11"/>
        <v>8</v>
      </c>
      <c r="F392" s="269" t="s">
        <v>1341</v>
      </c>
      <c r="G392" s="267" t="s">
        <v>5499</v>
      </c>
      <c r="H392" s="262" t="s">
        <v>3528</v>
      </c>
      <c r="I39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93" spans="1:9" ht="15.75" hidden="1" x14ac:dyDescent="0.25">
      <c r="A393" s="266">
        <v>42963</v>
      </c>
      <c r="B393" s="267" t="s">
        <v>4016</v>
      </c>
      <c r="C393" s="267"/>
      <c r="D393" s="267">
        <v>3000</v>
      </c>
      <c r="E393" s="269">
        <f t="shared" si="11"/>
        <v>8</v>
      </c>
      <c r="F393" s="269" t="s">
        <v>1341</v>
      </c>
      <c r="G393" s="267" t="s">
        <v>5499</v>
      </c>
      <c r="H393" s="262" t="s">
        <v>1022</v>
      </c>
      <c r="I39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94" spans="1:9" ht="15.75" hidden="1" x14ac:dyDescent="0.25">
      <c r="A394" s="266">
        <v>42963</v>
      </c>
      <c r="B394" s="267" t="s">
        <v>4015</v>
      </c>
      <c r="C394" s="267"/>
      <c r="D394" s="267">
        <v>4500</v>
      </c>
      <c r="E394" s="269">
        <f t="shared" si="11"/>
        <v>8</v>
      </c>
      <c r="F394" s="269" t="s">
        <v>1341</v>
      </c>
      <c r="G394" s="267" t="s">
        <v>5477</v>
      </c>
      <c r="H394" s="262" t="s">
        <v>5500</v>
      </c>
      <c r="I39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395" spans="1:9" ht="15.75" hidden="1" x14ac:dyDescent="0.25">
      <c r="A395" s="266">
        <v>42955</v>
      </c>
      <c r="B395" s="267" t="s">
        <v>4019</v>
      </c>
      <c r="C395" s="267"/>
      <c r="D395" s="267">
        <v>3000</v>
      </c>
      <c r="E395" s="269">
        <f t="shared" si="11"/>
        <v>8</v>
      </c>
      <c r="F395" s="269" t="s">
        <v>6</v>
      </c>
      <c r="G395" s="267" t="s">
        <v>5159</v>
      </c>
      <c r="H395" s="267"/>
      <c r="I39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96" spans="1:9" ht="15.75" hidden="1" x14ac:dyDescent="0.25">
      <c r="A396" s="266">
        <v>42955</v>
      </c>
      <c r="B396" s="267" t="s">
        <v>4019</v>
      </c>
      <c r="C396" s="267"/>
      <c r="D396" s="267">
        <v>3100</v>
      </c>
      <c r="E396" s="269">
        <f t="shared" si="11"/>
        <v>8</v>
      </c>
      <c r="F396" s="269" t="s">
        <v>6</v>
      </c>
      <c r="G396" s="267" t="s">
        <v>5160</v>
      </c>
      <c r="H396" s="267"/>
      <c r="I39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97" spans="1:9" ht="15.75" hidden="1" x14ac:dyDescent="0.25">
      <c r="A397" s="266">
        <v>42955</v>
      </c>
      <c r="B397" s="267" t="s">
        <v>4027</v>
      </c>
      <c r="C397" s="267"/>
      <c r="D397" s="267">
        <v>1000</v>
      </c>
      <c r="E397" s="269">
        <f t="shared" si="11"/>
        <v>8</v>
      </c>
      <c r="F397" s="269" t="s">
        <v>6</v>
      </c>
      <c r="G397" s="267" t="s">
        <v>5161</v>
      </c>
      <c r="H397" s="267"/>
      <c r="I39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98" spans="1:9" ht="15.75" hidden="1" x14ac:dyDescent="0.25">
      <c r="A398" s="266">
        <v>42954</v>
      </c>
      <c r="B398" s="267" t="s">
        <v>4870</v>
      </c>
      <c r="C398" s="267"/>
      <c r="D398" s="267">
        <v>3500</v>
      </c>
      <c r="E398" s="269">
        <f t="shared" si="11"/>
        <v>8</v>
      </c>
      <c r="F398" s="269" t="s">
        <v>6</v>
      </c>
      <c r="G398" s="267" t="s">
        <v>5162</v>
      </c>
      <c r="H398" s="267"/>
      <c r="I39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399" spans="1:9" ht="15.75" hidden="1" x14ac:dyDescent="0.25">
      <c r="A399" s="266">
        <v>42954</v>
      </c>
      <c r="B399" s="267" t="s">
        <v>4017</v>
      </c>
      <c r="C399" s="267"/>
      <c r="D399" s="267">
        <v>4200</v>
      </c>
      <c r="E399" s="269">
        <f t="shared" si="11"/>
        <v>8</v>
      </c>
      <c r="F399" s="269" t="s">
        <v>6</v>
      </c>
      <c r="G399" s="267" t="s">
        <v>5163</v>
      </c>
      <c r="H399" s="267"/>
      <c r="I39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00" spans="1:9" ht="15.75" hidden="1" x14ac:dyDescent="0.25">
      <c r="A400" s="266">
        <v>42954</v>
      </c>
      <c r="B400" s="267" t="s">
        <v>4017</v>
      </c>
      <c r="C400" s="267"/>
      <c r="D400" s="267">
        <v>4200</v>
      </c>
      <c r="E400" s="269">
        <f t="shared" si="11"/>
        <v>8</v>
      </c>
      <c r="F400" s="269" t="s">
        <v>6</v>
      </c>
      <c r="G400" s="267" t="s">
        <v>5164</v>
      </c>
      <c r="H400" s="267"/>
      <c r="I40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01" spans="1:9" ht="15.75" hidden="1" x14ac:dyDescent="0.25">
      <c r="A401" s="266">
        <v>42954</v>
      </c>
      <c r="B401" s="267" t="s">
        <v>4017</v>
      </c>
      <c r="C401" s="267"/>
      <c r="D401" s="267">
        <v>750</v>
      </c>
      <c r="E401" s="269">
        <f t="shared" si="11"/>
        <v>8</v>
      </c>
      <c r="F401" s="269" t="s">
        <v>6</v>
      </c>
      <c r="G401" s="267" t="s">
        <v>5165</v>
      </c>
      <c r="H401" s="267"/>
      <c r="I40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02" spans="1:9" ht="15.75" hidden="1" x14ac:dyDescent="0.25">
      <c r="A402" s="266">
        <v>42954</v>
      </c>
      <c r="B402" s="267" t="s">
        <v>4017</v>
      </c>
      <c r="C402" s="267"/>
      <c r="D402" s="267">
        <v>11000</v>
      </c>
      <c r="E402" s="269">
        <f t="shared" si="11"/>
        <v>8</v>
      </c>
      <c r="F402" s="269" t="s">
        <v>6</v>
      </c>
      <c r="G402" s="267" t="s">
        <v>5166</v>
      </c>
      <c r="H402" s="267"/>
      <c r="I40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03" spans="1:9" ht="15.75" hidden="1" x14ac:dyDescent="0.25">
      <c r="A403" s="266">
        <v>42951</v>
      </c>
      <c r="B403" s="267" t="s">
        <v>4190</v>
      </c>
      <c r="C403" s="267"/>
      <c r="D403" s="267">
        <v>5400</v>
      </c>
      <c r="E403" s="269">
        <f t="shared" si="11"/>
        <v>8</v>
      </c>
      <c r="F403" s="269" t="s">
        <v>6</v>
      </c>
      <c r="G403" s="267" t="s">
        <v>5167</v>
      </c>
      <c r="H403" s="267"/>
      <c r="I40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04" spans="1:9" ht="15.75" hidden="1" x14ac:dyDescent="0.25">
      <c r="A404" s="266">
        <v>42950</v>
      </c>
      <c r="B404" s="267" t="s">
        <v>4024</v>
      </c>
      <c r="C404" s="267"/>
      <c r="D404" s="267">
        <v>16800</v>
      </c>
      <c r="E404" s="269">
        <f t="shared" si="11"/>
        <v>8</v>
      </c>
      <c r="F404" s="269" t="s">
        <v>6</v>
      </c>
      <c r="G404" s="267" t="s">
        <v>5168</v>
      </c>
      <c r="H404" s="267"/>
      <c r="I40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05" spans="1:9" ht="15.75" hidden="1" x14ac:dyDescent="0.25">
      <c r="A405" s="266">
        <v>42950</v>
      </c>
      <c r="B405" s="267" t="s">
        <v>4028</v>
      </c>
      <c r="C405" s="267"/>
      <c r="D405" s="267">
        <v>50000</v>
      </c>
      <c r="E405" s="269">
        <f t="shared" si="11"/>
        <v>8</v>
      </c>
      <c r="F405" s="269" t="s">
        <v>6</v>
      </c>
      <c r="G405" s="267" t="s">
        <v>664</v>
      </c>
      <c r="H405" s="267"/>
      <c r="I40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406" spans="1:9" ht="15.75" hidden="1" x14ac:dyDescent="0.25">
      <c r="A406" s="266">
        <v>42949</v>
      </c>
      <c r="B406" s="267" t="s">
        <v>4190</v>
      </c>
      <c r="C406" s="267"/>
      <c r="D406" s="267">
        <v>5000</v>
      </c>
      <c r="E406" s="269">
        <f t="shared" si="11"/>
        <v>8</v>
      </c>
      <c r="F406" s="269" t="s">
        <v>6</v>
      </c>
      <c r="G406" s="267" t="s">
        <v>5169</v>
      </c>
      <c r="H406" s="267"/>
      <c r="I40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07" spans="1:9" ht="15.75" hidden="1" x14ac:dyDescent="0.25">
      <c r="A407" s="266">
        <v>42949</v>
      </c>
      <c r="B407" s="267" t="s">
        <v>4017</v>
      </c>
      <c r="C407" s="267"/>
      <c r="D407" s="267">
        <v>3200</v>
      </c>
      <c r="E407" s="269">
        <f t="shared" si="11"/>
        <v>8</v>
      </c>
      <c r="F407" s="269" t="s">
        <v>6</v>
      </c>
      <c r="G407" s="267" t="s">
        <v>5170</v>
      </c>
      <c r="H407" s="267"/>
      <c r="I40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08" spans="1:9" ht="15.75" hidden="1" x14ac:dyDescent="0.25">
      <c r="A408" s="266">
        <v>42949</v>
      </c>
      <c r="B408" s="267" t="s">
        <v>4017</v>
      </c>
      <c r="C408" s="267"/>
      <c r="D408" s="267">
        <v>1300</v>
      </c>
      <c r="E408" s="269">
        <f t="shared" si="11"/>
        <v>8</v>
      </c>
      <c r="F408" s="269" t="s">
        <v>6</v>
      </c>
      <c r="G408" s="267" t="s">
        <v>5171</v>
      </c>
      <c r="H408" s="267"/>
      <c r="I40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09" spans="1:9" ht="15.75" hidden="1" x14ac:dyDescent="0.25">
      <c r="A409" s="266">
        <v>42948</v>
      </c>
      <c r="B409" s="267" t="s">
        <v>4022</v>
      </c>
      <c r="C409" s="267"/>
      <c r="D409" s="267">
        <v>1300</v>
      </c>
      <c r="E409" s="269">
        <f t="shared" si="11"/>
        <v>8</v>
      </c>
      <c r="F409" s="269" t="s">
        <v>6</v>
      </c>
      <c r="G409" s="267" t="s">
        <v>5172</v>
      </c>
      <c r="H409" s="267"/>
      <c r="I40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10" spans="1:9" ht="15.75" hidden="1" x14ac:dyDescent="0.25">
      <c r="A410" s="266">
        <v>42948</v>
      </c>
      <c r="B410" s="267" t="s">
        <v>4027</v>
      </c>
      <c r="C410" s="267"/>
      <c r="D410" s="267">
        <v>19040</v>
      </c>
      <c r="E410" s="269">
        <f t="shared" si="11"/>
        <v>8</v>
      </c>
      <c r="F410" s="269" t="s">
        <v>6</v>
      </c>
      <c r="G410" s="267" t="s">
        <v>5173</v>
      </c>
      <c r="H410" s="267"/>
      <c r="I41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11" spans="1:9" ht="15.75" hidden="1" x14ac:dyDescent="0.25">
      <c r="A411" s="266">
        <v>42948</v>
      </c>
      <c r="B411" s="267" t="s">
        <v>4022</v>
      </c>
      <c r="C411" s="267"/>
      <c r="D411" s="267">
        <v>7000</v>
      </c>
      <c r="E411" s="269">
        <f t="shared" si="11"/>
        <v>8</v>
      </c>
      <c r="F411" s="269" t="s">
        <v>6</v>
      </c>
      <c r="G411" s="267" t="s">
        <v>5173</v>
      </c>
      <c r="H411" s="267"/>
      <c r="I41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12" spans="1:9" ht="15.75" hidden="1" x14ac:dyDescent="0.25">
      <c r="A412" s="266">
        <v>42948</v>
      </c>
      <c r="B412" s="267" t="s">
        <v>4027</v>
      </c>
      <c r="C412" s="267"/>
      <c r="D412" s="267">
        <v>3400</v>
      </c>
      <c r="E412" s="269">
        <f t="shared" si="11"/>
        <v>8</v>
      </c>
      <c r="F412" s="269" t="s">
        <v>6</v>
      </c>
      <c r="G412" s="267" t="s">
        <v>4303</v>
      </c>
      <c r="H412" s="267"/>
      <c r="I41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13" spans="1:9" ht="15.75" hidden="1" x14ac:dyDescent="0.25">
      <c r="A413" s="266">
        <v>42953</v>
      </c>
      <c r="B413" s="267" t="s">
        <v>5035</v>
      </c>
      <c r="C413" s="267"/>
      <c r="D413" s="267">
        <v>3500</v>
      </c>
      <c r="E413" s="269">
        <f t="shared" si="11"/>
        <v>8</v>
      </c>
      <c r="F413" s="269" t="str">
        <f>"Прео"</f>
        <v>Прео</v>
      </c>
      <c r="G413" s="267" t="s">
        <v>5545</v>
      </c>
      <c r="H413" s="267"/>
      <c r="I41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414" spans="1:9" ht="15.75" hidden="1" x14ac:dyDescent="0.25">
      <c r="A414" s="266">
        <v>42931</v>
      </c>
      <c r="B414" s="267" t="s">
        <v>4018</v>
      </c>
      <c r="C414" s="267"/>
      <c r="D414" s="267">
        <v>75000</v>
      </c>
      <c r="E414" s="269">
        <f t="shared" si="11"/>
        <v>7</v>
      </c>
      <c r="F414" s="269" t="s">
        <v>2</v>
      </c>
      <c r="G414" s="267" t="s">
        <v>664</v>
      </c>
      <c r="H414" s="262"/>
      <c r="I41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415" spans="1:9" ht="15.75" hidden="1" x14ac:dyDescent="0.25">
      <c r="A415" s="266">
        <v>42957</v>
      </c>
      <c r="B415" s="267" t="s">
        <v>4016</v>
      </c>
      <c r="C415" s="267"/>
      <c r="D415" s="267">
        <v>8000</v>
      </c>
      <c r="E415" s="269">
        <f t="shared" si="11"/>
        <v>8</v>
      </c>
      <c r="F415" s="269" t="s">
        <v>1341</v>
      </c>
      <c r="G415" s="267" t="s">
        <v>664</v>
      </c>
      <c r="H415" s="272">
        <v>42917</v>
      </c>
      <c r="I41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16" spans="1:9" ht="15.75" hidden="1" x14ac:dyDescent="0.25">
      <c r="A416" s="266">
        <v>42956</v>
      </c>
      <c r="B416" s="267" t="s">
        <v>4015</v>
      </c>
      <c r="C416" s="267"/>
      <c r="D416" s="267">
        <v>4500</v>
      </c>
      <c r="E416" s="269">
        <f t="shared" si="11"/>
        <v>8</v>
      </c>
      <c r="F416" s="269" t="s">
        <v>1341</v>
      </c>
      <c r="G416" s="267" t="s">
        <v>4431</v>
      </c>
      <c r="H416" s="262" t="s">
        <v>5336</v>
      </c>
      <c r="I41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17" spans="1:9" ht="15.75" hidden="1" x14ac:dyDescent="0.25">
      <c r="A417" s="266">
        <v>42953</v>
      </c>
      <c r="B417" s="267" t="s">
        <v>4015</v>
      </c>
      <c r="C417" s="267"/>
      <c r="D417" s="267">
        <v>1000</v>
      </c>
      <c r="E417" s="269">
        <f t="shared" si="11"/>
        <v>8</v>
      </c>
      <c r="F417" s="269" t="s">
        <v>1341</v>
      </c>
      <c r="G417" s="267" t="s">
        <v>3530</v>
      </c>
      <c r="H417" s="262" t="s">
        <v>4409</v>
      </c>
      <c r="I41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18" spans="1:9" ht="15.75" hidden="1" x14ac:dyDescent="0.25">
      <c r="A418" s="266">
        <v>42948</v>
      </c>
      <c r="B418" s="267" t="s">
        <v>4027</v>
      </c>
      <c r="C418" s="267"/>
      <c r="D418" s="267">
        <v>3400</v>
      </c>
      <c r="E418" s="269">
        <f t="shared" si="11"/>
        <v>8</v>
      </c>
      <c r="F418" s="269" t="s">
        <v>6</v>
      </c>
      <c r="G418" s="267" t="s">
        <v>4505</v>
      </c>
      <c r="H418" s="267"/>
      <c r="I41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19" spans="1:9" ht="15.75" hidden="1" x14ac:dyDescent="0.25">
      <c r="A419" s="266">
        <v>42948</v>
      </c>
      <c r="B419" s="267" t="s">
        <v>4190</v>
      </c>
      <c r="C419" s="267"/>
      <c r="D419" s="267">
        <v>5000</v>
      </c>
      <c r="E419" s="269">
        <f t="shared" si="11"/>
        <v>8</v>
      </c>
      <c r="F419" s="269" t="s">
        <v>6</v>
      </c>
      <c r="G419" s="267" t="s">
        <v>5174</v>
      </c>
      <c r="H419" s="267"/>
      <c r="I41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20" spans="1:9" ht="15.75" hidden="1" x14ac:dyDescent="0.25">
      <c r="A420" s="266">
        <v>42948</v>
      </c>
      <c r="B420" s="267" t="s">
        <v>4019</v>
      </c>
      <c r="C420" s="267"/>
      <c r="D420" s="267">
        <v>2500</v>
      </c>
      <c r="E420" s="269">
        <f t="shared" si="11"/>
        <v>8</v>
      </c>
      <c r="F420" s="269" t="s">
        <v>6</v>
      </c>
      <c r="G420" s="267" t="s">
        <v>5175</v>
      </c>
      <c r="H420" s="267"/>
      <c r="I42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21" spans="1:9" ht="15.75" hidden="1" x14ac:dyDescent="0.25">
      <c r="A421" s="266">
        <v>42953</v>
      </c>
      <c r="B421" s="267" t="s">
        <v>4015</v>
      </c>
      <c r="C421" s="267"/>
      <c r="D421" s="267">
        <v>4000</v>
      </c>
      <c r="E421" s="269">
        <f t="shared" si="11"/>
        <v>8</v>
      </c>
      <c r="F421" s="269" t="s">
        <v>1341</v>
      </c>
      <c r="G421" s="267" t="s">
        <v>4427</v>
      </c>
      <c r="H421" s="262" t="s">
        <v>4409</v>
      </c>
      <c r="I42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22" spans="1:9" ht="15.75" hidden="1" x14ac:dyDescent="0.25">
      <c r="A422" s="266">
        <v>42948</v>
      </c>
      <c r="B422" s="267" t="s">
        <v>4019</v>
      </c>
      <c r="C422" s="267"/>
      <c r="D422" s="267">
        <v>3500</v>
      </c>
      <c r="E422" s="269">
        <f t="shared" si="11"/>
        <v>8</v>
      </c>
      <c r="F422" s="269" t="s">
        <v>6</v>
      </c>
      <c r="G422" s="267" t="s">
        <v>5176</v>
      </c>
      <c r="H422" s="267"/>
      <c r="I42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23" spans="1:9" ht="15.75" hidden="1" x14ac:dyDescent="0.25">
      <c r="A423" s="266">
        <v>42948</v>
      </c>
      <c r="B423" s="267" t="s">
        <v>4019</v>
      </c>
      <c r="C423" s="267"/>
      <c r="D423" s="267">
        <v>5000</v>
      </c>
      <c r="E423" s="269">
        <f t="shared" si="11"/>
        <v>8</v>
      </c>
      <c r="F423" s="269" t="s">
        <v>6</v>
      </c>
      <c r="G423" s="267" t="s">
        <v>5177</v>
      </c>
      <c r="H423" s="267"/>
      <c r="I42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24" spans="1:9" ht="15.75" hidden="1" x14ac:dyDescent="0.25">
      <c r="A424" s="266">
        <v>42947</v>
      </c>
      <c r="B424" s="267" t="s">
        <v>4027</v>
      </c>
      <c r="C424" s="267"/>
      <c r="D424" s="267">
        <v>1500</v>
      </c>
      <c r="E424" s="269">
        <v>7</v>
      </c>
      <c r="F424" s="269" t="s">
        <v>6</v>
      </c>
      <c r="G424" s="267" t="s">
        <v>5178</v>
      </c>
      <c r="H424" s="267"/>
      <c r="I42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25" spans="1:9" ht="15.75" hidden="1" x14ac:dyDescent="0.25">
      <c r="A425" s="266">
        <v>42947</v>
      </c>
      <c r="B425" s="267" t="s">
        <v>4870</v>
      </c>
      <c r="C425" s="267"/>
      <c r="D425" s="267">
        <v>3500</v>
      </c>
      <c r="E425" s="269">
        <f t="shared" ref="E425:E456" si="12">MONTH(A425)</f>
        <v>7</v>
      </c>
      <c r="F425" s="269" t="s">
        <v>6</v>
      </c>
      <c r="G425" s="267" t="s">
        <v>5179</v>
      </c>
      <c r="H425" s="267"/>
      <c r="I42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26" spans="1:9" ht="15.75" hidden="1" x14ac:dyDescent="0.25">
      <c r="A426" s="266">
        <v>42947</v>
      </c>
      <c r="B426" s="267" t="s">
        <v>4019</v>
      </c>
      <c r="C426" s="267"/>
      <c r="D426" s="267">
        <v>3000</v>
      </c>
      <c r="E426" s="269">
        <f t="shared" si="12"/>
        <v>7</v>
      </c>
      <c r="F426" s="269" t="s">
        <v>6</v>
      </c>
      <c r="G426" s="267" t="s">
        <v>5180</v>
      </c>
      <c r="H426" s="267"/>
      <c r="I42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27" spans="1:9" ht="15.75" hidden="1" x14ac:dyDescent="0.25">
      <c r="A427" s="266">
        <v>42947</v>
      </c>
      <c r="B427" s="267" t="s">
        <v>4019</v>
      </c>
      <c r="C427" s="267"/>
      <c r="D427" s="267">
        <v>2500</v>
      </c>
      <c r="E427" s="269">
        <f t="shared" si="12"/>
        <v>7</v>
      </c>
      <c r="F427" s="269" t="s">
        <v>6</v>
      </c>
      <c r="G427" s="267" t="s">
        <v>5181</v>
      </c>
      <c r="H427" s="267"/>
      <c r="I42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28" spans="1:9" ht="15.75" hidden="1" x14ac:dyDescent="0.25">
      <c r="A428" s="266">
        <v>42947</v>
      </c>
      <c r="B428" s="267" t="s">
        <v>4190</v>
      </c>
      <c r="C428" s="267"/>
      <c r="D428" s="267">
        <v>3650</v>
      </c>
      <c r="E428" s="269">
        <f t="shared" si="12"/>
        <v>7</v>
      </c>
      <c r="F428" s="269" t="s">
        <v>6</v>
      </c>
      <c r="G428" s="267" t="s">
        <v>4976</v>
      </c>
      <c r="H428" s="267"/>
      <c r="I42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29" spans="1:9" ht="15.75" hidden="1" x14ac:dyDescent="0.25">
      <c r="A429" s="266">
        <v>42953</v>
      </c>
      <c r="B429" s="267" t="s">
        <v>4015</v>
      </c>
      <c r="C429" s="267"/>
      <c r="D429" s="267">
        <v>2750</v>
      </c>
      <c r="E429" s="269">
        <f t="shared" si="12"/>
        <v>8</v>
      </c>
      <c r="F429" s="269" t="s">
        <v>1341</v>
      </c>
      <c r="G429" s="267" t="s">
        <v>5358</v>
      </c>
      <c r="H429" s="262" t="s">
        <v>5352</v>
      </c>
      <c r="I42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30" spans="1:9" ht="15.75" hidden="1" x14ac:dyDescent="0.25">
      <c r="A430" s="266">
        <v>42947</v>
      </c>
      <c r="B430" s="267" t="s">
        <v>4019</v>
      </c>
      <c r="C430" s="267"/>
      <c r="D430" s="267">
        <v>3650</v>
      </c>
      <c r="E430" s="269">
        <f t="shared" si="12"/>
        <v>7</v>
      </c>
      <c r="F430" s="269" t="s">
        <v>6</v>
      </c>
      <c r="G430" s="267" t="s">
        <v>4975</v>
      </c>
      <c r="H430" s="267"/>
      <c r="I43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31" spans="1:9" ht="15.75" hidden="1" x14ac:dyDescent="0.25">
      <c r="A431" s="266">
        <v>42947</v>
      </c>
      <c r="B431" s="267" t="s">
        <v>4023</v>
      </c>
      <c r="C431" s="267"/>
      <c r="D431" s="267">
        <v>500</v>
      </c>
      <c r="E431" s="269">
        <f t="shared" si="12"/>
        <v>7</v>
      </c>
      <c r="F431" s="269" t="s">
        <v>6</v>
      </c>
      <c r="G431" s="267" t="s">
        <v>5182</v>
      </c>
      <c r="H431" s="267"/>
      <c r="I43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32" spans="1:9" ht="15.75" hidden="1" x14ac:dyDescent="0.25">
      <c r="A432" s="266">
        <v>42944</v>
      </c>
      <c r="B432" s="267" t="s">
        <v>4027</v>
      </c>
      <c r="C432" s="267"/>
      <c r="D432" s="267">
        <v>1500</v>
      </c>
      <c r="E432" s="269">
        <f t="shared" si="12"/>
        <v>7</v>
      </c>
      <c r="F432" s="269" t="s">
        <v>6</v>
      </c>
      <c r="G432" s="267" t="s">
        <v>3309</v>
      </c>
      <c r="H432" s="267"/>
      <c r="I43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33" spans="1:9" ht="15.75" hidden="1" x14ac:dyDescent="0.25">
      <c r="A433" s="266">
        <v>42943</v>
      </c>
      <c r="B433" s="267" t="s">
        <v>4019</v>
      </c>
      <c r="C433" s="267"/>
      <c r="D433" s="267">
        <v>1500</v>
      </c>
      <c r="E433" s="269">
        <f t="shared" si="12"/>
        <v>7</v>
      </c>
      <c r="F433" s="269" t="s">
        <v>6</v>
      </c>
      <c r="G433" s="267" t="s">
        <v>5183</v>
      </c>
      <c r="H433" s="267"/>
      <c r="I43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34" spans="1:9" ht="15.75" hidden="1" x14ac:dyDescent="0.25">
      <c r="A434" s="266">
        <v>42952</v>
      </c>
      <c r="B434" s="59" t="s">
        <v>4013</v>
      </c>
      <c r="C434" s="267"/>
      <c r="D434" s="267">
        <v>20000</v>
      </c>
      <c r="E434" s="269">
        <f t="shared" si="12"/>
        <v>8</v>
      </c>
      <c r="F434" s="269" t="str">
        <f>"Прео"</f>
        <v>Прео</v>
      </c>
      <c r="G434" s="267" t="s">
        <v>617</v>
      </c>
      <c r="H434" s="267"/>
      <c r="I43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435" spans="1:9" ht="15.75" hidden="1" x14ac:dyDescent="0.25">
      <c r="A435" s="266">
        <v>42952</v>
      </c>
      <c r="B435" s="267" t="s">
        <v>3396</v>
      </c>
      <c r="C435" s="267"/>
      <c r="D435" s="267">
        <v>3000</v>
      </c>
      <c r="E435" s="269">
        <f t="shared" si="12"/>
        <v>8</v>
      </c>
      <c r="F435" s="269" t="s">
        <v>1341</v>
      </c>
      <c r="G435" s="267" t="s">
        <v>5359</v>
      </c>
      <c r="H435" s="262" t="s">
        <v>1022</v>
      </c>
      <c r="I43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36" spans="1:9" ht="15.75" hidden="1" x14ac:dyDescent="0.25">
      <c r="A436" s="271">
        <v>42952</v>
      </c>
      <c r="B436" s="267" t="s">
        <v>4015</v>
      </c>
      <c r="C436" s="262"/>
      <c r="D436" s="262">
        <v>2750</v>
      </c>
      <c r="E436" s="268">
        <f t="shared" si="12"/>
        <v>8</v>
      </c>
      <c r="F436" s="269" t="s">
        <v>1341</v>
      </c>
      <c r="G436" s="262" t="s">
        <v>5358</v>
      </c>
      <c r="H436" s="262" t="s">
        <v>5360</v>
      </c>
      <c r="I43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37" spans="1:9" ht="15.75" hidden="1" x14ac:dyDescent="0.25">
      <c r="A437" s="266">
        <v>42952</v>
      </c>
      <c r="B437" s="59" t="s">
        <v>4013</v>
      </c>
      <c r="C437" s="267"/>
      <c r="D437" s="267">
        <v>3025</v>
      </c>
      <c r="E437" s="269">
        <f t="shared" si="12"/>
        <v>8</v>
      </c>
      <c r="F437" s="269" t="str">
        <f>"Прео"</f>
        <v>Прео</v>
      </c>
      <c r="G437" s="267" t="s">
        <v>5546</v>
      </c>
      <c r="H437" s="267"/>
      <c r="I43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438" spans="1:9" ht="15.75" hidden="1" x14ac:dyDescent="0.25">
      <c r="A438" s="266">
        <v>42952</v>
      </c>
      <c r="B438" s="59" t="s">
        <v>4013</v>
      </c>
      <c r="C438" s="267"/>
      <c r="D438" s="267">
        <v>3775</v>
      </c>
      <c r="E438" s="269">
        <f t="shared" si="12"/>
        <v>8</v>
      </c>
      <c r="F438" s="269" t="str">
        <f>"Прео"</f>
        <v>Прео</v>
      </c>
      <c r="G438" s="267" t="s">
        <v>5547</v>
      </c>
      <c r="H438" s="267"/>
      <c r="I43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439" spans="1:9" ht="15.75" hidden="1" x14ac:dyDescent="0.25">
      <c r="A439" s="266">
        <v>42952</v>
      </c>
      <c r="B439" s="59" t="s">
        <v>4013</v>
      </c>
      <c r="C439" s="267"/>
      <c r="D439" s="267">
        <v>2250</v>
      </c>
      <c r="E439" s="269">
        <f t="shared" si="12"/>
        <v>8</v>
      </c>
      <c r="F439" s="269" t="str">
        <f>"Прео"</f>
        <v>Прео</v>
      </c>
      <c r="G439" s="267" t="s">
        <v>5548</v>
      </c>
      <c r="H439" s="267"/>
      <c r="I43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440" spans="1:9" ht="15.75" hidden="1" x14ac:dyDescent="0.25">
      <c r="A440" s="266">
        <v>42952</v>
      </c>
      <c r="B440" s="267" t="s">
        <v>4015</v>
      </c>
      <c r="C440" s="267"/>
      <c r="D440" s="267">
        <v>4000</v>
      </c>
      <c r="E440" s="269">
        <f t="shared" si="12"/>
        <v>8</v>
      </c>
      <c r="F440" s="269" t="s">
        <v>1341</v>
      </c>
      <c r="G440" s="267" t="s">
        <v>4427</v>
      </c>
      <c r="H440" s="262" t="s">
        <v>5361</v>
      </c>
      <c r="I44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41" spans="1:9" ht="15.75" hidden="1" x14ac:dyDescent="0.25">
      <c r="A441" s="266">
        <v>42952</v>
      </c>
      <c r="B441" s="267" t="s">
        <v>4015</v>
      </c>
      <c r="C441" s="267"/>
      <c r="D441" s="267">
        <v>6500</v>
      </c>
      <c r="E441" s="269">
        <f t="shared" si="12"/>
        <v>8</v>
      </c>
      <c r="F441" s="269" t="s">
        <v>1341</v>
      </c>
      <c r="G441" s="267" t="s">
        <v>5362</v>
      </c>
      <c r="H441" s="262" t="s">
        <v>3528</v>
      </c>
      <c r="I44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42" spans="1:9" ht="15.75" hidden="1" x14ac:dyDescent="0.25">
      <c r="A442" s="266">
        <v>42946</v>
      </c>
      <c r="B442" s="267" t="s">
        <v>5035</v>
      </c>
      <c r="C442" s="267"/>
      <c r="D442" s="267">
        <v>3500</v>
      </c>
      <c r="E442" s="269">
        <f t="shared" si="12"/>
        <v>7</v>
      </c>
      <c r="F442" s="269" t="str">
        <f>"Прео"</f>
        <v>Прео</v>
      </c>
      <c r="G442" s="267" t="s">
        <v>5545</v>
      </c>
      <c r="H442" s="267"/>
      <c r="I44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443" spans="1:9" ht="15.75" hidden="1" x14ac:dyDescent="0.25">
      <c r="A443" s="266">
        <v>42943</v>
      </c>
      <c r="B443" s="267" t="s">
        <v>4019</v>
      </c>
      <c r="C443" s="267"/>
      <c r="D443" s="267">
        <v>1500</v>
      </c>
      <c r="E443" s="269">
        <f t="shared" si="12"/>
        <v>7</v>
      </c>
      <c r="F443" s="269" t="s">
        <v>6</v>
      </c>
      <c r="G443" s="267" t="s">
        <v>5184</v>
      </c>
      <c r="H443" s="267"/>
      <c r="I44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44" spans="1:9" ht="15.75" hidden="1" x14ac:dyDescent="0.25">
      <c r="A444" s="266">
        <v>42943</v>
      </c>
      <c r="B444" s="267" t="s">
        <v>4190</v>
      </c>
      <c r="C444" s="267"/>
      <c r="D444" s="267">
        <v>1500</v>
      </c>
      <c r="E444" s="269">
        <f t="shared" si="12"/>
        <v>7</v>
      </c>
      <c r="F444" s="269" t="s">
        <v>6</v>
      </c>
      <c r="G444" s="267" t="s">
        <v>5185</v>
      </c>
      <c r="H444" s="267"/>
      <c r="I44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45" spans="1:9" ht="15.75" hidden="1" x14ac:dyDescent="0.25">
      <c r="A445" s="266">
        <v>42943</v>
      </c>
      <c r="B445" s="267" t="s">
        <v>4190</v>
      </c>
      <c r="C445" s="267"/>
      <c r="D445" s="267">
        <v>5000</v>
      </c>
      <c r="E445" s="269">
        <f t="shared" si="12"/>
        <v>7</v>
      </c>
      <c r="F445" s="269" t="s">
        <v>6</v>
      </c>
      <c r="G445" s="267" t="s">
        <v>5186</v>
      </c>
      <c r="H445" s="267"/>
      <c r="I44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46" spans="1:9" ht="15.75" hidden="1" x14ac:dyDescent="0.25">
      <c r="A446" s="266">
        <v>42942</v>
      </c>
      <c r="B446" s="267" t="s">
        <v>4019</v>
      </c>
      <c r="C446" s="267"/>
      <c r="D446" s="267">
        <v>5000</v>
      </c>
      <c r="E446" s="269">
        <f t="shared" si="12"/>
        <v>7</v>
      </c>
      <c r="F446" s="269" t="s">
        <v>6</v>
      </c>
      <c r="G446" s="267" t="s">
        <v>5187</v>
      </c>
      <c r="H446" s="267"/>
      <c r="I44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47" spans="1:9" ht="15.75" hidden="1" x14ac:dyDescent="0.25">
      <c r="A447" s="266">
        <v>42952</v>
      </c>
      <c r="B447" s="267" t="s">
        <v>4016</v>
      </c>
      <c r="C447" s="267"/>
      <c r="D447" s="267">
        <v>3000</v>
      </c>
      <c r="E447" s="269">
        <f t="shared" si="12"/>
        <v>8</v>
      </c>
      <c r="F447" s="269" t="s">
        <v>1341</v>
      </c>
      <c r="G447" s="267" t="s">
        <v>5362</v>
      </c>
      <c r="H447" s="262" t="s">
        <v>1022</v>
      </c>
      <c r="I44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48" spans="1:9" ht="15.75" hidden="1" x14ac:dyDescent="0.25">
      <c r="A448" s="266">
        <v>42942</v>
      </c>
      <c r="B448" s="267" t="s">
        <v>4019</v>
      </c>
      <c r="C448" s="267"/>
      <c r="D448" s="267">
        <v>2500</v>
      </c>
      <c r="E448" s="269">
        <f t="shared" si="12"/>
        <v>7</v>
      </c>
      <c r="F448" s="269" t="s">
        <v>6</v>
      </c>
      <c r="G448" s="267" t="s">
        <v>5188</v>
      </c>
      <c r="H448" s="267"/>
      <c r="I44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49" spans="1:9" ht="15.75" hidden="1" x14ac:dyDescent="0.25">
      <c r="A449" s="266">
        <v>42942</v>
      </c>
      <c r="B449" s="59" t="s">
        <v>4013</v>
      </c>
      <c r="C449" s="267"/>
      <c r="D449" s="267">
        <v>2125</v>
      </c>
      <c r="E449" s="269">
        <f t="shared" si="12"/>
        <v>7</v>
      </c>
      <c r="F449" s="269" t="str">
        <f>"Прео"</f>
        <v>Прео</v>
      </c>
      <c r="G449" s="267" t="s">
        <v>5309</v>
      </c>
      <c r="H449" s="267"/>
      <c r="I44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450" spans="1:9" ht="15.75" hidden="1" x14ac:dyDescent="0.25">
      <c r="A450" s="266">
        <v>42942</v>
      </c>
      <c r="B450" s="59" t="s">
        <v>4013</v>
      </c>
      <c r="C450" s="267"/>
      <c r="D450" s="267">
        <v>4100</v>
      </c>
      <c r="E450" s="269">
        <f t="shared" si="12"/>
        <v>7</v>
      </c>
      <c r="F450" s="269" t="str">
        <f>"Прео"</f>
        <v>Прео</v>
      </c>
      <c r="G450" s="267" t="s">
        <v>5310</v>
      </c>
      <c r="H450" s="267"/>
      <c r="I45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451" spans="1:9" ht="15.75" hidden="1" x14ac:dyDescent="0.25">
      <c r="A451" s="266">
        <v>42951</v>
      </c>
      <c r="B451" s="267" t="s">
        <v>4015</v>
      </c>
      <c r="C451" s="267"/>
      <c r="D451" s="267">
        <v>4000</v>
      </c>
      <c r="E451" s="269">
        <f t="shared" si="12"/>
        <v>8</v>
      </c>
      <c r="F451" s="269" t="s">
        <v>1341</v>
      </c>
      <c r="G451" s="267" t="s">
        <v>4427</v>
      </c>
      <c r="H451" s="262" t="s">
        <v>5346</v>
      </c>
      <c r="I45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52" spans="1:9" ht="15.75" hidden="1" x14ac:dyDescent="0.25">
      <c r="A452" s="266">
        <v>42951</v>
      </c>
      <c r="B452" s="267" t="s">
        <v>4015</v>
      </c>
      <c r="C452" s="267"/>
      <c r="D452" s="267">
        <v>6000</v>
      </c>
      <c r="E452" s="269">
        <f t="shared" si="12"/>
        <v>8</v>
      </c>
      <c r="F452" s="269" t="s">
        <v>1341</v>
      </c>
      <c r="G452" s="267" t="s">
        <v>5363</v>
      </c>
      <c r="H452" s="262" t="s">
        <v>3070</v>
      </c>
      <c r="I45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53" spans="1:9" ht="15.75" hidden="1" x14ac:dyDescent="0.25">
      <c r="A453" s="266">
        <v>42942</v>
      </c>
      <c r="B453" s="267" t="s">
        <v>4015</v>
      </c>
      <c r="C453" s="267"/>
      <c r="D453" s="267">
        <v>3500</v>
      </c>
      <c r="E453" s="269">
        <f t="shared" si="12"/>
        <v>7</v>
      </c>
      <c r="F453" s="269" t="s">
        <v>1341</v>
      </c>
      <c r="G453" s="267" t="s">
        <v>5343</v>
      </c>
      <c r="H453" s="262" t="s">
        <v>1668</v>
      </c>
      <c r="I45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54" spans="1:9" ht="15.75" hidden="1" x14ac:dyDescent="0.25">
      <c r="A454" s="266">
        <v>42941</v>
      </c>
      <c r="B454" s="267" t="s">
        <v>4016</v>
      </c>
      <c r="C454" s="267"/>
      <c r="D454" s="267">
        <v>3500</v>
      </c>
      <c r="E454" s="269">
        <f t="shared" si="12"/>
        <v>7</v>
      </c>
      <c r="F454" s="269" t="s">
        <v>1341</v>
      </c>
      <c r="G454" s="267" t="s">
        <v>5364</v>
      </c>
      <c r="H454" s="262" t="s">
        <v>5365</v>
      </c>
      <c r="I45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55" spans="1:9" ht="15.75" hidden="1" x14ac:dyDescent="0.25">
      <c r="A455" s="266">
        <v>42942</v>
      </c>
      <c r="B455" s="59" t="s">
        <v>4013</v>
      </c>
      <c r="C455" s="267"/>
      <c r="D455" s="267">
        <v>1725</v>
      </c>
      <c r="E455" s="269">
        <f t="shared" si="12"/>
        <v>7</v>
      </c>
      <c r="F455" s="269" t="str">
        <f>"Прео"</f>
        <v>Прео</v>
      </c>
      <c r="G455" s="267" t="s">
        <v>5034</v>
      </c>
      <c r="H455" s="267"/>
      <c r="I45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456" spans="1:9" ht="15.75" hidden="1" x14ac:dyDescent="0.25">
      <c r="A456" s="266">
        <v>42942</v>
      </c>
      <c r="B456" s="59" t="s">
        <v>4013</v>
      </c>
      <c r="C456" s="267"/>
      <c r="D456" s="267">
        <v>3350</v>
      </c>
      <c r="E456" s="269">
        <f t="shared" si="12"/>
        <v>7</v>
      </c>
      <c r="F456" s="269" t="str">
        <f>"Прео"</f>
        <v>Прео</v>
      </c>
      <c r="G456" s="267" t="s">
        <v>5311</v>
      </c>
      <c r="H456" s="267"/>
      <c r="I45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457" spans="1:9" ht="15.75" hidden="1" x14ac:dyDescent="0.25">
      <c r="A457" s="266">
        <v>42942</v>
      </c>
      <c r="B457" s="59" t="s">
        <v>4013</v>
      </c>
      <c r="C457" s="267"/>
      <c r="D457" s="267">
        <v>4000</v>
      </c>
      <c r="E457" s="269">
        <f t="shared" ref="E457:E488" si="13">MONTH(A457)</f>
        <v>7</v>
      </c>
      <c r="F457" s="269" t="str">
        <f>"Прео"</f>
        <v>Прео</v>
      </c>
      <c r="G457" s="267" t="s">
        <v>5312</v>
      </c>
      <c r="H457" s="267"/>
      <c r="I45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458" spans="1:9" ht="15.75" hidden="1" x14ac:dyDescent="0.25">
      <c r="A458" s="266">
        <v>42942</v>
      </c>
      <c r="B458" s="59" t="s">
        <v>4013</v>
      </c>
      <c r="C458" s="267"/>
      <c r="D458" s="267">
        <v>4100</v>
      </c>
      <c r="E458" s="269">
        <f t="shared" si="13"/>
        <v>7</v>
      </c>
      <c r="F458" s="269" t="str">
        <f>"Прео"</f>
        <v>Прео</v>
      </c>
      <c r="G458" s="267" t="s">
        <v>5313</v>
      </c>
      <c r="H458" s="267"/>
      <c r="I45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459" spans="1:9" ht="15.75" hidden="1" x14ac:dyDescent="0.25">
      <c r="A459" s="266">
        <v>42941</v>
      </c>
      <c r="B459" s="267" t="s">
        <v>4014</v>
      </c>
      <c r="C459" s="267"/>
      <c r="D459" s="267">
        <v>10245</v>
      </c>
      <c r="E459" s="269">
        <f t="shared" si="13"/>
        <v>7</v>
      </c>
      <c r="F459" s="269" t="s">
        <v>6</v>
      </c>
      <c r="G459" s="267" t="s">
        <v>5189</v>
      </c>
      <c r="H459" s="267"/>
      <c r="I45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60" spans="1:9" ht="15.75" hidden="1" x14ac:dyDescent="0.25">
      <c r="A460" s="266">
        <v>42941</v>
      </c>
      <c r="B460" s="267" t="s">
        <v>4017</v>
      </c>
      <c r="C460" s="267"/>
      <c r="D460" s="267">
        <v>2600</v>
      </c>
      <c r="E460" s="269">
        <f t="shared" si="13"/>
        <v>7</v>
      </c>
      <c r="F460" s="269" t="s">
        <v>6</v>
      </c>
      <c r="G460" s="267" t="s">
        <v>5182</v>
      </c>
      <c r="H460" s="267"/>
      <c r="I46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61" spans="1:9" ht="15.75" hidden="1" x14ac:dyDescent="0.25">
      <c r="A461" s="266">
        <v>42941</v>
      </c>
      <c r="B461" s="267" t="s">
        <v>4017</v>
      </c>
      <c r="C461" s="267"/>
      <c r="D461" s="267">
        <v>12500</v>
      </c>
      <c r="E461" s="269">
        <f t="shared" si="13"/>
        <v>7</v>
      </c>
      <c r="F461" s="269" t="s">
        <v>6</v>
      </c>
      <c r="G461" s="267" t="s">
        <v>5173</v>
      </c>
      <c r="H461" s="267"/>
      <c r="I46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62" spans="1:9" ht="15.75" hidden="1" x14ac:dyDescent="0.25">
      <c r="A462" s="266">
        <v>42941</v>
      </c>
      <c r="B462" s="267" t="s">
        <v>4023</v>
      </c>
      <c r="C462" s="267"/>
      <c r="D462" s="267">
        <v>1300</v>
      </c>
      <c r="E462" s="269">
        <f t="shared" si="13"/>
        <v>7</v>
      </c>
      <c r="F462" s="269" t="s">
        <v>6</v>
      </c>
      <c r="G462" s="267" t="s">
        <v>5190</v>
      </c>
      <c r="H462" s="267"/>
      <c r="I46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63" spans="1:9" ht="15.75" hidden="1" x14ac:dyDescent="0.25">
      <c r="A463" s="266">
        <v>42941</v>
      </c>
      <c r="B463" s="267" t="s">
        <v>4017</v>
      </c>
      <c r="C463" s="267"/>
      <c r="D463" s="267">
        <v>2600</v>
      </c>
      <c r="E463" s="269">
        <f t="shared" si="13"/>
        <v>7</v>
      </c>
      <c r="F463" s="269" t="s">
        <v>6</v>
      </c>
      <c r="G463" s="267" t="s">
        <v>5191</v>
      </c>
      <c r="H463" s="267"/>
      <c r="I46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64" spans="1:9" ht="15.75" hidden="1" x14ac:dyDescent="0.25">
      <c r="A464" s="266">
        <v>42941</v>
      </c>
      <c r="B464" s="267" t="s">
        <v>5192</v>
      </c>
      <c r="C464" s="267"/>
      <c r="D464" s="267">
        <v>8000</v>
      </c>
      <c r="E464" s="269">
        <f t="shared" si="13"/>
        <v>7</v>
      </c>
      <c r="F464" s="269" t="s">
        <v>6</v>
      </c>
      <c r="G464" s="267" t="s">
        <v>1529</v>
      </c>
      <c r="H464" s="267"/>
      <c r="I46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65" spans="1:9" ht="15.75" hidden="1" x14ac:dyDescent="0.25">
      <c r="A465" s="266">
        <v>42941</v>
      </c>
      <c r="B465" s="267" t="s">
        <v>4027</v>
      </c>
      <c r="C465" s="267"/>
      <c r="D465" s="267">
        <v>1500</v>
      </c>
      <c r="E465" s="269">
        <f t="shared" si="13"/>
        <v>7</v>
      </c>
      <c r="F465" s="269" t="s">
        <v>6</v>
      </c>
      <c r="G465" s="267" t="s">
        <v>3363</v>
      </c>
      <c r="H465" s="267"/>
      <c r="I46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66" spans="1:9" ht="15.75" hidden="1" x14ac:dyDescent="0.25">
      <c r="A466" s="266">
        <v>42941</v>
      </c>
      <c r="B466" s="267" t="s">
        <v>4023</v>
      </c>
      <c r="C466" s="267"/>
      <c r="D466" s="267">
        <v>35000</v>
      </c>
      <c r="E466" s="269">
        <f t="shared" si="13"/>
        <v>7</v>
      </c>
      <c r="F466" s="269" t="s">
        <v>6</v>
      </c>
      <c r="G466" s="267" t="s">
        <v>1529</v>
      </c>
      <c r="H466" s="267"/>
      <c r="I46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67" spans="1:9" ht="15.75" hidden="1" x14ac:dyDescent="0.25">
      <c r="A467" s="266">
        <v>42940</v>
      </c>
      <c r="B467" s="267" t="s">
        <v>4870</v>
      </c>
      <c r="C467" s="267"/>
      <c r="D467" s="267">
        <v>3500</v>
      </c>
      <c r="E467" s="269">
        <f t="shared" si="13"/>
        <v>7</v>
      </c>
      <c r="F467" s="269" t="s">
        <v>6</v>
      </c>
      <c r="G467" s="267" t="s">
        <v>5193</v>
      </c>
      <c r="H467" s="267"/>
      <c r="I46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68" spans="1:9" ht="15.75" hidden="1" x14ac:dyDescent="0.25">
      <c r="A468" s="266">
        <v>42940</v>
      </c>
      <c r="B468" s="267" t="s">
        <v>4306</v>
      </c>
      <c r="C468" s="267"/>
      <c r="D468" s="267">
        <v>10000</v>
      </c>
      <c r="E468" s="269">
        <f t="shared" si="13"/>
        <v>7</v>
      </c>
      <c r="F468" s="269" t="s">
        <v>6</v>
      </c>
      <c r="G468" s="267" t="s">
        <v>1529</v>
      </c>
      <c r="H468" s="267"/>
      <c r="I46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69" spans="1:9" ht="15.75" hidden="1" x14ac:dyDescent="0.25">
      <c r="A469" s="266">
        <v>42940</v>
      </c>
      <c r="B469" s="267" t="s">
        <v>4017</v>
      </c>
      <c r="C469" s="267"/>
      <c r="D469" s="267">
        <v>2600</v>
      </c>
      <c r="E469" s="269">
        <f t="shared" si="13"/>
        <v>7</v>
      </c>
      <c r="F469" s="269" t="s">
        <v>6</v>
      </c>
      <c r="G469" s="267" t="s">
        <v>5194</v>
      </c>
      <c r="H469" s="267"/>
      <c r="I46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70" spans="1:9" ht="15.75" hidden="1" x14ac:dyDescent="0.25">
      <c r="A470" s="266">
        <v>42942</v>
      </c>
      <c r="B470" s="59" t="s">
        <v>4013</v>
      </c>
      <c r="C470" s="267"/>
      <c r="D470" s="267">
        <v>2375</v>
      </c>
      <c r="E470" s="269">
        <f t="shared" si="13"/>
        <v>7</v>
      </c>
      <c r="F470" s="269" t="str">
        <f>"Прео"</f>
        <v>Прео</v>
      </c>
      <c r="G470" s="267" t="s">
        <v>5314</v>
      </c>
      <c r="H470" s="267"/>
      <c r="I47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471" spans="1:9" ht="15.75" hidden="1" x14ac:dyDescent="0.25">
      <c r="A471" s="266">
        <v>42941</v>
      </c>
      <c r="B471" s="267" t="s">
        <v>4016</v>
      </c>
      <c r="C471" s="267"/>
      <c r="D471" s="267">
        <v>8000</v>
      </c>
      <c r="E471" s="269">
        <f t="shared" si="13"/>
        <v>7</v>
      </c>
      <c r="F471" s="269" t="s">
        <v>1341</v>
      </c>
      <c r="G471" s="267" t="s">
        <v>3411</v>
      </c>
      <c r="H471" s="272">
        <v>42917</v>
      </c>
      <c r="I47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72" spans="1:9" ht="15.75" hidden="1" x14ac:dyDescent="0.25">
      <c r="A472" s="266">
        <v>42939</v>
      </c>
      <c r="B472" s="267" t="s">
        <v>4015</v>
      </c>
      <c r="C472" s="267"/>
      <c r="D472" s="267">
        <v>2000</v>
      </c>
      <c r="E472" s="269">
        <f t="shared" si="13"/>
        <v>7</v>
      </c>
      <c r="F472" s="269" t="s">
        <v>1341</v>
      </c>
      <c r="G472" s="267" t="s">
        <v>3530</v>
      </c>
      <c r="H472" s="262" t="s">
        <v>5366</v>
      </c>
      <c r="I47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73" spans="1:9" ht="15.75" hidden="1" x14ac:dyDescent="0.25">
      <c r="A473" s="266">
        <v>42938</v>
      </c>
      <c r="B473" s="267" t="s">
        <v>3396</v>
      </c>
      <c r="C473" s="267"/>
      <c r="D473" s="267">
        <v>3000</v>
      </c>
      <c r="E473" s="269">
        <f t="shared" si="13"/>
        <v>7</v>
      </c>
      <c r="F473" s="269" t="s">
        <v>1341</v>
      </c>
      <c r="G473" s="267" t="s">
        <v>5367</v>
      </c>
      <c r="H473" s="262" t="s">
        <v>5368</v>
      </c>
      <c r="I47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74" spans="1:9" ht="15.75" hidden="1" x14ac:dyDescent="0.25">
      <c r="A474" s="266">
        <v>42940</v>
      </c>
      <c r="B474" s="267" t="s">
        <v>4017</v>
      </c>
      <c r="C474" s="267"/>
      <c r="D474" s="267">
        <v>1300</v>
      </c>
      <c r="E474" s="269">
        <f t="shared" si="13"/>
        <v>7</v>
      </c>
      <c r="F474" s="269" t="s">
        <v>6</v>
      </c>
      <c r="G474" s="267" t="s">
        <v>5195</v>
      </c>
      <c r="H474" s="267"/>
      <c r="I47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75" spans="1:9" ht="15.75" hidden="1" x14ac:dyDescent="0.25">
      <c r="A475" s="266">
        <v>42936</v>
      </c>
      <c r="B475" s="59" t="s">
        <v>4013</v>
      </c>
      <c r="C475" s="267"/>
      <c r="D475" s="267">
        <v>20000</v>
      </c>
      <c r="E475" s="269">
        <f t="shared" si="13"/>
        <v>7</v>
      </c>
      <c r="F475" s="269" t="str">
        <f>"Прео"</f>
        <v>Прео</v>
      </c>
      <c r="G475" s="267" t="s">
        <v>617</v>
      </c>
      <c r="H475" s="267"/>
      <c r="I47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476" spans="1:9" ht="15.75" hidden="1" x14ac:dyDescent="0.25">
      <c r="A476" s="266">
        <v>42937</v>
      </c>
      <c r="B476" s="267" t="s">
        <v>4015</v>
      </c>
      <c r="C476" s="267"/>
      <c r="D476" s="267">
        <v>6500</v>
      </c>
      <c r="E476" s="269">
        <f t="shared" si="13"/>
        <v>7</v>
      </c>
      <c r="F476" s="269" t="s">
        <v>1341</v>
      </c>
      <c r="G476" s="267" t="s">
        <v>5369</v>
      </c>
      <c r="H476" s="262" t="s">
        <v>3070</v>
      </c>
      <c r="I47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77" spans="1:9" ht="15.75" hidden="1" x14ac:dyDescent="0.25">
      <c r="A477" s="266">
        <v>42937</v>
      </c>
      <c r="B477" s="267" t="s">
        <v>4015</v>
      </c>
      <c r="C477" s="267"/>
      <c r="D477" s="267">
        <v>1200</v>
      </c>
      <c r="E477" s="269">
        <f t="shared" si="13"/>
        <v>7</v>
      </c>
      <c r="F477" s="269" t="s">
        <v>1341</v>
      </c>
      <c r="G477" s="267" t="s">
        <v>56</v>
      </c>
      <c r="H477" s="262" t="s">
        <v>4826</v>
      </c>
      <c r="I47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78" spans="1:9" ht="15.75" hidden="1" x14ac:dyDescent="0.25">
      <c r="A478" s="266">
        <v>42935</v>
      </c>
      <c r="B478" s="267" t="s">
        <v>4015</v>
      </c>
      <c r="C478" s="262"/>
      <c r="D478" s="262">
        <v>4000</v>
      </c>
      <c r="E478" s="268">
        <f t="shared" si="13"/>
        <v>7</v>
      </c>
      <c r="F478" s="269" t="s">
        <v>1341</v>
      </c>
      <c r="G478" s="267" t="s">
        <v>4670</v>
      </c>
      <c r="H478" s="262" t="s">
        <v>4826</v>
      </c>
      <c r="I47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79" spans="1:9" ht="15.75" hidden="1" x14ac:dyDescent="0.25">
      <c r="A479" s="266">
        <v>42935</v>
      </c>
      <c r="B479" s="267" t="s">
        <v>4015</v>
      </c>
      <c r="C479" s="267"/>
      <c r="D479" s="267">
        <v>1500</v>
      </c>
      <c r="E479" s="269">
        <f t="shared" si="13"/>
        <v>7</v>
      </c>
      <c r="F479" s="269" t="s">
        <v>1341</v>
      </c>
      <c r="G479" s="267" t="s">
        <v>4956</v>
      </c>
      <c r="H479" s="262" t="s">
        <v>4953</v>
      </c>
      <c r="I47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80" spans="1:9" ht="15.75" hidden="1" x14ac:dyDescent="0.25">
      <c r="A480" s="266">
        <v>42935</v>
      </c>
      <c r="B480" s="267" t="s">
        <v>4015</v>
      </c>
      <c r="C480" s="267"/>
      <c r="D480" s="267">
        <v>6000</v>
      </c>
      <c r="E480" s="269">
        <f t="shared" si="13"/>
        <v>7</v>
      </c>
      <c r="F480" s="269" t="s">
        <v>1341</v>
      </c>
      <c r="G480" s="267" t="s">
        <v>5370</v>
      </c>
      <c r="H480" s="262" t="s">
        <v>3070</v>
      </c>
      <c r="I48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81" spans="1:9" ht="15.75" hidden="1" x14ac:dyDescent="0.25">
      <c r="A481" s="271">
        <v>42935</v>
      </c>
      <c r="B481" s="267" t="s">
        <v>4015</v>
      </c>
      <c r="C481" s="262"/>
      <c r="D481" s="262">
        <v>2750</v>
      </c>
      <c r="E481" s="268">
        <f t="shared" si="13"/>
        <v>7</v>
      </c>
      <c r="F481" s="269" t="s">
        <v>1341</v>
      </c>
      <c r="G481" s="262" t="s">
        <v>5371</v>
      </c>
      <c r="H481" s="262" t="s">
        <v>3509</v>
      </c>
      <c r="I48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82" spans="1:9" ht="15.75" hidden="1" x14ac:dyDescent="0.25">
      <c r="A482" s="266">
        <v>42932</v>
      </c>
      <c r="B482" s="267" t="s">
        <v>5035</v>
      </c>
      <c r="C482" s="267"/>
      <c r="D482" s="267">
        <v>4000</v>
      </c>
      <c r="E482" s="269">
        <f t="shared" si="13"/>
        <v>7</v>
      </c>
      <c r="F482" s="269" t="str">
        <f>"Прео"</f>
        <v>Прео</v>
      </c>
      <c r="G482" s="267" t="s">
        <v>5315</v>
      </c>
      <c r="H482" s="267"/>
      <c r="I48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483" spans="1:9" ht="15.75" hidden="1" x14ac:dyDescent="0.25">
      <c r="A483" s="266">
        <v>42940</v>
      </c>
      <c r="B483" s="267" t="s">
        <v>4020</v>
      </c>
      <c r="C483" s="267"/>
      <c r="D483" s="267">
        <v>30000</v>
      </c>
      <c r="E483" s="269">
        <f t="shared" si="13"/>
        <v>7</v>
      </c>
      <c r="F483" s="269" t="s">
        <v>6</v>
      </c>
      <c r="G483" s="267" t="s">
        <v>1529</v>
      </c>
      <c r="H483" s="267"/>
      <c r="I48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84" spans="1:9" ht="15.75" hidden="1" x14ac:dyDescent="0.25">
      <c r="A484" s="266">
        <v>42940</v>
      </c>
      <c r="B484" s="267" t="s">
        <v>4190</v>
      </c>
      <c r="C484" s="267"/>
      <c r="D484" s="267">
        <v>1400</v>
      </c>
      <c r="E484" s="269">
        <f t="shared" si="13"/>
        <v>7</v>
      </c>
      <c r="F484" s="269" t="s">
        <v>6</v>
      </c>
      <c r="G484" s="267" t="s">
        <v>4976</v>
      </c>
      <c r="H484" s="267"/>
      <c r="I48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85" spans="1:9" ht="15.75" hidden="1" x14ac:dyDescent="0.25">
      <c r="A485" s="266">
        <v>42940</v>
      </c>
      <c r="B485" s="267" t="s">
        <v>4190</v>
      </c>
      <c r="C485" s="267"/>
      <c r="D485" s="267">
        <v>5000</v>
      </c>
      <c r="E485" s="269">
        <f t="shared" si="13"/>
        <v>7</v>
      </c>
      <c r="F485" s="269" t="s">
        <v>6</v>
      </c>
      <c r="G485" s="267" t="s">
        <v>5196</v>
      </c>
      <c r="H485" s="267"/>
      <c r="I48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86" spans="1:9" ht="15.75" hidden="1" x14ac:dyDescent="0.25">
      <c r="A486" s="266">
        <v>42940</v>
      </c>
      <c r="B486" s="267" t="s">
        <v>4019</v>
      </c>
      <c r="C486" s="267"/>
      <c r="D486" s="267">
        <v>2500</v>
      </c>
      <c r="E486" s="269">
        <f t="shared" si="13"/>
        <v>7</v>
      </c>
      <c r="F486" s="269" t="s">
        <v>6</v>
      </c>
      <c r="G486" s="267" t="s">
        <v>5175</v>
      </c>
      <c r="H486" s="267"/>
      <c r="I48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87" spans="1:9" ht="15.75" hidden="1" x14ac:dyDescent="0.25">
      <c r="A487" s="266">
        <v>42940</v>
      </c>
      <c r="B487" s="267" t="s">
        <v>4019</v>
      </c>
      <c r="C487" s="267"/>
      <c r="D487" s="267">
        <v>5000</v>
      </c>
      <c r="E487" s="269">
        <f t="shared" si="13"/>
        <v>7</v>
      </c>
      <c r="F487" s="269" t="s">
        <v>6</v>
      </c>
      <c r="G487" s="267" t="s">
        <v>5197</v>
      </c>
      <c r="H487" s="267"/>
      <c r="I48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88" spans="1:9" ht="15.75" hidden="1" x14ac:dyDescent="0.25">
      <c r="A488" s="266">
        <v>42937</v>
      </c>
      <c r="B488" s="267" t="s">
        <v>4014</v>
      </c>
      <c r="C488" s="267"/>
      <c r="D488" s="267">
        <v>500</v>
      </c>
      <c r="E488" s="269">
        <f t="shared" si="13"/>
        <v>7</v>
      </c>
      <c r="F488" s="269" t="s">
        <v>6</v>
      </c>
      <c r="G488" s="267" t="s">
        <v>5198</v>
      </c>
      <c r="H488" s="267"/>
      <c r="I48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89" spans="1:9" ht="15.75" hidden="1" x14ac:dyDescent="0.25">
      <c r="A489" s="266">
        <v>42937</v>
      </c>
      <c r="B489" s="267" t="s">
        <v>4019</v>
      </c>
      <c r="C489" s="267"/>
      <c r="D489" s="267">
        <v>3100</v>
      </c>
      <c r="E489" s="269">
        <f t="shared" ref="E489:E520" si="14">MONTH(A489)</f>
        <v>7</v>
      </c>
      <c r="F489" s="269" t="s">
        <v>6</v>
      </c>
      <c r="G489" s="267" t="s">
        <v>5199</v>
      </c>
      <c r="H489" s="267"/>
      <c r="I48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90" spans="1:9" ht="15.75" hidden="1" x14ac:dyDescent="0.25">
      <c r="A490" s="266">
        <v>42937</v>
      </c>
      <c r="B490" s="267" t="s">
        <v>4014</v>
      </c>
      <c r="C490" s="267"/>
      <c r="D490" s="267">
        <v>500</v>
      </c>
      <c r="E490" s="269">
        <f t="shared" si="14"/>
        <v>7</v>
      </c>
      <c r="F490" s="269" t="s">
        <v>6</v>
      </c>
      <c r="G490" s="267" t="s">
        <v>4309</v>
      </c>
      <c r="H490" s="267"/>
      <c r="I49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91" spans="1:9" ht="15.75" hidden="1" x14ac:dyDescent="0.25">
      <c r="A491" s="266">
        <v>42936</v>
      </c>
      <c r="B491" s="267" t="s">
        <v>4027</v>
      </c>
      <c r="C491" s="267"/>
      <c r="D491" s="267">
        <v>3100</v>
      </c>
      <c r="E491" s="269">
        <f t="shared" si="14"/>
        <v>7</v>
      </c>
      <c r="F491" s="269" t="s">
        <v>6</v>
      </c>
      <c r="G491" s="267" t="s">
        <v>5200</v>
      </c>
      <c r="H491" s="267"/>
      <c r="I49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92" spans="1:9" ht="15.75" hidden="1" x14ac:dyDescent="0.25">
      <c r="A492" s="266">
        <v>42936</v>
      </c>
      <c r="B492" s="267" t="s">
        <v>4019</v>
      </c>
      <c r="C492" s="267"/>
      <c r="D492" s="267">
        <v>3000</v>
      </c>
      <c r="E492" s="269">
        <f t="shared" si="14"/>
        <v>7</v>
      </c>
      <c r="F492" s="269" t="s">
        <v>6</v>
      </c>
      <c r="G492" s="267" t="s">
        <v>5201</v>
      </c>
      <c r="H492" s="267"/>
      <c r="I49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93" spans="1:9" ht="15.75" hidden="1" x14ac:dyDescent="0.25">
      <c r="A493" s="266">
        <v>42936</v>
      </c>
      <c r="B493" s="267" t="s">
        <v>4027</v>
      </c>
      <c r="C493" s="267"/>
      <c r="D493" s="267">
        <v>500</v>
      </c>
      <c r="E493" s="269">
        <f t="shared" si="14"/>
        <v>7</v>
      </c>
      <c r="F493" s="269" t="s">
        <v>6</v>
      </c>
      <c r="G493" s="267" t="s">
        <v>3720</v>
      </c>
      <c r="H493" s="267"/>
      <c r="I49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94" spans="1:9" ht="15.75" hidden="1" x14ac:dyDescent="0.25">
      <c r="A494" s="266">
        <v>42936</v>
      </c>
      <c r="B494" s="267" t="s">
        <v>4019</v>
      </c>
      <c r="C494" s="267"/>
      <c r="D494" s="267">
        <v>3100</v>
      </c>
      <c r="E494" s="269">
        <f t="shared" si="14"/>
        <v>7</v>
      </c>
      <c r="F494" s="269" t="s">
        <v>6</v>
      </c>
      <c r="G494" s="267" t="s">
        <v>5202</v>
      </c>
      <c r="H494" s="267"/>
      <c r="I49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95" spans="1:9" ht="15.75" hidden="1" x14ac:dyDescent="0.25">
      <c r="A495" s="266">
        <v>42936</v>
      </c>
      <c r="B495" s="267" t="s">
        <v>4023</v>
      </c>
      <c r="C495" s="267"/>
      <c r="D495" s="267">
        <v>500</v>
      </c>
      <c r="E495" s="269">
        <f t="shared" si="14"/>
        <v>7</v>
      </c>
      <c r="F495" s="269" t="s">
        <v>6</v>
      </c>
      <c r="G495" s="267" t="s">
        <v>5203</v>
      </c>
      <c r="H495" s="267"/>
      <c r="I49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496" spans="1:9" ht="15.75" hidden="1" x14ac:dyDescent="0.25">
      <c r="A496" s="266">
        <v>42935</v>
      </c>
      <c r="B496" s="267" t="s">
        <v>4015</v>
      </c>
      <c r="C496" s="267"/>
      <c r="D496" s="267">
        <v>1200</v>
      </c>
      <c r="E496" s="269">
        <f t="shared" si="14"/>
        <v>7</v>
      </c>
      <c r="F496" s="269" t="s">
        <v>1341</v>
      </c>
      <c r="G496" s="267" t="s">
        <v>56</v>
      </c>
      <c r="H496" s="262" t="s">
        <v>2042</v>
      </c>
      <c r="I49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97" spans="1:9" ht="15.75" hidden="1" x14ac:dyDescent="0.25">
      <c r="A497" s="266">
        <v>42935</v>
      </c>
      <c r="B497" s="267" t="s">
        <v>4015</v>
      </c>
      <c r="C497" s="267"/>
      <c r="D497" s="267">
        <v>4500</v>
      </c>
      <c r="E497" s="269">
        <f t="shared" si="14"/>
        <v>7</v>
      </c>
      <c r="F497" s="269" t="s">
        <v>1341</v>
      </c>
      <c r="G497" s="267" t="s">
        <v>4431</v>
      </c>
      <c r="H497" s="262" t="s">
        <v>5346</v>
      </c>
      <c r="I49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498" spans="1:9" ht="15.75" hidden="1" x14ac:dyDescent="0.25">
      <c r="A498" s="266">
        <v>42925</v>
      </c>
      <c r="B498" s="267" t="s">
        <v>5035</v>
      </c>
      <c r="C498" s="267"/>
      <c r="D498" s="267">
        <v>3500</v>
      </c>
      <c r="E498" s="269">
        <f t="shared" si="14"/>
        <v>7</v>
      </c>
      <c r="F498" s="269" t="str">
        <f>"Прео"</f>
        <v>Прео</v>
      </c>
      <c r="G498" s="267" t="s">
        <v>5028</v>
      </c>
      <c r="H498" s="267"/>
      <c r="I49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499" spans="1:9" ht="15.75" hidden="1" x14ac:dyDescent="0.25">
      <c r="A499" s="266">
        <v>42930</v>
      </c>
      <c r="B499" s="267" t="s">
        <v>4015</v>
      </c>
      <c r="C499" s="267"/>
      <c r="D499" s="267">
        <v>4500</v>
      </c>
      <c r="E499" s="269">
        <f t="shared" si="14"/>
        <v>7</v>
      </c>
      <c r="F499" s="269" t="s">
        <v>1341</v>
      </c>
      <c r="G499" s="262" t="s">
        <v>4431</v>
      </c>
      <c r="H499" s="267" t="s">
        <v>5361</v>
      </c>
      <c r="I49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00" spans="1:9" ht="15.75" hidden="1" x14ac:dyDescent="0.25">
      <c r="A500" s="266">
        <v>42930</v>
      </c>
      <c r="B500" s="267" t="s">
        <v>4015</v>
      </c>
      <c r="C500" s="267"/>
      <c r="D500" s="267">
        <v>2000</v>
      </c>
      <c r="E500" s="269">
        <f t="shared" si="14"/>
        <v>7</v>
      </c>
      <c r="F500" s="269" t="s">
        <v>1341</v>
      </c>
      <c r="G500" s="267" t="s">
        <v>3406</v>
      </c>
      <c r="H500" s="262" t="s">
        <v>5366</v>
      </c>
      <c r="I50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01" spans="1:9" ht="15.75" hidden="1" x14ac:dyDescent="0.25">
      <c r="A501" s="266">
        <v>42935</v>
      </c>
      <c r="B501" s="267" t="s">
        <v>4027</v>
      </c>
      <c r="C501" s="267"/>
      <c r="D501" s="267">
        <v>3400</v>
      </c>
      <c r="E501" s="269">
        <f t="shared" si="14"/>
        <v>7</v>
      </c>
      <c r="F501" s="269" t="s">
        <v>6</v>
      </c>
      <c r="G501" s="267" t="s">
        <v>4304</v>
      </c>
      <c r="H501" s="267"/>
      <c r="I50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02" spans="1:9" ht="15.75" hidden="1" x14ac:dyDescent="0.25">
      <c r="A502" s="266">
        <v>42935</v>
      </c>
      <c r="B502" s="267" t="s">
        <v>4024</v>
      </c>
      <c r="C502" s="267"/>
      <c r="D502" s="267">
        <v>16100</v>
      </c>
      <c r="E502" s="269">
        <f t="shared" si="14"/>
        <v>7</v>
      </c>
      <c r="F502" s="269" t="s">
        <v>6</v>
      </c>
      <c r="G502" s="267" t="s">
        <v>5204</v>
      </c>
      <c r="H502" s="267"/>
      <c r="I50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03" spans="1:9" ht="15.75" hidden="1" x14ac:dyDescent="0.25">
      <c r="A503" s="266">
        <v>42935</v>
      </c>
      <c r="B503" s="267" t="s">
        <v>4019</v>
      </c>
      <c r="C503" s="267"/>
      <c r="D503" s="267">
        <v>5000</v>
      </c>
      <c r="E503" s="269">
        <f t="shared" si="14"/>
        <v>7</v>
      </c>
      <c r="F503" s="269" t="s">
        <v>6</v>
      </c>
      <c r="G503" s="267" t="s">
        <v>5205</v>
      </c>
      <c r="H503" s="267"/>
      <c r="I50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04" spans="1:9" ht="15.75" hidden="1" x14ac:dyDescent="0.25">
      <c r="A504" s="266">
        <v>42935</v>
      </c>
      <c r="B504" s="267" t="s">
        <v>4027</v>
      </c>
      <c r="C504" s="267"/>
      <c r="D504" s="267">
        <v>1000</v>
      </c>
      <c r="E504" s="269">
        <f t="shared" si="14"/>
        <v>7</v>
      </c>
      <c r="F504" s="269" t="s">
        <v>6</v>
      </c>
      <c r="G504" s="267" t="s">
        <v>3720</v>
      </c>
      <c r="H504" s="267"/>
      <c r="I50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05" spans="1:9" ht="15.75" hidden="1" x14ac:dyDescent="0.25">
      <c r="A505" s="266">
        <v>42930</v>
      </c>
      <c r="B505" s="267" t="s">
        <v>4015</v>
      </c>
      <c r="C505" s="267"/>
      <c r="D505" s="267">
        <v>2000</v>
      </c>
      <c r="E505" s="269">
        <f t="shared" si="14"/>
        <v>7</v>
      </c>
      <c r="F505" s="269" t="s">
        <v>1341</v>
      </c>
      <c r="G505" s="267" t="s">
        <v>3406</v>
      </c>
      <c r="H505" s="262" t="s">
        <v>5347</v>
      </c>
      <c r="I50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06" spans="1:9" ht="15.75" hidden="1" x14ac:dyDescent="0.25">
      <c r="A506" s="266">
        <v>42928</v>
      </c>
      <c r="B506" s="267" t="s">
        <v>4015</v>
      </c>
      <c r="C506" s="267"/>
      <c r="D506" s="267">
        <v>1000</v>
      </c>
      <c r="E506" s="269">
        <f t="shared" si="14"/>
        <v>7</v>
      </c>
      <c r="F506" s="269" t="s">
        <v>1341</v>
      </c>
      <c r="G506" s="267" t="s">
        <v>3524</v>
      </c>
      <c r="H506" s="262" t="s">
        <v>5351</v>
      </c>
      <c r="I50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07" spans="1:9" ht="15.75" hidden="1" x14ac:dyDescent="0.25">
      <c r="A507" s="266">
        <v>42923</v>
      </c>
      <c r="B507" s="59" t="s">
        <v>4013</v>
      </c>
      <c r="C507" s="267"/>
      <c r="D507" s="267">
        <v>4000</v>
      </c>
      <c r="E507" s="269">
        <f t="shared" si="14"/>
        <v>7</v>
      </c>
      <c r="F507" s="269" t="str">
        <f>"Прео"</f>
        <v>Прео</v>
      </c>
      <c r="G507" s="267" t="s">
        <v>5316</v>
      </c>
      <c r="H507" s="267"/>
      <c r="I50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08" spans="1:9" ht="15.75" hidden="1" x14ac:dyDescent="0.25">
      <c r="A508" s="266">
        <v>42923</v>
      </c>
      <c r="B508" s="59" t="s">
        <v>4013</v>
      </c>
      <c r="C508" s="267"/>
      <c r="D508" s="267">
        <v>4000</v>
      </c>
      <c r="E508" s="269">
        <f t="shared" si="14"/>
        <v>7</v>
      </c>
      <c r="F508" s="269" t="str">
        <f>"Прео"</f>
        <v>Прео</v>
      </c>
      <c r="G508" s="267" t="s">
        <v>4916</v>
      </c>
      <c r="H508" s="267"/>
      <c r="I50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09" spans="1:9" ht="15.75" hidden="1" x14ac:dyDescent="0.25">
      <c r="A509" s="266">
        <v>42923</v>
      </c>
      <c r="B509" s="59" t="s">
        <v>4013</v>
      </c>
      <c r="C509" s="267"/>
      <c r="D509" s="267">
        <v>4100</v>
      </c>
      <c r="E509" s="269">
        <f t="shared" si="14"/>
        <v>7</v>
      </c>
      <c r="F509" s="269" t="str">
        <f>"Прео"</f>
        <v>Прео</v>
      </c>
      <c r="G509" s="267" t="s">
        <v>4917</v>
      </c>
      <c r="H509" s="267"/>
      <c r="I50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10" spans="1:9" ht="15.75" hidden="1" x14ac:dyDescent="0.25">
      <c r="A510" s="266">
        <v>42923</v>
      </c>
      <c r="B510" s="59" t="s">
        <v>4013</v>
      </c>
      <c r="C510" s="267"/>
      <c r="D510" s="267">
        <v>1725</v>
      </c>
      <c r="E510" s="269">
        <f t="shared" si="14"/>
        <v>7</v>
      </c>
      <c r="F510" s="269" t="str">
        <f>"Прео"</f>
        <v>Прео</v>
      </c>
      <c r="G510" s="267" t="s">
        <v>5034</v>
      </c>
      <c r="H510" s="267"/>
      <c r="I51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11" spans="1:9" ht="15.75" hidden="1" x14ac:dyDescent="0.25">
      <c r="A511" s="266">
        <v>42921</v>
      </c>
      <c r="B511" s="59" t="s">
        <v>4013</v>
      </c>
      <c r="C511" s="267"/>
      <c r="D511" s="267">
        <v>1850</v>
      </c>
      <c r="E511" s="269">
        <f t="shared" si="14"/>
        <v>7</v>
      </c>
      <c r="F511" s="269" t="str">
        <f>"Прео"</f>
        <v>Прео</v>
      </c>
      <c r="G511" s="267" t="s">
        <v>4911</v>
      </c>
      <c r="H511" s="267"/>
      <c r="I51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12" spans="1:9" ht="15.75" hidden="1" x14ac:dyDescent="0.25">
      <c r="A512" s="266">
        <v>42934</v>
      </c>
      <c r="B512" s="267" t="s">
        <v>4022</v>
      </c>
      <c r="C512" s="267"/>
      <c r="D512" s="267">
        <v>800</v>
      </c>
      <c r="E512" s="269">
        <f t="shared" si="14"/>
        <v>7</v>
      </c>
      <c r="F512" s="269" t="s">
        <v>6</v>
      </c>
      <c r="G512" s="267" t="s">
        <v>5206</v>
      </c>
      <c r="H512" s="267"/>
      <c r="I51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13" spans="1:9" ht="15.75" hidden="1" x14ac:dyDescent="0.25">
      <c r="A513" s="266">
        <v>42934</v>
      </c>
      <c r="B513" s="267" t="s">
        <v>4022</v>
      </c>
      <c r="C513" s="267"/>
      <c r="D513" s="267">
        <v>320</v>
      </c>
      <c r="E513" s="269">
        <f t="shared" si="14"/>
        <v>7</v>
      </c>
      <c r="F513" s="269" t="s">
        <v>6</v>
      </c>
      <c r="G513" s="267" t="s">
        <v>3939</v>
      </c>
      <c r="H513" s="267"/>
      <c r="I51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14" spans="1:9" ht="15.75" hidden="1" x14ac:dyDescent="0.25">
      <c r="A514" s="266">
        <v>42934</v>
      </c>
      <c r="B514" s="267" t="s">
        <v>4014</v>
      </c>
      <c r="C514" s="267"/>
      <c r="D514" s="267">
        <v>1000</v>
      </c>
      <c r="E514" s="269">
        <f t="shared" si="14"/>
        <v>7</v>
      </c>
      <c r="F514" s="269" t="s">
        <v>6</v>
      </c>
      <c r="G514" s="267" t="s">
        <v>5198</v>
      </c>
      <c r="H514" s="267"/>
      <c r="I51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15" spans="1:9" ht="15.75" hidden="1" x14ac:dyDescent="0.25">
      <c r="A515" s="266">
        <v>42934</v>
      </c>
      <c r="B515" s="267" t="s">
        <v>4019</v>
      </c>
      <c r="C515" s="267"/>
      <c r="D515" s="267">
        <v>1500</v>
      </c>
      <c r="E515" s="269">
        <f t="shared" si="14"/>
        <v>7</v>
      </c>
      <c r="F515" s="269" t="s">
        <v>6</v>
      </c>
      <c r="G515" s="267" t="s">
        <v>4600</v>
      </c>
      <c r="H515" s="267"/>
      <c r="I51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16" spans="1:9" ht="15.75" hidden="1" x14ac:dyDescent="0.25">
      <c r="A516" s="266">
        <v>42934</v>
      </c>
      <c r="B516" s="267" t="s">
        <v>4019</v>
      </c>
      <c r="C516" s="267"/>
      <c r="D516" s="267">
        <v>2500</v>
      </c>
      <c r="E516" s="269">
        <f t="shared" si="14"/>
        <v>7</v>
      </c>
      <c r="F516" s="269" t="s">
        <v>6</v>
      </c>
      <c r="G516" s="267" t="s">
        <v>5195</v>
      </c>
      <c r="H516" s="267"/>
      <c r="I51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17" spans="1:9" ht="15.75" hidden="1" x14ac:dyDescent="0.25">
      <c r="A517" s="266">
        <v>42934</v>
      </c>
      <c r="B517" s="267" t="s">
        <v>4019</v>
      </c>
      <c r="C517" s="267"/>
      <c r="D517" s="267">
        <v>5000</v>
      </c>
      <c r="E517" s="269">
        <f t="shared" si="14"/>
        <v>7</v>
      </c>
      <c r="F517" s="269" t="s">
        <v>6</v>
      </c>
      <c r="G517" s="267" t="s">
        <v>5207</v>
      </c>
      <c r="H517" s="267"/>
      <c r="I51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18" spans="1:9" ht="15.75" hidden="1" x14ac:dyDescent="0.25">
      <c r="A518" s="266">
        <v>42926</v>
      </c>
      <c r="B518" s="267" t="s">
        <v>4016</v>
      </c>
      <c r="C518" s="267"/>
      <c r="D518" s="267">
        <v>8000</v>
      </c>
      <c r="E518" s="269">
        <f t="shared" si="14"/>
        <v>7</v>
      </c>
      <c r="F518" s="269" t="s">
        <v>1341</v>
      </c>
      <c r="G518" s="267" t="s">
        <v>664</v>
      </c>
      <c r="H518" s="272">
        <v>42887</v>
      </c>
      <c r="I51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19" spans="1:9" ht="15.75" hidden="1" x14ac:dyDescent="0.25">
      <c r="A519" s="266">
        <v>42921</v>
      </c>
      <c r="B519" s="59" t="s">
        <v>4013</v>
      </c>
      <c r="C519" s="267"/>
      <c r="D519" s="267">
        <v>1850</v>
      </c>
      <c r="E519" s="269">
        <f t="shared" si="14"/>
        <v>7</v>
      </c>
      <c r="F519" s="269" t="str">
        <f>"Прео"</f>
        <v>Прео</v>
      </c>
      <c r="G519" s="267" t="s">
        <v>5031</v>
      </c>
      <c r="H519" s="267"/>
      <c r="I51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20" spans="1:9" ht="15.75" hidden="1" x14ac:dyDescent="0.25">
      <c r="A520" s="266">
        <v>42934</v>
      </c>
      <c r="B520" s="267" t="s">
        <v>4190</v>
      </c>
      <c r="C520" s="267"/>
      <c r="D520" s="267">
        <v>5000</v>
      </c>
      <c r="E520" s="269">
        <f t="shared" si="14"/>
        <v>7</v>
      </c>
      <c r="F520" s="269" t="s">
        <v>6</v>
      </c>
      <c r="G520" s="267" t="s">
        <v>5208</v>
      </c>
      <c r="H520" s="267"/>
      <c r="I52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21" spans="1:9" ht="15.75" hidden="1" x14ac:dyDescent="0.25">
      <c r="A521" s="266">
        <v>42934</v>
      </c>
      <c r="B521" s="267" t="s">
        <v>4014</v>
      </c>
      <c r="C521" s="267"/>
      <c r="D521" s="267">
        <v>1500</v>
      </c>
      <c r="E521" s="269">
        <f t="shared" ref="E521:E552" si="15">MONTH(A521)</f>
        <v>7</v>
      </c>
      <c r="F521" s="269" t="s">
        <v>6</v>
      </c>
      <c r="G521" s="267" t="s">
        <v>1932</v>
      </c>
      <c r="H521" s="267"/>
      <c r="I52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22" spans="1:9" ht="15.75" hidden="1" x14ac:dyDescent="0.25">
      <c r="A522" s="266">
        <v>42934</v>
      </c>
      <c r="B522" s="267" t="s">
        <v>4019</v>
      </c>
      <c r="C522" s="267"/>
      <c r="D522" s="267">
        <v>3650</v>
      </c>
      <c r="E522" s="269">
        <f t="shared" si="15"/>
        <v>7</v>
      </c>
      <c r="F522" s="269" t="s">
        <v>6</v>
      </c>
      <c r="G522" s="267" t="s">
        <v>5209</v>
      </c>
      <c r="H522" s="267"/>
      <c r="I52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23" spans="1:9" ht="15.75" hidden="1" x14ac:dyDescent="0.25">
      <c r="A523" s="266">
        <v>42933</v>
      </c>
      <c r="B523" s="267" t="s">
        <v>4190</v>
      </c>
      <c r="C523" s="267"/>
      <c r="D523" s="267">
        <v>5000</v>
      </c>
      <c r="E523" s="269">
        <f t="shared" si="15"/>
        <v>7</v>
      </c>
      <c r="F523" s="269" t="s">
        <v>6</v>
      </c>
      <c r="G523" s="267" t="s">
        <v>5210</v>
      </c>
      <c r="H523" s="267"/>
      <c r="I52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24" spans="1:9" ht="15.75" hidden="1" x14ac:dyDescent="0.25">
      <c r="A524" s="266">
        <v>42921</v>
      </c>
      <c r="B524" s="59" t="s">
        <v>4013</v>
      </c>
      <c r="C524" s="267"/>
      <c r="D524" s="267">
        <v>4100</v>
      </c>
      <c r="E524" s="269">
        <f t="shared" si="15"/>
        <v>7</v>
      </c>
      <c r="F524" s="269" t="str">
        <f>"Прео"</f>
        <v>Прео</v>
      </c>
      <c r="G524" s="267" t="s">
        <v>5032</v>
      </c>
      <c r="H524" s="267"/>
      <c r="I52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25" spans="1:9" ht="15.75" hidden="1" x14ac:dyDescent="0.25">
      <c r="A525" s="266">
        <v>42903</v>
      </c>
      <c r="B525" s="267" t="s">
        <v>4018</v>
      </c>
      <c r="C525" s="267"/>
      <c r="D525" s="267">
        <v>25000</v>
      </c>
      <c r="E525" s="269">
        <f t="shared" si="15"/>
        <v>6</v>
      </c>
      <c r="F525" s="269" t="s">
        <v>2</v>
      </c>
      <c r="G525" s="267" t="s">
        <v>1035</v>
      </c>
      <c r="H525" s="267"/>
      <c r="I52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526" spans="1:9" ht="15.75" hidden="1" x14ac:dyDescent="0.25">
      <c r="A526" s="266">
        <v>42924</v>
      </c>
      <c r="B526" s="267" t="s">
        <v>3396</v>
      </c>
      <c r="C526" s="267"/>
      <c r="D526" s="267">
        <v>3000</v>
      </c>
      <c r="E526" s="269">
        <f t="shared" si="15"/>
        <v>7</v>
      </c>
      <c r="F526" s="269" t="s">
        <v>1341</v>
      </c>
      <c r="G526" s="267" t="s">
        <v>5372</v>
      </c>
      <c r="H526" s="262" t="s">
        <v>5373</v>
      </c>
      <c r="I52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27" spans="1:9" ht="15.75" hidden="1" x14ac:dyDescent="0.25">
      <c r="A527" s="266">
        <v>42924</v>
      </c>
      <c r="B527" s="267" t="s">
        <v>4015</v>
      </c>
      <c r="C527" s="267"/>
      <c r="D527" s="267">
        <v>6500</v>
      </c>
      <c r="E527" s="269">
        <f t="shared" si="15"/>
        <v>7</v>
      </c>
      <c r="F527" s="269" t="s">
        <v>1341</v>
      </c>
      <c r="G527" s="267" t="s">
        <v>5374</v>
      </c>
      <c r="H527" s="262" t="s">
        <v>3070</v>
      </c>
      <c r="I52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28" spans="1:9" ht="15.75" hidden="1" x14ac:dyDescent="0.25">
      <c r="A528" s="266">
        <v>42923</v>
      </c>
      <c r="B528" s="267" t="s">
        <v>4015</v>
      </c>
      <c r="C528" s="267"/>
      <c r="D528" s="267">
        <v>2750</v>
      </c>
      <c r="E528" s="269">
        <f t="shared" si="15"/>
        <v>7</v>
      </c>
      <c r="F528" s="269" t="s">
        <v>1341</v>
      </c>
      <c r="G528" s="267" t="s">
        <v>5371</v>
      </c>
      <c r="H528" s="262" t="s">
        <v>5360</v>
      </c>
      <c r="I52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29" spans="1:9" ht="15.75" hidden="1" x14ac:dyDescent="0.25">
      <c r="A529" s="266">
        <v>42923</v>
      </c>
      <c r="B529" s="267" t="s">
        <v>4015</v>
      </c>
      <c r="C529" s="267"/>
      <c r="D529" s="267">
        <v>2600</v>
      </c>
      <c r="E529" s="269">
        <f t="shared" si="15"/>
        <v>7</v>
      </c>
      <c r="F529" s="269" t="s">
        <v>1341</v>
      </c>
      <c r="G529" s="267" t="s">
        <v>5371</v>
      </c>
      <c r="H529" s="262" t="s">
        <v>5352</v>
      </c>
      <c r="I52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30" spans="1:9" ht="15.75" hidden="1" x14ac:dyDescent="0.25">
      <c r="A530" s="266">
        <v>42933</v>
      </c>
      <c r="B530" s="267" t="s">
        <v>4190</v>
      </c>
      <c r="C530" s="267"/>
      <c r="D530" s="267">
        <v>5000</v>
      </c>
      <c r="E530" s="269">
        <f t="shared" si="15"/>
        <v>7</v>
      </c>
      <c r="F530" s="269" t="s">
        <v>6</v>
      </c>
      <c r="G530" s="267" t="s">
        <v>5211</v>
      </c>
      <c r="H530" s="267"/>
      <c r="I53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31" spans="1:9" ht="15.75" hidden="1" x14ac:dyDescent="0.25">
      <c r="A531" s="266">
        <v>42933</v>
      </c>
      <c r="B531" s="267" t="s">
        <v>4019</v>
      </c>
      <c r="C531" s="267"/>
      <c r="D531" s="267">
        <v>5000</v>
      </c>
      <c r="E531" s="269">
        <f t="shared" si="15"/>
        <v>7</v>
      </c>
      <c r="F531" s="269" t="s">
        <v>6</v>
      </c>
      <c r="G531" s="267" t="s">
        <v>5212</v>
      </c>
      <c r="H531" s="267"/>
      <c r="I53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32" spans="1:9" ht="15.75" hidden="1" x14ac:dyDescent="0.25">
      <c r="A532" s="266">
        <v>42933</v>
      </c>
      <c r="B532" s="267" t="s">
        <v>4870</v>
      </c>
      <c r="C532" s="267"/>
      <c r="D532" s="267">
        <v>3500</v>
      </c>
      <c r="E532" s="269">
        <f t="shared" si="15"/>
        <v>7</v>
      </c>
      <c r="F532" s="269" t="s">
        <v>6</v>
      </c>
      <c r="G532" s="267" t="s">
        <v>5204</v>
      </c>
      <c r="H532" s="267"/>
      <c r="I53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33" spans="1:9" ht="15.75" hidden="1" x14ac:dyDescent="0.25">
      <c r="A533" s="266">
        <v>42933</v>
      </c>
      <c r="B533" s="267" t="s">
        <v>4027</v>
      </c>
      <c r="C533" s="267"/>
      <c r="D533" s="267">
        <v>18100</v>
      </c>
      <c r="E533" s="269">
        <f t="shared" si="15"/>
        <v>7</v>
      </c>
      <c r="F533" s="269" t="s">
        <v>6</v>
      </c>
      <c r="G533" s="267" t="s">
        <v>5213</v>
      </c>
      <c r="H533" s="267"/>
      <c r="I53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34" spans="1:9" ht="15.75" hidden="1" x14ac:dyDescent="0.25">
      <c r="A534" s="266">
        <v>42922</v>
      </c>
      <c r="B534" s="267" t="s">
        <v>4015</v>
      </c>
      <c r="C534" s="267"/>
      <c r="D534" s="267">
        <v>1200</v>
      </c>
      <c r="E534" s="269">
        <f t="shared" si="15"/>
        <v>7</v>
      </c>
      <c r="F534" s="269" t="s">
        <v>1341</v>
      </c>
      <c r="G534" s="267" t="s">
        <v>56</v>
      </c>
      <c r="H534" s="262" t="s">
        <v>1668</v>
      </c>
      <c r="I53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35" spans="1:9" ht="15.75" hidden="1" x14ac:dyDescent="0.25">
      <c r="A535" s="271">
        <v>42921</v>
      </c>
      <c r="B535" s="267" t="s">
        <v>4015</v>
      </c>
      <c r="C535" s="262"/>
      <c r="D535" s="262">
        <v>6000</v>
      </c>
      <c r="E535" s="268">
        <f t="shared" si="15"/>
        <v>7</v>
      </c>
      <c r="F535" s="269" t="s">
        <v>1341</v>
      </c>
      <c r="G535" s="267" t="s">
        <v>4955</v>
      </c>
      <c r="H535" s="262" t="s">
        <v>3070</v>
      </c>
      <c r="I53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36" spans="1:9" ht="15.75" hidden="1" x14ac:dyDescent="0.25">
      <c r="A536" s="266">
        <v>42921</v>
      </c>
      <c r="B536" s="267" t="s">
        <v>4015</v>
      </c>
      <c r="C536" s="267"/>
      <c r="D536" s="267">
        <v>1500</v>
      </c>
      <c r="E536" s="269">
        <f t="shared" si="15"/>
        <v>7</v>
      </c>
      <c r="F536" s="269" t="s">
        <v>1341</v>
      </c>
      <c r="G536" s="267" t="s">
        <v>4840</v>
      </c>
      <c r="H536" s="262" t="s">
        <v>4953</v>
      </c>
      <c r="I53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37" spans="1:9" ht="15.75" hidden="1" x14ac:dyDescent="0.25">
      <c r="A537" s="266">
        <v>42921</v>
      </c>
      <c r="B537" s="267" t="s">
        <v>4015</v>
      </c>
      <c r="C537" s="267"/>
      <c r="D537" s="267">
        <v>4500</v>
      </c>
      <c r="E537" s="269">
        <f t="shared" si="15"/>
        <v>7</v>
      </c>
      <c r="F537" s="269" t="s">
        <v>1341</v>
      </c>
      <c r="G537" s="267" t="s">
        <v>4431</v>
      </c>
      <c r="H537" s="262" t="s">
        <v>4951</v>
      </c>
      <c r="I53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38" spans="1:9" ht="15.75" hidden="1" x14ac:dyDescent="0.25">
      <c r="A538" s="266">
        <v>42921</v>
      </c>
      <c r="B538" s="267" t="s">
        <v>4031</v>
      </c>
      <c r="C538" s="267"/>
      <c r="D538" s="267">
        <v>6060</v>
      </c>
      <c r="E538" s="269">
        <f t="shared" si="15"/>
        <v>7</v>
      </c>
      <c r="F538" s="269" t="s">
        <v>1341</v>
      </c>
      <c r="G538" s="262" t="s">
        <v>4961</v>
      </c>
      <c r="H538" s="262" t="s">
        <v>1022</v>
      </c>
      <c r="I53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39" spans="1:9" ht="15.75" hidden="1" x14ac:dyDescent="0.25">
      <c r="A539" s="266">
        <v>42921</v>
      </c>
      <c r="B539" s="59" t="s">
        <v>4013</v>
      </c>
      <c r="C539" s="267"/>
      <c r="D539" s="267">
        <v>2250</v>
      </c>
      <c r="E539" s="269">
        <f t="shared" si="15"/>
        <v>7</v>
      </c>
      <c r="F539" s="269" t="str">
        <f t="shared" ref="F539:F547" si="16">"Прео"</f>
        <v>Прео</v>
      </c>
      <c r="G539" s="267" t="s">
        <v>5033</v>
      </c>
      <c r="H539" s="267"/>
      <c r="I53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40" spans="1:9" ht="15.75" hidden="1" x14ac:dyDescent="0.25">
      <c r="A540" s="266">
        <v>42921</v>
      </c>
      <c r="B540" s="59" t="s">
        <v>4013</v>
      </c>
      <c r="C540" s="267"/>
      <c r="D540" s="267">
        <v>1725</v>
      </c>
      <c r="E540" s="269">
        <f t="shared" si="15"/>
        <v>7</v>
      </c>
      <c r="F540" s="269" t="str">
        <f t="shared" si="16"/>
        <v>Прео</v>
      </c>
      <c r="G540" s="267" t="s">
        <v>5034</v>
      </c>
      <c r="H540" s="267"/>
      <c r="I54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41" spans="1:9" ht="15.75" hidden="1" x14ac:dyDescent="0.25">
      <c r="A541" s="266">
        <v>42921</v>
      </c>
      <c r="B541" s="59" t="s">
        <v>4013</v>
      </c>
      <c r="C541" s="267"/>
      <c r="D541" s="267">
        <v>20000</v>
      </c>
      <c r="E541" s="269">
        <f t="shared" si="15"/>
        <v>7</v>
      </c>
      <c r="F541" s="269" t="str">
        <f t="shared" si="16"/>
        <v>Прео</v>
      </c>
      <c r="G541" s="267" t="s">
        <v>617</v>
      </c>
      <c r="H541" s="267"/>
      <c r="I54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42" spans="1:9" ht="15.75" hidden="1" x14ac:dyDescent="0.25">
      <c r="A542" s="266">
        <v>42918</v>
      </c>
      <c r="B542" s="267" t="s">
        <v>5035</v>
      </c>
      <c r="C542" s="267"/>
      <c r="D542" s="267">
        <v>3500</v>
      </c>
      <c r="E542" s="269">
        <f t="shared" si="15"/>
        <v>7</v>
      </c>
      <c r="F542" s="269" t="str">
        <f t="shared" si="16"/>
        <v>Прео</v>
      </c>
      <c r="G542" s="267" t="s">
        <v>5028</v>
      </c>
      <c r="H542" s="267"/>
      <c r="I54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43" spans="1:9" ht="15.75" hidden="1" x14ac:dyDescent="0.25">
      <c r="A543" s="266">
        <v>42914</v>
      </c>
      <c r="B543" s="59" t="s">
        <v>4013</v>
      </c>
      <c r="C543" s="267"/>
      <c r="D543" s="267">
        <v>4000</v>
      </c>
      <c r="E543" s="269">
        <f t="shared" si="15"/>
        <v>6</v>
      </c>
      <c r="F543" s="269" t="str">
        <f t="shared" si="16"/>
        <v>Прео</v>
      </c>
      <c r="G543" s="267" t="s">
        <v>4584</v>
      </c>
      <c r="H543" s="267"/>
      <c r="I54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44" spans="1:9" ht="15.75" hidden="1" x14ac:dyDescent="0.25">
      <c r="A544" s="266">
        <v>42914</v>
      </c>
      <c r="B544" s="59" t="s">
        <v>4013</v>
      </c>
      <c r="C544" s="267"/>
      <c r="D544" s="267">
        <v>3550</v>
      </c>
      <c r="E544" s="269">
        <f t="shared" si="15"/>
        <v>6</v>
      </c>
      <c r="F544" s="269" t="str">
        <f t="shared" si="16"/>
        <v>Прео</v>
      </c>
      <c r="G544" s="267" t="s">
        <v>4582</v>
      </c>
      <c r="H544" s="267"/>
      <c r="I54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45" spans="1:9" ht="15.75" hidden="1" x14ac:dyDescent="0.25">
      <c r="A545" s="266">
        <v>42911</v>
      </c>
      <c r="B545" s="267" t="s">
        <v>4026</v>
      </c>
      <c r="C545" s="267"/>
      <c r="D545" s="267">
        <v>3500</v>
      </c>
      <c r="E545" s="269">
        <f t="shared" si="15"/>
        <v>6</v>
      </c>
      <c r="F545" s="269" t="str">
        <f t="shared" si="16"/>
        <v>Прео</v>
      </c>
      <c r="G545" s="267" t="s">
        <v>4908</v>
      </c>
      <c r="H545" s="267"/>
      <c r="I54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46" spans="1:9" ht="15.75" hidden="1" x14ac:dyDescent="0.25">
      <c r="A546" s="266">
        <v>42908</v>
      </c>
      <c r="B546" s="59" t="s">
        <v>4013</v>
      </c>
      <c r="C546" s="267"/>
      <c r="D546" s="267">
        <v>3025</v>
      </c>
      <c r="E546" s="269">
        <f t="shared" si="15"/>
        <v>6</v>
      </c>
      <c r="F546" s="269" t="str">
        <f t="shared" si="16"/>
        <v>Прео</v>
      </c>
      <c r="G546" s="267" t="s">
        <v>4909</v>
      </c>
      <c r="H546" s="267"/>
      <c r="I54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47" spans="1:9" ht="15.75" hidden="1" x14ac:dyDescent="0.25">
      <c r="A547" s="266">
        <v>42908</v>
      </c>
      <c r="B547" s="59" t="s">
        <v>4013</v>
      </c>
      <c r="C547" s="267"/>
      <c r="D547" s="267">
        <v>1850</v>
      </c>
      <c r="E547" s="269">
        <f t="shared" si="15"/>
        <v>6</v>
      </c>
      <c r="F547" s="269" t="str">
        <f t="shared" si="16"/>
        <v>Прео</v>
      </c>
      <c r="G547" s="267" t="s">
        <v>4910</v>
      </c>
      <c r="H547" s="267"/>
      <c r="I54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48" spans="1:9" ht="15.75" hidden="1" x14ac:dyDescent="0.25">
      <c r="A548" s="266">
        <v>42930</v>
      </c>
      <c r="B548" s="267" t="s">
        <v>4019</v>
      </c>
      <c r="C548" s="267"/>
      <c r="D548" s="267">
        <v>5000</v>
      </c>
      <c r="E548" s="269">
        <f t="shared" si="15"/>
        <v>7</v>
      </c>
      <c r="F548" s="269" t="s">
        <v>6</v>
      </c>
      <c r="G548" s="267" t="s">
        <v>5214</v>
      </c>
      <c r="H548" s="267"/>
      <c r="I54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49" spans="1:9" ht="15.75" hidden="1" x14ac:dyDescent="0.25">
      <c r="A549" s="266">
        <v>42929</v>
      </c>
      <c r="B549" s="267" t="s">
        <v>4190</v>
      </c>
      <c r="C549" s="267"/>
      <c r="D549" s="267">
        <v>5400</v>
      </c>
      <c r="E549" s="269">
        <f t="shared" si="15"/>
        <v>7</v>
      </c>
      <c r="F549" s="269" t="s">
        <v>6</v>
      </c>
      <c r="G549" s="267" t="s">
        <v>4873</v>
      </c>
      <c r="H549" s="267"/>
      <c r="I54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50" spans="1:9" ht="15.75" hidden="1" x14ac:dyDescent="0.25">
      <c r="A550" s="266">
        <v>42929</v>
      </c>
      <c r="B550" s="267" t="s">
        <v>4190</v>
      </c>
      <c r="C550" s="267"/>
      <c r="D550" s="267">
        <v>3650</v>
      </c>
      <c r="E550" s="269">
        <f t="shared" si="15"/>
        <v>7</v>
      </c>
      <c r="F550" s="269" t="s">
        <v>6</v>
      </c>
      <c r="G550" s="267" t="s">
        <v>4987</v>
      </c>
      <c r="H550" s="267"/>
      <c r="I55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51" spans="1:9" ht="15.75" hidden="1" x14ac:dyDescent="0.25">
      <c r="A551" s="266">
        <v>42916</v>
      </c>
      <c r="B551" s="267" t="s">
        <v>4015</v>
      </c>
      <c r="C551" s="267"/>
      <c r="D551" s="267">
        <v>1500</v>
      </c>
      <c r="E551" s="269">
        <f t="shared" si="15"/>
        <v>6</v>
      </c>
      <c r="F551" s="269" t="s">
        <v>1341</v>
      </c>
      <c r="G551" s="267" t="s">
        <v>4956</v>
      </c>
      <c r="H551" s="262" t="s">
        <v>4830</v>
      </c>
      <c r="I55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52" spans="1:9" ht="15.75" hidden="1" x14ac:dyDescent="0.25">
      <c r="A552" s="266">
        <v>42916</v>
      </c>
      <c r="B552" s="267" t="s">
        <v>4015</v>
      </c>
      <c r="C552" s="267"/>
      <c r="D552" s="267">
        <v>1500</v>
      </c>
      <c r="E552" s="269">
        <f t="shared" si="15"/>
        <v>6</v>
      </c>
      <c r="F552" s="269" t="s">
        <v>1341</v>
      </c>
      <c r="G552" s="267" t="s">
        <v>4956</v>
      </c>
      <c r="H552" s="262" t="s">
        <v>4843</v>
      </c>
      <c r="I55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53" spans="1:9" ht="15.75" hidden="1" x14ac:dyDescent="0.25">
      <c r="A553" s="266">
        <v>42916</v>
      </c>
      <c r="B553" s="267" t="s">
        <v>4015</v>
      </c>
      <c r="C553" s="267"/>
      <c r="D553" s="267">
        <v>2000</v>
      </c>
      <c r="E553" s="269">
        <f t="shared" ref="E553:E560" si="17">MONTH(A553)</f>
        <v>6</v>
      </c>
      <c r="F553" s="269" t="s">
        <v>1341</v>
      </c>
      <c r="G553" s="262" t="s">
        <v>3530</v>
      </c>
      <c r="H553" s="262" t="s">
        <v>4834</v>
      </c>
      <c r="I55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54" spans="1:9" ht="15.75" hidden="1" x14ac:dyDescent="0.25">
      <c r="A554" s="266">
        <v>42914</v>
      </c>
      <c r="B554" s="267" t="s">
        <v>4015</v>
      </c>
      <c r="C554" s="267"/>
      <c r="D554" s="267">
        <v>4000</v>
      </c>
      <c r="E554" s="269">
        <f t="shared" si="17"/>
        <v>6</v>
      </c>
      <c r="F554" s="269" t="s">
        <v>1341</v>
      </c>
      <c r="G554" s="267" t="s">
        <v>4670</v>
      </c>
      <c r="H554" s="262" t="s">
        <v>2042</v>
      </c>
      <c r="I55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55" spans="1:9" ht="15.75" hidden="1" x14ac:dyDescent="0.25">
      <c r="A555" s="266">
        <v>42914</v>
      </c>
      <c r="B555" s="267" t="s">
        <v>4015</v>
      </c>
      <c r="C555" s="267"/>
      <c r="D555" s="267">
        <v>4500</v>
      </c>
      <c r="E555" s="269">
        <f t="shared" si="17"/>
        <v>6</v>
      </c>
      <c r="F555" s="269" t="s">
        <v>1341</v>
      </c>
      <c r="G555" s="267" t="s">
        <v>3525</v>
      </c>
      <c r="H555" s="262" t="s">
        <v>4826</v>
      </c>
      <c r="I55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56" spans="1:9" ht="15.75" hidden="1" x14ac:dyDescent="0.25">
      <c r="A556" s="266">
        <v>42928</v>
      </c>
      <c r="B556" s="267" t="s">
        <v>4017</v>
      </c>
      <c r="C556" s="267"/>
      <c r="D556" s="267">
        <v>12500</v>
      </c>
      <c r="E556" s="269">
        <f t="shared" si="17"/>
        <v>7</v>
      </c>
      <c r="F556" s="269" t="s">
        <v>6</v>
      </c>
      <c r="G556" s="267" t="s">
        <v>5213</v>
      </c>
      <c r="H556" s="267"/>
      <c r="I55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57" spans="1:9" ht="15.75" hidden="1" x14ac:dyDescent="0.25">
      <c r="A557" s="266">
        <v>42928</v>
      </c>
      <c r="B557" s="267" t="s">
        <v>4019</v>
      </c>
      <c r="C557" s="267"/>
      <c r="D557" s="267">
        <v>1500</v>
      </c>
      <c r="E557" s="269">
        <f t="shared" si="17"/>
        <v>7</v>
      </c>
      <c r="F557" s="269" t="s">
        <v>6</v>
      </c>
      <c r="G557" s="267" t="s">
        <v>2955</v>
      </c>
      <c r="H557" s="267"/>
      <c r="I55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58" spans="1:9" ht="15.75" hidden="1" x14ac:dyDescent="0.25">
      <c r="A558" s="266">
        <v>42914</v>
      </c>
      <c r="B558" s="267" t="s">
        <v>4028</v>
      </c>
      <c r="C558" s="267"/>
      <c r="D558" s="267">
        <v>25250</v>
      </c>
      <c r="E558" s="269">
        <f t="shared" si="17"/>
        <v>6</v>
      </c>
      <c r="F558" s="269" t="s">
        <v>1341</v>
      </c>
      <c r="G558" s="267" t="s">
        <v>664</v>
      </c>
      <c r="H558" s="267"/>
      <c r="I55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559" spans="1:9" ht="15.75" hidden="1" x14ac:dyDescent="0.25">
      <c r="A559" s="266">
        <v>42895</v>
      </c>
      <c r="B559" s="267" t="s">
        <v>4018</v>
      </c>
      <c r="C559" s="267"/>
      <c r="D559" s="267">
        <v>25000</v>
      </c>
      <c r="E559" s="269">
        <f t="shared" si="17"/>
        <v>6</v>
      </c>
      <c r="F559" s="269" t="s">
        <v>2</v>
      </c>
      <c r="G559" s="267" t="s">
        <v>4739</v>
      </c>
      <c r="H559" s="267"/>
      <c r="I55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560" spans="1:9" ht="15.75" hidden="1" x14ac:dyDescent="0.25">
      <c r="A560" s="266">
        <v>42928</v>
      </c>
      <c r="B560" s="267" t="s">
        <v>4190</v>
      </c>
      <c r="C560" s="267"/>
      <c r="D560" s="267">
        <v>1500</v>
      </c>
      <c r="E560" s="269">
        <f t="shared" si="17"/>
        <v>7</v>
      </c>
      <c r="F560" s="269" t="s">
        <v>6</v>
      </c>
      <c r="G560" s="267" t="s">
        <v>5215</v>
      </c>
      <c r="H560" s="267"/>
      <c r="I56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61" spans="1:9" ht="15.75" hidden="1" x14ac:dyDescent="0.25">
      <c r="A561" s="266">
        <v>42927</v>
      </c>
      <c r="B561" s="267" t="s">
        <v>4019</v>
      </c>
      <c r="C561" s="267"/>
      <c r="D561" s="267">
        <v>3000</v>
      </c>
      <c r="E561" s="269">
        <v>7</v>
      </c>
      <c r="F561" s="269" t="s">
        <v>6</v>
      </c>
      <c r="G561" s="267" t="s">
        <v>5216</v>
      </c>
      <c r="H561" s="267"/>
      <c r="I56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62" spans="1:9" ht="15.75" hidden="1" x14ac:dyDescent="0.25">
      <c r="A562" s="266">
        <v>42927</v>
      </c>
      <c r="B562" s="267" t="s">
        <v>4019</v>
      </c>
      <c r="C562" s="267"/>
      <c r="D562" s="267">
        <v>3000</v>
      </c>
      <c r="E562" s="269">
        <f t="shared" ref="E562:E567" si="18">MONTH(A562)</f>
        <v>7</v>
      </c>
      <c r="F562" s="269" t="s">
        <v>6</v>
      </c>
      <c r="G562" s="267" t="s">
        <v>5202</v>
      </c>
      <c r="H562" s="267"/>
      <c r="I56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63" spans="1:9" ht="15.75" hidden="1" x14ac:dyDescent="0.25">
      <c r="A563" s="266">
        <v>42927</v>
      </c>
      <c r="B563" s="267" t="s">
        <v>4019</v>
      </c>
      <c r="C563" s="267"/>
      <c r="D563" s="267">
        <v>1500</v>
      </c>
      <c r="E563" s="269">
        <f t="shared" si="18"/>
        <v>7</v>
      </c>
      <c r="F563" s="269" t="s">
        <v>6</v>
      </c>
      <c r="G563" s="267" t="s">
        <v>2965</v>
      </c>
      <c r="H563" s="267"/>
      <c r="I56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64" spans="1:9" ht="15.75" hidden="1" x14ac:dyDescent="0.25">
      <c r="A564" s="266">
        <v>42927</v>
      </c>
      <c r="B564" s="267" t="s">
        <v>4027</v>
      </c>
      <c r="C564" s="267"/>
      <c r="D564" s="267">
        <v>1500</v>
      </c>
      <c r="E564" s="269">
        <f t="shared" si="18"/>
        <v>7</v>
      </c>
      <c r="F564" s="269" t="s">
        <v>6</v>
      </c>
      <c r="G564" s="267" t="s">
        <v>3720</v>
      </c>
      <c r="H564" s="267"/>
      <c r="I56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65" spans="1:9" ht="15.75" hidden="1" x14ac:dyDescent="0.25">
      <c r="A565" s="266">
        <v>42926</v>
      </c>
      <c r="B565" s="267" t="s">
        <v>4028</v>
      </c>
      <c r="C565" s="267"/>
      <c r="D565" s="267">
        <v>50000</v>
      </c>
      <c r="E565" s="269">
        <f t="shared" si="18"/>
        <v>7</v>
      </c>
      <c r="F565" s="269" t="s">
        <v>6</v>
      </c>
      <c r="G565" s="267"/>
      <c r="H565" s="262"/>
      <c r="I56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566" spans="1:9" ht="15.75" hidden="1" x14ac:dyDescent="0.25">
      <c r="A566" s="266">
        <v>42926</v>
      </c>
      <c r="B566" s="267" t="s">
        <v>4870</v>
      </c>
      <c r="C566" s="267"/>
      <c r="D566" s="267">
        <v>3500</v>
      </c>
      <c r="E566" s="269">
        <f t="shared" si="18"/>
        <v>7</v>
      </c>
      <c r="F566" s="269" t="s">
        <v>6</v>
      </c>
      <c r="G566" s="267" t="s">
        <v>5217</v>
      </c>
      <c r="H566" s="267"/>
      <c r="I56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67" spans="1:9" ht="15.75" hidden="1" x14ac:dyDescent="0.25">
      <c r="A567" s="266">
        <v>42926</v>
      </c>
      <c r="B567" s="267" t="s">
        <v>4023</v>
      </c>
      <c r="C567" s="267"/>
      <c r="D567" s="267">
        <v>20000</v>
      </c>
      <c r="E567" s="269">
        <f t="shared" si="18"/>
        <v>7</v>
      </c>
      <c r="F567" s="269" t="s">
        <v>6</v>
      </c>
      <c r="G567" s="267" t="s">
        <v>1529</v>
      </c>
      <c r="H567" s="267"/>
      <c r="I56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68" spans="1:9" ht="15.75" hidden="1" x14ac:dyDescent="0.25">
      <c r="A568" s="266">
        <v>42926</v>
      </c>
      <c r="B568" s="267" t="s">
        <v>4019</v>
      </c>
      <c r="C568" s="267"/>
      <c r="D568" s="267">
        <v>3000</v>
      </c>
      <c r="E568" s="269">
        <v>7</v>
      </c>
      <c r="F568" s="269" t="s">
        <v>6</v>
      </c>
      <c r="G568" s="267" t="s">
        <v>5160</v>
      </c>
      <c r="H568" s="267"/>
      <c r="I56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69" spans="1:9" ht="15.75" hidden="1" x14ac:dyDescent="0.25">
      <c r="A569" s="266">
        <v>42923</v>
      </c>
      <c r="B569" s="267" t="s">
        <v>4306</v>
      </c>
      <c r="C569" s="267"/>
      <c r="D569" s="267">
        <v>10000</v>
      </c>
      <c r="E569" s="269">
        <f t="shared" ref="E569:E600" si="19">MONTH(A569)</f>
        <v>7</v>
      </c>
      <c r="F569" s="269" t="s">
        <v>6</v>
      </c>
      <c r="G569" s="267" t="s">
        <v>1529</v>
      </c>
      <c r="H569" s="267"/>
      <c r="I56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70" spans="1:9" ht="15.75" hidden="1" x14ac:dyDescent="0.25">
      <c r="A570" s="266">
        <v>42914</v>
      </c>
      <c r="B570" s="267" t="s">
        <v>4015</v>
      </c>
      <c r="C570" s="267"/>
      <c r="D570" s="267">
        <v>1200</v>
      </c>
      <c r="E570" s="269">
        <f t="shared" si="19"/>
        <v>6</v>
      </c>
      <c r="F570" s="269" t="s">
        <v>1341</v>
      </c>
      <c r="G570" s="267" t="s">
        <v>56</v>
      </c>
      <c r="H570" s="262" t="s">
        <v>3079</v>
      </c>
      <c r="I57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71" spans="1:9" ht="15.75" hidden="1" x14ac:dyDescent="0.25">
      <c r="A571" s="266">
        <v>42914</v>
      </c>
      <c r="B571" s="267" t="s">
        <v>4015</v>
      </c>
      <c r="C571" s="262"/>
      <c r="D571" s="262">
        <v>1200</v>
      </c>
      <c r="E571" s="268">
        <f t="shared" si="19"/>
        <v>6</v>
      </c>
      <c r="F571" s="269" t="s">
        <v>1341</v>
      </c>
      <c r="G571" s="267" t="s">
        <v>56</v>
      </c>
      <c r="H571" s="262" t="s">
        <v>4281</v>
      </c>
      <c r="I57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72" spans="1:9" ht="15.75" hidden="1" x14ac:dyDescent="0.25">
      <c r="A572" s="266">
        <v>42923</v>
      </c>
      <c r="B572" s="267" t="s">
        <v>4019</v>
      </c>
      <c r="C572" s="267"/>
      <c r="D572" s="267">
        <v>3650</v>
      </c>
      <c r="E572" s="269">
        <f t="shared" si="19"/>
        <v>7</v>
      </c>
      <c r="F572" s="269" t="s">
        <v>6</v>
      </c>
      <c r="G572" s="267" t="s">
        <v>4986</v>
      </c>
      <c r="H572" s="267"/>
      <c r="I57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73" spans="1:9" ht="15.75" hidden="1" x14ac:dyDescent="0.25">
      <c r="A573" s="266">
        <v>42914</v>
      </c>
      <c r="B573" s="267" t="s">
        <v>4015</v>
      </c>
      <c r="C573" s="267"/>
      <c r="D573" s="267">
        <v>750</v>
      </c>
      <c r="E573" s="269">
        <f t="shared" si="19"/>
        <v>6</v>
      </c>
      <c r="F573" s="269" t="s">
        <v>1341</v>
      </c>
      <c r="G573" s="267" t="s">
        <v>56</v>
      </c>
      <c r="H573" s="262" t="s">
        <v>3374</v>
      </c>
      <c r="I57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74" spans="1:9" ht="15.75" hidden="1" x14ac:dyDescent="0.25">
      <c r="A574" s="266">
        <v>42908</v>
      </c>
      <c r="B574" s="59" t="s">
        <v>4013</v>
      </c>
      <c r="C574" s="267"/>
      <c r="D574" s="267">
        <v>1850</v>
      </c>
      <c r="E574" s="269">
        <f t="shared" si="19"/>
        <v>6</v>
      </c>
      <c r="F574" s="269" t="str">
        <f t="shared" ref="F574:F579" si="20">"Прео"</f>
        <v>Прео</v>
      </c>
      <c r="G574" s="267" t="s">
        <v>4911</v>
      </c>
      <c r="H574" s="267"/>
      <c r="I57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75" spans="1:9" ht="15.75" hidden="1" x14ac:dyDescent="0.25">
      <c r="A575" s="266">
        <v>42908</v>
      </c>
      <c r="B575" s="59" t="s">
        <v>4013</v>
      </c>
      <c r="C575" s="267"/>
      <c r="D575" s="267">
        <v>1850</v>
      </c>
      <c r="E575" s="269">
        <f t="shared" si="19"/>
        <v>6</v>
      </c>
      <c r="F575" s="269" t="str">
        <f t="shared" si="20"/>
        <v>Прео</v>
      </c>
      <c r="G575" s="267" t="s">
        <v>4912</v>
      </c>
      <c r="H575" s="267"/>
      <c r="I57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76" spans="1:9" ht="15.75" hidden="1" x14ac:dyDescent="0.25">
      <c r="A576" s="266">
        <v>42908</v>
      </c>
      <c r="B576" s="59" t="s">
        <v>4013</v>
      </c>
      <c r="C576" s="267"/>
      <c r="D576" s="267">
        <v>3025</v>
      </c>
      <c r="E576" s="269">
        <f t="shared" si="19"/>
        <v>6</v>
      </c>
      <c r="F576" s="269" t="str">
        <f t="shared" si="20"/>
        <v>Прео</v>
      </c>
      <c r="G576" s="267" t="s">
        <v>4913</v>
      </c>
      <c r="H576" s="267"/>
      <c r="I57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77" spans="1:9" ht="15.75" hidden="1" x14ac:dyDescent="0.25">
      <c r="A577" s="266">
        <v>42906</v>
      </c>
      <c r="B577" s="59" t="s">
        <v>4013</v>
      </c>
      <c r="C577" s="267"/>
      <c r="D577" s="267">
        <v>20000</v>
      </c>
      <c r="E577" s="269">
        <f t="shared" si="19"/>
        <v>6</v>
      </c>
      <c r="F577" s="269" t="str">
        <f t="shared" si="20"/>
        <v>Прео</v>
      </c>
      <c r="G577" s="267" t="s">
        <v>617</v>
      </c>
      <c r="H577" s="267"/>
      <c r="I57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78" spans="1:9" ht="15.75" hidden="1" x14ac:dyDescent="0.25">
      <c r="A578" s="266">
        <v>42904</v>
      </c>
      <c r="B578" s="267" t="s">
        <v>4026</v>
      </c>
      <c r="C578" s="267"/>
      <c r="D578" s="267">
        <v>3500</v>
      </c>
      <c r="E578" s="269">
        <f t="shared" si="19"/>
        <v>6</v>
      </c>
      <c r="F578" s="269" t="str">
        <f t="shared" si="20"/>
        <v>Прео</v>
      </c>
      <c r="G578" s="267" t="s">
        <v>4908</v>
      </c>
      <c r="H578" s="267"/>
      <c r="I57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79" spans="1:9" ht="15.75" hidden="1" x14ac:dyDescent="0.25">
      <c r="A579" s="266">
        <v>42901</v>
      </c>
      <c r="B579" s="59" t="s">
        <v>4013</v>
      </c>
      <c r="C579" s="267"/>
      <c r="D579" s="267">
        <v>4000</v>
      </c>
      <c r="E579" s="269">
        <f t="shared" si="19"/>
        <v>6</v>
      </c>
      <c r="F579" s="269" t="str">
        <f t="shared" si="20"/>
        <v>Прео</v>
      </c>
      <c r="G579" s="267" t="s">
        <v>4092</v>
      </c>
      <c r="H579" s="267"/>
      <c r="I57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580" spans="1:9" ht="15.75" hidden="1" x14ac:dyDescent="0.25">
      <c r="A580" s="266">
        <v>42923</v>
      </c>
      <c r="B580" s="267" t="s">
        <v>4019</v>
      </c>
      <c r="C580" s="267"/>
      <c r="D580" s="267">
        <v>2500</v>
      </c>
      <c r="E580" s="269">
        <f t="shared" si="19"/>
        <v>7</v>
      </c>
      <c r="F580" s="269" t="s">
        <v>6</v>
      </c>
      <c r="G580" s="267" t="s">
        <v>4980</v>
      </c>
      <c r="H580" s="267"/>
      <c r="I58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81" spans="1:9" ht="15.75" hidden="1" x14ac:dyDescent="0.25">
      <c r="A581" s="266">
        <v>42923</v>
      </c>
      <c r="B581" s="267" t="s">
        <v>4023</v>
      </c>
      <c r="C581" s="267"/>
      <c r="D581" s="267">
        <v>1500</v>
      </c>
      <c r="E581" s="269">
        <f t="shared" si="19"/>
        <v>7</v>
      </c>
      <c r="F581" s="269" t="s">
        <v>6</v>
      </c>
      <c r="G581" s="267" t="s">
        <v>5218</v>
      </c>
      <c r="H581" s="267"/>
      <c r="I58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82" spans="1:9" ht="15.75" hidden="1" x14ac:dyDescent="0.25">
      <c r="A582" s="266">
        <v>42922</v>
      </c>
      <c r="B582" s="267" t="s">
        <v>4019</v>
      </c>
      <c r="C582" s="267"/>
      <c r="D582" s="267">
        <v>5000</v>
      </c>
      <c r="E582" s="269">
        <f t="shared" si="19"/>
        <v>7</v>
      </c>
      <c r="F582" s="269" t="s">
        <v>6</v>
      </c>
      <c r="G582" s="267" t="s">
        <v>4975</v>
      </c>
      <c r="H582" s="267"/>
      <c r="I58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83" spans="1:9" ht="15.75" hidden="1" x14ac:dyDescent="0.25">
      <c r="A583" s="266">
        <v>42921</v>
      </c>
      <c r="B583" s="267" t="s">
        <v>4190</v>
      </c>
      <c r="C583" s="267"/>
      <c r="D583" s="267">
        <v>5000</v>
      </c>
      <c r="E583" s="269">
        <f t="shared" si="19"/>
        <v>7</v>
      </c>
      <c r="F583" s="269" t="s">
        <v>6</v>
      </c>
      <c r="G583" s="267" t="s">
        <v>4976</v>
      </c>
      <c r="H583" s="267"/>
      <c r="I58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84" spans="1:9" ht="15.75" hidden="1" x14ac:dyDescent="0.25">
      <c r="A584" s="266">
        <v>42911</v>
      </c>
      <c r="B584" s="267" t="s">
        <v>4016</v>
      </c>
      <c r="C584" s="267"/>
      <c r="D584" s="267">
        <v>9000</v>
      </c>
      <c r="E584" s="269">
        <f t="shared" si="19"/>
        <v>6</v>
      </c>
      <c r="F584" s="269" t="s">
        <v>1341</v>
      </c>
      <c r="G584" s="267" t="s">
        <v>3411</v>
      </c>
      <c r="H584" s="272">
        <v>42887</v>
      </c>
      <c r="I58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85" spans="1:9" ht="15.75" hidden="1" x14ac:dyDescent="0.25">
      <c r="A585" s="271">
        <v>42911</v>
      </c>
      <c r="B585" s="267" t="s">
        <v>4016</v>
      </c>
      <c r="C585" s="262"/>
      <c r="D585" s="262">
        <v>7000</v>
      </c>
      <c r="E585" s="268">
        <f t="shared" si="19"/>
        <v>6</v>
      </c>
      <c r="F585" s="269" t="s">
        <v>1341</v>
      </c>
      <c r="G585" s="262" t="s">
        <v>4838</v>
      </c>
      <c r="H585" s="262"/>
      <c r="I58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86" spans="1:9" ht="15.75" hidden="1" x14ac:dyDescent="0.25">
      <c r="A586" s="266">
        <v>42921</v>
      </c>
      <c r="B586" s="267" t="s">
        <v>4020</v>
      </c>
      <c r="C586" s="267"/>
      <c r="D586" s="267">
        <v>20000</v>
      </c>
      <c r="E586" s="269">
        <f t="shared" si="19"/>
        <v>7</v>
      </c>
      <c r="F586" s="269" t="s">
        <v>6</v>
      </c>
      <c r="G586" s="267" t="s">
        <v>1529</v>
      </c>
      <c r="H586" s="267"/>
      <c r="I58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87" spans="1:9" ht="15.75" hidden="1" x14ac:dyDescent="0.25">
      <c r="A587" s="266">
        <v>42920</v>
      </c>
      <c r="B587" s="267" t="s">
        <v>4027</v>
      </c>
      <c r="C587" s="267"/>
      <c r="D587" s="267">
        <v>500</v>
      </c>
      <c r="E587" s="269">
        <f t="shared" si="19"/>
        <v>7</v>
      </c>
      <c r="F587" s="269" t="s">
        <v>6</v>
      </c>
      <c r="G587" s="267" t="s">
        <v>4501</v>
      </c>
      <c r="H587" s="267"/>
      <c r="I58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88" spans="1:9" ht="15.75" hidden="1" x14ac:dyDescent="0.25">
      <c r="A588" s="266">
        <v>42920</v>
      </c>
      <c r="B588" s="267" t="s">
        <v>4019</v>
      </c>
      <c r="C588" s="267"/>
      <c r="D588" s="267">
        <v>2500</v>
      </c>
      <c r="E588" s="269">
        <f t="shared" si="19"/>
        <v>7</v>
      </c>
      <c r="F588" s="269" t="s">
        <v>6</v>
      </c>
      <c r="G588" s="267" t="s">
        <v>4977</v>
      </c>
      <c r="H588" s="267"/>
      <c r="I58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89" spans="1:9" ht="15.75" hidden="1" x14ac:dyDescent="0.25">
      <c r="A589" s="266">
        <v>42910</v>
      </c>
      <c r="B589" s="267" t="s">
        <v>4015</v>
      </c>
      <c r="C589" s="267"/>
      <c r="D589" s="267">
        <v>6500</v>
      </c>
      <c r="E589" s="269">
        <f t="shared" si="19"/>
        <v>6</v>
      </c>
      <c r="F589" s="269" t="s">
        <v>1341</v>
      </c>
      <c r="G589" s="267" t="s">
        <v>4839</v>
      </c>
      <c r="H589" s="262" t="s">
        <v>3070</v>
      </c>
      <c r="I58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90" spans="1:9" ht="15.75" hidden="1" x14ac:dyDescent="0.25">
      <c r="A590" s="266">
        <v>42909</v>
      </c>
      <c r="B590" s="267" t="s">
        <v>4015</v>
      </c>
      <c r="C590" s="267"/>
      <c r="D590" s="267">
        <v>1200</v>
      </c>
      <c r="E590" s="269">
        <f t="shared" si="19"/>
        <v>6</v>
      </c>
      <c r="F590" s="269" t="s">
        <v>1341</v>
      </c>
      <c r="G590" s="267" t="s">
        <v>56</v>
      </c>
      <c r="H590" s="262" t="s">
        <v>4820</v>
      </c>
      <c r="I59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91" spans="1:9" ht="15.75" hidden="1" x14ac:dyDescent="0.25">
      <c r="A591" s="271">
        <v>42908</v>
      </c>
      <c r="B591" s="267" t="s">
        <v>4015</v>
      </c>
      <c r="C591" s="262"/>
      <c r="D591" s="262">
        <v>1500</v>
      </c>
      <c r="E591" s="268">
        <f t="shared" si="19"/>
        <v>6</v>
      </c>
      <c r="F591" s="269" t="s">
        <v>1341</v>
      </c>
      <c r="G591" s="262" t="s">
        <v>4840</v>
      </c>
      <c r="H591" s="262" t="s">
        <v>4841</v>
      </c>
      <c r="I59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92" spans="1:9" ht="15.75" hidden="1" x14ac:dyDescent="0.25">
      <c r="A592" s="266">
        <v>42908</v>
      </c>
      <c r="B592" s="267" t="s">
        <v>4015</v>
      </c>
      <c r="C592" s="267"/>
      <c r="D592" s="267">
        <v>4500</v>
      </c>
      <c r="E592" s="269">
        <f t="shared" si="19"/>
        <v>6</v>
      </c>
      <c r="F592" s="269" t="s">
        <v>1341</v>
      </c>
      <c r="G592" s="267" t="s">
        <v>4431</v>
      </c>
      <c r="H592" s="262" t="s">
        <v>4827</v>
      </c>
      <c r="I59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93" spans="1:9" ht="15.75" hidden="1" x14ac:dyDescent="0.25">
      <c r="A593" s="266">
        <v>42906</v>
      </c>
      <c r="B593" s="267" t="s">
        <v>4015</v>
      </c>
      <c r="C593" s="267"/>
      <c r="D593" s="267">
        <v>6000</v>
      </c>
      <c r="E593" s="269">
        <f t="shared" si="19"/>
        <v>6</v>
      </c>
      <c r="F593" s="269" t="s">
        <v>1341</v>
      </c>
      <c r="G593" s="267" t="s">
        <v>4842</v>
      </c>
      <c r="H593" s="262" t="s">
        <v>3528</v>
      </c>
      <c r="I59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594" spans="1:9" ht="15.75" hidden="1" x14ac:dyDescent="0.25">
      <c r="A594" s="266">
        <v>42919</v>
      </c>
      <c r="B594" s="267" t="s">
        <v>4027</v>
      </c>
      <c r="C594" s="267"/>
      <c r="D594" s="267">
        <v>8030</v>
      </c>
      <c r="E594" s="269">
        <f t="shared" si="19"/>
        <v>7</v>
      </c>
      <c r="F594" s="269" t="s">
        <v>6</v>
      </c>
      <c r="G594" s="267" t="s">
        <v>4978</v>
      </c>
      <c r="H594" s="267"/>
      <c r="I59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95" spans="1:9" ht="15.75" hidden="1" x14ac:dyDescent="0.25">
      <c r="A595" s="266">
        <v>42919</v>
      </c>
      <c r="B595" s="267" t="s">
        <v>4014</v>
      </c>
      <c r="C595" s="267"/>
      <c r="D595" s="267">
        <v>10100</v>
      </c>
      <c r="E595" s="269">
        <f t="shared" si="19"/>
        <v>7</v>
      </c>
      <c r="F595" s="269" t="s">
        <v>6</v>
      </c>
      <c r="G595" s="267" t="s">
        <v>4979</v>
      </c>
      <c r="H595" s="267"/>
      <c r="I59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96" spans="1:9" ht="15.75" hidden="1" x14ac:dyDescent="0.25">
      <c r="A596" s="266">
        <v>42919</v>
      </c>
      <c r="B596" s="267" t="s">
        <v>4012</v>
      </c>
      <c r="C596" s="267"/>
      <c r="D596" s="267">
        <v>6670</v>
      </c>
      <c r="E596" s="269">
        <f t="shared" si="19"/>
        <v>7</v>
      </c>
      <c r="F596" s="269" t="s">
        <v>6</v>
      </c>
      <c r="G596" s="267" t="s">
        <v>3776</v>
      </c>
      <c r="H596" s="267"/>
      <c r="I59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97" spans="1:9" ht="15.75" hidden="1" x14ac:dyDescent="0.25">
      <c r="A597" s="266">
        <v>42919</v>
      </c>
      <c r="B597" s="267" t="s">
        <v>4019</v>
      </c>
      <c r="C597" s="267"/>
      <c r="D597" s="267">
        <v>2500</v>
      </c>
      <c r="E597" s="269">
        <f t="shared" si="19"/>
        <v>7</v>
      </c>
      <c r="F597" s="269" t="s">
        <v>6</v>
      </c>
      <c r="G597" s="267" t="s">
        <v>4980</v>
      </c>
      <c r="H597" s="267"/>
      <c r="I59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98" spans="1:9" ht="15.75" hidden="1" x14ac:dyDescent="0.25">
      <c r="A598" s="266">
        <v>42919</v>
      </c>
      <c r="B598" s="267" t="s">
        <v>4019</v>
      </c>
      <c r="C598" s="267"/>
      <c r="D598" s="267">
        <v>5000</v>
      </c>
      <c r="E598" s="269">
        <f t="shared" si="19"/>
        <v>7</v>
      </c>
      <c r="F598" s="269" t="s">
        <v>6</v>
      </c>
      <c r="G598" s="267" t="s">
        <v>4981</v>
      </c>
      <c r="H598" s="267"/>
      <c r="I59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599" spans="1:9" ht="15.75" hidden="1" x14ac:dyDescent="0.25">
      <c r="A599" s="266">
        <v>42919</v>
      </c>
      <c r="B599" s="267" t="s">
        <v>4019</v>
      </c>
      <c r="C599" s="267"/>
      <c r="D599" s="267">
        <v>5400</v>
      </c>
      <c r="E599" s="269">
        <f t="shared" si="19"/>
        <v>7</v>
      </c>
      <c r="F599" s="269" t="s">
        <v>6</v>
      </c>
      <c r="G599" s="267" t="s">
        <v>4501</v>
      </c>
      <c r="H599" s="267"/>
      <c r="I59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00" spans="1:9" ht="15.75" hidden="1" x14ac:dyDescent="0.25">
      <c r="A600" s="266">
        <v>42919</v>
      </c>
      <c r="B600" s="267" t="s">
        <v>4190</v>
      </c>
      <c r="C600" s="267"/>
      <c r="D600" s="267">
        <v>5000</v>
      </c>
      <c r="E600" s="269">
        <f t="shared" si="19"/>
        <v>7</v>
      </c>
      <c r="F600" s="269" t="s">
        <v>6</v>
      </c>
      <c r="G600" s="267" t="s">
        <v>4982</v>
      </c>
      <c r="H600" s="267"/>
      <c r="I60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01" spans="1:9" ht="15.75" hidden="1" x14ac:dyDescent="0.25">
      <c r="A601" s="266">
        <v>42902</v>
      </c>
      <c r="B601" s="267" t="s">
        <v>4028</v>
      </c>
      <c r="C601" s="267"/>
      <c r="D601" s="267">
        <v>25250</v>
      </c>
      <c r="E601" s="269">
        <f t="shared" ref="E601:E632" si="21">MONTH(A601)</f>
        <v>6</v>
      </c>
      <c r="F601" s="269" t="s">
        <v>1341</v>
      </c>
      <c r="G601" s="267" t="s">
        <v>1811</v>
      </c>
      <c r="H601" s="267"/>
      <c r="I60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602" spans="1:9" ht="15.75" hidden="1" x14ac:dyDescent="0.25">
      <c r="A602" s="266">
        <v>42902</v>
      </c>
      <c r="B602" s="267" t="s">
        <v>4015</v>
      </c>
      <c r="C602" s="267"/>
      <c r="D602" s="267">
        <v>4500</v>
      </c>
      <c r="E602" s="269">
        <f t="shared" si="21"/>
        <v>6</v>
      </c>
      <c r="F602" s="269" t="s">
        <v>1341</v>
      </c>
      <c r="G602" s="267" t="s">
        <v>4431</v>
      </c>
      <c r="H602" s="262" t="s">
        <v>4833</v>
      </c>
      <c r="I60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03" spans="1:9" ht="15.75" hidden="1" x14ac:dyDescent="0.25">
      <c r="A603" s="266">
        <v>42902</v>
      </c>
      <c r="B603" s="267" t="s">
        <v>4015</v>
      </c>
      <c r="C603" s="267"/>
      <c r="D603" s="267">
        <v>600</v>
      </c>
      <c r="E603" s="269">
        <f t="shared" si="21"/>
        <v>6</v>
      </c>
      <c r="F603" s="269" t="s">
        <v>1341</v>
      </c>
      <c r="G603" s="267" t="s">
        <v>56</v>
      </c>
      <c r="H603" s="262" t="s">
        <v>4822</v>
      </c>
      <c r="I60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04" spans="1:9" ht="15.75" hidden="1" x14ac:dyDescent="0.25">
      <c r="A604" s="266">
        <v>42902</v>
      </c>
      <c r="B604" s="267" t="s">
        <v>4015</v>
      </c>
      <c r="C604" s="267"/>
      <c r="D604" s="267">
        <v>3000</v>
      </c>
      <c r="E604" s="269">
        <f t="shared" si="21"/>
        <v>6</v>
      </c>
      <c r="F604" s="269" t="s">
        <v>1341</v>
      </c>
      <c r="G604" s="267" t="s">
        <v>3407</v>
      </c>
      <c r="H604" s="262" t="s">
        <v>4414</v>
      </c>
      <c r="I60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05" spans="1:9" ht="15.75" hidden="1" x14ac:dyDescent="0.25">
      <c r="A605" s="266">
        <v>42915</v>
      </c>
      <c r="B605" s="267" t="s">
        <v>4019</v>
      </c>
      <c r="C605" s="267"/>
      <c r="D605" s="267">
        <v>2500</v>
      </c>
      <c r="E605" s="269">
        <f t="shared" si="21"/>
        <v>6</v>
      </c>
      <c r="F605" s="269" t="s">
        <v>6</v>
      </c>
      <c r="G605" s="267" t="s">
        <v>4716</v>
      </c>
      <c r="H605" s="267"/>
      <c r="I60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06" spans="1:9" ht="15.75" hidden="1" x14ac:dyDescent="0.25">
      <c r="A606" s="266">
        <v>42914</v>
      </c>
      <c r="B606" s="267" t="s">
        <v>4027</v>
      </c>
      <c r="C606" s="267"/>
      <c r="D606" s="267">
        <v>3400</v>
      </c>
      <c r="E606" s="269">
        <f t="shared" si="21"/>
        <v>6</v>
      </c>
      <c r="F606" s="269" t="s">
        <v>6</v>
      </c>
      <c r="G606" s="267" t="s">
        <v>4642</v>
      </c>
      <c r="H606" s="267"/>
      <c r="I60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07" spans="1:9" ht="15.75" hidden="1" x14ac:dyDescent="0.25">
      <c r="A607" s="266">
        <v>42914</v>
      </c>
      <c r="B607" s="267" t="s">
        <v>4017</v>
      </c>
      <c r="C607" s="267"/>
      <c r="D607" s="267">
        <v>2600</v>
      </c>
      <c r="E607" s="269">
        <f t="shared" si="21"/>
        <v>6</v>
      </c>
      <c r="F607" s="269" t="s">
        <v>6</v>
      </c>
      <c r="G607" s="267" t="s">
        <v>4983</v>
      </c>
      <c r="H607" s="267"/>
      <c r="I60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08" spans="1:9" ht="15.75" hidden="1" x14ac:dyDescent="0.25">
      <c r="A608" s="266">
        <v>42914</v>
      </c>
      <c r="B608" s="267" t="s">
        <v>4020</v>
      </c>
      <c r="C608" s="267"/>
      <c r="D608" s="267">
        <v>30000</v>
      </c>
      <c r="E608" s="269">
        <f t="shared" si="21"/>
        <v>6</v>
      </c>
      <c r="F608" s="269" t="s">
        <v>6</v>
      </c>
      <c r="G608" s="267" t="s">
        <v>1529</v>
      </c>
      <c r="H608" s="267"/>
      <c r="I60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09" spans="1:9" ht="15.75" hidden="1" x14ac:dyDescent="0.25">
      <c r="A609" s="266">
        <v>42901</v>
      </c>
      <c r="B609" s="59" t="s">
        <v>4013</v>
      </c>
      <c r="C609" s="267"/>
      <c r="D609" s="267">
        <v>4000</v>
      </c>
      <c r="E609" s="269">
        <f t="shared" si="21"/>
        <v>6</v>
      </c>
      <c r="F609" s="269" t="str">
        <f>"Прео"</f>
        <v>Прео</v>
      </c>
      <c r="G609" s="267" t="s">
        <v>4583</v>
      </c>
      <c r="H609" s="267"/>
      <c r="I60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10" spans="1:9" ht="15.75" hidden="1" x14ac:dyDescent="0.25">
      <c r="A610" s="266">
        <v>42901</v>
      </c>
      <c r="B610" s="267" t="s">
        <v>4015</v>
      </c>
      <c r="C610" s="267"/>
      <c r="D610" s="267">
        <v>1200</v>
      </c>
      <c r="E610" s="269">
        <f t="shared" si="21"/>
        <v>6</v>
      </c>
      <c r="F610" s="269" t="s">
        <v>1341</v>
      </c>
      <c r="G610" s="267" t="s">
        <v>56</v>
      </c>
      <c r="H610" s="262" t="s">
        <v>3000</v>
      </c>
      <c r="I61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11" spans="1:9" ht="15.75" hidden="1" x14ac:dyDescent="0.25">
      <c r="A611" s="266">
        <v>42901</v>
      </c>
      <c r="B611" s="267" t="s">
        <v>4015</v>
      </c>
      <c r="C611" s="267"/>
      <c r="D611" s="267">
        <v>1200</v>
      </c>
      <c r="E611" s="269">
        <f t="shared" si="21"/>
        <v>6</v>
      </c>
      <c r="F611" s="269" t="s">
        <v>1341</v>
      </c>
      <c r="G611" s="267" t="s">
        <v>56</v>
      </c>
      <c r="H611" s="262" t="s">
        <v>4473</v>
      </c>
      <c r="I61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12" spans="1:9" ht="15.75" hidden="1" x14ac:dyDescent="0.25">
      <c r="A612" s="266">
        <v>42901</v>
      </c>
      <c r="B612" s="267" t="s">
        <v>4015</v>
      </c>
      <c r="C612" s="267"/>
      <c r="D612" s="267">
        <v>1200</v>
      </c>
      <c r="E612" s="269">
        <f t="shared" si="21"/>
        <v>6</v>
      </c>
      <c r="F612" s="269" t="s">
        <v>1341</v>
      </c>
      <c r="G612" s="267" t="s">
        <v>56</v>
      </c>
      <c r="H612" s="262" t="s">
        <v>3621</v>
      </c>
      <c r="I61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13" spans="1:9" ht="15.75" hidden="1" x14ac:dyDescent="0.25">
      <c r="A613" s="271">
        <v>42901</v>
      </c>
      <c r="B613" s="267" t="s">
        <v>4015</v>
      </c>
      <c r="C613" s="262"/>
      <c r="D613" s="262">
        <v>2000</v>
      </c>
      <c r="E613" s="268">
        <f t="shared" si="21"/>
        <v>6</v>
      </c>
      <c r="F613" s="269" t="s">
        <v>1341</v>
      </c>
      <c r="G613" s="262" t="s">
        <v>3406</v>
      </c>
      <c r="H613" s="262" t="s">
        <v>4834</v>
      </c>
      <c r="I61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14" spans="1:9" ht="15.75" hidden="1" x14ac:dyDescent="0.25">
      <c r="A614" s="266">
        <v>42901</v>
      </c>
      <c r="B614" s="267" t="s">
        <v>4015</v>
      </c>
      <c r="C614" s="267"/>
      <c r="D614" s="267">
        <v>500</v>
      </c>
      <c r="E614" s="269">
        <f t="shared" si="21"/>
        <v>6</v>
      </c>
      <c r="F614" s="269" t="s">
        <v>1341</v>
      </c>
      <c r="G614" s="267" t="s">
        <v>56</v>
      </c>
      <c r="H614" s="262" t="s">
        <v>3977</v>
      </c>
      <c r="I61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15" spans="1:9" ht="15.75" hidden="1" x14ac:dyDescent="0.25">
      <c r="A615" s="266">
        <v>42901</v>
      </c>
      <c r="B615" s="59" t="s">
        <v>4013</v>
      </c>
      <c r="C615" s="267"/>
      <c r="D615" s="267">
        <v>2000</v>
      </c>
      <c r="E615" s="269">
        <f t="shared" si="21"/>
        <v>6</v>
      </c>
      <c r="F615" s="269" t="str">
        <f>"Прео"</f>
        <v>Прео</v>
      </c>
      <c r="G615" s="267" t="s">
        <v>4585</v>
      </c>
      <c r="H615" s="267"/>
      <c r="I61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16" spans="1:9" ht="15.75" hidden="1" x14ac:dyDescent="0.25">
      <c r="A616" s="266">
        <v>42914</v>
      </c>
      <c r="B616" s="267" t="s">
        <v>4019</v>
      </c>
      <c r="C616" s="267"/>
      <c r="D616" s="267">
        <v>3000</v>
      </c>
      <c r="E616" s="269">
        <f t="shared" si="21"/>
        <v>6</v>
      </c>
      <c r="F616" s="269" t="s">
        <v>6</v>
      </c>
      <c r="G616" s="267" t="s">
        <v>4984</v>
      </c>
      <c r="H616" s="267"/>
      <c r="I61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17" spans="1:9" ht="15.75" hidden="1" x14ac:dyDescent="0.25">
      <c r="A617" s="266">
        <v>42913</v>
      </c>
      <c r="B617" s="267" t="s">
        <v>4027</v>
      </c>
      <c r="C617" s="267"/>
      <c r="D617" s="267">
        <v>1500</v>
      </c>
      <c r="E617" s="269">
        <f t="shared" si="21"/>
        <v>6</v>
      </c>
      <c r="F617" s="269" t="s">
        <v>6</v>
      </c>
      <c r="G617" s="267" t="s">
        <v>4985</v>
      </c>
      <c r="H617" s="267"/>
      <c r="I61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18" spans="1:9" ht="15.75" hidden="1" x14ac:dyDescent="0.25">
      <c r="A618" s="266">
        <v>42913</v>
      </c>
      <c r="B618" s="267" t="s">
        <v>4019</v>
      </c>
      <c r="C618" s="267"/>
      <c r="D618" s="267">
        <v>5000</v>
      </c>
      <c r="E618" s="269">
        <f t="shared" si="21"/>
        <v>6</v>
      </c>
      <c r="F618" s="269" t="s">
        <v>6</v>
      </c>
      <c r="G618" s="267" t="s">
        <v>4986</v>
      </c>
      <c r="H618" s="267"/>
      <c r="I61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19" spans="1:9" ht="15.75" hidden="1" x14ac:dyDescent="0.25">
      <c r="A619" s="266">
        <v>42913</v>
      </c>
      <c r="B619" s="267" t="s">
        <v>4190</v>
      </c>
      <c r="C619" s="267"/>
      <c r="D619" s="267">
        <v>5000</v>
      </c>
      <c r="E619" s="269">
        <f t="shared" si="21"/>
        <v>6</v>
      </c>
      <c r="F619" s="269" t="s">
        <v>6</v>
      </c>
      <c r="G619" s="267" t="s">
        <v>4987</v>
      </c>
      <c r="H619" s="267"/>
      <c r="I61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20" spans="1:9" ht="15.75" hidden="1" x14ac:dyDescent="0.25">
      <c r="A620" s="266">
        <v>42913</v>
      </c>
      <c r="B620" s="267" t="s">
        <v>4027</v>
      </c>
      <c r="C620" s="267"/>
      <c r="D620" s="267">
        <v>1500</v>
      </c>
      <c r="E620" s="269">
        <f t="shared" si="21"/>
        <v>6</v>
      </c>
      <c r="F620" s="269" t="s">
        <v>6</v>
      </c>
      <c r="G620" s="267" t="s">
        <v>4332</v>
      </c>
      <c r="H620" s="267"/>
      <c r="I62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21" spans="1:9" ht="15.75" hidden="1" x14ac:dyDescent="0.25">
      <c r="A621" s="266">
        <v>42912</v>
      </c>
      <c r="B621" s="267" t="s">
        <v>4025</v>
      </c>
      <c r="C621" s="267"/>
      <c r="D621" s="267">
        <v>15070</v>
      </c>
      <c r="E621" s="269">
        <f t="shared" si="21"/>
        <v>6</v>
      </c>
      <c r="F621" s="269" t="s">
        <v>6</v>
      </c>
      <c r="G621" s="267" t="s">
        <v>4988</v>
      </c>
      <c r="H621" s="267"/>
      <c r="I62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22" spans="1:9" ht="15.75" hidden="1" x14ac:dyDescent="0.25">
      <c r="A622" s="266">
        <v>42912</v>
      </c>
      <c r="B622" s="267" t="s">
        <v>4019</v>
      </c>
      <c r="C622" s="267"/>
      <c r="D622" s="267">
        <v>3000</v>
      </c>
      <c r="E622" s="269">
        <f t="shared" si="21"/>
        <v>6</v>
      </c>
      <c r="F622" s="269" t="s">
        <v>6</v>
      </c>
      <c r="G622" s="267" t="s">
        <v>4989</v>
      </c>
      <c r="H622" s="267"/>
      <c r="I62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23" spans="1:9" ht="15.75" hidden="1" x14ac:dyDescent="0.25">
      <c r="A623" s="266">
        <v>42912</v>
      </c>
      <c r="B623" s="267" t="s">
        <v>4017</v>
      </c>
      <c r="C623" s="267"/>
      <c r="D623" s="267">
        <v>12500</v>
      </c>
      <c r="E623" s="269">
        <f t="shared" si="21"/>
        <v>6</v>
      </c>
      <c r="F623" s="269" t="s">
        <v>6</v>
      </c>
      <c r="G623" s="267" t="s">
        <v>4978</v>
      </c>
      <c r="H623" s="267"/>
      <c r="I62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24" spans="1:9" ht="15.75" hidden="1" x14ac:dyDescent="0.25">
      <c r="A624" s="266">
        <v>42912</v>
      </c>
      <c r="B624" s="267" t="s">
        <v>4306</v>
      </c>
      <c r="C624" s="267"/>
      <c r="D624" s="267">
        <v>10000</v>
      </c>
      <c r="E624" s="269">
        <f t="shared" si="21"/>
        <v>6</v>
      </c>
      <c r="F624" s="269" t="s">
        <v>6</v>
      </c>
      <c r="G624" s="267" t="s">
        <v>1529</v>
      </c>
      <c r="H624" s="267"/>
      <c r="I62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25" spans="1:9" ht="15.75" hidden="1" x14ac:dyDescent="0.25">
      <c r="A625" s="266">
        <v>42901</v>
      </c>
      <c r="B625" s="59" t="s">
        <v>4013</v>
      </c>
      <c r="C625" s="267"/>
      <c r="D625" s="267">
        <v>3025</v>
      </c>
      <c r="E625" s="269">
        <f t="shared" si="21"/>
        <v>6</v>
      </c>
      <c r="F625" s="269" t="str">
        <f>"Прео"</f>
        <v>Прео</v>
      </c>
      <c r="G625" s="267" t="s">
        <v>4914</v>
      </c>
      <c r="H625" s="267"/>
      <c r="I62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26" spans="1:9" ht="15.75" hidden="1" x14ac:dyDescent="0.25">
      <c r="A626" s="266">
        <v>42901</v>
      </c>
      <c r="B626" s="59" t="s">
        <v>4013</v>
      </c>
      <c r="C626" s="267"/>
      <c r="D626" s="267">
        <v>1850</v>
      </c>
      <c r="E626" s="269">
        <f t="shared" si="21"/>
        <v>6</v>
      </c>
      <c r="F626" s="269" t="str">
        <f>"Прео"</f>
        <v>Прео</v>
      </c>
      <c r="G626" s="267" t="s">
        <v>4915</v>
      </c>
      <c r="H626" s="267"/>
      <c r="I62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27" spans="1:9" ht="15.75" hidden="1" x14ac:dyDescent="0.25">
      <c r="A627" s="266">
        <v>42901</v>
      </c>
      <c r="B627" s="59" t="s">
        <v>4013</v>
      </c>
      <c r="C627" s="267"/>
      <c r="D627" s="267">
        <v>4000</v>
      </c>
      <c r="E627" s="269">
        <f t="shared" si="21"/>
        <v>6</v>
      </c>
      <c r="F627" s="269" t="str">
        <f>"Прео"</f>
        <v>Прео</v>
      </c>
      <c r="G627" s="267" t="s">
        <v>4916</v>
      </c>
      <c r="H627" s="267"/>
      <c r="I62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28" spans="1:9" ht="15.75" hidden="1" x14ac:dyDescent="0.25">
      <c r="A628" s="266">
        <v>42901</v>
      </c>
      <c r="B628" s="59" t="s">
        <v>4013</v>
      </c>
      <c r="C628" s="267"/>
      <c r="D628" s="267">
        <v>4100</v>
      </c>
      <c r="E628" s="269">
        <f t="shared" si="21"/>
        <v>6</v>
      </c>
      <c r="F628" s="269" t="str">
        <f>"Прео"</f>
        <v>Прео</v>
      </c>
      <c r="G628" s="267" t="s">
        <v>4917</v>
      </c>
      <c r="H628" s="267"/>
      <c r="I62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29" spans="1:9" ht="15.75" hidden="1" x14ac:dyDescent="0.25">
      <c r="A629" s="266">
        <v>42901</v>
      </c>
      <c r="B629" s="59" t="s">
        <v>4013</v>
      </c>
      <c r="C629" s="267"/>
      <c r="D629" s="267">
        <v>4100</v>
      </c>
      <c r="E629" s="269">
        <f t="shared" si="21"/>
        <v>6</v>
      </c>
      <c r="F629" s="269" t="str">
        <f>"Прео"</f>
        <v>Прео</v>
      </c>
      <c r="G629" s="267" t="s">
        <v>4918</v>
      </c>
      <c r="H629" s="267"/>
      <c r="I62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30" spans="1:9" ht="15.75" hidden="1" x14ac:dyDescent="0.25">
      <c r="A630" s="266">
        <v>42912</v>
      </c>
      <c r="B630" s="267" t="s">
        <v>4023</v>
      </c>
      <c r="C630" s="267"/>
      <c r="D630" s="267">
        <v>35000</v>
      </c>
      <c r="E630" s="269">
        <f t="shared" si="21"/>
        <v>6</v>
      </c>
      <c r="F630" s="269" t="s">
        <v>6</v>
      </c>
      <c r="G630" s="267" t="s">
        <v>1529</v>
      </c>
      <c r="H630" s="267"/>
      <c r="I63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31" spans="1:9" ht="15.75" hidden="1" x14ac:dyDescent="0.25">
      <c r="A631" s="266">
        <v>42899</v>
      </c>
      <c r="B631" s="267" t="s">
        <v>4015</v>
      </c>
      <c r="C631" s="267"/>
      <c r="D631" s="267">
        <v>1500</v>
      </c>
      <c r="E631" s="269">
        <f t="shared" si="21"/>
        <v>6</v>
      </c>
      <c r="F631" s="268" t="s">
        <v>1341</v>
      </c>
      <c r="G631" s="267" t="s">
        <v>4840</v>
      </c>
      <c r="H631" s="262" t="s">
        <v>4843</v>
      </c>
      <c r="I63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32" spans="1:9" ht="15.75" hidden="1" x14ac:dyDescent="0.25">
      <c r="A632" s="266">
        <v>42909</v>
      </c>
      <c r="B632" s="267" t="s">
        <v>4019</v>
      </c>
      <c r="C632" s="267"/>
      <c r="D632" s="267">
        <v>3500</v>
      </c>
      <c r="E632" s="269">
        <f t="shared" si="21"/>
        <v>6</v>
      </c>
      <c r="F632" s="269" t="s">
        <v>6</v>
      </c>
      <c r="G632" s="267" t="s">
        <v>3736</v>
      </c>
      <c r="H632" s="267"/>
      <c r="I63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33" spans="1:9" ht="15.75" hidden="1" x14ac:dyDescent="0.25">
      <c r="A633" s="266">
        <v>42909</v>
      </c>
      <c r="B633" s="267" t="s">
        <v>4019</v>
      </c>
      <c r="C633" s="267"/>
      <c r="D633" s="267">
        <v>2500</v>
      </c>
      <c r="E633" s="269">
        <f t="shared" ref="E633:E664" si="22">MONTH(A633)</f>
        <v>6</v>
      </c>
      <c r="F633" s="269" t="s">
        <v>6</v>
      </c>
      <c r="G633" s="267" t="s">
        <v>4600</v>
      </c>
      <c r="H633" s="267"/>
      <c r="I63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34" spans="1:9" ht="15.75" hidden="1" x14ac:dyDescent="0.25">
      <c r="A634" s="266">
        <v>42909</v>
      </c>
      <c r="B634" s="267" t="s">
        <v>4190</v>
      </c>
      <c r="C634" s="267"/>
      <c r="D634" s="267">
        <v>3330</v>
      </c>
      <c r="E634" s="269">
        <f t="shared" si="22"/>
        <v>6</v>
      </c>
      <c r="F634" s="269" t="s">
        <v>6</v>
      </c>
      <c r="G634" s="267" t="s">
        <v>4330</v>
      </c>
      <c r="H634" s="267"/>
      <c r="I63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35" spans="1:9" ht="15.75" hidden="1" x14ac:dyDescent="0.25">
      <c r="A635" s="266">
        <v>42909</v>
      </c>
      <c r="B635" s="267" t="s">
        <v>4870</v>
      </c>
      <c r="C635" s="267"/>
      <c r="D635" s="267">
        <v>3500</v>
      </c>
      <c r="E635" s="269">
        <f t="shared" si="22"/>
        <v>6</v>
      </c>
      <c r="F635" s="269" t="s">
        <v>6</v>
      </c>
      <c r="G635" s="267" t="s">
        <v>4979</v>
      </c>
      <c r="H635" s="267"/>
      <c r="I63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36" spans="1:9" ht="15.75" hidden="1" x14ac:dyDescent="0.25">
      <c r="A636" s="266">
        <v>42899</v>
      </c>
      <c r="B636" s="267" t="s">
        <v>4015</v>
      </c>
      <c r="C636" s="267"/>
      <c r="D636" s="267">
        <v>4000</v>
      </c>
      <c r="E636" s="269">
        <f t="shared" si="22"/>
        <v>6</v>
      </c>
      <c r="F636" s="268" t="s">
        <v>1341</v>
      </c>
      <c r="G636" s="267" t="s">
        <v>4427</v>
      </c>
      <c r="H636" s="262" t="s">
        <v>4666</v>
      </c>
      <c r="I63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37" spans="1:9" ht="15.75" hidden="1" x14ac:dyDescent="0.25">
      <c r="A637" s="266">
        <v>42899</v>
      </c>
      <c r="B637" s="267" t="s">
        <v>4015</v>
      </c>
      <c r="C637" s="267"/>
      <c r="D637" s="267">
        <v>4000</v>
      </c>
      <c r="E637" s="269">
        <f t="shared" si="22"/>
        <v>6</v>
      </c>
      <c r="F637" s="268" t="s">
        <v>1341</v>
      </c>
      <c r="G637" s="267" t="s">
        <v>4427</v>
      </c>
      <c r="H637" s="262" t="s">
        <v>4412</v>
      </c>
      <c r="I63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38" spans="1:9" ht="15.75" hidden="1" x14ac:dyDescent="0.25">
      <c r="A638" s="266">
        <v>42899</v>
      </c>
      <c r="B638" s="267" t="s">
        <v>4015</v>
      </c>
      <c r="C638" s="267"/>
      <c r="D638" s="267">
        <v>4250</v>
      </c>
      <c r="E638" s="269">
        <f t="shared" si="22"/>
        <v>6</v>
      </c>
      <c r="F638" s="268" t="s">
        <v>1341</v>
      </c>
      <c r="G638" s="267" t="s">
        <v>4670</v>
      </c>
      <c r="H638" s="262" t="s">
        <v>4126</v>
      </c>
      <c r="I63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39" spans="1:9" ht="15.75" hidden="1" x14ac:dyDescent="0.25">
      <c r="A639" s="266">
        <v>42908</v>
      </c>
      <c r="B639" s="267" t="s">
        <v>4017</v>
      </c>
      <c r="C639" s="267"/>
      <c r="D639" s="267">
        <v>2500</v>
      </c>
      <c r="E639" s="269">
        <f t="shared" si="22"/>
        <v>6</v>
      </c>
      <c r="F639" s="269" t="s">
        <v>6</v>
      </c>
      <c r="G639" s="267" t="s">
        <v>4867</v>
      </c>
      <c r="H639" s="267"/>
      <c r="I63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40" spans="1:9" ht="15.75" hidden="1" x14ac:dyDescent="0.25">
      <c r="A640" s="266">
        <v>42908</v>
      </c>
      <c r="B640" s="267" t="s">
        <v>4019</v>
      </c>
      <c r="C640" s="267"/>
      <c r="D640" s="267">
        <v>500</v>
      </c>
      <c r="E640" s="269">
        <f t="shared" si="22"/>
        <v>6</v>
      </c>
      <c r="F640" s="269" t="s">
        <v>6</v>
      </c>
      <c r="G640" s="267" t="s">
        <v>4602</v>
      </c>
      <c r="H640" s="267"/>
      <c r="I64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41" spans="1:9" ht="15.75" hidden="1" x14ac:dyDescent="0.25">
      <c r="A641" s="266">
        <v>42908</v>
      </c>
      <c r="B641" s="267" t="s">
        <v>4019</v>
      </c>
      <c r="C641" s="267"/>
      <c r="D641" s="267">
        <v>5000</v>
      </c>
      <c r="E641" s="269">
        <f t="shared" si="22"/>
        <v>6</v>
      </c>
      <c r="F641" s="269" t="s">
        <v>6</v>
      </c>
      <c r="G641" s="267" t="s">
        <v>5025</v>
      </c>
      <c r="H641" s="267"/>
      <c r="I64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42" spans="1:9" ht="15.75" hidden="1" x14ac:dyDescent="0.25">
      <c r="A642" s="266">
        <v>42908</v>
      </c>
      <c r="B642" s="267" t="s">
        <v>4019</v>
      </c>
      <c r="C642" s="267"/>
      <c r="D642" s="267">
        <v>2700</v>
      </c>
      <c r="E642" s="269">
        <f t="shared" si="22"/>
        <v>6</v>
      </c>
      <c r="F642" s="269" t="s">
        <v>6</v>
      </c>
      <c r="G642" s="267" t="s">
        <v>5026</v>
      </c>
      <c r="H642" s="267"/>
      <c r="I64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43" spans="1:9" ht="15.75" hidden="1" x14ac:dyDescent="0.25">
      <c r="A643" s="266">
        <v>42907</v>
      </c>
      <c r="B643" s="267" t="s">
        <v>4017</v>
      </c>
      <c r="C643" s="267"/>
      <c r="D643" s="267">
        <v>1300</v>
      </c>
      <c r="E643" s="269">
        <f t="shared" si="22"/>
        <v>6</v>
      </c>
      <c r="F643" s="269" t="s">
        <v>6</v>
      </c>
      <c r="G643" s="267" t="s">
        <v>4868</v>
      </c>
      <c r="H643" s="267"/>
      <c r="I64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44" spans="1:9" ht="15.75" hidden="1" x14ac:dyDescent="0.25">
      <c r="A644" s="266">
        <v>42907</v>
      </c>
      <c r="B644" s="267" t="s">
        <v>4023</v>
      </c>
      <c r="C644" s="267"/>
      <c r="D644" s="267">
        <v>3500</v>
      </c>
      <c r="E644" s="269">
        <f t="shared" si="22"/>
        <v>6</v>
      </c>
      <c r="F644" s="269" t="s">
        <v>6</v>
      </c>
      <c r="G644" s="267" t="s">
        <v>2644</v>
      </c>
      <c r="H644" s="267"/>
      <c r="I64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45" spans="1:9" ht="15.75" hidden="1" x14ac:dyDescent="0.25">
      <c r="A645" s="69">
        <v>42871</v>
      </c>
      <c r="B645" s="59" t="s">
        <v>4018</v>
      </c>
      <c r="C645" s="59"/>
      <c r="D645" s="59">
        <v>50000</v>
      </c>
      <c r="E645" s="68">
        <f t="shared" si="22"/>
        <v>5</v>
      </c>
      <c r="F645" s="135" t="s">
        <v>2</v>
      </c>
      <c r="G645" s="59" t="s">
        <v>1210</v>
      </c>
      <c r="H645" s="84"/>
      <c r="I64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646" spans="1:9" ht="15.75" hidden="1" x14ac:dyDescent="0.25">
      <c r="A646" s="266">
        <v>42906</v>
      </c>
      <c r="B646" s="267" t="s">
        <v>4027</v>
      </c>
      <c r="C646" s="267"/>
      <c r="D646" s="267">
        <v>1500</v>
      </c>
      <c r="E646" s="269">
        <f t="shared" si="22"/>
        <v>6</v>
      </c>
      <c r="F646" s="269" t="s">
        <v>6</v>
      </c>
      <c r="G646" s="267" t="s">
        <v>4869</v>
      </c>
      <c r="H646" s="267"/>
      <c r="I64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47" spans="1:9" ht="15.75" hidden="1" x14ac:dyDescent="0.25">
      <c r="A647" s="266">
        <v>42905</v>
      </c>
      <c r="B647" s="267" t="s">
        <v>4870</v>
      </c>
      <c r="C647" s="267"/>
      <c r="D647" s="267">
        <v>3500</v>
      </c>
      <c r="E647" s="269">
        <f t="shared" si="22"/>
        <v>6</v>
      </c>
      <c r="F647" s="269" t="s">
        <v>6</v>
      </c>
      <c r="G647" s="267" t="s">
        <v>4871</v>
      </c>
      <c r="H647" s="267"/>
      <c r="I64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48" spans="1:9" ht="15.75" hidden="1" x14ac:dyDescent="0.25">
      <c r="A648" s="266">
        <v>42905</v>
      </c>
      <c r="B648" s="267" t="s">
        <v>4019</v>
      </c>
      <c r="C648" s="267"/>
      <c r="D648" s="267">
        <v>500</v>
      </c>
      <c r="E648" s="269">
        <f t="shared" si="22"/>
        <v>6</v>
      </c>
      <c r="F648" s="269" t="s">
        <v>6</v>
      </c>
      <c r="G648" s="267" t="s">
        <v>4872</v>
      </c>
      <c r="H648" s="267"/>
      <c r="I64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49" spans="1:9" ht="15.75" hidden="1" x14ac:dyDescent="0.25">
      <c r="A649" s="266">
        <v>42905</v>
      </c>
      <c r="B649" s="267" t="s">
        <v>4190</v>
      </c>
      <c r="C649" s="267"/>
      <c r="D649" s="267">
        <v>5000</v>
      </c>
      <c r="E649" s="269">
        <f t="shared" si="22"/>
        <v>6</v>
      </c>
      <c r="F649" s="269" t="s">
        <v>6</v>
      </c>
      <c r="G649" s="267" t="s">
        <v>4873</v>
      </c>
      <c r="H649" s="267"/>
      <c r="I64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50" spans="1:9" ht="15.75" hidden="1" x14ac:dyDescent="0.25">
      <c r="A650" s="266">
        <v>42901</v>
      </c>
      <c r="B650" s="59" t="s">
        <v>4013</v>
      </c>
      <c r="C650" s="267"/>
      <c r="D650" s="267">
        <v>2125</v>
      </c>
      <c r="E650" s="269">
        <f t="shared" si="22"/>
        <v>6</v>
      </c>
      <c r="F650" s="269" t="str">
        <f>"Прео"</f>
        <v>Прео</v>
      </c>
      <c r="G650" s="267" t="s">
        <v>4919</v>
      </c>
      <c r="H650" s="267"/>
      <c r="I65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51" spans="1:9" ht="15.75" hidden="1" x14ac:dyDescent="0.25">
      <c r="A651" s="271">
        <v>42899</v>
      </c>
      <c r="B651" s="267" t="s">
        <v>4015</v>
      </c>
      <c r="C651" s="262"/>
      <c r="D651" s="262">
        <v>6500</v>
      </c>
      <c r="E651" s="268">
        <f t="shared" si="22"/>
        <v>6</v>
      </c>
      <c r="F651" s="268" t="s">
        <v>1341</v>
      </c>
      <c r="G651" s="262" t="s">
        <v>4844</v>
      </c>
      <c r="H651" s="262" t="s">
        <v>3528</v>
      </c>
      <c r="I65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52" spans="1:9" ht="15.75" hidden="1" x14ac:dyDescent="0.25">
      <c r="A652" s="266">
        <v>42896</v>
      </c>
      <c r="B652" s="267" t="s">
        <v>4016</v>
      </c>
      <c r="C652" s="267"/>
      <c r="D652" s="267">
        <v>9000</v>
      </c>
      <c r="E652" s="269">
        <f t="shared" si="22"/>
        <v>6</v>
      </c>
      <c r="F652" s="268" t="s">
        <v>1341</v>
      </c>
      <c r="G652" s="267" t="s">
        <v>664</v>
      </c>
      <c r="H652" s="272">
        <v>42856</v>
      </c>
      <c r="I65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53" spans="1:9" ht="15.75" hidden="1" x14ac:dyDescent="0.25">
      <c r="A653" s="266">
        <v>42893</v>
      </c>
      <c r="B653" s="84" t="s">
        <v>4015</v>
      </c>
      <c r="C653" s="267"/>
      <c r="D653" s="267">
        <v>6000</v>
      </c>
      <c r="E653" s="269">
        <f t="shared" si="22"/>
        <v>6</v>
      </c>
      <c r="F653" s="268" t="s">
        <v>1341</v>
      </c>
      <c r="G653" s="267" t="s">
        <v>4692</v>
      </c>
      <c r="H653" s="262" t="s">
        <v>3070</v>
      </c>
      <c r="I65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54" spans="1:9" ht="15.75" hidden="1" x14ac:dyDescent="0.25">
      <c r="A654" s="271">
        <v>42893</v>
      </c>
      <c r="B654" s="84" t="s">
        <v>4015</v>
      </c>
      <c r="C654" s="262"/>
      <c r="D654" s="262">
        <v>4000</v>
      </c>
      <c r="E654" s="268">
        <f t="shared" si="22"/>
        <v>6</v>
      </c>
      <c r="F654" s="268" t="s">
        <v>1341</v>
      </c>
      <c r="G654" s="262" t="s">
        <v>4670</v>
      </c>
      <c r="H654" s="262" t="s">
        <v>3374</v>
      </c>
      <c r="I65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55" spans="1:9" ht="15.75" hidden="1" x14ac:dyDescent="0.25">
      <c r="A655" s="266">
        <v>42891</v>
      </c>
      <c r="B655" s="84" t="s">
        <v>4028</v>
      </c>
      <c r="C655" s="267"/>
      <c r="D655" s="267">
        <v>25250</v>
      </c>
      <c r="E655" s="269">
        <f t="shared" si="22"/>
        <v>6</v>
      </c>
      <c r="F655" s="268" t="s">
        <v>1341</v>
      </c>
      <c r="G655" s="267" t="s">
        <v>4702</v>
      </c>
      <c r="H655" s="262"/>
      <c r="I655" s="267" t="s">
        <v>2</v>
      </c>
    </row>
    <row r="656" spans="1:9" ht="15.75" hidden="1" x14ac:dyDescent="0.25">
      <c r="A656" s="266">
        <v>42891</v>
      </c>
      <c r="B656" s="59" t="s">
        <v>4013</v>
      </c>
      <c r="C656" s="267"/>
      <c r="D656" s="267">
        <v>20000</v>
      </c>
      <c r="E656" s="269">
        <f t="shared" si="22"/>
        <v>6</v>
      </c>
      <c r="F656" s="269" t="str">
        <f>"Прео"</f>
        <v>Прео</v>
      </c>
      <c r="G656" s="267" t="s">
        <v>617</v>
      </c>
      <c r="H656" s="267"/>
      <c r="I65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57" spans="1:9" ht="15.75" hidden="1" x14ac:dyDescent="0.25">
      <c r="A657" s="266">
        <v>42891</v>
      </c>
      <c r="B657" s="59" t="s">
        <v>4013</v>
      </c>
      <c r="C657" s="267"/>
      <c r="D657" s="267">
        <v>2125</v>
      </c>
      <c r="E657" s="269">
        <f t="shared" si="22"/>
        <v>6</v>
      </c>
      <c r="F657" s="269" t="str">
        <f>"Прео"</f>
        <v>Прео</v>
      </c>
      <c r="G657" s="267" t="s">
        <v>4682</v>
      </c>
      <c r="H657" s="267"/>
      <c r="I65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58" spans="1:9" ht="15.75" hidden="1" x14ac:dyDescent="0.25">
      <c r="A658" s="266">
        <v>42891</v>
      </c>
      <c r="B658" s="59" t="s">
        <v>4013</v>
      </c>
      <c r="C658" s="267"/>
      <c r="D658" s="267">
        <v>3600</v>
      </c>
      <c r="E658" s="269">
        <f t="shared" si="22"/>
        <v>6</v>
      </c>
      <c r="F658" s="269" t="str">
        <f>"Прео"</f>
        <v>Прео</v>
      </c>
      <c r="G658" s="267" t="s">
        <v>4683</v>
      </c>
      <c r="H658" s="267"/>
      <c r="I65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59" spans="1:9" ht="15.75" hidden="1" x14ac:dyDescent="0.25">
      <c r="A659" s="266">
        <v>42902</v>
      </c>
      <c r="B659" s="267" t="s">
        <v>4022</v>
      </c>
      <c r="C659" s="267"/>
      <c r="D659" s="267">
        <v>7000</v>
      </c>
      <c r="E659" s="269">
        <f t="shared" si="22"/>
        <v>6</v>
      </c>
      <c r="F659" s="269" t="s">
        <v>6</v>
      </c>
      <c r="G659" s="267" t="s">
        <v>4874</v>
      </c>
      <c r="H659" s="267"/>
      <c r="I65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60" spans="1:9" ht="15.75" hidden="1" x14ac:dyDescent="0.25">
      <c r="A660" s="266">
        <v>42902</v>
      </c>
      <c r="B660" s="267" t="s">
        <v>4022</v>
      </c>
      <c r="C660" s="267"/>
      <c r="D660" s="267">
        <v>480</v>
      </c>
      <c r="E660" s="269">
        <f t="shared" si="22"/>
        <v>6</v>
      </c>
      <c r="F660" s="269" t="s">
        <v>6</v>
      </c>
      <c r="G660" s="267" t="s">
        <v>4325</v>
      </c>
      <c r="H660" s="267"/>
      <c r="I66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61" spans="1:9" ht="15.75" hidden="1" x14ac:dyDescent="0.25">
      <c r="A661" s="266">
        <v>42888</v>
      </c>
      <c r="B661" s="84" t="s">
        <v>4015</v>
      </c>
      <c r="C661" s="267"/>
      <c r="D661" s="267">
        <v>3000</v>
      </c>
      <c r="E661" s="269">
        <f t="shared" si="22"/>
        <v>6</v>
      </c>
      <c r="F661" s="268" t="s">
        <v>1341</v>
      </c>
      <c r="G661" s="267" t="s">
        <v>3407</v>
      </c>
      <c r="H661" s="262" t="s">
        <v>4404</v>
      </c>
      <c r="I66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62" spans="1:9" ht="15.75" hidden="1" x14ac:dyDescent="0.25">
      <c r="A662" s="266">
        <v>42888</v>
      </c>
      <c r="B662" s="84" t="s">
        <v>4015</v>
      </c>
      <c r="C662" s="267"/>
      <c r="D662" s="267">
        <v>1200</v>
      </c>
      <c r="E662" s="269">
        <f t="shared" si="22"/>
        <v>6</v>
      </c>
      <c r="F662" s="268" t="s">
        <v>1341</v>
      </c>
      <c r="G662" s="267" t="s">
        <v>56</v>
      </c>
      <c r="H662" s="262" t="s">
        <v>3973</v>
      </c>
      <c r="I66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63" spans="1:9" ht="15.75" hidden="1" x14ac:dyDescent="0.25">
      <c r="A663" s="266">
        <v>42902</v>
      </c>
      <c r="B663" s="267" t="s">
        <v>4022</v>
      </c>
      <c r="C663" s="267"/>
      <c r="D663" s="267">
        <v>480</v>
      </c>
      <c r="E663" s="269">
        <f t="shared" si="22"/>
        <v>6</v>
      </c>
      <c r="F663" s="269" t="s">
        <v>6</v>
      </c>
      <c r="G663" s="267" t="s">
        <v>4326</v>
      </c>
      <c r="H663" s="267"/>
      <c r="I66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64" spans="1:9" ht="15.75" hidden="1" x14ac:dyDescent="0.25">
      <c r="A664" s="266">
        <v>42902</v>
      </c>
      <c r="B664" s="267" t="s">
        <v>4027</v>
      </c>
      <c r="C664" s="267"/>
      <c r="D664" s="267">
        <v>3400</v>
      </c>
      <c r="E664" s="269">
        <f t="shared" si="22"/>
        <v>6</v>
      </c>
      <c r="F664" s="269" t="s">
        <v>6</v>
      </c>
      <c r="G664" s="267" t="s">
        <v>4305</v>
      </c>
      <c r="H664" s="267"/>
      <c r="I66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65" spans="1:9" ht="15.75" hidden="1" x14ac:dyDescent="0.25">
      <c r="A665" s="266">
        <v>42901</v>
      </c>
      <c r="B665" s="267" t="s">
        <v>4012</v>
      </c>
      <c r="C665" s="267"/>
      <c r="D665" s="267">
        <v>3500</v>
      </c>
      <c r="E665" s="269">
        <f t="shared" ref="E665:E696" si="23">MONTH(A665)</f>
        <v>6</v>
      </c>
      <c r="F665" s="269" t="s">
        <v>6</v>
      </c>
      <c r="G665" s="267" t="s">
        <v>4875</v>
      </c>
      <c r="H665" s="267"/>
      <c r="I66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66" spans="1:9" ht="15.75" hidden="1" x14ac:dyDescent="0.25">
      <c r="A666" s="266">
        <v>42901</v>
      </c>
      <c r="B666" s="267" t="s">
        <v>4027</v>
      </c>
      <c r="C666" s="267"/>
      <c r="D666" s="267">
        <v>18858</v>
      </c>
      <c r="E666" s="269">
        <f t="shared" si="23"/>
        <v>6</v>
      </c>
      <c r="F666" s="269" t="s">
        <v>6</v>
      </c>
      <c r="G666" s="267" t="s">
        <v>4874</v>
      </c>
      <c r="H666" s="267"/>
      <c r="I66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67" spans="1:9" ht="15.75" hidden="1" x14ac:dyDescent="0.25">
      <c r="A667" s="266">
        <v>42900</v>
      </c>
      <c r="B667" s="267" t="s">
        <v>4027</v>
      </c>
      <c r="C667" s="267"/>
      <c r="D667" s="267">
        <v>3000</v>
      </c>
      <c r="E667" s="269">
        <f t="shared" si="23"/>
        <v>6</v>
      </c>
      <c r="F667" s="269" t="s">
        <v>6</v>
      </c>
      <c r="G667" s="267" t="s">
        <v>4876</v>
      </c>
      <c r="H667" s="267"/>
      <c r="I66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68" spans="1:9" ht="15.75" hidden="1" x14ac:dyDescent="0.25">
      <c r="A668" s="266">
        <v>42899</v>
      </c>
      <c r="B668" s="267" t="s">
        <v>4017</v>
      </c>
      <c r="C668" s="267"/>
      <c r="D668" s="267">
        <v>1600</v>
      </c>
      <c r="E668" s="269">
        <f t="shared" si="23"/>
        <v>6</v>
      </c>
      <c r="F668" s="269" t="s">
        <v>6</v>
      </c>
      <c r="G668" s="267" t="s">
        <v>4877</v>
      </c>
      <c r="H668" s="267"/>
      <c r="I66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69" spans="1:9" ht="15.75" hidden="1" x14ac:dyDescent="0.25">
      <c r="A669" s="266">
        <v>42886</v>
      </c>
      <c r="B669" s="84" t="s">
        <v>4015</v>
      </c>
      <c r="C669" s="267"/>
      <c r="D669" s="267">
        <v>6500</v>
      </c>
      <c r="E669" s="269">
        <f t="shared" si="23"/>
        <v>5</v>
      </c>
      <c r="F669" s="268" t="s">
        <v>1341</v>
      </c>
      <c r="G669" s="267" t="s">
        <v>4668</v>
      </c>
      <c r="H669" s="262" t="s">
        <v>3070</v>
      </c>
      <c r="I66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70" spans="1:9" ht="15.75" hidden="1" x14ac:dyDescent="0.25">
      <c r="A670" s="271">
        <v>42886</v>
      </c>
      <c r="B670" s="84" t="s">
        <v>4015</v>
      </c>
      <c r="C670" s="262"/>
      <c r="D670" s="262">
        <v>2000</v>
      </c>
      <c r="E670" s="268">
        <f t="shared" si="23"/>
        <v>5</v>
      </c>
      <c r="F670" s="268" t="s">
        <v>1341</v>
      </c>
      <c r="G670" s="267" t="s">
        <v>4669</v>
      </c>
      <c r="H670" s="262" t="s">
        <v>3404</v>
      </c>
      <c r="I67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71" spans="1:9" ht="15.75" hidden="1" x14ac:dyDescent="0.25">
      <c r="A671" s="266">
        <v>42886</v>
      </c>
      <c r="B671" s="84" t="s">
        <v>4015</v>
      </c>
      <c r="C671" s="267"/>
      <c r="D671" s="267">
        <v>4250</v>
      </c>
      <c r="E671" s="269">
        <f t="shared" si="23"/>
        <v>5</v>
      </c>
      <c r="F671" s="268" t="s">
        <v>1341</v>
      </c>
      <c r="G671" s="267" t="s">
        <v>4427</v>
      </c>
      <c r="H671" s="262" t="s">
        <v>3531</v>
      </c>
      <c r="I67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72" spans="1:9" ht="15.75" hidden="1" x14ac:dyDescent="0.25">
      <c r="A672" s="266">
        <v>42899</v>
      </c>
      <c r="B672" s="267" t="s">
        <v>4014</v>
      </c>
      <c r="C672" s="267"/>
      <c r="D672" s="267">
        <v>1500</v>
      </c>
      <c r="E672" s="269">
        <f t="shared" si="23"/>
        <v>6</v>
      </c>
      <c r="F672" s="269" t="s">
        <v>6</v>
      </c>
      <c r="G672" s="267" t="s">
        <v>1932</v>
      </c>
      <c r="H672" s="267"/>
      <c r="I67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73" spans="1:9" ht="15.75" hidden="1" x14ac:dyDescent="0.25">
      <c r="A673" s="266">
        <v>42895</v>
      </c>
      <c r="B673" s="267" t="s">
        <v>4306</v>
      </c>
      <c r="C673" s="267"/>
      <c r="D673" s="267">
        <v>10000</v>
      </c>
      <c r="E673" s="269">
        <f t="shared" si="23"/>
        <v>6</v>
      </c>
      <c r="F673" s="269" t="s">
        <v>6</v>
      </c>
      <c r="G673" s="267" t="s">
        <v>1529</v>
      </c>
      <c r="H673" s="267"/>
      <c r="I67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74" spans="1:9" ht="15.75" hidden="1" x14ac:dyDescent="0.25">
      <c r="A674" s="266">
        <v>42895</v>
      </c>
      <c r="B674" s="267" t="s">
        <v>4023</v>
      </c>
      <c r="C674" s="267"/>
      <c r="D674" s="267">
        <v>20000</v>
      </c>
      <c r="E674" s="269">
        <f t="shared" si="23"/>
        <v>6</v>
      </c>
      <c r="F674" s="269" t="s">
        <v>6</v>
      </c>
      <c r="G674" s="267" t="s">
        <v>1529</v>
      </c>
      <c r="H674" s="267"/>
      <c r="I67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75" spans="1:9" ht="15.75" hidden="1" x14ac:dyDescent="0.25">
      <c r="A675" s="266">
        <v>42894</v>
      </c>
      <c r="B675" s="267" t="s">
        <v>4014</v>
      </c>
      <c r="C675" s="267"/>
      <c r="D675" s="267">
        <v>22000</v>
      </c>
      <c r="E675" s="269">
        <f t="shared" si="23"/>
        <v>6</v>
      </c>
      <c r="F675" s="269" t="s">
        <v>6</v>
      </c>
      <c r="G675" s="267" t="s">
        <v>4714</v>
      </c>
      <c r="H675" s="267"/>
      <c r="I67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76" spans="1:9" ht="15.75" hidden="1" x14ac:dyDescent="0.25">
      <c r="A676" s="266">
        <v>42894</v>
      </c>
      <c r="B676" s="267" t="s">
        <v>4027</v>
      </c>
      <c r="C676" s="267"/>
      <c r="D676" s="267">
        <v>17700</v>
      </c>
      <c r="E676" s="269">
        <f t="shared" si="23"/>
        <v>6</v>
      </c>
      <c r="F676" s="269" t="s">
        <v>6</v>
      </c>
      <c r="G676" s="267" t="s">
        <v>4715</v>
      </c>
      <c r="H676" s="267"/>
      <c r="I67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77" spans="1:9" ht="15.75" hidden="1" x14ac:dyDescent="0.25">
      <c r="A677" s="266">
        <v>42894</v>
      </c>
      <c r="B677" s="267" t="s">
        <v>4027</v>
      </c>
      <c r="C677" s="267"/>
      <c r="D677" s="267">
        <v>1500</v>
      </c>
      <c r="E677" s="269">
        <f t="shared" si="23"/>
        <v>6</v>
      </c>
      <c r="F677" s="269" t="s">
        <v>6</v>
      </c>
      <c r="G677" s="267" t="s">
        <v>2493</v>
      </c>
      <c r="H677" s="267"/>
      <c r="I67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78" spans="1:9" ht="15.75" hidden="1" x14ac:dyDescent="0.25">
      <c r="A678" s="69">
        <v>42864</v>
      </c>
      <c r="B678" s="59" t="s">
        <v>4238</v>
      </c>
      <c r="C678" s="59"/>
      <c r="D678" s="59">
        <v>25000</v>
      </c>
      <c r="E678" s="68">
        <f t="shared" si="23"/>
        <v>5</v>
      </c>
      <c r="F678" s="68" t="s">
        <v>2</v>
      </c>
      <c r="G678" s="59"/>
      <c r="H678" s="59"/>
      <c r="I678" s="59" t="s">
        <v>3593</v>
      </c>
    </row>
    <row r="679" spans="1:9" ht="15.75" hidden="1" x14ac:dyDescent="0.25">
      <c r="A679" s="69">
        <v>42864</v>
      </c>
      <c r="B679" s="59" t="s">
        <v>4028</v>
      </c>
      <c r="C679" s="59"/>
      <c r="D679" s="59">
        <v>25000</v>
      </c>
      <c r="E679" s="68">
        <f t="shared" si="23"/>
        <v>5</v>
      </c>
      <c r="F679" s="68" t="s">
        <v>2</v>
      </c>
      <c r="G679" s="59" t="s">
        <v>4239</v>
      </c>
      <c r="H679" s="59"/>
      <c r="I67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680" spans="1:9" ht="15.75" hidden="1" x14ac:dyDescent="0.25">
      <c r="A680" s="69">
        <v>42864</v>
      </c>
      <c r="B680" s="59" t="s">
        <v>4031</v>
      </c>
      <c r="C680" s="59"/>
      <c r="D680" s="59">
        <v>20000</v>
      </c>
      <c r="E680" s="68">
        <f t="shared" si="23"/>
        <v>5</v>
      </c>
      <c r="F680" s="68" t="s">
        <v>2</v>
      </c>
      <c r="G680" s="59"/>
      <c r="H680" s="59"/>
      <c r="I680" s="59" t="s">
        <v>3593</v>
      </c>
    </row>
    <row r="681" spans="1:9" ht="15.75" hidden="1" x14ac:dyDescent="0.25">
      <c r="A681" s="266">
        <v>42891</v>
      </c>
      <c r="B681" s="59" t="s">
        <v>4013</v>
      </c>
      <c r="C681" s="267"/>
      <c r="D681" s="267">
        <v>4100</v>
      </c>
      <c r="E681" s="269">
        <f t="shared" si="23"/>
        <v>6</v>
      </c>
      <c r="F681" s="269" t="str">
        <f>"Прео"</f>
        <v>Прео</v>
      </c>
      <c r="G681" s="267" t="s">
        <v>4684</v>
      </c>
      <c r="H681" s="267"/>
      <c r="I68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82" spans="1:9" ht="15.75" hidden="1" x14ac:dyDescent="0.25">
      <c r="A682" s="266">
        <v>42886</v>
      </c>
      <c r="B682" s="84" t="s">
        <v>4015</v>
      </c>
      <c r="C682" s="267"/>
      <c r="D682" s="267">
        <v>2000</v>
      </c>
      <c r="E682" s="269">
        <f t="shared" si="23"/>
        <v>5</v>
      </c>
      <c r="F682" s="268" t="s">
        <v>1341</v>
      </c>
      <c r="G682" s="267" t="s">
        <v>3530</v>
      </c>
      <c r="H682" s="262" t="s">
        <v>4410</v>
      </c>
      <c r="I68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83" spans="1:9" ht="15.75" hidden="1" x14ac:dyDescent="0.25">
      <c r="A683" s="266">
        <v>42886</v>
      </c>
      <c r="B683" s="84" t="s">
        <v>4015</v>
      </c>
      <c r="C683" s="267"/>
      <c r="D683" s="267">
        <v>4000</v>
      </c>
      <c r="E683" s="269">
        <f t="shared" si="23"/>
        <v>5</v>
      </c>
      <c r="F683" s="268" t="s">
        <v>1341</v>
      </c>
      <c r="G683" s="267" t="s">
        <v>4670</v>
      </c>
      <c r="H683" s="262" t="s">
        <v>3466</v>
      </c>
      <c r="I68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84" spans="1:9" ht="15.75" hidden="1" x14ac:dyDescent="0.25">
      <c r="A684" s="266">
        <v>42881</v>
      </c>
      <c r="B684" s="84" t="s">
        <v>4015</v>
      </c>
      <c r="C684" s="267"/>
      <c r="D684" s="267">
        <v>4500</v>
      </c>
      <c r="E684" s="269">
        <f t="shared" si="23"/>
        <v>5</v>
      </c>
      <c r="F684" s="268" t="s">
        <v>1341</v>
      </c>
      <c r="G684" s="267" t="s">
        <v>4431</v>
      </c>
      <c r="H684" s="262" t="s">
        <v>4666</v>
      </c>
      <c r="I68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85" spans="1:9" ht="15.75" hidden="1" x14ac:dyDescent="0.25">
      <c r="A685" s="266">
        <v>42880</v>
      </c>
      <c r="B685" s="84" t="s">
        <v>4015</v>
      </c>
      <c r="C685" s="262"/>
      <c r="D685" s="262">
        <v>1200</v>
      </c>
      <c r="E685" s="268">
        <f t="shared" si="23"/>
        <v>5</v>
      </c>
      <c r="F685" s="268" t="s">
        <v>1341</v>
      </c>
      <c r="G685" s="262" t="s">
        <v>56</v>
      </c>
      <c r="H685" s="262" t="s">
        <v>3632</v>
      </c>
      <c r="I68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86" spans="1:9" ht="15.75" hidden="1" x14ac:dyDescent="0.25">
      <c r="A686" s="266">
        <v>42880</v>
      </c>
      <c r="B686" s="84" t="s">
        <v>4015</v>
      </c>
      <c r="C686" s="267"/>
      <c r="D686" s="267">
        <v>1200</v>
      </c>
      <c r="E686" s="269">
        <f t="shared" si="23"/>
        <v>5</v>
      </c>
      <c r="F686" s="268" t="s">
        <v>1341</v>
      </c>
      <c r="G686" s="262" t="s">
        <v>56</v>
      </c>
      <c r="H686" s="262" t="s">
        <v>3632</v>
      </c>
      <c r="I68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87" spans="1:9" ht="15.75" hidden="1" x14ac:dyDescent="0.25">
      <c r="A687" s="266">
        <v>42891</v>
      </c>
      <c r="B687" s="59" t="s">
        <v>4013</v>
      </c>
      <c r="C687" s="267"/>
      <c r="D687" s="267">
        <v>4100</v>
      </c>
      <c r="E687" s="269">
        <f t="shared" si="23"/>
        <v>6</v>
      </c>
      <c r="F687" s="269" t="str">
        <f t="shared" ref="F687:F692" si="24">"Прео"</f>
        <v>Прео</v>
      </c>
      <c r="G687" s="267" t="s">
        <v>4685</v>
      </c>
      <c r="H687" s="267"/>
      <c r="I68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88" spans="1:9" ht="15.75" hidden="1" x14ac:dyDescent="0.25">
      <c r="A688" s="266">
        <v>42891</v>
      </c>
      <c r="B688" s="59" t="s">
        <v>4013</v>
      </c>
      <c r="C688" s="267"/>
      <c r="D688" s="267">
        <v>4100</v>
      </c>
      <c r="E688" s="269">
        <f t="shared" si="23"/>
        <v>6</v>
      </c>
      <c r="F688" s="269" t="str">
        <f t="shared" si="24"/>
        <v>Прео</v>
      </c>
      <c r="G688" s="267" t="s">
        <v>4686</v>
      </c>
      <c r="H688" s="267"/>
      <c r="I68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89" spans="1:9" ht="15.75" hidden="1" x14ac:dyDescent="0.25">
      <c r="A689" s="266">
        <v>42879</v>
      </c>
      <c r="B689" s="59" t="s">
        <v>4013</v>
      </c>
      <c r="C689" s="267"/>
      <c r="D689" s="267">
        <v>4100</v>
      </c>
      <c r="E689" s="269">
        <f t="shared" si="23"/>
        <v>5</v>
      </c>
      <c r="F689" s="269" t="str">
        <f t="shared" si="24"/>
        <v>Прео</v>
      </c>
      <c r="G689" s="267" t="s">
        <v>4580</v>
      </c>
      <c r="H689" s="267"/>
      <c r="I68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90" spans="1:9" ht="15.75" hidden="1" x14ac:dyDescent="0.25">
      <c r="A690" s="266">
        <v>42879</v>
      </c>
      <c r="B690" s="59" t="s">
        <v>4013</v>
      </c>
      <c r="C690" s="267"/>
      <c r="D690" s="267">
        <v>4100</v>
      </c>
      <c r="E690" s="269">
        <f t="shared" si="23"/>
        <v>5</v>
      </c>
      <c r="F690" s="269" t="str">
        <f t="shared" si="24"/>
        <v>Прео</v>
      </c>
      <c r="G690" s="267" t="s">
        <v>4581</v>
      </c>
      <c r="H690" s="267"/>
      <c r="I69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91" spans="1:9" ht="15.75" hidden="1" x14ac:dyDescent="0.25">
      <c r="A691" s="266">
        <v>42876</v>
      </c>
      <c r="B691" s="59" t="s">
        <v>4013</v>
      </c>
      <c r="C691" s="267"/>
      <c r="D691" s="267">
        <v>3550</v>
      </c>
      <c r="E691" s="269">
        <f t="shared" si="23"/>
        <v>5</v>
      </c>
      <c r="F691" s="269" t="str">
        <f t="shared" si="24"/>
        <v>Прео</v>
      </c>
      <c r="G691" s="267" t="s">
        <v>4582</v>
      </c>
      <c r="H691" s="267"/>
      <c r="I69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92" spans="1:9" ht="15.75" hidden="1" x14ac:dyDescent="0.25">
      <c r="A692" s="266">
        <v>42875</v>
      </c>
      <c r="B692" s="59" t="s">
        <v>4013</v>
      </c>
      <c r="C692" s="267"/>
      <c r="D692" s="267">
        <v>20000</v>
      </c>
      <c r="E692" s="269">
        <f t="shared" si="23"/>
        <v>5</v>
      </c>
      <c r="F692" s="269" t="str">
        <f t="shared" si="24"/>
        <v>Прео</v>
      </c>
      <c r="G692" s="267" t="s">
        <v>617</v>
      </c>
      <c r="H692" s="267"/>
      <c r="I69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693" spans="1:9" ht="15.75" hidden="1" x14ac:dyDescent="0.25">
      <c r="A693" s="266">
        <v>42880</v>
      </c>
      <c r="B693" s="267" t="s">
        <v>4016</v>
      </c>
      <c r="C693" s="267"/>
      <c r="D693" s="267">
        <v>9000</v>
      </c>
      <c r="E693" s="269">
        <f t="shared" si="23"/>
        <v>5</v>
      </c>
      <c r="F693" s="268" t="s">
        <v>1341</v>
      </c>
      <c r="G693" s="267" t="s">
        <v>3411</v>
      </c>
      <c r="H693" s="272">
        <v>42856</v>
      </c>
      <c r="I69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94" spans="1:9" ht="15.75" hidden="1" x14ac:dyDescent="0.25">
      <c r="A694" s="266">
        <v>42879</v>
      </c>
      <c r="B694" s="84" t="s">
        <v>4015</v>
      </c>
      <c r="C694" s="267"/>
      <c r="D694" s="267">
        <v>1000</v>
      </c>
      <c r="E694" s="269">
        <f t="shared" si="23"/>
        <v>5</v>
      </c>
      <c r="F694" s="268" t="s">
        <v>1341</v>
      </c>
      <c r="G694" s="267" t="s">
        <v>56</v>
      </c>
      <c r="H694" s="262" t="s">
        <v>4564</v>
      </c>
      <c r="I69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95" spans="1:9" ht="15.75" hidden="1" x14ac:dyDescent="0.25">
      <c r="A695" s="266">
        <v>42879</v>
      </c>
      <c r="B695" s="84" t="s">
        <v>4015</v>
      </c>
      <c r="C695" s="267"/>
      <c r="D695" s="267">
        <v>4500</v>
      </c>
      <c r="E695" s="269">
        <f t="shared" si="23"/>
        <v>5</v>
      </c>
      <c r="F695" s="268" t="s">
        <v>1341</v>
      </c>
      <c r="G695" s="267" t="s">
        <v>3525</v>
      </c>
      <c r="H695" s="262" t="s">
        <v>3374</v>
      </c>
      <c r="I69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96" spans="1:9" ht="15.75" hidden="1" x14ac:dyDescent="0.25">
      <c r="A696" s="266">
        <v>42879</v>
      </c>
      <c r="B696" s="84" t="s">
        <v>4015</v>
      </c>
      <c r="C696" s="267"/>
      <c r="D696" s="267">
        <v>600</v>
      </c>
      <c r="E696" s="269">
        <f t="shared" si="23"/>
        <v>5</v>
      </c>
      <c r="F696" s="268" t="s">
        <v>1341</v>
      </c>
      <c r="G696" s="267" t="s">
        <v>56</v>
      </c>
      <c r="H696" s="262" t="s">
        <v>4568</v>
      </c>
      <c r="I69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697" spans="1:9" ht="15.75" hidden="1" x14ac:dyDescent="0.25">
      <c r="A697" s="266">
        <v>42894</v>
      </c>
      <c r="B697" s="267" t="s">
        <v>4027</v>
      </c>
      <c r="C697" s="267"/>
      <c r="D697" s="267">
        <v>1500</v>
      </c>
      <c r="E697" s="269">
        <f t="shared" ref="E697:E729" si="25">MONTH(A697)</f>
        <v>6</v>
      </c>
      <c r="F697" s="269" t="s">
        <v>6</v>
      </c>
      <c r="G697" s="267" t="s">
        <v>4525</v>
      </c>
      <c r="H697" s="267"/>
      <c r="I69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98" spans="1:9" ht="15.75" hidden="1" x14ac:dyDescent="0.25">
      <c r="A698" s="266">
        <v>42894</v>
      </c>
      <c r="B698" s="267" t="s">
        <v>4019</v>
      </c>
      <c r="C698" s="267"/>
      <c r="D698" s="267">
        <v>3100</v>
      </c>
      <c r="E698" s="269">
        <f t="shared" si="25"/>
        <v>6</v>
      </c>
      <c r="F698" s="269" t="s">
        <v>6</v>
      </c>
      <c r="G698" s="267" t="s">
        <v>4183</v>
      </c>
      <c r="H698" s="267"/>
      <c r="I69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699" spans="1:9" ht="15.75" hidden="1" x14ac:dyDescent="0.25">
      <c r="A699" s="266">
        <v>42894</v>
      </c>
      <c r="B699" s="267" t="s">
        <v>4019</v>
      </c>
      <c r="C699" s="267"/>
      <c r="D699" s="267">
        <v>2800</v>
      </c>
      <c r="E699" s="269">
        <f t="shared" si="25"/>
        <v>6</v>
      </c>
      <c r="F699" s="269" t="s">
        <v>6</v>
      </c>
      <c r="G699" s="267" t="s">
        <v>3710</v>
      </c>
      <c r="H699" s="267"/>
      <c r="I69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00" spans="1:9" ht="15.75" hidden="1" x14ac:dyDescent="0.25">
      <c r="A700" s="266">
        <v>42879</v>
      </c>
      <c r="B700" s="84" t="s">
        <v>4015</v>
      </c>
      <c r="C700" s="267"/>
      <c r="D700" s="267">
        <v>1000</v>
      </c>
      <c r="E700" s="269">
        <f t="shared" si="25"/>
        <v>5</v>
      </c>
      <c r="F700" s="268" t="s">
        <v>1341</v>
      </c>
      <c r="G700" s="267" t="s">
        <v>4569</v>
      </c>
      <c r="H700" s="262" t="s">
        <v>4570</v>
      </c>
      <c r="I70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01" spans="1:9" ht="15.75" hidden="1" x14ac:dyDescent="0.25">
      <c r="A701" s="266">
        <v>42879</v>
      </c>
      <c r="B701" s="84" t="s">
        <v>4015</v>
      </c>
      <c r="C701" s="267"/>
      <c r="D701" s="267">
        <v>6000</v>
      </c>
      <c r="E701" s="269">
        <f t="shared" si="25"/>
        <v>5</v>
      </c>
      <c r="F701" s="268" t="s">
        <v>1341</v>
      </c>
      <c r="G701" s="267" t="s">
        <v>4571</v>
      </c>
      <c r="H701" s="262" t="s">
        <v>3070</v>
      </c>
      <c r="I70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02" spans="1:9" ht="15.75" hidden="1" x14ac:dyDescent="0.25">
      <c r="A702" s="266">
        <v>42894</v>
      </c>
      <c r="B702" s="267" t="s">
        <v>4019</v>
      </c>
      <c r="C702" s="267"/>
      <c r="D702" s="267">
        <v>2500</v>
      </c>
      <c r="E702" s="269">
        <f t="shared" si="25"/>
        <v>6</v>
      </c>
      <c r="F702" s="269" t="s">
        <v>6</v>
      </c>
      <c r="G702" s="267" t="s">
        <v>3732</v>
      </c>
      <c r="H702" s="267"/>
      <c r="I70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03" spans="1:9" ht="15.75" hidden="1" x14ac:dyDescent="0.25">
      <c r="A703" s="266">
        <v>42894</v>
      </c>
      <c r="B703" s="267" t="s">
        <v>4019</v>
      </c>
      <c r="C703" s="267"/>
      <c r="D703" s="267">
        <v>2500</v>
      </c>
      <c r="E703" s="269">
        <f t="shared" si="25"/>
        <v>6</v>
      </c>
      <c r="F703" s="269" t="s">
        <v>6</v>
      </c>
      <c r="G703" s="267" t="s">
        <v>4716</v>
      </c>
      <c r="H703" s="267"/>
      <c r="I70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04" spans="1:9" ht="15.75" hidden="1" x14ac:dyDescent="0.25">
      <c r="A704" s="266">
        <v>42893</v>
      </c>
      <c r="B704" s="267" t="s">
        <v>4027</v>
      </c>
      <c r="C704" s="267"/>
      <c r="D704" s="267">
        <v>1500</v>
      </c>
      <c r="E704" s="269">
        <f t="shared" si="25"/>
        <v>6</v>
      </c>
      <c r="F704" s="269" t="s">
        <v>6</v>
      </c>
      <c r="G704" s="267" t="s">
        <v>4305</v>
      </c>
      <c r="H704" s="267"/>
      <c r="I70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05" spans="1:9" ht="15.75" hidden="1" x14ac:dyDescent="0.25">
      <c r="A705" s="266">
        <v>42891</v>
      </c>
      <c r="B705" s="267" t="s">
        <v>4019</v>
      </c>
      <c r="C705" s="267"/>
      <c r="D705" s="267">
        <v>500</v>
      </c>
      <c r="E705" s="269">
        <f t="shared" si="25"/>
        <v>6</v>
      </c>
      <c r="F705" s="269" t="s">
        <v>6</v>
      </c>
      <c r="G705" s="267" t="s">
        <v>4717</v>
      </c>
      <c r="H705" s="267"/>
      <c r="I705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06" spans="1:9" ht="15.75" hidden="1" x14ac:dyDescent="0.25">
      <c r="A706" s="266">
        <v>42891</v>
      </c>
      <c r="B706" s="267" t="s">
        <v>4019</v>
      </c>
      <c r="C706" s="267"/>
      <c r="D706" s="267">
        <v>500</v>
      </c>
      <c r="E706" s="269">
        <f t="shared" si="25"/>
        <v>6</v>
      </c>
      <c r="F706" s="269" t="s">
        <v>6</v>
      </c>
      <c r="G706" s="267" t="s">
        <v>4717</v>
      </c>
      <c r="H706" s="267"/>
      <c r="I70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07" spans="1:9" ht="15.75" hidden="1" x14ac:dyDescent="0.25">
      <c r="A707" s="266">
        <v>42891</v>
      </c>
      <c r="B707" s="267" t="s">
        <v>4020</v>
      </c>
      <c r="C707" s="267"/>
      <c r="D707" s="267">
        <v>20000</v>
      </c>
      <c r="E707" s="269">
        <f t="shared" si="25"/>
        <v>6</v>
      </c>
      <c r="F707" s="269" t="s">
        <v>6</v>
      </c>
      <c r="G707" s="267" t="s">
        <v>1529</v>
      </c>
      <c r="H707" s="267"/>
      <c r="I70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08" spans="1:9" ht="15.75" hidden="1" x14ac:dyDescent="0.25">
      <c r="A708" s="266">
        <v>42891</v>
      </c>
      <c r="B708" s="267" t="s">
        <v>4718</v>
      </c>
      <c r="C708" s="267"/>
      <c r="D708" s="267">
        <v>5800</v>
      </c>
      <c r="E708" s="269">
        <f t="shared" si="25"/>
        <v>6</v>
      </c>
      <c r="F708" s="269" t="s">
        <v>6</v>
      </c>
      <c r="G708" s="267" t="s">
        <v>1529</v>
      </c>
      <c r="H708" s="267"/>
      <c r="I70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09" spans="1:9" ht="15.75" hidden="1" x14ac:dyDescent="0.25">
      <c r="A709" s="266">
        <v>42888</v>
      </c>
      <c r="B709" s="267" t="s">
        <v>4019</v>
      </c>
      <c r="C709" s="267"/>
      <c r="D709" s="267">
        <v>3100</v>
      </c>
      <c r="E709" s="269">
        <f t="shared" si="25"/>
        <v>6</v>
      </c>
      <c r="F709" s="269" t="s">
        <v>6</v>
      </c>
      <c r="G709" s="267" t="s">
        <v>4324</v>
      </c>
      <c r="H709" s="267"/>
      <c r="I70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10" spans="1:9" ht="15.75" hidden="1" x14ac:dyDescent="0.25">
      <c r="A710" s="266">
        <v>42887</v>
      </c>
      <c r="B710" s="267" t="s">
        <v>4012</v>
      </c>
      <c r="C710" s="267"/>
      <c r="D710" s="267">
        <v>1600</v>
      </c>
      <c r="E710" s="269">
        <f t="shared" si="25"/>
        <v>6</v>
      </c>
      <c r="F710" s="269" t="s">
        <v>6</v>
      </c>
      <c r="G710" s="267" t="s">
        <v>4641</v>
      </c>
      <c r="H710" s="267"/>
      <c r="I71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11" spans="1:9" ht="15.75" hidden="1" x14ac:dyDescent="0.25">
      <c r="A711" s="266">
        <v>42875</v>
      </c>
      <c r="B711" s="59" t="s">
        <v>4013</v>
      </c>
      <c r="C711" s="267"/>
      <c r="D711" s="267">
        <v>4000</v>
      </c>
      <c r="E711" s="269">
        <f t="shared" si="25"/>
        <v>5</v>
      </c>
      <c r="F711" s="269" t="str">
        <f>"Прео"</f>
        <v>Прео</v>
      </c>
      <c r="G711" s="267" t="s">
        <v>4583</v>
      </c>
      <c r="H711" s="267"/>
      <c r="I71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712" spans="1:9" ht="15.75" hidden="1" x14ac:dyDescent="0.25">
      <c r="A712" s="266">
        <v>42875</v>
      </c>
      <c r="B712" s="59" t="s">
        <v>4013</v>
      </c>
      <c r="C712" s="267"/>
      <c r="D712" s="267">
        <v>4000</v>
      </c>
      <c r="E712" s="269">
        <f t="shared" si="25"/>
        <v>5</v>
      </c>
      <c r="F712" s="269" t="str">
        <f>"Прео"</f>
        <v>Прео</v>
      </c>
      <c r="G712" s="267" t="s">
        <v>4584</v>
      </c>
      <c r="H712" s="267"/>
      <c r="I712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713" spans="1:9" ht="15.75" hidden="1" x14ac:dyDescent="0.25">
      <c r="A713" s="266">
        <v>42875</v>
      </c>
      <c r="B713" s="59" t="s">
        <v>4013</v>
      </c>
      <c r="C713" s="267"/>
      <c r="D713" s="267">
        <v>2000</v>
      </c>
      <c r="E713" s="269">
        <f t="shared" si="25"/>
        <v>5</v>
      </c>
      <c r="F713" s="269" t="str">
        <f>"Прео"</f>
        <v>Прео</v>
      </c>
      <c r="G713" s="267" t="s">
        <v>4585</v>
      </c>
      <c r="H713" s="267"/>
      <c r="I71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714" spans="1:9" ht="15.75" hidden="1" x14ac:dyDescent="0.25">
      <c r="A714" s="266">
        <v>42869</v>
      </c>
      <c r="B714" s="267" t="s">
        <v>4031</v>
      </c>
      <c r="C714" s="267"/>
      <c r="D714" s="267">
        <v>3500</v>
      </c>
      <c r="E714" s="269">
        <f t="shared" si="25"/>
        <v>5</v>
      </c>
      <c r="F714" s="269" t="str">
        <f>"Прео"</f>
        <v>Прео</v>
      </c>
      <c r="G714" s="267" t="s">
        <v>4442</v>
      </c>
      <c r="H714" s="267"/>
      <c r="I714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715" spans="1:9" ht="15.75" hidden="1" x14ac:dyDescent="0.25">
      <c r="A715" s="69">
        <v>42873</v>
      </c>
      <c r="B715" s="84" t="s">
        <v>4015</v>
      </c>
      <c r="C715" s="59"/>
      <c r="D715" s="59">
        <v>3000</v>
      </c>
      <c r="E715" s="68">
        <f t="shared" si="25"/>
        <v>5</v>
      </c>
      <c r="F715" s="135" t="s">
        <v>1341</v>
      </c>
      <c r="G715" s="59" t="s">
        <v>3407</v>
      </c>
      <c r="H715" s="84" t="s">
        <v>3978</v>
      </c>
      <c r="I71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16" spans="1:9" ht="15.75" hidden="1" x14ac:dyDescent="0.25">
      <c r="A716" s="266">
        <v>42887</v>
      </c>
      <c r="B716" s="267" t="s">
        <v>4027</v>
      </c>
      <c r="C716" s="267"/>
      <c r="D716" s="267">
        <v>3000</v>
      </c>
      <c r="E716" s="269">
        <f t="shared" si="25"/>
        <v>6</v>
      </c>
      <c r="F716" s="269" t="s">
        <v>6</v>
      </c>
      <c r="G716" s="267" t="s">
        <v>4642</v>
      </c>
      <c r="H716" s="267"/>
      <c r="I716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17" spans="1:9" ht="15.75" hidden="1" x14ac:dyDescent="0.25">
      <c r="A717" s="266">
        <v>42886</v>
      </c>
      <c r="B717" s="267" t="s">
        <v>4019</v>
      </c>
      <c r="C717" s="267"/>
      <c r="D717" s="267">
        <v>2500</v>
      </c>
      <c r="E717" s="269">
        <f t="shared" si="25"/>
        <v>5</v>
      </c>
      <c r="F717" s="269" t="s">
        <v>6</v>
      </c>
      <c r="G717" s="267" t="s">
        <v>4315</v>
      </c>
      <c r="H717" s="267"/>
      <c r="I717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18" spans="1:9" ht="15.75" hidden="1" x14ac:dyDescent="0.25">
      <c r="A718" s="266">
        <v>42886</v>
      </c>
      <c r="B718" s="267" t="s">
        <v>4019</v>
      </c>
      <c r="C718" s="267"/>
      <c r="D718" s="267">
        <v>3500</v>
      </c>
      <c r="E718" s="269">
        <f t="shared" si="25"/>
        <v>5</v>
      </c>
      <c r="F718" s="269" t="s">
        <v>6</v>
      </c>
      <c r="G718" s="267" t="s">
        <v>4180</v>
      </c>
      <c r="H718" s="267"/>
      <c r="I71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19" spans="1:9" ht="15.75" hidden="1" x14ac:dyDescent="0.25">
      <c r="A719" s="266">
        <v>42886</v>
      </c>
      <c r="B719" s="267" t="s">
        <v>4019</v>
      </c>
      <c r="C719" s="267"/>
      <c r="D719" s="267">
        <v>3500</v>
      </c>
      <c r="E719" s="269">
        <f t="shared" si="25"/>
        <v>5</v>
      </c>
      <c r="F719" s="269" t="s">
        <v>6</v>
      </c>
      <c r="G719" s="267" t="s">
        <v>4643</v>
      </c>
      <c r="H719" s="267"/>
      <c r="I71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20" spans="1:9" ht="15.75" hidden="1" x14ac:dyDescent="0.25">
      <c r="A720" s="266">
        <v>42886</v>
      </c>
      <c r="B720" s="267" t="s">
        <v>4024</v>
      </c>
      <c r="C720" s="267"/>
      <c r="D720" s="267">
        <v>22821</v>
      </c>
      <c r="E720" s="269">
        <f t="shared" si="25"/>
        <v>5</v>
      </c>
      <c r="F720" s="269" t="s">
        <v>6</v>
      </c>
      <c r="G720" s="267" t="s">
        <v>4644</v>
      </c>
      <c r="H720" s="267"/>
      <c r="I720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21" spans="1:9" ht="15.75" hidden="1" x14ac:dyDescent="0.25">
      <c r="A721" s="266">
        <v>42886</v>
      </c>
      <c r="B721" s="267" t="s">
        <v>4027</v>
      </c>
      <c r="C721" s="267"/>
      <c r="D721" s="267">
        <v>2400</v>
      </c>
      <c r="E721" s="269">
        <f t="shared" si="25"/>
        <v>5</v>
      </c>
      <c r="F721" s="269" t="s">
        <v>6</v>
      </c>
      <c r="G721" s="267" t="s">
        <v>4181</v>
      </c>
      <c r="H721" s="267"/>
      <c r="I721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22" spans="1:9" ht="15.75" hidden="1" x14ac:dyDescent="0.25">
      <c r="A722" s="69">
        <v>42872</v>
      </c>
      <c r="B722" s="84" t="s">
        <v>4015</v>
      </c>
      <c r="C722" s="59"/>
      <c r="D722" s="59">
        <v>500</v>
      </c>
      <c r="E722" s="68">
        <f t="shared" si="25"/>
        <v>5</v>
      </c>
      <c r="F722" s="135" t="s">
        <v>1341</v>
      </c>
      <c r="G722" s="59" t="s">
        <v>56</v>
      </c>
      <c r="H722" s="84" t="s">
        <v>4471</v>
      </c>
      <c r="I72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23" spans="1:9" ht="15.75" hidden="1" x14ac:dyDescent="0.25">
      <c r="A723" s="69">
        <v>42872</v>
      </c>
      <c r="B723" s="84" t="s">
        <v>4028</v>
      </c>
      <c r="C723" s="59"/>
      <c r="D723" s="59">
        <v>25000</v>
      </c>
      <c r="E723" s="68">
        <f t="shared" si="25"/>
        <v>5</v>
      </c>
      <c r="F723" s="135" t="s">
        <v>1341</v>
      </c>
      <c r="G723" s="59"/>
      <c r="H723" s="84"/>
      <c r="I72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724" spans="1:9" ht="15.75" hidden="1" x14ac:dyDescent="0.25">
      <c r="A724" s="69">
        <v>42872</v>
      </c>
      <c r="B724" s="84" t="s">
        <v>4015</v>
      </c>
      <c r="C724" s="59"/>
      <c r="D724" s="59">
        <v>2000</v>
      </c>
      <c r="E724" s="68">
        <f t="shared" si="25"/>
        <v>5</v>
      </c>
      <c r="F724" s="135" t="s">
        <v>1341</v>
      </c>
      <c r="G724" s="59" t="s">
        <v>4474</v>
      </c>
      <c r="H724" s="84" t="s">
        <v>3404</v>
      </c>
      <c r="I72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25" spans="1:9" ht="15.75" hidden="1" x14ac:dyDescent="0.25">
      <c r="A725" s="69">
        <v>42867</v>
      </c>
      <c r="B725" s="59" t="s">
        <v>4013</v>
      </c>
      <c r="C725" s="59"/>
      <c r="D725" s="59">
        <v>1850</v>
      </c>
      <c r="E725" s="68">
        <f t="shared" si="25"/>
        <v>5</v>
      </c>
      <c r="F725" s="68" t="str">
        <f>"Прео"</f>
        <v>Прео</v>
      </c>
      <c r="G725" s="59" t="s">
        <v>4530</v>
      </c>
      <c r="H725" s="59"/>
      <c r="I72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726" spans="1:9" ht="15.75" hidden="1" x14ac:dyDescent="0.25">
      <c r="A726" s="69">
        <v>42867</v>
      </c>
      <c r="B726" s="59" t="s">
        <v>4013</v>
      </c>
      <c r="C726" s="59"/>
      <c r="D726" s="59">
        <v>4100</v>
      </c>
      <c r="E726" s="68">
        <f t="shared" si="25"/>
        <v>5</v>
      </c>
      <c r="F726" s="68" t="str">
        <f>"Прео"</f>
        <v>Прео</v>
      </c>
      <c r="G726" s="59" t="s">
        <v>4098</v>
      </c>
      <c r="H726" s="59"/>
      <c r="I72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727" spans="1:9" ht="15.75" hidden="1" x14ac:dyDescent="0.25">
      <c r="A727" s="69">
        <v>42867</v>
      </c>
      <c r="B727" s="59" t="s">
        <v>4013</v>
      </c>
      <c r="C727" s="59"/>
      <c r="D727" s="59">
        <v>3600</v>
      </c>
      <c r="E727" s="68">
        <f t="shared" si="25"/>
        <v>5</v>
      </c>
      <c r="F727" s="68" t="str">
        <f>"Прео"</f>
        <v>Прео</v>
      </c>
      <c r="G727" s="59" t="s">
        <v>4531</v>
      </c>
      <c r="H727" s="59"/>
      <c r="I72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728" spans="1:9" ht="15.75" hidden="1" x14ac:dyDescent="0.25">
      <c r="A728" s="266">
        <v>42885</v>
      </c>
      <c r="B728" s="267" t="s">
        <v>4014</v>
      </c>
      <c r="C728" s="267"/>
      <c r="D728" s="267">
        <v>2000</v>
      </c>
      <c r="E728" s="269">
        <f t="shared" si="25"/>
        <v>5</v>
      </c>
      <c r="F728" s="269" t="s">
        <v>6</v>
      </c>
      <c r="G728" s="267" t="s">
        <v>4645</v>
      </c>
      <c r="H728" s="267"/>
      <c r="I728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29" spans="1:9" ht="15.75" hidden="1" x14ac:dyDescent="0.25">
      <c r="A729" s="266">
        <v>42885</v>
      </c>
      <c r="B729" s="267" t="s">
        <v>4027</v>
      </c>
      <c r="C729" s="267"/>
      <c r="D729" s="267">
        <v>16720</v>
      </c>
      <c r="E729" s="269">
        <f t="shared" si="25"/>
        <v>5</v>
      </c>
      <c r="F729" s="269" t="s">
        <v>6</v>
      </c>
      <c r="G729" s="267" t="s">
        <v>4646</v>
      </c>
      <c r="H729" s="267"/>
      <c r="I729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730" spans="1:9" ht="15.75" hidden="1" x14ac:dyDescent="0.25">
      <c r="A730" s="293">
        <v>42880</v>
      </c>
      <c r="B730" s="294" t="s">
        <v>4023</v>
      </c>
      <c r="C730" s="294"/>
      <c r="D730" s="294">
        <v>160</v>
      </c>
      <c r="E730" s="295">
        <v>5</v>
      </c>
      <c r="F730" s="295" t="s">
        <v>6</v>
      </c>
      <c r="G730" s="294" t="s">
        <v>4595</v>
      </c>
      <c r="H730" s="294"/>
      <c r="I730" s="294" t="s">
        <v>6</v>
      </c>
    </row>
    <row r="731" spans="1:9" ht="15.75" hidden="1" x14ac:dyDescent="0.25">
      <c r="A731" s="69">
        <v>42868</v>
      </c>
      <c r="B731" s="84" t="s">
        <v>4015</v>
      </c>
      <c r="C731" s="59"/>
      <c r="D731" s="59">
        <v>6500</v>
      </c>
      <c r="E731" s="68">
        <f>MONTH(A731)</f>
        <v>5</v>
      </c>
      <c r="F731" s="135" t="s">
        <v>1341</v>
      </c>
      <c r="G731" s="59" t="s">
        <v>4475</v>
      </c>
      <c r="H731" s="84" t="s">
        <v>3070</v>
      </c>
      <c r="I73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32" spans="1:9" ht="15.75" hidden="1" x14ac:dyDescent="0.25">
      <c r="A732" s="69">
        <v>42867</v>
      </c>
      <c r="B732" s="84" t="s">
        <v>4015</v>
      </c>
      <c r="C732" s="59"/>
      <c r="D732" s="59">
        <v>1200</v>
      </c>
      <c r="E732" s="68">
        <f>MONTH(A732)</f>
        <v>5</v>
      </c>
      <c r="F732" s="135" t="s">
        <v>1341</v>
      </c>
      <c r="G732" s="59" t="s">
        <v>56</v>
      </c>
      <c r="H732" s="84" t="s">
        <v>3000</v>
      </c>
      <c r="I73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33" spans="1:9" ht="15.75" hidden="1" x14ac:dyDescent="0.25">
      <c r="A733" s="69">
        <v>42867</v>
      </c>
      <c r="B733" s="84" t="s">
        <v>4015</v>
      </c>
      <c r="C733" s="59"/>
      <c r="D733" s="59">
        <v>1200</v>
      </c>
      <c r="E733" s="68">
        <f>MONTH(A733)</f>
        <v>5</v>
      </c>
      <c r="F733" s="135" t="s">
        <v>1341</v>
      </c>
      <c r="G733" s="59" t="s">
        <v>56</v>
      </c>
      <c r="H733" s="84" t="s">
        <v>4473</v>
      </c>
      <c r="I73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34" spans="1:9" ht="15.75" hidden="1" x14ac:dyDescent="0.25">
      <c r="A734" s="69">
        <v>42867</v>
      </c>
      <c r="B734" s="84" t="s">
        <v>4015</v>
      </c>
      <c r="C734" s="59"/>
      <c r="D734" s="59">
        <v>1200</v>
      </c>
      <c r="E734" s="68">
        <f>MONTH(A734)</f>
        <v>5</v>
      </c>
      <c r="F734" s="135" t="s">
        <v>1341</v>
      </c>
      <c r="G734" s="59" t="s">
        <v>56</v>
      </c>
      <c r="H734" s="84" t="s">
        <v>3621</v>
      </c>
      <c r="I73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35" spans="1:9" ht="15.75" hidden="1" x14ac:dyDescent="0.25">
      <c r="A735" s="297">
        <v>42880</v>
      </c>
      <c r="B735" s="296" t="s">
        <v>4031</v>
      </c>
      <c r="C735" s="296"/>
      <c r="D735" s="296">
        <v>15000</v>
      </c>
      <c r="E735" s="298">
        <v>5</v>
      </c>
      <c r="F735" s="298" t="s">
        <v>6</v>
      </c>
      <c r="G735" s="296" t="s">
        <v>1529</v>
      </c>
      <c r="H735" s="296"/>
      <c r="I735" s="296" t="s">
        <v>6</v>
      </c>
    </row>
    <row r="736" spans="1:9" ht="15.75" hidden="1" x14ac:dyDescent="0.25">
      <c r="A736" s="293">
        <v>42880</v>
      </c>
      <c r="B736" s="294" t="s">
        <v>4023</v>
      </c>
      <c r="C736" s="294"/>
      <c r="D736" s="294">
        <v>35000</v>
      </c>
      <c r="E736" s="295">
        <v>5</v>
      </c>
      <c r="F736" s="295" t="s">
        <v>6</v>
      </c>
      <c r="G736" s="294" t="s">
        <v>1529</v>
      </c>
      <c r="H736" s="294"/>
      <c r="I736" s="294" t="s">
        <v>6</v>
      </c>
    </row>
    <row r="737" spans="1:9" ht="15.75" hidden="1" x14ac:dyDescent="0.25">
      <c r="A737" s="297">
        <v>42880</v>
      </c>
      <c r="B737" s="296" t="s">
        <v>4020</v>
      </c>
      <c r="C737" s="296"/>
      <c r="D737" s="296">
        <v>30000</v>
      </c>
      <c r="E737" s="298">
        <v>5</v>
      </c>
      <c r="F737" s="298" t="s">
        <v>6</v>
      </c>
      <c r="G737" s="296" t="s">
        <v>1529</v>
      </c>
      <c r="H737" s="296"/>
      <c r="I737" s="296" t="s">
        <v>6</v>
      </c>
    </row>
    <row r="738" spans="1:9" ht="15.75" hidden="1" x14ac:dyDescent="0.25">
      <c r="A738" s="69">
        <v>42867</v>
      </c>
      <c r="B738" s="84" t="s">
        <v>4015</v>
      </c>
      <c r="C738" s="59"/>
      <c r="D738" s="59">
        <v>2000</v>
      </c>
      <c r="E738" s="68">
        <f>MONTH(A738)</f>
        <v>5</v>
      </c>
      <c r="F738" s="135" t="s">
        <v>1341</v>
      </c>
      <c r="G738" s="59" t="s">
        <v>3406</v>
      </c>
      <c r="H738" s="84" t="s">
        <v>4410</v>
      </c>
      <c r="I73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39" spans="1:9" ht="15.75" hidden="1" x14ac:dyDescent="0.25">
      <c r="A739" s="69">
        <v>42864</v>
      </c>
      <c r="B739" s="59" t="s">
        <v>4031</v>
      </c>
      <c r="C739" s="59"/>
      <c r="D739" s="59">
        <v>7000</v>
      </c>
      <c r="E739" s="68">
        <f>MONTH(A739)</f>
        <v>5</v>
      </c>
      <c r="F739" s="68" t="str">
        <f>"Прео"</f>
        <v>Прео</v>
      </c>
      <c r="G739" s="59" t="s">
        <v>4532</v>
      </c>
      <c r="H739" s="59"/>
      <c r="I73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740" spans="1:9" ht="15.75" hidden="1" x14ac:dyDescent="0.25">
      <c r="A740" s="293">
        <v>42879</v>
      </c>
      <c r="B740" s="294" t="s">
        <v>4019</v>
      </c>
      <c r="C740" s="294"/>
      <c r="D740" s="294">
        <v>2500</v>
      </c>
      <c r="E740" s="295">
        <v>5</v>
      </c>
      <c r="F740" s="295" t="s">
        <v>6</v>
      </c>
      <c r="G740" s="294" t="s">
        <v>4596</v>
      </c>
      <c r="H740" s="294"/>
      <c r="I740" s="294" t="s">
        <v>6</v>
      </c>
    </row>
    <row r="741" spans="1:9" ht="15.75" hidden="1" x14ac:dyDescent="0.25">
      <c r="A741" s="297">
        <v>42878</v>
      </c>
      <c r="B741" s="296" t="s">
        <v>4019</v>
      </c>
      <c r="C741" s="296"/>
      <c r="D741" s="296">
        <v>3500</v>
      </c>
      <c r="E741" s="298">
        <v>5</v>
      </c>
      <c r="F741" s="298" t="s">
        <v>6</v>
      </c>
      <c r="G741" s="296" t="s">
        <v>4597</v>
      </c>
      <c r="H741" s="296"/>
      <c r="I741" s="296" t="s">
        <v>6</v>
      </c>
    </row>
    <row r="742" spans="1:9" ht="15.75" hidden="1" x14ac:dyDescent="0.25">
      <c r="A742" s="293">
        <v>42878</v>
      </c>
      <c r="B742" s="294" t="s">
        <v>4027</v>
      </c>
      <c r="C742" s="294"/>
      <c r="D742" s="294">
        <v>1500</v>
      </c>
      <c r="E742" s="295">
        <v>5</v>
      </c>
      <c r="F742" s="295" t="s">
        <v>6</v>
      </c>
      <c r="G742" s="294" t="s">
        <v>3309</v>
      </c>
      <c r="H742" s="294"/>
      <c r="I742" s="294" t="s">
        <v>6</v>
      </c>
    </row>
    <row r="743" spans="1:9" ht="15.75" hidden="1" x14ac:dyDescent="0.25">
      <c r="A743" s="297">
        <v>42878</v>
      </c>
      <c r="B743" s="296" t="s">
        <v>4027</v>
      </c>
      <c r="C743" s="296"/>
      <c r="D743" s="296">
        <v>3000</v>
      </c>
      <c r="E743" s="298">
        <v>5</v>
      </c>
      <c r="F743" s="298" t="s">
        <v>6</v>
      </c>
      <c r="G743" s="296" t="s">
        <v>4598</v>
      </c>
      <c r="H743" s="296"/>
      <c r="I743" s="296" t="s">
        <v>6</v>
      </c>
    </row>
    <row r="744" spans="1:9" ht="15.75" hidden="1" x14ac:dyDescent="0.25">
      <c r="A744" s="293">
        <v>42878</v>
      </c>
      <c r="B744" s="294" t="s">
        <v>4019</v>
      </c>
      <c r="C744" s="294"/>
      <c r="D744" s="294">
        <v>2500</v>
      </c>
      <c r="E744" s="295">
        <v>5</v>
      </c>
      <c r="F744" s="295" t="s">
        <v>6</v>
      </c>
      <c r="G744" s="294" t="s">
        <v>4599</v>
      </c>
      <c r="H744" s="294"/>
      <c r="I744" s="294" t="s">
        <v>6</v>
      </c>
    </row>
    <row r="745" spans="1:9" ht="15.75" hidden="1" x14ac:dyDescent="0.25">
      <c r="A745" s="69">
        <v>42860</v>
      </c>
      <c r="B745" s="59" t="s">
        <v>4013</v>
      </c>
      <c r="C745" s="59"/>
      <c r="D745" s="59">
        <v>20000</v>
      </c>
      <c r="E745" s="68">
        <f>MONTH(A745)</f>
        <v>5</v>
      </c>
      <c r="F745" s="68" t="str">
        <f>"Прео"</f>
        <v>Прео</v>
      </c>
      <c r="G745" s="59" t="s">
        <v>664</v>
      </c>
      <c r="H745" s="59"/>
      <c r="I74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746" spans="1:9" ht="15.75" hidden="1" x14ac:dyDescent="0.25">
      <c r="A746" s="69">
        <v>42860</v>
      </c>
      <c r="B746" s="59" t="s">
        <v>4013</v>
      </c>
      <c r="C746" s="59"/>
      <c r="D746" s="59">
        <v>4100</v>
      </c>
      <c r="E746" s="68">
        <f>MONTH(A746)</f>
        <v>5</v>
      </c>
      <c r="F746" s="68" t="str">
        <f>"Прео"</f>
        <v>Прео</v>
      </c>
      <c r="G746" s="59" t="s">
        <v>4533</v>
      </c>
      <c r="H746" s="59"/>
      <c r="I74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747" spans="1:9" ht="15.75" hidden="1" x14ac:dyDescent="0.25">
      <c r="A747" s="297">
        <v>42878</v>
      </c>
      <c r="B747" s="296" t="s">
        <v>4019</v>
      </c>
      <c r="C747" s="296"/>
      <c r="D747" s="296">
        <v>2650</v>
      </c>
      <c r="E747" s="298">
        <v>5</v>
      </c>
      <c r="F747" s="298" t="s">
        <v>6</v>
      </c>
      <c r="G747" s="296" t="s">
        <v>4189</v>
      </c>
      <c r="H747" s="296"/>
      <c r="I747" s="296" t="s">
        <v>6</v>
      </c>
    </row>
    <row r="748" spans="1:9" ht="15.75" hidden="1" x14ac:dyDescent="0.25">
      <c r="A748" s="293">
        <v>42877</v>
      </c>
      <c r="B748" s="294" t="s">
        <v>4019</v>
      </c>
      <c r="C748" s="294"/>
      <c r="D748" s="294">
        <v>2500</v>
      </c>
      <c r="E748" s="295">
        <v>5</v>
      </c>
      <c r="F748" s="295" t="s">
        <v>6</v>
      </c>
      <c r="G748" s="294" t="s">
        <v>4600</v>
      </c>
      <c r="H748" s="294"/>
      <c r="I748" s="294" t="s">
        <v>6</v>
      </c>
    </row>
    <row r="749" spans="1:9" ht="15.75" hidden="1" x14ac:dyDescent="0.25">
      <c r="A749" s="69">
        <v>42866</v>
      </c>
      <c r="B749" s="59" t="s">
        <v>4015</v>
      </c>
      <c r="C749" s="59"/>
      <c r="D749" s="59">
        <v>6000</v>
      </c>
      <c r="E749" s="68">
        <f t="shared" ref="E749:E758" si="26">MONTH(A749)</f>
        <v>5</v>
      </c>
      <c r="F749" s="135" t="s">
        <v>1341</v>
      </c>
      <c r="G749" s="59" t="s">
        <v>4426</v>
      </c>
      <c r="H749" s="84" t="s">
        <v>3070</v>
      </c>
      <c r="I74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50" spans="1:9" ht="15.75" hidden="1" x14ac:dyDescent="0.25">
      <c r="A750" s="83">
        <v>42866</v>
      </c>
      <c r="B750" s="59" t="s">
        <v>4015</v>
      </c>
      <c r="C750" s="84"/>
      <c r="D750" s="84">
        <v>1500</v>
      </c>
      <c r="E750" s="135">
        <f t="shared" si="26"/>
        <v>5</v>
      </c>
      <c r="F750" s="135" t="s">
        <v>1341</v>
      </c>
      <c r="G750" s="84" t="s">
        <v>4427</v>
      </c>
      <c r="H750" s="84" t="s">
        <v>4410</v>
      </c>
      <c r="I75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51" spans="1:9" ht="15.75" hidden="1" x14ac:dyDescent="0.25">
      <c r="A751" s="69">
        <v>42865</v>
      </c>
      <c r="B751" s="59" t="s">
        <v>4015</v>
      </c>
      <c r="C751" s="59"/>
      <c r="D751" s="59">
        <v>1200</v>
      </c>
      <c r="E751" s="68">
        <f t="shared" si="26"/>
        <v>5</v>
      </c>
      <c r="F751" s="135" t="s">
        <v>1341</v>
      </c>
      <c r="G751" s="59" t="s">
        <v>56</v>
      </c>
      <c r="H751" s="84" t="s">
        <v>3079</v>
      </c>
      <c r="I75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52" spans="1:9" ht="15.75" hidden="1" x14ac:dyDescent="0.25">
      <c r="A752" s="69">
        <v>42865</v>
      </c>
      <c r="B752" s="59" t="s">
        <v>4015</v>
      </c>
      <c r="C752" s="59"/>
      <c r="D752" s="59">
        <v>3000</v>
      </c>
      <c r="E752" s="68">
        <f t="shared" si="26"/>
        <v>5</v>
      </c>
      <c r="F752" s="135" t="s">
        <v>1341</v>
      </c>
      <c r="G752" s="59" t="s">
        <v>3399</v>
      </c>
      <c r="H752" s="84" t="s">
        <v>4404</v>
      </c>
      <c r="I75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53" spans="1:9" ht="15.75" hidden="1" x14ac:dyDescent="0.25">
      <c r="A753" s="69">
        <v>42865</v>
      </c>
      <c r="B753" s="59" t="s">
        <v>4016</v>
      </c>
      <c r="C753" s="59"/>
      <c r="D753" s="59">
        <v>9000</v>
      </c>
      <c r="E753" s="68">
        <f t="shared" si="26"/>
        <v>5</v>
      </c>
      <c r="F753" s="135" t="s">
        <v>1341</v>
      </c>
      <c r="G753" s="59" t="s">
        <v>664</v>
      </c>
      <c r="H753" s="221">
        <v>42826</v>
      </c>
      <c r="I75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54" spans="1:9" ht="15.75" hidden="1" x14ac:dyDescent="0.25">
      <c r="A754" s="69">
        <v>42861</v>
      </c>
      <c r="B754" s="59" t="s">
        <v>4015</v>
      </c>
      <c r="C754" s="59"/>
      <c r="D754" s="59">
        <v>6500</v>
      </c>
      <c r="E754" s="68">
        <f t="shared" si="26"/>
        <v>5</v>
      </c>
      <c r="F754" s="135" t="s">
        <v>1341</v>
      </c>
      <c r="G754" s="59" t="s">
        <v>4428</v>
      </c>
      <c r="H754" s="84" t="s">
        <v>3070</v>
      </c>
      <c r="I75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55" spans="1:9" ht="15.75" hidden="1" x14ac:dyDescent="0.25">
      <c r="A755" s="69">
        <v>42861</v>
      </c>
      <c r="B755" s="59" t="s">
        <v>4015</v>
      </c>
      <c r="C755" s="59"/>
      <c r="D755" s="59">
        <v>2000</v>
      </c>
      <c r="E755" s="68">
        <f t="shared" si="26"/>
        <v>5</v>
      </c>
      <c r="F755" s="135" t="s">
        <v>1341</v>
      </c>
      <c r="G755" s="59" t="s">
        <v>3530</v>
      </c>
      <c r="H755" s="84" t="s">
        <v>4429</v>
      </c>
      <c r="I75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56" spans="1:9" ht="15.75" hidden="1" x14ac:dyDescent="0.25">
      <c r="A756" s="69">
        <v>42860</v>
      </c>
      <c r="B756" s="59" t="s">
        <v>4013</v>
      </c>
      <c r="C756" s="59"/>
      <c r="D756" s="59">
        <v>4100</v>
      </c>
      <c r="E756" s="68">
        <f t="shared" si="26"/>
        <v>5</v>
      </c>
      <c r="F756" s="68" t="str">
        <f>"Прео"</f>
        <v>Прео</v>
      </c>
      <c r="G756" s="59" t="s">
        <v>4534</v>
      </c>
      <c r="H756" s="59"/>
      <c r="I75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757" spans="1:9" ht="15.75" hidden="1" x14ac:dyDescent="0.25">
      <c r="A757" s="69">
        <v>42860</v>
      </c>
      <c r="B757" s="59" t="s">
        <v>4013</v>
      </c>
      <c r="C757" s="59"/>
      <c r="D757" s="59">
        <v>4100</v>
      </c>
      <c r="E757" s="68">
        <f t="shared" si="26"/>
        <v>5</v>
      </c>
      <c r="F757" s="68" t="str">
        <f>"Прео"</f>
        <v>Прео</v>
      </c>
      <c r="G757" s="59" t="s">
        <v>4535</v>
      </c>
      <c r="H757" s="59"/>
      <c r="I75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758" spans="1:9" ht="15.75" hidden="1" x14ac:dyDescent="0.25">
      <c r="A758" s="69">
        <v>42860</v>
      </c>
      <c r="B758" s="59" t="s">
        <v>4013</v>
      </c>
      <c r="C758" s="59"/>
      <c r="D758" s="59">
        <v>4000</v>
      </c>
      <c r="E758" s="68">
        <f t="shared" si="26"/>
        <v>5</v>
      </c>
      <c r="F758" s="68" t="str">
        <f>"Прео"</f>
        <v>Прео</v>
      </c>
      <c r="G758" s="59" t="s">
        <v>4536</v>
      </c>
      <c r="H758" s="59"/>
      <c r="I75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759" spans="1:9" ht="15.75" hidden="1" x14ac:dyDescent="0.25">
      <c r="A759" s="297">
        <v>42877</v>
      </c>
      <c r="B759" s="296" t="s">
        <v>4019</v>
      </c>
      <c r="C759" s="296"/>
      <c r="D759" s="296">
        <v>500</v>
      </c>
      <c r="E759" s="298">
        <v>5</v>
      </c>
      <c r="F759" s="298" t="s">
        <v>6</v>
      </c>
      <c r="G759" s="296" t="s">
        <v>4601</v>
      </c>
      <c r="H759" s="296"/>
      <c r="I759" s="296" t="s">
        <v>6</v>
      </c>
    </row>
    <row r="760" spans="1:9" ht="15.75" hidden="1" x14ac:dyDescent="0.25">
      <c r="A760" s="293">
        <v>42877</v>
      </c>
      <c r="B760" s="294" t="s">
        <v>4019</v>
      </c>
      <c r="C760" s="294"/>
      <c r="D760" s="294">
        <v>1500</v>
      </c>
      <c r="E760" s="295">
        <v>5</v>
      </c>
      <c r="F760" s="295" t="s">
        <v>6</v>
      </c>
      <c r="G760" s="294" t="s">
        <v>4602</v>
      </c>
      <c r="H760" s="294"/>
      <c r="I760" s="294" t="s">
        <v>6</v>
      </c>
    </row>
    <row r="761" spans="1:9" ht="15.75" hidden="1" x14ac:dyDescent="0.25">
      <c r="A761" s="297">
        <v>42874</v>
      </c>
      <c r="B761" s="296" t="s">
        <v>4019</v>
      </c>
      <c r="C761" s="296"/>
      <c r="D761" s="296">
        <v>3500</v>
      </c>
      <c r="E761" s="298">
        <v>5</v>
      </c>
      <c r="F761" s="298" t="s">
        <v>6</v>
      </c>
      <c r="G761" s="296" t="s">
        <v>3947</v>
      </c>
      <c r="H761" s="296"/>
      <c r="I761" s="296" t="s">
        <v>6</v>
      </c>
    </row>
    <row r="762" spans="1:9" ht="15.75" hidden="1" x14ac:dyDescent="0.25">
      <c r="A762" s="293">
        <v>42873</v>
      </c>
      <c r="B762" s="294" t="s">
        <v>4024</v>
      </c>
      <c r="C762" s="294"/>
      <c r="D762" s="294">
        <v>10500</v>
      </c>
      <c r="E762" s="295">
        <v>5</v>
      </c>
      <c r="F762" s="295" t="s">
        <v>6</v>
      </c>
      <c r="G762" s="294" t="s">
        <v>4496</v>
      </c>
      <c r="H762" s="294"/>
      <c r="I762" s="294" t="s">
        <v>6</v>
      </c>
    </row>
    <row r="763" spans="1:9" ht="15.75" hidden="1" x14ac:dyDescent="0.25">
      <c r="A763" s="297">
        <v>42873</v>
      </c>
      <c r="B763" s="296" t="s">
        <v>4019</v>
      </c>
      <c r="C763" s="296"/>
      <c r="D763" s="296">
        <v>3500</v>
      </c>
      <c r="E763" s="298">
        <v>5</v>
      </c>
      <c r="F763" s="298" t="s">
        <v>6</v>
      </c>
      <c r="G763" s="296" t="s">
        <v>4497</v>
      </c>
      <c r="H763" s="296"/>
      <c r="I763" s="296" t="s">
        <v>6</v>
      </c>
    </row>
    <row r="764" spans="1:9" ht="15.75" hidden="1" x14ac:dyDescent="0.25">
      <c r="A764" s="293">
        <v>42873</v>
      </c>
      <c r="B764" s="294" t="s">
        <v>4019</v>
      </c>
      <c r="C764" s="294"/>
      <c r="D764" s="294">
        <v>3000</v>
      </c>
      <c r="E764" s="295">
        <v>5</v>
      </c>
      <c r="F764" s="295" t="s">
        <v>6</v>
      </c>
      <c r="G764" s="294" t="s">
        <v>4498</v>
      </c>
      <c r="H764" s="294"/>
      <c r="I764" s="294" t="s">
        <v>6</v>
      </c>
    </row>
    <row r="765" spans="1:9" ht="15.75" hidden="1" x14ac:dyDescent="0.25">
      <c r="A765" s="297">
        <v>42873</v>
      </c>
      <c r="B765" s="296" t="s">
        <v>4019</v>
      </c>
      <c r="C765" s="296"/>
      <c r="D765" s="296">
        <v>2500</v>
      </c>
      <c r="E765" s="298">
        <v>5</v>
      </c>
      <c r="F765" s="298" t="s">
        <v>6</v>
      </c>
      <c r="G765" s="296" t="s">
        <v>4330</v>
      </c>
      <c r="H765" s="296"/>
      <c r="I765" s="296" t="s">
        <v>6</v>
      </c>
    </row>
    <row r="766" spans="1:9" ht="15.75" hidden="1" x14ac:dyDescent="0.25">
      <c r="A766" s="293">
        <v>42872</v>
      </c>
      <c r="B766" s="294" t="s">
        <v>4025</v>
      </c>
      <c r="C766" s="294"/>
      <c r="D766" s="294">
        <v>8100</v>
      </c>
      <c r="E766" s="295">
        <v>5</v>
      </c>
      <c r="F766" s="295" t="s">
        <v>6</v>
      </c>
      <c r="G766" s="294" t="s">
        <v>4376</v>
      </c>
      <c r="H766" s="294"/>
      <c r="I766" s="294" t="s">
        <v>6</v>
      </c>
    </row>
    <row r="767" spans="1:9" ht="15.75" hidden="1" x14ac:dyDescent="0.25">
      <c r="A767" s="297">
        <v>42872</v>
      </c>
      <c r="B767" s="296" t="s">
        <v>4027</v>
      </c>
      <c r="C767" s="296"/>
      <c r="D767" s="296">
        <v>12915</v>
      </c>
      <c r="E767" s="298">
        <v>5</v>
      </c>
      <c r="F767" s="298" t="s">
        <v>6</v>
      </c>
      <c r="G767" s="296" t="s">
        <v>4499</v>
      </c>
      <c r="H767" s="296"/>
      <c r="I767" s="296" t="s">
        <v>6</v>
      </c>
    </row>
    <row r="768" spans="1:9" ht="15.75" hidden="1" x14ac:dyDescent="0.25">
      <c r="A768" s="293">
        <v>42872</v>
      </c>
      <c r="B768" s="294" t="s">
        <v>4190</v>
      </c>
      <c r="C768" s="294"/>
      <c r="D768" s="294">
        <v>2650</v>
      </c>
      <c r="E768" s="295">
        <v>5</v>
      </c>
      <c r="F768" s="295" t="s">
        <v>6</v>
      </c>
      <c r="G768" s="294" t="s">
        <v>4500</v>
      </c>
      <c r="H768" s="294"/>
      <c r="I768" s="294" t="s">
        <v>6</v>
      </c>
    </row>
    <row r="769" spans="1:9" ht="15.75" hidden="1" x14ac:dyDescent="0.25">
      <c r="A769" s="297">
        <v>42872</v>
      </c>
      <c r="B769" s="296" t="s">
        <v>4019</v>
      </c>
      <c r="C769" s="296"/>
      <c r="D769" s="296">
        <v>5000</v>
      </c>
      <c r="E769" s="298">
        <v>5</v>
      </c>
      <c r="F769" s="298" t="s">
        <v>6</v>
      </c>
      <c r="G769" s="296" t="s">
        <v>4501</v>
      </c>
      <c r="H769" s="296"/>
      <c r="I769" s="296" t="s">
        <v>6</v>
      </c>
    </row>
    <row r="770" spans="1:9" ht="15.75" hidden="1" x14ac:dyDescent="0.25">
      <c r="A770" s="69">
        <v>42843</v>
      </c>
      <c r="B770" s="59" t="s">
        <v>4028</v>
      </c>
      <c r="C770" s="59"/>
      <c r="D770" s="59">
        <v>50500</v>
      </c>
      <c r="E770" s="68">
        <f>MONTH(A770)</f>
        <v>4</v>
      </c>
      <c r="F770" s="135" t="s">
        <v>1</v>
      </c>
      <c r="G770" s="59" t="s">
        <v>960</v>
      </c>
      <c r="H770" s="84"/>
      <c r="I77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771" spans="1:9" ht="15.75" hidden="1" x14ac:dyDescent="0.25">
      <c r="A771" s="83">
        <v>42861</v>
      </c>
      <c r="B771" s="59" t="s">
        <v>4015</v>
      </c>
      <c r="C771" s="84"/>
      <c r="D771" s="84">
        <v>4000</v>
      </c>
      <c r="E771" s="135">
        <f>MONTH(A771)</f>
        <v>5</v>
      </c>
      <c r="F771" s="135" t="s">
        <v>1341</v>
      </c>
      <c r="G771" s="84" t="s">
        <v>3402</v>
      </c>
      <c r="H771" s="84" t="s">
        <v>4137</v>
      </c>
      <c r="I77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72" spans="1:9" ht="15.75" hidden="1" x14ac:dyDescent="0.25">
      <c r="A772" s="69">
        <v>42861</v>
      </c>
      <c r="B772" s="59" t="s">
        <v>4015</v>
      </c>
      <c r="C772" s="59"/>
      <c r="D772" s="59">
        <v>1000</v>
      </c>
      <c r="E772" s="68">
        <f>MONTH(A772)</f>
        <v>5</v>
      </c>
      <c r="F772" s="135" t="s">
        <v>1341</v>
      </c>
      <c r="G772" s="59" t="s">
        <v>3004</v>
      </c>
      <c r="H772" s="84" t="s">
        <v>4407</v>
      </c>
      <c r="I77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73" spans="1:9" ht="15.75" hidden="1" x14ac:dyDescent="0.25">
      <c r="A773" s="69">
        <v>42860</v>
      </c>
      <c r="B773" s="59" t="s">
        <v>4015</v>
      </c>
      <c r="C773" s="59"/>
      <c r="D773" s="59">
        <v>6000</v>
      </c>
      <c r="E773" s="68">
        <f>MONTH(A773)</f>
        <v>5</v>
      </c>
      <c r="F773" s="135" t="s">
        <v>1341</v>
      </c>
      <c r="G773" s="59" t="s">
        <v>4430</v>
      </c>
      <c r="H773" s="84" t="s">
        <v>3070</v>
      </c>
      <c r="I77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74" spans="1:9" ht="15.75" hidden="1" x14ac:dyDescent="0.25">
      <c r="A774" s="69">
        <v>42859</v>
      </c>
      <c r="B774" s="59" t="s">
        <v>4015</v>
      </c>
      <c r="C774" s="59"/>
      <c r="D774" s="59">
        <v>4500</v>
      </c>
      <c r="E774" s="68">
        <f>MONTH(A774)</f>
        <v>5</v>
      </c>
      <c r="F774" s="135" t="s">
        <v>1341</v>
      </c>
      <c r="G774" s="59" t="s">
        <v>4431</v>
      </c>
      <c r="H774" s="84" t="s">
        <v>4432</v>
      </c>
      <c r="I77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75" spans="1:9" ht="15.75" hidden="1" x14ac:dyDescent="0.25">
      <c r="A775" s="293">
        <v>42872</v>
      </c>
      <c r="B775" s="294" t="s">
        <v>4022</v>
      </c>
      <c r="C775" s="294"/>
      <c r="D775" s="294">
        <v>160</v>
      </c>
      <c r="E775" s="295">
        <v>5</v>
      </c>
      <c r="F775" s="295" t="s">
        <v>6</v>
      </c>
      <c r="G775" s="294" t="s">
        <v>4502</v>
      </c>
      <c r="H775" s="294"/>
      <c r="I775" s="294" t="s">
        <v>6</v>
      </c>
    </row>
    <row r="776" spans="1:9" ht="15.75" hidden="1" x14ac:dyDescent="0.25">
      <c r="A776" s="297">
        <v>42872</v>
      </c>
      <c r="B776" s="296" t="s">
        <v>4022</v>
      </c>
      <c r="C776" s="296"/>
      <c r="D776" s="296">
        <v>320</v>
      </c>
      <c r="E776" s="298">
        <v>5</v>
      </c>
      <c r="F776" s="298" t="s">
        <v>6</v>
      </c>
      <c r="G776" s="296" t="s">
        <v>4503</v>
      </c>
      <c r="H776" s="296"/>
      <c r="I776" s="296" t="s">
        <v>6</v>
      </c>
    </row>
    <row r="777" spans="1:9" ht="15.75" hidden="1" x14ac:dyDescent="0.25">
      <c r="A777" s="293">
        <v>42871</v>
      </c>
      <c r="B777" s="294" t="s">
        <v>4019</v>
      </c>
      <c r="C777" s="294"/>
      <c r="D777" s="294">
        <v>3000</v>
      </c>
      <c r="E777" s="295">
        <v>5</v>
      </c>
      <c r="F777" s="295" t="s">
        <v>6</v>
      </c>
      <c r="G777" s="294" t="s">
        <v>4504</v>
      </c>
      <c r="H777" s="294"/>
      <c r="I777" s="294" t="s">
        <v>6</v>
      </c>
    </row>
    <row r="778" spans="1:9" ht="15.75" hidden="1" x14ac:dyDescent="0.25">
      <c r="A778" s="297">
        <v>42871</v>
      </c>
      <c r="B778" s="296" t="s">
        <v>4027</v>
      </c>
      <c r="C778" s="296"/>
      <c r="D778" s="296">
        <v>3000</v>
      </c>
      <c r="E778" s="298">
        <v>5</v>
      </c>
      <c r="F778" s="298" t="s">
        <v>6</v>
      </c>
      <c r="G778" s="296" t="s">
        <v>4505</v>
      </c>
      <c r="H778" s="296"/>
      <c r="I778" s="296" t="s">
        <v>6</v>
      </c>
    </row>
    <row r="779" spans="1:9" ht="15.75" hidden="1" x14ac:dyDescent="0.25">
      <c r="A779" s="293">
        <v>42871</v>
      </c>
      <c r="B779" s="294" t="s">
        <v>4027</v>
      </c>
      <c r="C779" s="294"/>
      <c r="D779" s="294">
        <v>1500</v>
      </c>
      <c r="E779" s="295">
        <v>5</v>
      </c>
      <c r="F779" s="295" t="s">
        <v>6</v>
      </c>
      <c r="G779" s="294" t="s">
        <v>3720</v>
      </c>
      <c r="H779" s="294"/>
      <c r="I779" s="294" t="s">
        <v>6</v>
      </c>
    </row>
    <row r="780" spans="1:9" ht="15.75" hidden="1" x14ac:dyDescent="0.25">
      <c r="A780" s="297">
        <v>42871</v>
      </c>
      <c r="B780" s="296" t="s">
        <v>4027</v>
      </c>
      <c r="C780" s="296"/>
      <c r="D780" s="296">
        <v>500</v>
      </c>
      <c r="E780" s="298">
        <v>5</v>
      </c>
      <c r="F780" s="298" t="s">
        <v>6</v>
      </c>
      <c r="G780" s="296" t="s">
        <v>4181</v>
      </c>
      <c r="H780" s="296"/>
      <c r="I780" s="296" t="s">
        <v>6</v>
      </c>
    </row>
    <row r="781" spans="1:9" ht="15.75" hidden="1" x14ac:dyDescent="0.25">
      <c r="A781" s="293">
        <v>42867</v>
      </c>
      <c r="B781" s="294" t="s">
        <v>4027</v>
      </c>
      <c r="C781" s="294"/>
      <c r="D781" s="294">
        <v>2600</v>
      </c>
      <c r="E781" s="295">
        <v>5</v>
      </c>
      <c r="F781" s="295" t="s">
        <v>6</v>
      </c>
      <c r="G781" s="294" t="s">
        <v>4506</v>
      </c>
      <c r="H781" s="294"/>
      <c r="I781" s="294" t="s">
        <v>6</v>
      </c>
    </row>
    <row r="782" spans="1:9" ht="15.75" hidden="1" x14ac:dyDescent="0.25">
      <c r="A782" s="297">
        <v>42867</v>
      </c>
      <c r="B782" s="296" t="s">
        <v>4019</v>
      </c>
      <c r="C782" s="296"/>
      <c r="D782" s="296">
        <v>3500</v>
      </c>
      <c r="E782" s="298">
        <v>5</v>
      </c>
      <c r="F782" s="298" t="s">
        <v>6</v>
      </c>
      <c r="G782" s="296" t="s">
        <v>4507</v>
      </c>
      <c r="H782" s="296"/>
      <c r="I782" s="296" t="s">
        <v>6</v>
      </c>
    </row>
    <row r="783" spans="1:9" ht="15.75" hidden="1" x14ac:dyDescent="0.25">
      <c r="A783" s="293">
        <v>42866</v>
      </c>
      <c r="B783" s="294" t="s">
        <v>4019</v>
      </c>
      <c r="C783" s="294"/>
      <c r="D783" s="294">
        <v>3000</v>
      </c>
      <c r="E783" s="295">
        <v>5</v>
      </c>
      <c r="F783" s="295" t="s">
        <v>6</v>
      </c>
      <c r="G783" s="294" t="s">
        <v>4301</v>
      </c>
      <c r="H783" s="294"/>
      <c r="I783" s="294" t="s">
        <v>6</v>
      </c>
    </row>
    <row r="784" spans="1:9" ht="15.75" hidden="1" x14ac:dyDescent="0.25">
      <c r="A784" s="297">
        <v>42866</v>
      </c>
      <c r="B784" s="296" t="s">
        <v>4017</v>
      </c>
      <c r="C784" s="296"/>
      <c r="D784" s="296">
        <v>12500</v>
      </c>
      <c r="E784" s="298">
        <v>5</v>
      </c>
      <c r="F784" s="298" t="s">
        <v>6</v>
      </c>
      <c r="G784" s="296" t="s">
        <v>4302</v>
      </c>
      <c r="H784" s="296"/>
      <c r="I784" s="296" t="s">
        <v>6</v>
      </c>
    </row>
    <row r="785" spans="1:9" ht="15.75" hidden="1" x14ac:dyDescent="0.25">
      <c r="A785" s="293">
        <v>42866</v>
      </c>
      <c r="B785" s="294" t="s">
        <v>4020</v>
      </c>
      <c r="C785" s="294"/>
      <c r="D785" s="294">
        <v>20000</v>
      </c>
      <c r="E785" s="295">
        <v>5</v>
      </c>
      <c r="F785" s="295" t="s">
        <v>6</v>
      </c>
      <c r="G785" s="294" t="s">
        <v>1529</v>
      </c>
      <c r="H785" s="294"/>
      <c r="I785" s="294" t="s">
        <v>6</v>
      </c>
    </row>
    <row r="786" spans="1:9" ht="15.75" hidden="1" x14ac:dyDescent="0.25">
      <c r="A786" s="69">
        <v>42859</v>
      </c>
      <c r="B786" s="59" t="s">
        <v>4015</v>
      </c>
      <c r="C786" s="59"/>
      <c r="D786" s="59">
        <v>4500</v>
      </c>
      <c r="E786" s="68">
        <f>MONTH(A786)</f>
        <v>5</v>
      </c>
      <c r="F786" s="135" t="s">
        <v>1341</v>
      </c>
      <c r="G786" s="59" t="s">
        <v>4431</v>
      </c>
      <c r="H786" s="84" t="s">
        <v>4409</v>
      </c>
      <c r="I78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87" spans="1:9" ht="15.75" hidden="1" x14ac:dyDescent="0.25">
      <c r="A787" s="297">
        <v>42866</v>
      </c>
      <c r="B787" s="296" t="s">
        <v>4019</v>
      </c>
      <c r="C787" s="296"/>
      <c r="D787" s="296">
        <v>2000</v>
      </c>
      <c r="E787" s="298">
        <v>5</v>
      </c>
      <c r="F787" s="298" t="s">
        <v>6</v>
      </c>
      <c r="G787" s="296" t="s">
        <v>4183</v>
      </c>
      <c r="H787" s="296"/>
      <c r="I787" s="296" t="s">
        <v>6</v>
      </c>
    </row>
    <row r="788" spans="1:9" ht="15.75" hidden="1" x14ac:dyDescent="0.25">
      <c r="A788" s="293">
        <v>42866</v>
      </c>
      <c r="B788" s="267" t="s">
        <v>4027</v>
      </c>
      <c r="C788" s="294"/>
      <c r="D788" s="294">
        <v>1500</v>
      </c>
      <c r="E788" s="295">
        <v>5</v>
      </c>
      <c r="F788" s="295" t="s">
        <v>6</v>
      </c>
      <c r="G788" s="294" t="s">
        <v>4525</v>
      </c>
      <c r="H788" s="294"/>
      <c r="I788" s="294" t="s">
        <v>6</v>
      </c>
    </row>
    <row r="789" spans="1:9" ht="15.75" hidden="1" x14ac:dyDescent="0.25">
      <c r="A789" s="69">
        <v>42838</v>
      </c>
      <c r="B789" s="59" t="s">
        <v>4018</v>
      </c>
      <c r="C789" s="59"/>
      <c r="D789" s="59">
        <v>83000</v>
      </c>
      <c r="E789" s="68">
        <f>MONTH(A789)</f>
        <v>4</v>
      </c>
      <c r="F789" s="135" t="s">
        <v>2</v>
      </c>
      <c r="G789" s="59" t="s">
        <v>1016</v>
      </c>
      <c r="H789" s="84"/>
      <c r="I78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790" spans="1:9" ht="15.75" hidden="1" x14ac:dyDescent="0.25">
      <c r="A790" s="69">
        <v>42859</v>
      </c>
      <c r="B790" s="59" t="s">
        <v>4015</v>
      </c>
      <c r="C790" s="59"/>
      <c r="D790" s="59">
        <v>1500</v>
      </c>
      <c r="E790" s="68">
        <f>MONTH(A790)</f>
        <v>5</v>
      </c>
      <c r="F790" s="135" t="s">
        <v>1341</v>
      </c>
      <c r="G790" s="59" t="s">
        <v>3520</v>
      </c>
      <c r="H790" s="84" t="s">
        <v>4433</v>
      </c>
      <c r="I79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91" spans="1:9" ht="15.75" hidden="1" x14ac:dyDescent="0.25">
      <c r="A791" s="69">
        <v>42859</v>
      </c>
      <c r="B791" s="59" t="s">
        <v>4015</v>
      </c>
      <c r="C791" s="59"/>
      <c r="D791" s="59">
        <v>1200</v>
      </c>
      <c r="E791" s="68">
        <f>MONTH(A791)</f>
        <v>5</v>
      </c>
      <c r="F791" s="135" t="s">
        <v>1341</v>
      </c>
      <c r="G791" s="59" t="s">
        <v>56</v>
      </c>
      <c r="H791" s="84" t="s">
        <v>4399</v>
      </c>
      <c r="I79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92" spans="1:9" ht="15.75" hidden="1" x14ac:dyDescent="0.25">
      <c r="A792" s="69">
        <v>42860</v>
      </c>
      <c r="B792" s="59" t="s">
        <v>4013</v>
      </c>
      <c r="C792" s="59"/>
      <c r="D792" s="59">
        <v>2750</v>
      </c>
      <c r="E792" s="68">
        <f>MONTH(A792)</f>
        <v>5</v>
      </c>
      <c r="F792" s="68" t="str">
        <f>"Прео"</f>
        <v>Прео</v>
      </c>
      <c r="G792" s="59" t="s">
        <v>4537</v>
      </c>
      <c r="H792" s="59"/>
      <c r="I79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793" spans="1:9" ht="15.75" hidden="1" x14ac:dyDescent="0.25">
      <c r="A793" s="69">
        <v>42855</v>
      </c>
      <c r="B793" s="59" t="s">
        <v>4031</v>
      </c>
      <c r="C793" s="59"/>
      <c r="D793" s="59">
        <v>3500</v>
      </c>
      <c r="E793" s="68">
        <f>MONTH(A793)</f>
        <v>4</v>
      </c>
      <c r="F793" s="68" t="str">
        <f>"Прео"</f>
        <v>Прео</v>
      </c>
      <c r="G793" s="59" t="s">
        <v>4442</v>
      </c>
      <c r="H793" s="59"/>
      <c r="I79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794" spans="1:9" ht="15.75" hidden="1" x14ac:dyDescent="0.25">
      <c r="A794" s="297">
        <v>42866</v>
      </c>
      <c r="B794" s="267" t="s">
        <v>4027</v>
      </c>
      <c r="C794" s="296"/>
      <c r="D794" s="296">
        <v>1000</v>
      </c>
      <c r="E794" s="298">
        <v>5</v>
      </c>
      <c r="F794" s="298" t="s">
        <v>6</v>
      </c>
      <c r="G794" s="296" t="s">
        <v>3720</v>
      </c>
      <c r="H794" s="296"/>
      <c r="I794" s="296" t="s">
        <v>6</v>
      </c>
    </row>
    <row r="795" spans="1:9" ht="15.75" hidden="1" x14ac:dyDescent="0.25">
      <c r="A795" s="293">
        <v>42865</v>
      </c>
      <c r="B795" s="294" t="s">
        <v>4012</v>
      </c>
      <c r="C795" s="294"/>
      <c r="D795" s="294">
        <v>10000</v>
      </c>
      <c r="E795" s="295">
        <v>5</v>
      </c>
      <c r="F795" s="295" t="s">
        <v>6</v>
      </c>
      <c r="G795" s="294" t="s">
        <v>1529</v>
      </c>
      <c r="H795" s="294"/>
      <c r="I795" s="294" t="s">
        <v>6</v>
      </c>
    </row>
    <row r="796" spans="1:9" ht="15.75" hidden="1" x14ac:dyDescent="0.25">
      <c r="A796" s="69">
        <v>42858</v>
      </c>
      <c r="B796" s="59" t="s">
        <v>4015</v>
      </c>
      <c r="C796" s="59"/>
      <c r="D796" s="59">
        <v>4500</v>
      </c>
      <c r="E796" s="68">
        <f t="shared" ref="E796:E801" si="27">MONTH(A796)</f>
        <v>5</v>
      </c>
      <c r="F796" s="135" t="s">
        <v>1341</v>
      </c>
      <c r="G796" s="59" t="s">
        <v>3525</v>
      </c>
      <c r="H796" s="84" t="s">
        <v>3466</v>
      </c>
      <c r="I79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97" spans="1:9" ht="15.75" hidden="1" x14ac:dyDescent="0.25">
      <c r="A797" s="83">
        <v>42858</v>
      </c>
      <c r="B797" s="59" t="s">
        <v>4015</v>
      </c>
      <c r="C797" s="84"/>
      <c r="D797" s="84">
        <v>1200</v>
      </c>
      <c r="E797" s="135">
        <f t="shared" si="27"/>
        <v>5</v>
      </c>
      <c r="F797" s="135" t="s">
        <v>1341</v>
      </c>
      <c r="G797" s="84" t="s">
        <v>56</v>
      </c>
      <c r="H797" s="84" t="s">
        <v>4401</v>
      </c>
      <c r="I79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98" spans="1:9" ht="15.75" hidden="1" x14ac:dyDescent="0.25">
      <c r="A798" s="83">
        <v>42853</v>
      </c>
      <c r="B798" s="59" t="s">
        <v>4015</v>
      </c>
      <c r="C798" s="84"/>
      <c r="D798" s="84">
        <v>1500</v>
      </c>
      <c r="E798" s="135">
        <f t="shared" si="27"/>
        <v>4</v>
      </c>
      <c r="F798" s="135" t="s">
        <v>1341</v>
      </c>
      <c r="G798" s="84" t="s">
        <v>4431</v>
      </c>
      <c r="H798" s="84" t="s">
        <v>4410</v>
      </c>
      <c r="I79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799" spans="1:9" ht="15.75" hidden="1" x14ac:dyDescent="0.25">
      <c r="A799" s="83">
        <v>42852</v>
      </c>
      <c r="B799" s="59" t="s">
        <v>4015</v>
      </c>
      <c r="C799" s="84"/>
      <c r="D799" s="84">
        <v>4250</v>
      </c>
      <c r="E799" s="135">
        <f t="shared" si="27"/>
        <v>4</v>
      </c>
      <c r="F799" s="135" t="s">
        <v>1341</v>
      </c>
      <c r="G799" s="59" t="s">
        <v>4427</v>
      </c>
      <c r="H799" s="84" t="s">
        <v>4128</v>
      </c>
      <c r="I79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00" spans="1:9" ht="15.75" hidden="1" x14ac:dyDescent="0.25">
      <c r="A800" s="69">
        <v>42854</v>
      </c>
      <c r="B800" s="59" t="s">
        <v>4013</v>
      </c>
      <c r="C800" s="59"/>
      <c r="D800" s="59">
        <v>4000</v>
      </c>
      <c r="E800" s="68">
        <f t="shared" si="27"/>
        <v>4</v>
      </c>
      <c r="F800" s="68" t="str">
        <f>"Прео"</f>
        <v>Прео</v>
      </c>
      <c r="G800" s="59" t="s">
        <v>3580</v>
      </c>
      <c r="H800" s="59"/>
      <c r="I80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801" spans="1:9" ht="15.75" hidden="1" x14ac:dyDescent="0.25">
      <c r="A801" s="69">
        <v>42854</v>
      </c>
      <c r="B801" s="59" t="s">
        <v>4013</v>
      </c>
      <c r="C801" s="59"/>
      <c r="D801" s="59">
        <v>4000</v>
      </c>
      <c r="E801" s="68">
        <f t="shared" si="27"/>
        <v>4</v>
      </c>
      <c r="F801" s="68" t="str">
        <f>"Прео"</f>
        <v>Прео</v>
      </c>
      <c r="G801" s="59" t="s">
        <v>4090</v>
      </c>
      <c r="H801" s="59"/>
      <c r="I80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802" spans="1:9" ht="15.75" hidden="1" x14ac:dyDescent="0.25">
      <c r="A802" s="297">
        <v>42865</v>
      </c>
      <c r="B802" s="296" t="s">
        <v>4023</v>
      </c>
      <c r="C802" s="296"/>
      <c r="D802" s="296">
        <v>20000</v>
      </c>
      <c r="E802" s="298">
        <v>5</v>
      </c>
      <c r="F802" s="298" t="s">
        <v>6</v>
      </c>
      <c r="G802" s="296" t="s">
        <v>1529</v>
      </c>
      <c r="H802" s="296"/>
      <c r="I802" s="296" t="s">
        <v>6</v>
      </c>
    </row>
    <row r="803" spans="1:9" ht="15.75" hidden="1" x14ac:dyDescent="0.25">
      <c r="A803" s="293">
        <v>42865</v>
      </c>
      <c r="B803" s="294" t="s">
        <v>4027</v>
      </c>
      <c r="C803" s="294"/>
      <c r="D803" s="294">
        <v>3000</v>
      </c>
      <c r="E803" s="295">
        <v>5</v>
      </c>
      <c r="F803" s="295" t="s">
        <v>6</v>
      </c>
      <c r="G803" s="294" t="s">
        <v>4303</v>
      </c>
      <c r="H803" s="294"/>
      <c r="I803" s="294" t="s">
        <v>6</v>
      </c>
    </row>
    <row r="804" spans="1:9" ht="15.75" hidden="1" x14ac:dyDescent="0.25">
      <c r="A804" s="297">
        <v>42865</v>
      </c>
      <c r="B804" s="296" t="s">
        <v>4027</v>
      </c>
      <c r="C804" s="296"/>
      <c r="D804" s="296">
        <v>3000</v>
      </c>
      <c r="E804" s="298">
        <v>5</v>
      </c>
      <c r="F804" s="298" t="s">
        <v>6</v>
      </c>
      <c r="G804" s="296" t="s">
        <v>4304</v>
      </c>
      <c r="H804" s="296"/>
      <c r="I804" s="296" t="s">
        <v>6</v>
      </c>
    </row>
    <row r="805" spans="1:9" ht="15.75" hidden="1" x14ac:dyDescent="0.25">
      <c r="A805" s="293">
        <v>42865</v>
      </c>
      <c r="B805" s="294" t="s">
        <v>4027</v>
      </c>
      <c r="C805" s="294"/>
      <c r="D805" s="294">
        <v>3000</v>
      </c>
      <c r="E805" s="295">
        <v>5</v>
      </c>
      <c r="F805" s="295" t="s">
        <v>6</v>
      </c>
      <c r="G805" s="294" t="s">
        <v>4305</v>
      </c>
      <c r="H805" s="294"/>
      <c r="I805" s="294" t="s">
        <v>6</v>
      </c>
    </row>
    <row r="806" spans="1:9" ht="15.75" hidden="1" x14ac:dyDescent="0.25">
      <c r="A806" s="297">
        <v>42865</v>
      </c>
      <c r="B806" s="296" t="s">
        <v>4306</v>
      </c>
      <c r="C806" s="296"/>
      <c r="D806" s="296">
        <v>5000</v>
      </c>
      <c r="E806" s="298">
        <v>5</v>
      </c>
      <c r="F806" s="298" t="s">
        <v>6</v>
      </c>
      <c r="G806" s="296" t="s">
        <v>1529</v>
      </c>
      <c r="H806" s="296"/>
      <c r="I806" s="296" t="s">
        <v>6</v>
      </c>
    </row>
    <row r="807" spans="1:9" ht="15.75" hidden="1" x14ac:dyDescent="0.25">
      <c r="A807" s="293">
        <v>42859</v>
      </c>
      <c r="B807" s="294" t="s">
        <v>4022</v>
      </c>
      <c r="C807" s="294"/>
      <c r="D807" s="294">
        <v>7000</v>
      </c>
      <c r="E807" s="295">
        <v>5</v>
      </c>
      <c r="F807" s="295" t="s">
        <v>6</v>
      </c>
      <c r="G807" s="294" t="s">
        <v>4307</v>
      </c>
      <c r="H807" s="294"/>
      <c r="I807" s="294" t="s">
        <v>6</v>
      </c>
    </row>
    <row r="808" spans="1:9" ht="15.75" hidden="1" x14ac:dyDescent="0.25">
      <c r="A808" s="297">
        <v>42859</v>
      </c>
      <c r="B808" s="296" t="s">
        <v>4027</v>
      </c>
      <c r="C808" s="296"/>
      <c r="D808" s="296">
        <v>500</v>
      </c>
      <c r="E808" s="298">
        <v>5</v>
      </c>
      <c r="F808" s="298" t="s">
        <v>6</v>
      </c>
      <c r="G808" s="296" t="s">
        <v>3720</v>
      </c>
      <c r="H808" s="296"/>
      <c r="I808" s="296" t="s">
        <v>6</v>
      </c>
    </row>
    <row r="809" spans="1:9" ht="15.75" hidden="1" x14ac:dyDescent="0.25">
      <c r="A809" s="293">
        <v>42859</v>
      </c>
      <c r="B809" s="294" t="s">
        <v>4014</v>
      </c>
      <c r="C809" s="294"/>
      <c r="D809" s="294">
        <v>500</v>
      </c>
      <c r="E809" s="295">
        <v>5</v>
      </c>
      <c r="F809" s="295" t="s">
        <v>6</v>
      </c>
      <c r="G809" s="294" t="s">
        <v>4309</v>
      </c>
      <c r="H809" s="294"/>
      <c r="I809" s="294" t="s">
        <v>6</v>
      </c>
    </row>
    <row r="810" spans="1:9" ht="15.75" hidden="1" x14ac:dyDescent="0.25">
      <c r="A810" s="69">
        <v>42852</v>
      </c>
      <c r="B810" s="59" t="s">
        <v>4016</v>
      </c>
      <c r="C810" s="59"/>
      <c r="D810" s="59">
        <v>1000</v>
      </c>
      <c r="E810" s="68">
        <f>MONTH(A810)</f>
        <v>4</v>
      </c>
      <c r="F810" s="135" t="s">
        <v>1341</v>
      </c>
      <c r="G810" s="59" t="s">
        <v>4119</v>
      </c>
      <c r="H810" s="84" t="s">
        <v>4118</v>
      </c>
      <c r="I81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11" spans="1:9" ht="15.75" hidden="1" x14ac:dyDescent="0.25">
      <c r="A811" s="69">
        <v>42852</v>
      </c>
      <c r="B811" s="59" t="s">
        <v>4016</v>
      </c>
      <c r="C811" s="59"/>
      <c r="D811" s="59">
        <v>1000</v>
      </c>
      <c r="E811" s="68">
        <f>MONTH(A811)</f>
        <v>4</v>
      </c>
      <c r="F811" s="135" t="s">
        <v>1341</v>
      </c>
      <c r="G811" s="59" t="s">
        <v>4119</v>
      </c>
      <c r="H811" s="84" t="s">
        <v>4120</v>
      </c>
      <c r="I81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12" spans="1:9" ht="15.75" hidden="1" x14ac:dyDescent="0.25">
      <c r="A812" s="297">
        <v>42858</v>
      </c>
      <c r="B812" s="296" t="s">
        <v>4027</v>
      </c>
      <c r="C812" s="296"/>
      <c r="D812" s="296">
        <v>3800</v>
      </c>
      <c r="E812" s="298">
        <v>5</v>
      </c>
      <c r="F812" s="298" t="s">
        <v>6</v>
      </c>
      <c r="G812" s="296" t="s">
        <v>4310</v>
      </c>
      <c r="H812" s="296"/>
      <c r="I812" s="296" t="s">
        <v>6</v>
      </c>
    </row>
    <row r="813" spans="1:9" ht="15.75" hidden="1" x14ac:dyDescent="0.25">
      <c r="A813" s="293">
        <v>42858</v>
      </c>
      <c r="B813" s="294" t="s">
        <v>4027</v>
      </c>
      <c r="C813" s="294"/>
      <c r="D813" s="294">
        <v>3000</v>
      </c>
      <c r="E813" s="295">
        <v>5</v>
      </c>
      <c r="F813" s="295" t="s">
        <v>6</v>
      </c>
      <c r="G813" s="294" t="s">
        <v>3748</v>
      </c>
      <c r="H813" s="294"/>
      <c r="I813" s="294" t="s">
        <v>6</v>
      </c>
    </row>
    <row r="814" spans="1:9" ht="15.75" hidden="1" x14ac:dyDescent="0.25">
      <c r="A814" s="297">
        <v>42858</v>
      </c>
      <c r="B814" s="296" t="s">
        <v>4027</v>
      </c>
      <c r="C814" s="296"/>
      <c r="D814" s="296">
        <v>19900</v>
      </c>
      <c r="E814" s="298">
        <v>5</v>
      </c>
      <c r="F814" s="298" t="s">
        <v>6</v>
      </c>
      <c r="G814" s="296" t="s">
        <v>4307</v>
      </c>
      <c r="H814" s="296"/>
      <c r="I814" s="296" t="s">
        <v>6</v>
      </c>
    </row>
    <row r="815" spans="1:9" ht="15.75" hidden="1" x14ac:dyDescent="0.25">
      <c r="A815" s="69">
        <v>42854</v>
      </c>
      <c r="B815" s="59" t="s">
        <v>4013</v>
      </c>
      <c r="C815" s="59"/>
      <c r="D815" s="59">
        <v>3600</v>
      </c>
      <c r="E815" s="68">
        <f>MONTH(A815)</f>
        <v>4</v>
      </c>
      <c r="F815" s="68" t="str">
        <f>"Прео"</f>
        <v>Прео</v>
      </c>
      <c r="G815" s="59" t="s">
        <v>4091</v>
      </c>
      <c r="H815" s="59"/>
      <c r="I81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816" spans="1:9" ht="15.75" hidden="1" x14ac:dyDescent="0.25">
      <c r="A816" s="69">
        <v>42852</v>
      </c>
      <c r="B816" s="59" t="s">
        <v>4013</v>
      </c>
      <c r="C816" s="59"/>
      <c r="D816" s="59">
        <v>3400</v>
      </c>
      <c r="E816" s="68">
        <f>MONTH(A816)</f>
        <v>4</v>
      </c>
      <c r="F816" s="68" t="str">
        <f>"Прео"</f>
        <v>Прео</v>
      </c>
      <c r="G816" s="59" t="s">
        <v>4447</v>
      </c>
      <c r="H816" s="59"/>
      <c r="I81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817" spans="1:9" ht="15.75" hidden="1" x14ac:dyDescent="0.25">
      <c r="A817" s="69">
        <v>42851</v>
      </c>
      <c r="B817" s="59" t="s">
        <v>4015</v>
      </c>
      <c r="C817" s="59"/>
      <c r="D817" s="59">
        <v>2000</v>
      </c>
      <c r="E817" s="68">
        <f>MONTH(A817)</f>
        <v>4</v>
      </c>
      <c r="F817" s="135" t="s">
        <v>1341</v>
      </c>
      <c r="G817" s="59" t="s">
        <v>3406</v>
      </c>
      <c r="H817" s="84" t="s">
        <v>4429</v>
      </c>
      <c r="I81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18" spans="1:9" ht="15.75" hidden="1" x14ac:dyDescent="0.25">
      <c r="A818" s="293">
        <v>42858</v>
      </c>
      <c r="B818" s="294" t="s">
        <v>4027</v>
      </c>
      <c r="C818" s="294"/>
      <c r="D818" s="294">
        <v>4200</v>
      </c>
      <c r="E818" s="295">
        <v>5</v>
      </c>
      <c r="F818" s="295" t="s">
        <v>6</v>
      </c>
      <c r="G818" s="294" t="s">
        <v>4311</v>
      </c>
      <c r="H818" s="294"/>
      <c r="I818" s="294" t="s">
        <v>6</v>
      </c>
    </row>
    <row r="819" spans="1:9" ht="15.75" hidden="1" x14ac:dyDescent="0.25">
      <c r="A819" s="69">
        <v>42851</v>
      </c>
      <c r="B819" s="59" t="s">
        <v>4015</v>
      </c>
      <c r="C819" s="59"/>
      <c r="D819" s="59">
        <v>4500</v>
      </c>
      <c r="E819" s="68">
        <f>MONTH(A819)</f>
        <v>4</v>
      </c>
      <c r="F819" s="135" t="s">
        <v>1341</v>
      </c>
      <c r="G819" s="59" t="s">
        <v>4431</v>
      </c>
      <c r="H819" s="84" t="s">
        <v>4412</v>
      </c>
      <c r="I81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20" spans="1:9" ht="15.75" hidden="1" x14ac:dyDescent="0.25">
      <c r="A820" s="69">
        <v>42851</v>
      </c>
      <c r="B820" s="59" t="s">
        <v>4015</v>
      </c>
      <c r="C820" s="59"/>
      <c r="D820" s="59">
        <v>4500</v>
      </c>
      <c r="E820" s="68">
        <f>MONTH(A820)</f>
        <v>4</v>
      </c>
      <c r="F820" s="135" t="s">
        <v>1341</v>
      </c>
      <c r="G820" s="59" t="s">
        <v>3525</v>
      </c>
      <c r="H820" s="84" t="s">
        <v>2042</v>
      </c>
      <c r="I82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21" spans="1:9" ht="15.75" hidden="1" x14ac:dyDescent="0.25">
      <c r="A821" s="69">
        <v>42851</v>
      </c>
      <c r="B821" s="59" t="s">
        <v>4015</v>
      </c>
      <c r="C821" s="59"/>
      <c r="D821" s="59">
        <v>4250</v>
      </c>
      <c r="E821" s="68">
        <f>MONTH(A821)</f>
        <v>4</v>
      </c>
      <c r="F821" s="135" t="s">
        <v>1341</v>
      </c>
      <c r="G821" s="59" t="s">
        <v>3402</v>
      </c>
      <c r="H821" s="84" t="s">
        <v>3913</v>
      </c>
      <c r="I82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22" spans="1:9" ht="15.75" hidden="1" x14ac:dyDescent="0.25">
      <c r="A822" s="297">
        <v>42858</v>
      </c>
      <c r="B822" s="296" t="s">
        <v>4027</v>
      </c>
      <c r="C822" s="296"/>
      <c r="D822" s="296">
        <v>500</v>
      </c>
      <c r="E822" s="298">
        <v>5</v>
      </c>
      <c r="F822" s="298" t="s">
        <v>6</v>
      </c>
      <c r="G822" s="296" t="s">
        <v>3720</v>
      </c>
      <c r="H822" s="296"/>
      <c r="I822" s="296" t="s">
        <v>6</v>
      </c>
    </row>
    <row r="823" spans="1:9" ht="15.75" hidden="1" x14ac:dyDescent="0.25">
      <c r="A823" s="293">
        <v>42858</v>
      </c>
      <c r="B823" s="294" t="s">
        <v>4019</v>
      </c>
      <c r="C823" s="294"/>
      <c r="D823" s="294">
        <v>2000</v>
      </c>
      <c r="E823" s="295">
        <v>5</v>
      </c>
      <c r="F823" s="295" t="s">
        <v>6</v>
      </c>
      <c r="G823" s="294" t="s">
        <v>4312</v>
      </c>
      <c r="H823" s="294"/>
      <c r="I823" s="294" t="s">
        <v>6</v>
      </c>
    </row>
    <row r="824" spans="1:9" ht="15.75" hidden="1" x14ac:dyDescent="0.25">
      <c r="A824" s="69">
        <v>42850</v>
      </c>
      <c r="B824" s="59" t="s">
        <v>4016</v>
      </c>
      <c r="C824" s="59"/>
      <c r="D824" s="59">
        <v>9000</v>
      </c>
      <c r="E824" s="68">
        <f>MONTH(A824)</f>
        <v>4</v>
      </c>
      <c r="F824" s="135" t="s">
        <v>1341</v>
      </c>
      <c r="G824" s="59" t="s">
        <v>3411</v>
      </c>
      <c r="H824" s="221">
        <v>42826</v>
      </c>
      <c r="I82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25" spans="1:9" ht="15.75" hidden="1" x14ac:dyDescent="0.25">
      <c r="A825" s="69">
        <v>42847</v>
      </c>
      <c r="B825" s="59" t="s">
        <v>4015</v>
      </c>
      <c r="C825" s="59"/>
      <c r="D825" s="59">
        <v>6500</v>
      </c>
      <c r="E825" s="68">
        <f>MONTH(A825)</f>
        <v>4</v>
      </c>
      <c r="F825" s="135" t="s">
        <v>1341</v>
      </c>
      <c r="G825" s="59" t="s">
        <v>4434</v>
      </c>
      <c r="H825" s="84" t="s">
        <v>3070</v>
      </c>
      <c r="I82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26" spans="1:9" ht="15.75" hidden="1" x14ac:dyDescent="0.25">
      <c r="A826" s="69">
        <v>42852</v>
      </c>
      <c r="B826" s="59" t="s">
        <v>4013</v>
      </c>
      <c r="C826" s="59"/>
      <c r="D826" s="59">
        <v>2250</v>
      </c>
      <c r="E826" s="68">
        <f>MONTH(A826)</f>
        <v>4</v>
      </c>
      <c r="F826" s="68" t="str">
        <f>"Прео"</f>
        <v>Прео</v>
      </c>
      <c r="G826" s="59" t="s">
        <v>3566</v>
      </c>
      <c r="H826" s="59"/>
      <c r="I82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827" spans="1:9" ht="15.75" hidden="1" x14ac:dyDescent="0.25">
      <c r="A827" s="69">
        <v>42852</v>
      </c>
      <c r="B827" s="59" t="s">
        <v>4013</v>
      </c>
      <c r="C827" s="59"/>
      <c r="D827" s="59">
        <v>4100</v>
      </c>
      <c r="E827" s="68">
        <f>MONTH(A827)</f>
        <v>4</v>
      </c>
      <c r="F827" s="68" t="str">
        <f>"Прео"</f>
        <v>Прео</v>
      </c>
      <c r="G827" s="59" t="s">
        <v>4448</v>
      </c>
      <c r="H827" s="59"/>
      <c r="I82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828" spans="1:9" ht="15.75" hidden="1" x14ac:dyDescent="0.25">
      <c r="A828" s="297">
        <v>42858</v>
      </c>
      <c r="B828" s="296" t="s">
        <v>4027</v>
      </c>
      <c r="C828" s="296"/>
      <c r="D828" s="296">
        <v>1500</v>
      </c>
      <c r="E828" s="298">
        <v>5</v>
      </c>
      <c r="F828" s="298" t="s">
        <v>6</v>
      </c>
      <c r="G828" s="296" t="s">
        <v>4313</v>
      </c>
      <c r="H828" s="296"/>
      <c r="I828" s="296" t="s">
        <v>6</v>
      </c>
    </row>
    <row r="829" spans="1:9" ht="15.75" hidden="1" x14ac:dyDescent="0.25">
      <c r="A829" s="293">
        <v>42857</v>
      </c>
      <c r="B829" s="294" t="s">
        <v>4019</v>
      </c>
      <c r="C829" s="294"/>
      <c r="D829" s="294">
        <v>3100</v>
      </c>
      <c r="E829" s="295">
        <v>5</v>
      </c>
      <c r="F829" s="295" t="s">
        <v>6</v>
      </c>
      <c r="G829" s="294" t="s">
        <v>4182</v>
      </c>
      <c r="H829" s="294"/>
      <c r="I829" s="294" t="s">
        <v>6</v>
      </c>
    </row>
    <row r="830" spans="1:9" ht="15.75" hidden="1" x14ac:dyDescent="0.25">
      <c r="A830" s="297">
        <v>42857</v>
      </c>
      <c r="B830" s="296" t="s">
        <v>4019</v>
      </c>
      <c r="C830" s="296"/>
      <c r="D830" s="296">
        <v>3000</v>
      </c>
      <c r="E830" s="298">
        <v>5</v>
      </c>
      <c r="F830" s="298" t="s">
        <v>6</v>
      </c>
      <c r="G830" s="296" t="s">
        <v>4312</v>
      </c>
      <c r="H830" s="296"/>
      <c r="I830" s="296" t="s">
        <v>6</v>
      </c>
    </row>
    <row r="831" spans="1:9" ht="15.75" hidden="1" x14ac:dyDescent="0.25">
      <c r="A831" s="293">
        <v>42853</v>
      </c>
      <c r="B831" s="294" t="s">
        <v>4027</v>
      </c>
      <c r="C831" s="294"/>
      <c r="D831" s="294">
        <v>500</v>
      </c>
      <c r="E831" s="295">
        <v>4</v>
      </c>
      <c r="F831" s="295" t="s">
        <v>6</v>
      </c>
      <c r="G831" s="294" t="s">
        <v>3363</v>
      </c>
      <c r="H831" s="294"/>
      <c r="I831" s="294" t="s">
        <v>6</v>
      </c>
    </row>
    <row r="832" spans="1:9" ht="15.75" hidden="1" x14ac:dyDescent="0.25">
      <c r="A832" s="69">
        <v>42830</v>
      </c>
      <c r="B832" s="59" t="s">
        <v>4028</v>
      </c>
      <c r="C832" s="59"/>
      <c r="D832" s="59">
        <v>50000</v>
      </c>
      <c r="E832" s="68">
        <f t="shared" ref="E832:E846" si="28">MONTH(A832)</f>
        <v>4</v>
      </c>
      <c r="F832" s="135" t="s">
        <v>2</v>
      </c>
      <c r="G832" s="59" t="s">
        <v>1016</v>
      </c>
      <c r="H832" s="84"/>
      <c r="I83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833" spans="1:9" ht="15.75" hidden="1" x14ac:dyDescent="0.25">
      <c r="A833" s="69">
        <v>42846</v>
      </c>
      <c r="B833" s="59" t="s">
        <v>4015</v>
      </c>
      <c r="C833" s="59"/>
      <c r="D833" s="59">
        <v>3000</v>
      </c>
      <c r="E833" s="68">
        <f t="shared" si="28"/>
        <v>4</v>
      </c>
      <c r="F833" s="135" t="s">
        <v>1341</v>
      </c>
      <c r="G833" s="59" t="s">
        <v>3399</v>
      </c>
      <c r="H833" s="84" t="s">
        <v>4414</v>
      </c>
      <c r="I83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34" spans="1:9" ht="15.75" hidden="1" x14ac:dyDescent="0.25">
      <c r="A834" s="69">
        <v>42845</v>
      </c>
      <c r="B834" s="59" t="s">
        <v>4015</v>
      </c>
      <c r="C834" s="59"/>
      <c r="D834" s="59">
        <v>4250</v>
      </c>
      <c r="E834" s="68">
        <f t="shared" si="28"/>
        <v>4</v>
      </c>
      <c r="F834" s="135" t="s">
        <v>1341</v>
      </c>
      <c r="G834" s="59" t="s">
        <v>3402</v>
      </c>
      <c r="H834" s="84" t="s">
        <v>3627</v>
      </c>
      <c r="I83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35" spans="1:9" ht="15.75" hidden="1" x14ac:dyDescent="0.25">
      <c r="A835" s="69">
        <v>42845</v>
      </c>
      <c r="B835" s="59" t="s">
        <v>4015</v>
      </c>
      <c r="C835" s="59"/>
      <c r="D835" s="59">
        <v>4250</v>
      </c>
      <c r="E835" s="68">
        <f t="shared" si="28"/>
        <v>4</v>
      </c>
      <c r="F835" s="135" t="s">
        <v>1341</v>
      </c>
      <c r="G835" s="59" t="s">
        <v>3522</v>
      </c>
      <c r="H835" s="84" t="s">
        <v>3979</v>
      </c>
      <c r="I83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36" spans="1:9" ht="15.75" hidden="1" x14ac:dyDescent="0.25">
      <c r="A836" s="69">
        <v>42845</v>
      </c>
      <c r="B836" s="59" t="s">
        <v>4015</v>
      </c>
      <c r="C836" s="59"/>
      <c r="D836" s="59">
        <v>4000</v>
      </c>
      <c r="E836" s="68">
        <f t="shared" si="28"/>
        <v>4</v>
      </c>
      <c r="F836" s="135" t="s">
        <v>1341</v>
      </c>
      <c r="G836" s="59" t="s">
        <v>4135</v>
      </c>
      <c r="H836" s="84" t="s">
        <v>4118</v>
      </c>
      <c r="I83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37" spans="1:9" ht="15.75" hidden="1" x14ac:dyDescent="0.25">
      <c r="A837" s="69">
        <v>42845</v>
      </c>
      <c r="B837" s="59" t="s">
        <v>4015</v>
      </c>
      <c r="C837" s="59"/>
      <c r="D837" s="59">
        <v>4000</v>
      </c>
      <c r="E837" s="68">
        <f t="shared" si="28"/>
        <v>4</v>
      </c>
      <c r="F837" s="135" t="s">
        <v>1341</v>
      </c>
      <c r="G837" s="59" t="s">
        <v>4136</v>
      </c>
      <c r="H837" s="84" t="s">
        <v>4118</v>
      </c>
      <c r="I83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38" spans="1:9" ht="15.75" hidden="1" x14ac:dyDescent="0.25">
      <c r="A838" s="69">
        <v>42845</v>
      </c>
      <c r="B838" s="59" t="s">
        <v>4015</v>
      </c>
      <c r="C838" s="59"/>
      <c r="D838" s="59">
        <v>4500</v>
      </c>
      <c r="E838" s="68">
        <f t="shared" si="28"/>
        <v>4</v>
      </c>
      <c r="F838" s="135" t="s">
        <v>1341</v>
      </c>
      <c r="G838" s="59" t="s">
        <v>3525</v>
      </c>
      <c r="H838" s="84" t="s">
        <v>4137</v>
      </c>
      <c r="I83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39" spans="1:9" ht="15.75" hidden="1" x14ac:dyDescent="0.25">
      <c r="A839" s="69">
        <v>42843</v>
      </c>
      <c r="B839" s="59" t="s">
        <v>4015</v>
      </c>
      <c r="C839" s="59"/>
      <c r="D839" s="59">
        <v>3000</v>
      </c>
      <c r="E839" s="68">
        <f t="shared" si="28"/>
        <v>4</v>
      </c>
      <c r="F839" s="135" t="s">
        <v>1341</v>
      </c>
      <c r="G839" s="59" t="s">
        <v>3407</v>
      </c>
      <c r="H839" s="84" t="s">
        <v>3380</v>
      </c>
      <c r="I83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40" spans="1:9" ht="15.75" hidden="1" x14ac:dyDescent="0.25">
      <c r="A840" s="69">
        <v>42843</v>
      </c>
      <c r="B840" s="59" t="s">
        <v>4015</v>
      </c>
      <c r="C840" s="59"/>
      <c r="D840" s="59">
        <v>3000</v>
      </c>
      <c r="E840" s="68">
        <f t="shared" si="28"/>
        <v>4</v>
      </c>
      <c r="F840" s="135" t="s">
        <v>1341</v>
      </c>
      <c r="G840" s="59" t="s">
        <v>3407</v>
      </c>
      <c r="H840" s="84" t="s">
        <v>3511</v>
      </c>
      <c r="I84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41" spans="1:9" ht="15.75" hidden="1" x14ac:dyDescent="0.25">
      <c r="A841" s="69">
        <v>42850</v>
      </c>
      <c r="B841" s="59" t="s">
        <v>4449</v>
      </c>
      <c r="C841" s="59"/>
      <c r="D841" s="59">
        <v>36500</v>
      </c>
      <c r="E841" s="68">
        <f t="shared" si="28"/>
        <v>4</v>
      </c>
      <c r="F841" s="68" t="str">
        <f t="shared" ref="F841:F846" si="29">"Прео"</f>
        <v>Прео</v>
      </c>
      <c r="G841" s="59" t="s">
        <v>4450</v>
      </c>
      <c r="H841" s="59"/>
      <c r="I841" s="59" t="s">
        <v>3593</v>
      </c>
    </row>
    <row r="842" spans="1:9" ht="15.75" hidden="1" x14ac:dyDescent="0.25">
      <c r="A842" s="69">
        <v>42848</v>
      </c>
      <c r="B842" s="59" t="s">
        <v>4031</v>
      </c>
      <c r="C842" s="59"/>
      <c r="D842" s="59">
        <v>3500</v>
      </c>
      <c r="E842" s="68">
        <f t="shared" si="28"/>
        <v>4</v>
      </c>
      <c r="F842" s="68" t="str">
        <f t="shared" si="29"/>
        <v>Прео</v>
      </c>
      <c r="G842" s="59" t="s">
        <v>4451</v>
      </c>
      <c r="H842" s="59"/>
      <c r="I84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843" spans="1:9" ht="15.75" hidden="1" x14ac:dyDescent="0.25">
      <c r="A843" s="69">
        <v>42848</v>
      </c>
      <c r="B843" s="59" t="s">
        <v>4031</v>
      </c>
      <c r="C843" s="59"/>
      <c r="D843" s="59">
        <v>3500</v>
      </c>
      <c r="E843" s="68">
        <f t="shared" si="28"/>
        <v>4</v>
      </c>
      <c r="F843" s="68" t="str">
        <f t="shared" si="29"/>
        <v>Прео</v>
      </c>
      <c r="G843" s="59" t="s">
        <v>4451</v>
      </c>
      <c r="H843" s="59"/>
      <c r="I84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844" spans="1:9" ht="15.75" hidden="1" x14ac:dyDescent="0.25">
      <c r="A844" s="69">
        <v>42845</v>
      </c>
      <c r="B844" s="59" t="s">
        <v>4013</v>
      </c>
      <c r="C844" s="59"/>
      <c r="D844" s="59">
        <v>20000</v>
      </c>
      <c r="E844" s="68">
        <f t="shared" si="28"/>
        <v>4</v>
      </c>
      <c r="F844" s="68" t="str">
        <f t="shared" si="29"/>
        <v>Прео</v>
      </c>
      <c r="G844" s="59" t="s">
        <v>617</v>
      </c>
      <c r="H844" s="59"/>
      <c r="I84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845" spans="1:9" ht="15.75" hidden="1" x14ac:dyDescent="0.25">
      <c r="A845" s="69">
        <v>42845</v>
      </c>
      <c r="B845" s="59" t="s">
        <v>4013</v>
      </c>
      <c r="C845" s="59"/>
      <c r="D845" s="59">
        <v>4000</v>
      </c>
      <c r="E845" s="68">
        <f t="shared" si="28"/>
        <v>4</v>
      </c>
      <c r="F845" s="68" t="str">
        <f t="shared" si="29"/>
        <v>Прео</v>
      </c>
      <c r="G845" s="59" t="s">
        <v>4092</v>
      </c>
      <c r="H845" s="59"/>
      <c r="I84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846" spans="1:9" ht="15.75" hidden="1" x14ac:dyDescent="0.25">
      <c r="A846" s="69">
        <v>42845</v>
      </c>
      <c r="B846" s="59" t="s">
        <v>4013</v>
      </c>
      <c r="C846" s="59"/>
      <c r="D846" s="59">
        <v>2725</v>
      </c>
      <c r="E846" s="68">
        <f t="shared" si="28"/>
        <v>4</v>
      </c>
      <c r="F846" s="68" t="str">
        <f t="shared" si="29"/>
        <v>Прео</v>
      </c>
      <c r="G846" s="59" t="s">
        <v>4093</v>
      </c>
      <c r="H846" s="59"/>
      <c r="I84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847" spans="1:9" ht="15.75" hidden="1" x14ac:dyDescent="0.25">
      <c r="A847" s="297">
        <v>42853</v>
      </c>
      <c r="B847" s="296" t="s">
        <v>4014</v>
      </c>
      <c r="C847" s="296"/>
      <c r="D847" s="296">
        <v>1000</v>
      </c>
      <c r="E847" s="298">
        <v>4</v>
      </c>
      <c r="F847" s="298" t="s">
        <v>6</v>
      </c>
      <c r="G847" s="296" t="s">
        <v>4309</v>
      </c>
      <c r="H847" s="296"/>
      <c r="I847" s="296" t="s">
        <v>6</v>
      </c>
    </row>
    <row r="848" spans="1:9" ht="15.75" hidden="1" x14ac:dyDescent="0.25">
      <c r="A848" s="293">
        <v>42853</v>
      </c>
      <c r="B848" s="294" t="s">
        <v>4025</v>
      </c>
      <c r="C848" s="294"/>
      <c r="D848" s="294">
        <v>10000</v>
      </c>
      <c r="E848" s="295">
        <v>4</v>
      </c>
      <c r="F848" s="295" t="s">
        <v>6</v>
      </c>
      <c r="G848" s="294" t="s">
        <v>611</v>
      </c>
      <c r="H848" s="294"/>
      <c r="I848" s="294" t="s">
        <v>6</v>
      </c>
    </row>
    <row r="849" spans="1:9" ht="15.75" hidden="1" x14ac:dyDescent="0.25">
      <c r="A849" s="297">
        <v>42853</v>
      </c>
      <c r="B849" s="296" t="s">
        <v>4019</v>
      </c>
      <c r="C849" s="296"/>
      <c r="D849" s="296">
        <v>3500</v>
      </c>
      <c r="E849" s="298">
        <v>4</v>
      </c>
      <c r="F849" s="298" t="s">
        <v>6</v>
      </c>
      <c r="G849" s="296" t="s">
        <v>3703</v>
      </c>
      <c r="H849" s="296"/>
      <c r="I849" s="296" t="s">
        <v>6</v>
      </c>
    </row>
    <row r="850" spans="1:9" ht="15.75" hidden="1" x14ac:dyDescent="0.25">
      <c r="A850" s="293">
        <v>42853</v>
      </c>
      <c r="B850" s="294" t="s">
        <v>4023</v>
      </c>
      <c r="C850" s="294"/>
      <c r="D850" s="294">
        <v>35000</v>
      </c>
      <c r="E850" s="295">
        <v>4</v>
      </c>
      <c r="F850" s="295" t="s">
        <v>6</v>
      </c>
      <c r="G850" s="294" t="s">
        <v>1529</v>
      </c>
      <c r="H850" s="294"/>
      <c r="I850" s="294" t="s">
        <v>6</v>
      </c>
    </row>
    <row r="851" spans="1:9" ht="15.75" hidden="1" x14ac:dyDescent="0.25">
      <c r="A851" s="297">
        <v>42853</v>
      </c>
      <c r="B851" s="296" t="s">
        <v>4023</v>
      </c>
      <c r="C851" s="296"/>
      <c r="D851" s="296">
        <v>3500</v>
      </c>
      <c r="E851" s="298">
        <v>4</v>
      </c>
      <c r="F851" s="298" t="s">
        <v>6</v>
      </c>
      <c r="G851" s="296" t="s">
        <v>3310</v>
      </c>
      <c r="H851" s="296"/>
      <c r="I851" s="296" t="s">
        <v>6</v>
      </c>
    </row>
    <row r="852" spans="1:9" ht="15.75" hidden="1" x14ac:dyDescent="0.25">
      <c r="A852" s="69">
        <v>42843</v>
      </c>
      <c r="B852" s="59" t="s">
        <v>4015</v>
      </c>
      <c r="C852" s="59"/>
      <c r="D852" s="59">
        <v>3000</v>
      </c>
      <c r="E852" s="68">
        <f>MONTH(A852)</f>
        <v>4</v>
      </c>
      <c r="F852" s="135" t="s">
        <v>1341</v>
      </c>
      <c r="G852" s="59" t="s">
        <v>3407</v>
      </c>
      <c r="H852" s="84" t="s">
        <v>3376</v>
      </c>
      <c r="I85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53" spans="1:9" ht="15.75" hidden="1" x14ac:dyDescent="0.25">
      <c r="A853" s="83">
        <v>42843</v>
      </c>
      <c r="B853" s="84" t="s">
        <v>4016</v>
      </c>
      <c r="C853" s="84"/>
      <c r="D853" s="84">
        <v>1000</v>
      </c>
      <c r="E853" s="135">
        <f>MONTH(A853)</f>
        <v>4</v>
      </c>
      <c r="F853" s="135" t="s">
        <v>1341</v>
      </c>
      <c r="G853" s="84" t="s">
        <v>4121</v>
      </c>
      <c r="H853" s="84" t="s">
        <v>4120</v>
      </c>
      <c r="I85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54" spans="1:9" ht="15.75" hidden="1" x14ac:dyDescent="0.25">
      <c r="A854" s="83">
        <v>42839</v>
      </c>
      <c r="B854" s="84" t="s">
        <v>4015</v>
      </c>
      <c r="C854" s="84"/>
      <c r="D854" s="84">
        <v>4250</v>
      </c>
      <c r="E854" s="135">
        <f>MONTH(A854)</f>
        <v>4</v>
      </c>
      <c r="F854" s="135" t="s">
        <v>1341</v>
      </c>
      <c r="G854" s="84" t="s">
        <v>3402</v>
      </c>
      <c r="H854" s="84" t="s">
        <v>4118</v>
      </c>
      <c r="I85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55" spans="1:9" ht="15.75" hidden="1" x14ac:dyDescent="0.25">
      <c r="A855" s="293">
        <v>42852</v>
      </c>
      <c r="B855" s="294" t="s">
        <v>4020</v>
      </c>
      <c r="C855" s="294"/>
      <c r="D855" s="294">
        <v>30000</v>
      </c>
      <c r="E855" s="295">
        <v>4</v>
      </c>
      <c r="F855" s="295" t="s">
        <v>6</v>
      </c>
      <c r="G855" s="294" t="s">
        <v>1529</v>
      </c>
      <c r="H855" s="294"/>
      <c r="I855" s="294" t="s">
        <v>6</v>
      </c>
    </row>
    <row r="856" spans="1:9" ht="15.75" hidden="1" x14ac:dyDescent="0.25">
      <c r="A856" s="297">
        <v>42852</v>
      </c>
      <c r="B856" s="296" t="s">
        <v>4306</v>
      </c>
      <c r="C856" s="296"/>
      <c r="D856" s="296">
        <v>9000</v>
      </c>
      <c r="E856" s="298">
        <v>4</v>
      </c>
      <c r="F856" s="298" t="s">
        <v>6</v>
      </c>
      <c r="G856" s="296" t="s">
        <v>1529</v>
      </c>
      <c r="H856" s="296"/>
      <c r="I856" s="296" t="s">
        <v>6</v>
      </c>
    </row>
    <row r="857" spans="1:9" ht="15.75" hidden="1" x14ac:dyDescent="0.25">
      <c r="A857" s="293">
        <v>42852</v>
      </c>
      <c r="B857" s="267" t="s">
        <v>4027</v>
      </c>
      <c r="C857" s="294"/>
      <c r="D857" s="294">
        <v>1000</v>
      </c>
      <c r="E857" s="295">
        <v>4</v>
      </c>
      <c r="F857" s="295" t="s">
        <v>6</v>
      </c>
      <c r="G857" s="294" t="s">
        <v>3720</v>
      </c>
      <c r="H857" s="294"/>
      <c r="I857" s="294" t="s">
        <v>6</v>
      </c>
    </row>
    <row r="858" spans="1:9" ht="15.75" hidden="1" x14ac:dyDescent="0.25">
      <c r="A858" s="69">
        <v>42838</v>
      </c>
      <c r="B858" s="59" t="s">
        <v>4013</v>
      </c>
      <c r="C858" s="59"/>
      <c r="D858" s="59">
        <v>1875</v>
      </c>
      <c r="E858" s="68">
        <f t="shared" ref="E858:E865" si="30">MONTH(A858)</f>
        <v>4</v>
      </c>
      <c r="F858" s="68" t="str">
        <f>"Прео"</f>
        <v>Прео</v>
      </c>
      <c r="G858" s="59" t="s">
        <v>4094</v>
      </c>
      <c r="H858" s="59"/>
      <c r="I85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859" spans="1:9" ht="15.75" hidden="1" x14ac:dyDescent="0.25">
      <c r="A859" s="69">
        <v>42838</v>
      </c>
      <c r="B859" s="84" t="s">
        <v>4015</v>
      </c>
      <c r="C859" s="59"/>
      <c r="D859" s="59">
        <v>1000</v>
      </c>
      <c r="E859" s="68">
        <f t="shared" si="30"/>
        <v>4</v>
      </c>
      <c r="F859" s="135" t="s">
        <v>1341</v>
      </c>
      <c r="G859" s="59" t="s">
        <v>4123</v>
      </c>
      <c r="H859" s="84" t="s">
        <v>4120</v>
      </c>
      <c r="I85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60" spans="1:9" ht="15.75" hidden="1" x14ac:dyDescent="0.25">
      <c r="A860" s="69">
        <v>42838</v>
      </c>
      <c r="B860" s="84" t="s">
        <v>4015</v>
      </c>
      <c r="C860" s="59"/>
      <c r="D860" s="59">
        <v>4250</v>
      </c>
      <c r="E860" s="68">
        <f t="shared" si="30"/>
        <v>4</v>
      </c>
      <c r="F860" s="135" t="s">
        <v>1341</v>
      </c>
      <c r="G860" s="59" t="s">
        <v>3522</v>
      </c>
      <c r="H860" s="84" t="s">
        <v>4118</v>
      </c>
      <c r="I86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61" spans="1:9" ht="15.75" hidden="1" x14ac:dyDescent="0.25">
      <c r="A861" s="83">
        <v>42837</v>
      </c>
      <c r="B861" s="84" t="s">
        <v>4015</v>
      </c>
      <c r="C861" s="84"/>
      <c r="D861" s="84">
        <v>4250</v>
      </c>
      <c r="E861" s="135">
        <f t="shared" si="30"/>
        <v>4</v>
      </c>
      <c r="F861" s="135" t="s">
        <v>1341</v>
      </c>
      <c r="G861" s="84" t="s">
        <v>3525</v>
      </c>
      <c r="H861" s="84" t="s">
        <v>4118</v>
      </c>
      <c r="I86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62" spans="1:9" ht="15.75" hidden="1" x14ac:dyDescent="0.25">
      <c r="A862" s="69">
        <v>42837</v>
      </c>
      <c r="B862" s="84" t="s">
        <v>4015</v>
      </c>
      <c r="C862" s="59"/>
      <c r="D862" s="59">
        <v>1200</v>
      </c>
      <c r="E862" s="68">
        <f t="shared" si="30"/>
        <v>4</v>
      </c>
      <c r="F862" s="135" t="s">
        <v>1341</v>
      </c>
      <c r="G862" s="59" t="s">
        <v>56</v>
      </c>
      <c r="H862" s="84" t="s">
        <v>3501</v>
      </c>
      <c r="I86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63" spans="1:9" ht="15.75" hidden="1" x14ac:dyDescent="0.25">
      <c r="A863" s="69">
        <v>42838</v>
      </c>
      <c r="B863" s="59" t="s">
        <v>4013</v>
      </c>
      <c r="C863" s="59"/>
      <c r="D863" s="59">
        <v>2125</v>
      </c>
      <c r="E863" s="68">
        <f t="shared" si="30"/>
        <v>4</v>
      </c>
      <c r="F863" s="68" t="str">
        <f>"Прео"</f>
        <v>Прео</v>
      </c>
      <c r="G863" s="59" t="s">
        <v>4095</v>
      </c>
      <c r="H863" s="59"/>
      <c r="I86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864" spans="1:9" ht="15.75" hidden="1" x14ac:dyDescent="0.25">
      <c r="A864" s="69">
        <v>42837</v>
      </c>
      <c r="B864" s="59" t="s">
        <v>4013</v>
      </c>
      <c r="C864" s="59"/>
      <c r="D864" s="59">
        <v>4100</v>
      </c>
      <c r="E864" s="68">
        <f t="shared" si="30"/>
        <v>4</v>
      </c>
      <c r="F864" s="68" t="str">
        <f>"Прео"</f>
        <v>Прео</v>
      </c>
      <c r="G864" s="59" t="s">
        <v>4096</v>
      </c>
      <c r="H864" s="59"/>
      <c r="I86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865" spans="1:9" ht="15.75" hidden="1" x14ac:dyDescent="0.25">
      <c r="A865" s="69">
        <v>42837</v>
      </c>
      <c r="B865" s="59" t="s">
        <v>4013</v>
      </c>
      <c r="C865" s="59"/>
      <c r="D865" s="59">
        <v>4100</v>
      </c>
      <c r="E865" s="68">
        <f t="shared" si="30"/>
        <v>4</v>
      </c>
      <c r="F865" s="68" t="str">
        <f>"Прео"</f>
        <v>Прео</v>
      </c>
      <c r="G865" s="59" t="s">
        <v>4097</v>
      </c>
      <c r="H865" s="59"/>
      <c r="I86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866" spans="1:9" ht="15.75" hidden="1" x14ac:dyDescent="0.25">
      <c r="A866" s="297">
        <v>42851</v>
      </c>
      <c r="B866" s="296" t="s">
        <v>4024</v>
      </c>
      <c r="C866" s="296"/>
      <c r="D866" s="296">
        <v>24270</v>
      </c>
      <c r="E866" s="298">
        <v>4</v>
      </c>
      <c r="F866" s="298" t="s">
        <v>6</v>
      </c>
      <c r="G866" s="296" t="s">
        <v>4314</v>
      </c>
      <c r="H866" s="296"/>
      <c r="I866" s="296" t="s">
        <v>6</v>
      </c>
    </row>
    <row r="867" spans="1:9" ht="15.75" hidden="1" x14ac:dyDescent="0.25">
      <c r="A867" s="293">
        <v>42851</v>
      </c>
      <c r="B867" s="294" t="s">
        <v>4308</v>
      </c>
      <c r="C867" s="294"/>
      <c r="D867" s="294">
        <v>1000</v>
      </c>
      <c r="E867" s="295">
        <v>4</v>
      </c>
      <c r="F867" s="295" t="s">
        <v>6</v>
      </c>
      <c r="G867" s="294" t="s">
        <v>4309</v>
      </c>
      <c r="H867" s="294"/>
      <c r="I867" s="294" t="s">
        <v>6</v>
      </c>
    </row>
    <row r="868" spans="1:9" ht="15.75" hidden="1" x14ac:dyDescent="0.25">
      <c r="A868" s="297">
        <v>42851</v>
      </c>
      <c r="B868" s="296" t="s">
        <v>4019</v>
      </c>
      <c r="C868" s="296"/>
      <c r="D868" s="296">
        <v>2500</v>
      </c>
      <c r="E868" s="298">
        <v>4</v>
      </c>
      <c r="F868" s="298" t="s">
        <v>6</v>
      </c>
      <c r="G868" s="296" t="s">
        <v>4315</v>
      </c>
      <c r="H868" s="296"/>
      <c r="I868" s="296" t="s">
        <v>6</v>
      </c>
    </row>
    <row r="869" spans="1:9" ht="15.75" hidden="1" x14ac:dyDescent="0.25">
      <c r="A869" s="293">
        <v>42850</v>
      </c>
      <c r="B869" s="294" t="s">
        <v>4012</v>
      </c>
      <c r="C869" s="294"/>
      <c r="D869" s="294">
        <v>10000</v>
      </c>
      <c r="E869" s="295">
        <v>4</v>
      </c>
      <c r="F869" s="295" t="s">
        <v>6</v>
      </c>
      <c r="G869" s="294" t="s">
        <v>1529</v>
      </c>
      <c r="H869" s="294"/>
      <c r="I869" s="294" t="s">
        <v>6</v>
      </c>
    </row>
    <row r="870" spans="1:9" ht="15.75" hidden="1" x14ac:dyDescent="0.25">
      <c r="A870" s="69">
        <v>42822</v>
      </c>
      <c r="B870" s="59" t="s">
        <v>3910</v>
      </c>
      <c r="C870" s="59"/>
      <c r="D870" s="59">
        <v>22000</v>
      </c>
      <c r="E870" s="68">
        <f>MONTH(A870)</f>
        <v>3</v>
      </c>
      <c r="F870" s="68" t="s">
        <v>2</v>
      </c>
      <c r="G870" s="59" t="s">
        <v>3911</v>
      </c>
      <c r="H870" s="59"/>
      <c r="I87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871" spans="1:9" ht="15.75" hidden="1" x14ac:dyDescent="0.25">
      <c r="A871" s="297">
        <v>42849</v>
      </c>
      <c r="B871" s="296" t="s">
        <v>4012</v>
      </c>
      <c r="C871" s="296"/>
      <c r="D871" s="296">
        <v>1580</v>
      </c>
      <c r="E871" s="298">
        <v>4</v>
      </c>
      <c r="F871" s="298" t="s">
        <v>6</v>
      </c>
      <c r="G871" s="296" t="s">
        <v>4316</v>
      </c>
      <c r="H871" s="296"/>
      <c r="I871" s="296" t="s">
        <v>6</v>
      </c>
    </row>
    <row r="872" spans="1:9" ht="15.75" hidden="1" x14ac:dyDescent="0.25">
      <c r="A872" s="293">
        <v>42849</v>
      </c>
      <c r="B872" s="294" t="s">
        <v>4017</v>
      </c>
      <c r="C872" s="294"/>
      <c r="D872" s="294">
        <v>12500</v>
      </c>
      <c r="E872" s="295">
        <v>4</v>
      </c>
      <c r="F872" s="295" t="s">
        <v>6</v>
      </c>
      <c r="G872" s="294" t="s">
        <v>4317</v>
      </c>
      <c r="H872" s="294"/>
      <c r="I872" s="294" t="s">
        <v>6</v>
      </c>
    </row>
    <row r="873" spans="1:9" ht="15.75" hidden="1" x14ac:dyDescent="0.25">
      <c r="A873" s="297">
        <v>42849</v>
      </c>
      <c r="B873" s="296" t="s">
        <v>4023</v>
      </c>
      <c r="C873" s="296"/>
      <c r="D873" s="296">
        <v>1560</v>
      </c>
      <c r="E873" s="298">
        <v>4</v>
      </c>
      <c r="F873" s="298" t="s">
        <v>6</v>
      </c>
      <c r="G873" s="296" t="s">
        <v>4318</v>
      </c>
      <c r="H873" s="296"/>
      <c r="I873" s="296" t="s">
        <v>6</v>
      </c>
    </row>
    <row r="874" spans="1:9" ht="15.75" hidden="1" x14ac:dyDescent="0.25">
      <c r="A874" s="293">
        <v>42849</v>
      </c>
      <c r="B874" s="294" t="s">
        <v>4027</v>
      </c>
      <c r="C874" s="294"/>
      <c r="D874" s="294">
        <v>500</v>
      </c>
      <c r="E874" s="295">
        <v>4</v>
      </c>
      <c r="F874" s="295" t="s">
        <v>6</v>
      </c>
      <c r="G874" s="294" t="s">
        <v>3363</v>
      </c>
      <c r="H874" s="294"/>
      <c r="I874" s="294" t="s">
        <v>6</v>
      </c>
    </row>
    <row r="875" spans="1:9" ht="15.75" hidden="1" x14ac:dyDescent="0.25">
      <c r="A875" s="297">
        <v>42848</v>
      </c>
      <c r="B875" s="296" t="s">
        <v>4019</v>
      </c>
      <c r="C875" s="296"/>
      <c r="D875" s="296">
        <v>2500</v>
      </c>
      <c r="E875" s="298">
        <v>4</v>
      </c>
      <c r="F875" s="298" t="s">
        <v>6</v>
      </c>
      <c r="G875" s="296" t="s">
        <v>4319</v>
      </c>
      <c r="H875" s="296"/>
      <c r="I875" s="296" t="s">
        <v>6</v>
      </c>
    </row>
    <row r="876" spans="1:9" ht="15.75" hidden="1" x14ac:dyDescent="0.25">
      <c r="A876" s="293">
        <v>42848</v>
      </c>
      <c r="B876" s="294" t="s">
        <v>4021</v>
      </c>
      <c r="C876" s="294"/>
      <c r="D876" s="294">
        <v>2750</v>
      </c>
      <c r="E876" s="295">
        <v>4</v>
      </c>
      <c r="F876" s="295" t="s">
        <v>6</v>
      </c>
      <c r="G876" s="294" t="s">
        <v>4320</v>
      </c>
      <c r="H876" s="294"/>
      <c r="I876" s="294" t="s">
        <v>6</v>
      </c>
    </row>
    <row r="877" spans="1:9" ht="15.75" hidden="1" x14ac:dyDescent="0.25">
      <c r="A877" s="297">
        <v>42845</v>
      </c>
      <c r="B877" s="296" t="s">
        <v>4027</v>
      </c>
      <c r="C877" s="296"/>
      <c r="D877" s="296">
        <v>500</v>
      </c>
      <c r="E877" s="298">
        <v>4</v>
      </c>
      <c r="F877" s="298" t="s">
        <v>6</v>
      </c>
      <c r="G877" s="296" t="s">
        <v>3363</v>
      </c>
      <c r="H877" s="296"/>
      <c r="I877" s="296" t="s">
        <v>6</v>
      </c>
    </row>
    <row r="878" spans="1:9" ht="15.75" hidden="1" x14ac:dyDescent="0.25">
      <c r="A878" s="293">
        <v>42845</v>
      </c>
      <c r="B878" s="294" t="s">
        <v>4027</v>
      </c>
      <c r="C878" s="294"/>
      <c r="D878" s="294">
        <v>1250</v>
      </c>
      <c r="E878" s="295">
        <v>4</v>
      </c>
      <c r="F878" s="295" t="s">
        <v>6</v>
      </c>
      <c r="G878" s="294" t="s">
        <v>3720</v>
      </c>
      <c r="H878" s="294"/>
      <c r="I878" s="294" t="s">
        <v>6</v>
      </c>
    </row>
    <row r="879" spans="1:9" ht="15.75" hidden="1" x14ac:dyDescent="0.25">
      <c r="A879" s="297">
        <v>42845</v>
      </c>
      <c r="B879" s="296" t="s">
        <v>4027</v>
      </c>
      <c r="C879" s="296"/>
      <c r="D879" s="296">
        <v>250</v>
      </c>
      <c r="E879" s="298">
        <v>4</v>
      </c>
      <c r="F879" s="298" t="s">
        <v>6</v>
      </c>
      <c r="G879" s="296" t="s">
        <v>2949</v>
      </c>
      <c r="H879" s="296"/>
      <c r="I879" s="296" t="s">
        <v>6</v>
      </c>
    </row>
    <row r="880" spans="1:9" ht="15.75" hidden="1" x14ac:dyDescent="0.25">
      <c r="A880" s="293">
        <v>42845</v>
      </c>
      <c r="B880" s="294" t="s">
        <v>4017</v>
      </c>
      <c r="C880" s="294"/>
      <c r="D880" s="294">
        <v>1600</v>
      </c>
      <c r="E880" s="295">
        <v>4</v>
      </c>
      <c r="F880" s="295" t="s">
        <v>6</v>
      </c>
      <c r="G880" s="294" t="s">
        <v>4321</v>
      </c>
      <c r="H880" s="294"/>
      <c r="I880" s="294" t="s">
        <v>6</v>
      </c>
    </row>
    <row r="881" spans="1:9" ht="15.75" hidden="1" x14ac:dyDescent="0.25">
      <c r="A881" s="297">
        <v>42845</v>
      </c>
      <c r="B881" s="296" t="s">
        <v>4017</v>
      </c>
      <c r="C881" s="296"/>
      <c r="D881" s="296">
        <v>1600</v>
      </c>
      <c r="E881" s="298">
        <v>4</v>
      </c>
      <c r="F881" s="298" t="s">
        <v>6</v>
      </c>
      <c r="G881" s="296" t="s">
        <v>4322</v>
      </c>
      <c r="H881" s="296"/>
      <c r="I881" s="296" t="s">
        <v>6</v>
      </c>
    </row>
    <row r="882" spans="1:9" ht="15.75" hidden="1" x14ac:dyDescent="0.25">
      <c r="A882" s="293">
        <v>42845</v>
      </c>
      <c r="B882" s="294" t="s">
        <v>4019</v>
      </c>
      <c r="C882" s="294"/>
      <c r="D882" s="294">
        <v>3500</v>
      </c>
      <c r="E882" s="295">
        <v>4</v>
      </c>
      <c r="F882" s="295" t="s">
        <v>6</v>
      </c>
      <c r="G882" s="294" t="s">
        <v>3738</v>
      </c>
      <c r="H882" s="294"/>
      <c r="I882" s="294" t="s">
        <v>6</v>
      </c>
    </row>
    <row r="883" spans="1:9" ht="15.75" hidden="1" x14ac:dyDescent="0.25">
      <c r="A883" s="297">
        <v>42845</v>
      </c>
      <c r="B883" s="296" t="s">
        <v>4023</v>
      </c>
      <c r="C883" s="296"/>
      <c r="D883" s="296">
        <v>1500</v>
      </c>
      <c r="E883" s="298">
        <v>4</v>
      </c>
      <c r="F883" s="298" t="s">
        <v>6</v>
      </c>
      <c r="G883" s="296" t="s">
        <v>3729</v>
      </c>
      <c r="H883" s="296"/>
      <c r="I883" s="296" t="s">
        <v>6</v>
      </c>
    </row>
    <row r="884" spans="1:9" ht="15.75" hidden="1" x14ac:dyDescent="0.25">
      <c r="A884" s="293">
        <v>42844</v>
      </c>
      <c r="B884" s="294" t="s">
        <v>4014</v>
      </c>
      <c r="C884" s="294"/>
      <c r="D884" s="294">
        <v>7625</v>
      </c>
      <c r="E884" s="295">
        <v>4</v>
      </c>
      <c r="F884" s="295" t="s">
        <v>6</v>
      </c>
      <c r="G884" s="294" t="s">
        <v>4323</v>
      </c>
      <c r="H884" s="294"/>
      <c r="I884" s="294" t="s">
        <v>6</v>
      </c>
    </row>
    <row r="885" spans="1:9" ht="15.75" hidden="1" x14ac:dyDescent="0.25">
      <c r="A885" s="297">
        <v>42844</v>
      </c>
      <c r="B885" s="296" t="s">
        <v>4027</v>
      </c>
      <c r="C885" s="296"/>
      <c r="D885" s="296">
        <v>500</v>
      </c>
      <c r="E885" s="298">
        <v>4</v>
      </c>
      <c r="F885" s="298" t="s">
        <v>6</v>
      </c>
      <c r="G885" s="296" t="s">
        <v>2949</v>
      </c>
      <c r="H885" s="296"/>
      <c r="I885" s="296" t="s">
        <v>6</v>
      </c>
    </row>
    <row r="886" spans="1:9" ht="15.75" hidden="1" x14ac:dyDescent="0.25">
      <c r="A886" s="293">
        <v>42844</v>
      </c>
      <c r="B886" s="294" t="s">
        <v>4027</v>
      </c>
      <c r="C886" s="294"/>
      <c r="D886" s="294">
        <v>250</v>
      </c>
      <c r="E886" s="295">
        <v>4</v>
      </c>
      <c r="F886" s="295" t="s">
        <v>6</v>
      </c>
      <c r="G886" s="294" t="s">
        <v>3363</v>
      </c>
      <c r="H886" s="294"/>
      <c r="I886" s="294" t="s">
        <v>6</v>
      </c>
    </row>
    <row r="887" spans="1:9" ht="15.75" hidden="1" x14ac:dyDescent="0.25">
      <c r="A887" s="297">
        <v>42844</v>
      </c>
      <c r="B887" s="296" t="s">
        <v>4019</v>
      </c>
      <c r="C887" s="296"/>
      <c r="D887" s="296">
        <v>3000</v>
      </c>
      <c r="E887" s="298">
        <v>4</v>
      </c>
      <c r="F887" s="298" t="s">
        <v>6</v>
      </c>
      <c r="G887" s="296" t="s">
        <v>4324</v>
      </c>
      <c r="H887" s="296"/>
      <c r="I887" s="296" t="s">
        <v>6</v>
      </c>
    </row>
    <row r="888" spans="1:9" ht="15.75" hidden="1" x14ac:dyDescent="0.25">
      <c r="A888" s="69">
        <v>42837</v>
      </c>
      <c r="B888" s="84" t="s">
        <v>4015</v>
      </c>
      <c r="C888" s="59"/>
      <c r="D888" s="59">
        <v>1200</v>
      </c>
      <c r="E888" s="68">
        <f>MONTH(A888)</f>
        <v>4</v>
      </c>
      <c r="F888" s="135" t="s">
        <v>1341</v>
      </c>
      <c r="G888" s="59" t="s">
        <v>56</v>
      </c>
      <c r="H888" s="84" t="s">
        <v>2356</v>
      </c>
      <c r="I88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89" spans="1:9" ht="15.75" hidden="1" x14ac:dyDescent="0.25">
      <c r="A889" s="69">
        <v>42837</v>
      </c>
      <c r="B889" s="84" t="s">
        <v>4015</v>
      </c>
      <c r="C889" s="59"/>
      <c r="D889" s="59">
        <v>1200</v>
      </c>
      <c r="E889" s="68">
        <f>MONTH(A889)</f>
        <v>4</v>
      </c>
      <c r="F889" s="135" t="s">
        <v>1341</v>
      </c>
      <c r="G889" s="59" t="s">
        <v>56</v>
      </c>
      <c r="H889" s="84" t="s">
        <v>2042</v>
      </c>
      <c r="I88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90" spans="1:9" ht="15.75" hidden="1" x14ac:dyDescent="0.25">
      <c r="A890" s="69">
        <v>42835</v>
      </c>
      <c r="B890" s="59" t="s">
        <v>4016</v>
      </c>
      <c r="C890" s="59"/>
      <c r="D890" s="59">
        <v>9000</v>
      </c>
      <c r="E890" s="68">
        <f>MONTH(A890)</f>
        <v>4</v>
      </c>
      <c r="F890" s="135" t="s">
        <v>1341</v>
      </c>
      <c r="G890" s="59" t="s">
        <v>664</v>
      </c>
      <c r="H890" s="221">
        <v>42795</v>
      </c>
      <c r="I89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91" spans="1:9" ht="15.75" hidden="1" x14ac:dyDescent="0.25">
      <c r="A891" s="293">
        <v>42843</v>
      </c>
      <c r="B891" s="294" t="s">
        <v>4022</v>
      </c>
      <c r="C891" s="294"/>
      <c r="D891" s="294">
        <v>1280</v>
      </c>
      <c r="E891" s="295">
        <v>4</v>
      </c>
      <c r="F891" s="295" t="s">
        <v>6</v>
      </c>
      <c r="G891" s="294" t="s">
        <v>4325</v>
      </c>
      <c r="H891" s="294"/>
      <c r="I891" s="294" t="s">
        <v>6</v>
      </c>
    </row>
    <row r="892" spans="1:9" ht="15.75" hidden="1" x14ac:dyDescent="0.25">
      <c r="A892" s="297">
        <v>42843</v>
      </c>
      <c r="B892" s="296" t="s">
        <v>4022</v>
      </c>
      <c r="C892" s="296"/>
      <c r="D892" s="296">
        <v>480</v>
      </c>
      <c r="E892" s="298">
        <v>4</v>
      </c>
      <c r="F892" s="298" t="s">
        <v>6</v>
      </c>
      <c r="G892" s="296" t="s">
        <v>4326</v>
      </c>
      <c r="H892" s="296"/>
      <c r="I892" s="296" t="s">
        <v>6</v>
      </c>
    </row>
    <row r="893" spans="1:9" ht="15.75" hidden="1" x14ac:dyDescent="0.25">
      <c r="A893" s="293">
        <v>42843</v>
      </c>
      <c r="B893" s="294" t="s">
        <v>4022</v>
      </c>
      <c r="C893" s="294"/>
      <c r="D893" s="294">
        <v>1000</v>
      </c>
      <c r="E893" s="295">
        <v>4</v>
      </c>
      <c r="F893" s="295" t="s">
        <v>6</v>
      </c>
      <c r="G893" s="294" t="s">
        <v>4327</v>
      </c>
      <c r="H893" s="294"/>
      <c r="I893" s="294" t="s">
        <v>6</v>
      </c>
    </row>
    <row r="894" spans="1:9" ht="15.75" hidden="1" x14ac:dyDescent="0.25">
      <c r="A894" s="297">
        <v>42843</v>
      </c>
      <c r="B894" s="296" t="s">
        <v>4022</v>
      </c>
      <c r="C894" s="296"/>
      <c r="D894" s="296">
        <v>5750</v>
      </c>
      <c r="E894" s="298">
        <v>4</v>
      </c>
      <c r="F894" s="298" t="s">
        <v>6</v>
      </c>
      <c r="G894" s="296" t="s">
        <v>4328</v>
      </c>
      <c r="H894" s="296"/>
      <c r="I894" s="296" t="s">
        <v>6</v>
      </c>
    </row>
    <row r="895" spans="1:9" ht="15.75" hidden="1" x14ac:dyDescent="0.25">
      <c r="A895" s="293">
        <v>42843</v>
      </c>
      <c r="B895" s="294" t="s">
        <v>4027</v>
      </c>
      <c r="C895" s="294"/>
      <c r="D895" s="294">
        <v>3000</v>
      </c>
      <c r="E895" s="295">
        <v>4</v>
      </c>
      <c r="F895" s="295" t="s">
        <v>6</v>
      </c>
      <c r="G895" s="294" t="s">
        <v>4329</v>
      </c>
      <c r="H895" s="294"/>
      <c r="I895" s="294" t="s">
        <v>6</v>
      </c>
    </row>
    <row r="896" spans="1:9" ht="15.75" hidden="1" x14ac:dyDescent="0.25">
      <c r="A896" s="69">
        <v>42835</v>
      </c>
      <c r="B896" s="59" t="s">
        <v>4015</v>
      </c>
      <c r="C896" s="59"/>
      <c r="D896" s="59">
        <v>2100</v>
      </c>
      <c r="E896" s="68">
        <f>MONTH(A896)</f>
        <v>4</v>
      </c>
      <c r="F896" s="135" t="s">
        <v>1341</v>
      </c>
      <c r="G896" s="59" t="s">
        <v>4138</v>
      </c>
      <c r="H896" s="59" t="s">
        <v>4139</v>
      </c>
      <c r="I89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97" spans="1:9" ht="15.75" hidden="1" x14ac:dyDescent="0.25">
      <c r="A897" s="69">
        <v>42833</v>
      </c>
      <c r="B897" s="59" t="s">
        <v>4015</v>
      </c>
      <c r="C897" s="59"/>
      <c r="D897" s="59">
        <v>500</v>
      </c>
      <c r="E897" s="68">
        <f>MONTH(A897)</f>
        <v>4</v>
      </c>
      <c r="F897" s="135" t="s">
        <v>1341</v>
      </c>
      <c r="G897" s="59" t="s">
        <v>3520</v>
      </c>
      <c r="H897" s="84" t="s">
        <v>4115</v>
      </c>
      <c r="I89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898" spans="1:9" ht="15.75" hidden="1" x14ac:dyDescent="0.25">
      <c r="A898" s="297">
        <v>42843</v>
      </c>
      <c r="B898" s="296" t="s">
        <v>4027</v>
      </c>
      <c r="C898" s="296"/>
      <c r="D898" s="296">
        <v>1500</v>
      </c>
      <c r="E898" s="298">
        <v>4</v>
      </c>
      <c r="F898" s="298" t="s">
        <v>6</v>
      </c>
      <c r="G898" s="296" t="s">
        <v>3363</v>
      </c>
      <c r="H898" s="296"/>
      <c r="I898" s="296" t="s">
        <v>6</v>
      </c>
    </row>
    <row r="899" spans="1:9" ht="15.75" hidden="1" x14ac:dyDescent="0.25">
      <c r="A899" s="293">
        <v>42842</v>
      </c>
      <c r="B899" s="294" t="s">
        <v>4190</v>
      </c>
      <c r="C899" s="294"/>
      <c r="D899" s="294">
        <v>3500</v>
      </c>
      <c r="E899" s="295">
        <v>4</v>
      </c>
      <c r="F899" s="295" t="s">
        <v>6</v>
      </c>
      <c r="G899" s="294" t="s">
        <v>4330</v>
      </c>
      <c r="H899" s="294"/>
      <c r="I899" s="294" t="s">
        <v>6</v>
      </c>
    </row>
    <row r="900" spans="1:9" ht="15.75" hidden="1" x14ac:dyDescent="0.25">
      <c r="A900" s="297">
        <v>42841</v>
      </c>
      <c r="B900" s="296" t="s">
        <v>4027</v>
      </c>
      <c r="C900" s="296"/>
      <c r="D900" s="296">
        <v>25748</v>
      </c>
      <c r="E900" s="298">
        <v>4</v>
      </c>
      <c r="F900" s="298" t="s">
        <v>6</v>
      </c>
      <c r="G900" s="296" t="s">
        <v>4331</v>
      </c>
      <c r="H900" s="296"/>
      <c r="I900" s="296" t="s">
        <v>6</v>
      </c>
    </row>
    <row r="901" spans="1:9" ht="15.75" hidden="1" x14ac:dyDescent="0.25">
      <c r="A901" s="293">
        <v>42841</v>
      </c>
      <c r="B901" s="294" t="s">
        <v>4027</v>
      </c>
      <c r="C901" s="294"/>
      <c r="D901" s="294">
        <v>4000</v>
      </c>
      <c r="E901" s="295">
        <v>4</v>
      </c>
      <c r="F901" s="295" t="s">
        <v>6</v>
      </c>
      <c r="G901" s="294" t="s">
        <v>2385</v>
      </c>
      <c r="H901" s="294"/>
      <c r="I901" s="294" t="s">
        <v>6</v>
      </c>
    </row>
    <row r="902" spans="1:9" ht="15.75" hidden="1" x14ac:dyDescent="0.25">
      <c r="A902" s="297">
        <v>42841</v>
      </c>
      <c r="B902" s="296" t="s">
        <v>4019</v>
      </c>
      <c r="C902" s="296"/>
      <c r="D902" s="296">
        <v>3000</v>
      </c>
      <c r="E902" s="298">
        <v>4</v>
      </c>
      <c r="F902" s="298" t="s">
        <v>6</v>
      </c>
      <c r="G902" s="296" t="s">
        <v>3948</v>
      </c>
      <c r="H902" s="296"/>
      <c r="I902" s="296" t="s">
        <v>6</v>
      </c>
    </row>
    <row r="903" spans="1:9" ht="15.75" hidden="1" x14ac:dyDescent="0.25">
      <c r="A903" s="293">
        <v>42841</v>
      </c>
      <c r="B903" s="294" t="s">
        <v>4019</v>
      </c>
      <c r="C903" s="294"/>
      <c r="D903" s="294">
        <v>2500</v>
      </c>
      <c r="E903" s="295">
        <v>4</v>
      </c>
      <c r="F903" s="295" t="s">
        <v>6</v>
      </c>
      <c r="G903" s="294" t="s">
        <v>4332</v>
      </c>
      <c r="H903" s="294"/>
      <c r="I903" s="294" t="s">
        <v>6</v>
      </c>
    </row>
    <row r="904" spans="1:9" ht="15.75" hidden="1" x14ac:dyDescent="0.25">
      <c r="A904" s="69">
        <v>42814</v>
      </c>
      <c r="B904" s="59" t="s">
        <v>4018</v>
      </c>
      <c r="C904" s="59"/>
      <c r="D904" s="59">
        <v>15000</v>
      </c>
      <c r="E904" s="68">
        <f>MONTH(A904)</f>
        <v>3</v>
      </c>
      <c r="F904" s="135" t="s">
        <v>2</v>
      </c>
      <c r="G904" s="59" t="s">
        <v>3588</v>
      </c>
      <c r="H904" s="221"/>
      <c r="I90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905" spans="1:9" ht="15.75" hidden="1" x14ac:dyDescent="0.25">
      <c r="A905" s="297">
        <v>42839</v>
      </c>
      <c r="B905" s="296" t="s">
        <v>4024</v>
      </c>
      <c r="C905" s="296"/>
      <c r="D905" s="296">
        <v>22425</v>
      </c>
      <c r="E905" s="298">
        <v>4</v>
      </c>
      <c r="F905" s="298" t="s">
        <v>6</v>
      </c>
      <c r="G905" s="296" t="s">
        <v>4333</v>
      </c>
      <c r="H905" s="296"/>
      <c r="I905" s="296" t="s">
        <v>6</v>
      </c>
    </row>
    <row r="906" spans="1:9" ht="15.75" hidden="1" x14ac:dyDescent="0.25">
      <c r="A906" s="293">
        <v>42839</v>
      </c>
      <c r="B906" s="294" t="s">
        <v>4019</v>
      </c>
      <c r="C906" s="294"/>
      <c r="D906" s="294">
        <v>2500</v>
      </c>
      <c r="E906" s="295">
        <v>4</v>
      </c>
      <c r="F906" s="295" t="s">
        <v>6</v>
      </c>
      <c r="G906" s="294" t="s">
        <v>3308</v>
      </c>
      <c r="H906" s="294"/>
      <c r="I906" s="294" t="s">
        <v>6</v>
      </c>
    </row>
    <row r="907" spans="1:9" ht="15.75" hidden="1" x14ac:dyDescent="0.25">
      <c r="A907" s="297">
        <v>42838</v>
      </c>
      <c r="B907" s="296" t="s">
        <v>4019</v>
      </c>
      <c r="C907" s="296"/>
      <c r="D907" s="296">
        <v>1500</v>
      </c>
      <c r="E907" s="298">
        <v>4</v>
      </c>
      <c r="F907" s="298" t="s">
        <v>6</v>
      </c>
      <c r="G907" s="296" t="s">
        <v>2949</v>
      </c>
      <c r="H907" s="296"/>
      <c r="I907" s="296" t="s">
        <v>6</v>
      </c>
    </row>
    <row r="908" spans="1:9" ht="15.75" hidden="1" x14ac:dyDescent="0.25">
      <c r="A908" s="293">
        <v>42838</v>
      </c>
      <c r="B908" s="294" t="s">
        <v>4027</v>
      </c>
      <c r="C908" s="294"/>
      <c r="D908" s="294">
        <v>1500</v>
      </c>
      <c r="E908" s="295">
        <v>4</v>
      </c>
      <c r="F908" s="295" t="s">
        <v>6</v>
      </c>
      <c r="G908" s="294" t="s">
        <v>3720</v>
      </c>
      <c r="H908" s="294"/>
      <c r="I908" s="294" t="s">
        <v>6</v>
      </c>
    </row>
    <row r="909" spans="1:9" ht="15.75" hidden="1" x14ac:dyDescent="0.25">
      <c r="A909" s="297">
        <v>42837</v>
      </c>
      <c r="B909" s="296" t="s">
        <v>4019</v>
      </c>
      <c r="C909" s="296"/>
      <c r="D909" s="296">
        <v>3500</v>
      </c>
      <c r="E909" s="298">
        <v>4</v>
      </c>
      <c r="F909" s="298" t="s">
        <v>6</v>
      </c>
      <c r="G909" s="296" t="s">
        <v>4180</v>
      </c>
      <c r="H909" s="296"/>
      <c r="I909" s="296" t="s">
        <v>6</v>
      </c>
    </row>
    <row r="910" spans="1:9" ht="15.75" hidden="1" x14ac:dyDescent="0.25">
      <c r="A910" s="293">
        <v>42836</v>
      </c>
      <c r="B910" s="294" t="s">
        <v>4027</v>
      </c>
      <c r="C910" s="294"/>
      <c r="D910" s="294">
        <v>4000</v>
      </c>
      <c r="E910" s="295">
        <v>4</v>
      </c>
      <c r="F910" s="295" t="s">
        <v>6</v>
      </c>
      <c r="G910" s="294" t="s">
        <v>4181</v>
      </c>
      <c r="H910" s="294"/>
      <c r="I910" s="294" t="s">
        <v>6</v>
      </c>
    </row>
    <row r="911" spans="1:9" ht="15.75" hidden="1" x14ac:dyDescent="0.25">
      <c r="A911" s="297">
        <v>42836</v>
      </c>
      <c r="B911" s="296" t="s">
        <v>4019</v>
      </c>
      <c r="C911" s="296"/>
      <c r="D911" s="296">
        <v>3500</v>
      </c>
      <c r="E911" s="298">
        <v>4</v>
      </c>
      <c r="F911" s="298" t="s">
        <v>6</v>
      </c>
      <c r="G911" s="296" t="s">
        <v>4182</v>
      </c>
      <c r="H911" s="296"/>
      <c r="I911" s="296" t="s">
        <v>6</v>
      </c>
    </row>
    <row r="912" spans="1:9" ht="15.75" hidden="1" x14ac:dyDescent="0.25">
      <c r="A912" s="293">
        <v>42836</v>
      </c>
      <c r="B912" s="294" t="s">
        <v>4019</v>
      </c>
      <c r="C912" s="294"/>
      <c r="D912" s="294">
        <v>3500</v>
      </c>
      <c r="E912" s="295">
        <v>4</v>
      </c>
      <c r="F912" s="295" t="s">
        <v>6</v>
      </c>
      <c r="G912" s="294" t="s">
        <v>4183</v>
      </c>
      <c r="H912" s="294"/>
      <c r="I912" s="294" t="s">
        <v>6</v>
      </c>
    </row>
    <row r="913" spans="1:9" ht="15.75" hidden="1" x14ac:dyDescent="0.25">
      <c r="A913" s="297">
        <v>42836</v>
      </c>
      <c r="B913" s="296" t="s">
        <v>4019</v>
      </c>
      <c r="C913" s="296"/>
      <c r="D913" s="296">
        <v>3500</v>
      </c>
      <c r="E913" s="298">
        <v>4</v>
      </c>
      <c r="F913" s="298" t="s">
        <v>6</v>
      </c>
      <c r="G913" s="296" t="s">
        <v>4184</v>
      </c>
      <c r="H913" s="296"/>
      <c r="I913" s="296" t="s">
        <v>6</v>
      </c>
    </row>
    <row r="914" spans="1:9" ht="15.75" hidden="1" x14ac:dyDescent="0.25">
      <c r="A914" s="69">
        <v>42832</v>
      </c>
      <c r="B914" s="59" t="s">
        <v>4015</v>
      </c>
      <c r="C914" s="59"/>
      <c r="D914" s="59">
        <v>1000</v>
      </c>
      <c r="E914" s="68">
        <f>MONTH(A914)</f>
        <v>4</v>
      </c>
      <c r="F914" s="135" t="s">
        <v>1341</v>
      </c>
      <c r="G914" s="59" t="s">
        <v>3524</v>
      </c>
      <c r="H914" s="84" t="s">
        <v>4140</v>
      </c>
      <c r="I91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15" spans="1:9" ht="15.75" hidden="1" x14ac:dyDescent="0.25">
      <c r="A915" s="69">
        <v>42832</v>
      </c>
      <c r="B915" s="59" t="s">
        <v>4015</v>
      </c>
      <c r="C915" s="59"/>
      <c r="D915" s="59">
        <v>4250</v>
      </c>
      <c r="E915" s="68">
        <f>MONTH(A915)</f>
        <v>4</v>
      </c>
      <c r="F915" s="135" t="s">
        <v>1341</v>
      </c>
      <c r="G915" s="59" t="s">
        <v>3402</v>
      </c>
      <c r="H915" s="84" t="s">
        <v>3509</v>
      </c>
      <c r="I91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16" spans="1:9" ht="15.75" hidden="1" x14ac:dyDescent="0.25">
      <c r="A916" s="83">
        <v>42832</v>
      </c>
      <c r="B916" s="59" t="s">
        <v>4015</v>
      </c>
      <c r="C916" s="84"/>
      <c r="D916" s="84">
        <v>4250</v>
      </c>
      <c r="E916" s="135">
        <f>MONTH(A916)</f>
        <v>4</v>
      </c>
      <c r="F916" s="135" t="s">
        <v>1341</v>
      </c>
      <c r="G916" s="84" t="s">
        <v>3398</v>
      </c>
      <c r="H916" s="84" t="s">
        <v>4118</v>
      </c>
      <c r="I91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17" spans="1:9" ht="15.75" hidden="1" x14ac:dyDescent="0.25">
      <c r="A917" s="69">
        <v>42831</v>
      </c>
      <c r="B917" s="59" t="s">
        <v>4015</v>
      </c>
      <c r="C917" s="59"/>
      <c r="D917" s="84">
        <v>4250</v>
      </c>
      <c r="E917" s="68">
        <f>MONTH(A917)</f>
        <v>4</v>
      </c>
      <c r="F917" s="135" t="s">
        <v>1341</v>
      </c>
      <c r="G917" s="59" t="s">
        <v>3525</v>
      </c>
      <c r="H917" s="84" t="s">
        <v>4126</v>
      </c>
      <c r="I91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18" spans="1:9" ht="15.75" hidden="1" x14ac:dyDescent="0.25">
      <c r="A918" s="69">
        <v>42831</v>
      </c>
      <c r="B918" s="59" t="s">
        <v>4015</v>
      </c>
      <c r="C918" s="59"/>
      <c r="D918" s="59">
        <v>1200</v>
      </c>
      <c r="E918" s="68">
        <f>MONTH(A918)</f>
        <v>4</v>
      </c>
      <c r="F918" s="135" t="s">
        <v>1341</v>
      </c>
      <c r="G918" s="59" t="s">
        <v>56</v>
      </c>
      <c r="H918" s="84" t="s">
        <v>1668</v>
      </c>
      <c r="I91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19" spans="1:9" ht="15.75" hidden="1" x14ac:dyDescent="0.25">
      <c r="A919" s="293">
        <v>42836</v>
      </c>
      <c r="B919" s="294" t="s">
        <v>4019</v>
      </c>
      <c r="C919" s="294"/>
      <c r="D919" s="294">
        <v>1500</v>
      </c>
      <c r="E919" s="295">
        <v>4</v>
      </c>
      <c r="F919" s="295" t="s">
        <v>6</v>
      </c>
      <c r="G919" s="294" t="s">
        <v>2385</v>
      </c>
      <c r="H919" s="294"/>
      <c r="I919" s="294" t="s">
        <v>6</v>
      </c>
    </row>
    <row r="920" spans="1:9" ht="15.75" hidden="1" x14ac:dyDescent="0.25">
      <c r="A920" s="297">
        <v>42836</v>
      </c>
      <c r="B920" s="296" t="s">
        <v>4027</v>
      </c>
      <c r="C920" s="296"/>
      <c r="D920" s="296">
        <v>1500</v>
      </c>
      <c r="E920" s="298">
        <v>4</v>
      </c>
      <c r="F920" s="298" t="s">
        <v>6</v>
      </c>
      <c r="G920" s="296" t="s">
        <v>3719</v>
      </c>
      <c r="H920" s="296"/>
      <c r="I920" s="296" t="s">
        <v>6</v>
      </c>
    </row>
    <row r="921" spans="1:9" ht="15.75" hidden="1" x14ac:dyDescent="0.25">
      <c r="A921" s="293">
        <v>42836</v>
      </c>
      <c r="B921" s="294" t="s">
        <v>4019</v>
      </c>
      <c r="C921" s="294"/>
      <c r="D921" s="294">
        <v>1000</v>
      </c>
      <c r="E921" s="295">
        <v>4</v>
      </c>
      <c r="F921" s="295" t="s">
        <v>6</v>
      </c>
      <c r="G921" s="294" t="s">
        <v>4185</v>
      </c>
      <c r="H921" s="294"/>
      <c r="I921" s="294" t="s">
        <v>6</v>
      </c>
    </row>
    <row r="922" spans="1:9" ht="15.75" hidden="1" x14ac:dyDescent="0.25">
      <c r="A922" s="297">
        <v>42835</v>
      </c>
      <c r="B922" s="296" t="s">
        <v>4012</v>
      </c>
      <c r="C922" s="296"/>
      <c r="D922" s="296">
        <v>10000</v>
      </c>
      <c r="E922" s="298">
        <v>4</v>
      </c>
      <c r="F922" s="298" t="s">
        <v>6</v>
      </c>
      <c r="G922" s="296" t="s">
        <v>611</v>
      </c>
      <c r="H922" s="296"/>
      <c r="I922" s="296" t="s">
        <v>6</v>
      </c>
    </row>
    <row r="923" spans="1:9" ht="15.75" hidden="1" x14ac:dyDescent="0.25">
      <c r="A923" s="293">
        <v>42835</v>
      </c>
      <c r="B923" s="294" t="s">
        <v>4019</v>
      </c>
      <c r="C923" s="294"/>
      <c r="D923" s="294">
        <v>3500</v>
      </c>
      <c r="E923" s="295">
        <v>4</v>
      </c>
      <c r="F923" s="295" t="s">
        <v>6</v>
      </c>
      <c r="G923" s="294" t="s">
        <v>4186</v>
      </c>
      <c r="H923" s="294"/>
      <c r="I923" s="294" t="s">
        <v>6</v>
      </c>
    </row>
    <row r="924" spans="1:9" ht="15.75" hidden="1" x14ac:dyDescent="0.25">
      <c r="A924" s="297">
        <v>42835</v>
      </c>
      <c r="B924" s="296" t="s">
        <v>4023</v>
      </c>
      <c r="C924" s="296"/>
      <c r="D924" s="296">
        <v>20000</v>
      </c>
      <c r="E924" s="298">
        <v>4</v>
      </c>
      <c r="F924" s="298" t="s">
        <v>6</v>
      </c>
      <c r="G924" s="296" t="s">
        <v>611</v>
      </c>
      <c r="H924" s="296"/>
      <c r="I924" s="296" t="s">
        <v>6</v>
      </c>
    </row>
    <row r="925" spans="1:9" ht="15.75" hidden="1" x14ac:dyDescent="0.25">
      <c r="A925" s="293">
        <v>42833</v>
      </c>
      <c r="B925" s="294" t="s">
        <v>4020</v>
      </c>
      <c r="C925" s="294"/>
      <c r="D925" s="294">
        <v>20000</v>
      </c>
      <c r="E925" s="295">
        <v>4</v>
      </c>
      <c r="F925" s="295" t="s">
        <v>6</v>
      </c>
      <c r="G925" s="294" t="s">
        <v>611</v>
      </c>
      <c r="H925" s="294"/>
      <c r="I925" s="294" t="s">
        <v>6</v>
      </c>
    </row>
    <row r="926" spans="1:9" ht="15.75" hidden="1" x14ac:dyDescent="0.25">
      <c r="A926" s="297">
        <v>42832</v>
      </c>
      <c r="B926" s="296" t="s">
        <v>4014</v>
      </c>
      <c r="C926" s="296"/>
      <c r="D926" s="296">
        <v>11284</v>
      </c>
      <c r="E926" s="298">
        <v>4</v>
      </c>
      <c r="F926" s="298" t="s">
        <v>6</v>
      </c>
      <c r="G926" s="296" t="s">
        <v>4187</v>
      </c>
      <c r="H926" s="296"/>
      <c r="I926" s="296" t="s">
        <v>6</v>
      </c>
    </row>
    <row r="927" spans="1:9" ht="15.75" hidden="1" x14ac:dyDescent="0.25">
      <c r="A927" s="293">
        <v>42832</v>
      </c>
      <c r="B927" s="294" t="s">
        <v>4023</v>
      </c>
      <c r="C927" s="294"/>
      <c r="D927" s="294">
        <v>3500</v>
      </c>
      <c r="E927" s="295">
        <v>4</v>
      </c>
      <c r="F927" s="295" t="s">
        <v>6</v>
      </c>
      <c r="G927" s="294" t="s">
        <v>3729</v>
      </c>
      <c r="H927" s="294"/>
      <c r="I927" s="294" t="s">
        <v>6</v>
      </c>
    </row>
    <row r="928" spans="1:9" ht="15.75" hidden="1" x14ac:dyDescent="0.25">
      <c r="A928" s="297">
        <v>42831</v>
      </c>
      <c r="B928" s="296" t="s">
        <v>4022</v>
      </c>
      <c r="C928" s="296"/>
      <c r="D928" s="296">
        <v>1300</v>
      </c>
      <c r="E928" s="298">
        <v>4</v>
      </c>
      <c r="F928" s="298" t="s">
        <v>6</v>
      </c>
      <c r="G928" s="296" t="s">
        <v>4188</v>
      </c>
      <c r="H928" s="296"/>
      <c r="I928" s="296" t="s">
        <v>6</v>
      </c>
    </row>
    <row r="929" spans="1:9" ht="15.75" hidden="1" x14ac:dyDescent="0.25">
      <c r="A929" s="293">
        <v>42831</v>
      </c>
      <c r="B929" s="294" t="s">
        <v>4019</v>
      </c>
      <c r="C929" s="294"/>
      <c r="D929" s="294">
        <v>3500</v>
      </c>
      <c r="E929" s="295">
        <v>4</v>
      </c>
      <c r="F929" s="295" t="s">
        <v>6</v>
      </c>
      <c r="G929" s="294" t="s">
        <v>4189</v>
      </c>
      <c r="H929" s="294"/>
      <c r="I929" s="294" t="s">
        <v>6</v>
      </c>
    </row>
    <row r="930" spans="1:9" ht="15.75" hidden="1" x14ac:dyDescent="0.25">
      <c r="A930" s="297">
        <v>42831</v>
      </c>
      <c r="B930" s="296" t="s">
        <v>4019</v>
      </c>
      <c r="C930" s="296"/>
      <c r="D930" s="296">
        <v>3500</v>
      </c>
      <c r="E930" s="298">
        <v>4</v>
      </c>
      <c r="F930" s="298" t="s">
        <v>6</v>
      </c>
      <c r="G930" s="296" t="s">
        <v>3710</v>
      </c>
      <c r="H930" s="296"/>
      <c r="I930" s="296" t="s">
        <v>6</v>
      </c>
    </row>
    <row r="931" spans="1:9" ht="15.75" hidden="1" x14ac:dyDescent="0.25">
      <c r="A931" s="293">
        <v>42831</v>
      </c>
      <c r="B931" s="294" t="s">
        <v>4190</v>
      </c>
      <c r="C931" s="294"/>
      <c r="D931" s="294">
        <v>3500</v>
      </c>
      <c r="E931" s="295">
        <v>4</v>
      </c>
      <c r="F931" s="295" t="s">
        <v>6</v>
      </c>
      <c r="G931" s="294" t="s">
        <v>4191</v>
      </c>
      <c r="H931" s="294"/>
      <c r="I931" s="294" t="s">
        <v>6</v>
      </c>
    </row>
    <row r="932" spans="1:9" ht="15.75" hidden="1" x14ac:dyDescent="0.25">
      <c r="A932" s="297">
        <v>42830</v>
      </c>
      <c r="B932" s="296" t="s">
        <v>4019</v>
      </c>
      <c r="C932" s="296"/>
      <c r="D932" s="296">
        <v>1500</v>
      </c>
      <c r="E932" s="298">
        <v>4</v>
      </c>
      <c r="F932" s="298" t="s">
        <v>6</v>
      </c>
      <c r="G932" s="296" t="s">
        <v>1731</v>
      </c>
      <c r="H932" s="296"/>
      <c r="I932" s="296" t="s">
        <v>6</v>
      </c>
    </row>
    <row r="933" spans="1:9" ht="15.75" hidden="1" x14ac:dyDescent="0.25">
      <c r="A933" s="69">
        <v>42809</v>
      </c>
      <c r="B933" s="59" t="s">
        <v>4018</v>
      </c>
      <c r="C933" s="59"/>
      <c r="D933" s="59">
        <v>80000</v>
      </c>
      <c r="E933" s="68">
        <f>MONTH(A933)</f>
        <v>3</v>
      </c>
      <c r="F933" s="135" t="s">
        <v>2</v>
      </c>
      <c r="G933" s="59"/>
      <c r="H933" s="221"/>
      <c r="I93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934" spans="1:9" ht="15.75" hidden="1" x14ac:dyDescent="0.25">
      <c r="A934" s="69">
        <v>42809</v>
      </c>
      <c r="B934" s="59" t="s">
        <v>4028</v>
      </c>
      <c r="C934" s="59"/>
      <c r="D934" s="59">
        <v>50000</v>
      </c>
      <c r="E934" s="68">
        <f>MONTH(A934)</f>
        <v>3</v>
      </c>
      <c r="F934" s="135" t="s">
        <v>2</v>
      </c>
      <c r="G934" s="59" t="s">
        <v>2864</v>
      </c>
      <c r="H934" s="221"/>
      <c r="I93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935" spans="1:9" ht="15.75" hidden="1" x14ac:dyDescent="0.25">
      <c r="A935" s="69">
        <v>42830</v>
      </c>
      <c r="B935" s="59" t="s">
        <v>4015</v>
      </c>
      <c r="C935" s="59"/>
      <c r="D935" s="59">
        <v>1200</v>
      </c>
      <c r="E935" s="68">
        <f>MONTH(A935)</f>
        <v>4</v>
      </c>
      <c r="F935" s="135" t="s">
        <v>1341</v>
      </c>
      <c r="G935" s="59" t="s">
        <v>56</v>
      </c>
      <c r="H935" s="84" t="s">
        <v>3000</v>
      </c>
      <c r="I93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36" spans="1:9" ht="15.75" hidden="1" x14ac:dyDescent="0.25">
      <c r="A936" s="69">
        <v>42830</v>
      </c>
      <c r="B936" s="59" t="s">
        <v>4015</v>
      </c>
      <c r="C936" s="59"/>
      <c r="D936" s="59">
        <v>1200</v>
      </c>
      <c r="E936" s="68">
        <f>MONTH(A936)</f>
        <v>4</v>
      </c>
      <c r="F936" s="135" t="s">
        <v>1341</v>
      </c>
      <c r="G936" s="59" t="s">
        <v>56</v>
      </c>
      <c r="H936" s="84" t="s">
        <v>3503</v>
      </c>
      <c r="I93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37" spans="1:9" ht="15.75" hidden="1" x14ac:dyDescent="0.25">
      <c r="A937" s="293">
        <v>42829</v>
      </c>
      <c r="B937" s="294" t="s">
        <v>4027</v>
      </c>
      <c r="C937" s="294"/>
      <c r="D937" s="294">
        <v>4000</v>
      </c>
      <c r="E937" s="295">
        <v>4</v>
      </c>
      <c r="F937" s="295" t="s">
        <v>6</v>
      </c>
      <c r="G937" s="294" t="s">
        <v>4192</v>
      </c>
      <c r="H937" s="294"/>
      <c r="I937" s="294" t="s">
        <v>6</v>
      </c>
    </row>
    <row r="938" spans="1:9" ht="15.75" hidden="1" x14ac:dyDescent="0.25">
      <c r="A938" s="297">
        <v>42829</v>
      </c>
      <c r="B938" s="296" t="s">
        <v>4027</v>
      </c>
      <c r="C938" s="296"/>
      <c r="D938" s="296">
        <v>4000</v>
      </c>
      <c r="E938" s="298">
        <v>4</v>
      </c>
      <c r="F938" s="298" t="s">
        <v>6</v>
      </c>
      <c r="G938" s="296" t="s">
        <v>4193</v>
      </c>
      <c r="H938" s="296"/>
      <c r="I938" s="296" t="s">
        <v>6</v>
      </c>
    </row>
    <row r="939" spans="1:9" ht="15.75" hidden="1" x14ac:dyDescent="0.25">
      <c r="A939" s="293">
        <v>42829</v>
      </c>
      <c r="B939" s="294" t="s">
        <v>4027</v>
      </c>
      <c r="C939" s="294"/>
      <c r="D939" s="294">
        <v>4000</v>
      </c>
      <c r="E939" s="295">
        <v>4</v>
      </c>
      <c r="F939" s="295" t="s">
        <v>6</v>
      </c>
      <c r="G939" s="294" t="s">
        <v>3748</v>
      </c>
      <c r="H939" s="294"/>
      <c r="I939" s="294" t="s">
        <v>6</v>
      </c>
    </row>
    <row r="940" spans="1:9" ht="15.75" hidden="1" x14ac:dyDescent="0.25">
      <c r="A940" s="297">
        <v>42829</v>
      </c>
      <c r="B940" s="296" t="s">
        <v>4019</v>
      </c>
      <c r="C940" s="296"/>
      <c r="D940" s="296">
        <v>3500</v>
      </c>
      <c r="E940" s="298">
        <v>4</v>
      </c>
      <c r="F940" s="298" t="s">
        <v>6</v>
      </c>
      <c r="G940" s="296" t="s">
        <v>3711</v>
      </c>
      <c r="H940" s="296"/>
      <c r="I940" s="296" t="s">
        <v>6</v>
      </c>
    </row>
    <row r="941" spans="1:9" ht="15.75" hidden="1" x14ac:dyDescent="0.25">
      <c r="A941" s="293">
        <v>42828</v>
      </c>
      <c r="B941" s="294" t="s">
        <v>4012</v>
      </c>
      <c r="C941" s="294"/>
      <c r="D941" s="294">
        <v>1580</v>
      </c>
      <c r="E941" s="295">
        <v>4</v>
      </c>
      <c r="F941" s="295" t="s">
        <v>6</v>
      </c>
      <c r="G941" s="294" t="s">
        <v>4194</v>
      </c>
      <c r="H941" s="294"/>
      <c r="I941" s="294" t="s">
        <v>6</v>
      </c>
    </row>
    <row r="942" spans="1:9" ht="15.75" hidden="1" x14ac:dyDescent="0.25">
      <c r="A942" s="69">
        <v>42830</v>
      </c>
      <c r="B942" s="59" t="s">
        <v>4015</v>
      </c>
      <c r="C942" s="59"/>
      <c r="D942" s="59">
        <v>1200</v>
      </c>
      <c r="E942" s="68">
        <f>MONTH(A942)</f>
        <v>4</v>
      </c>
      <c r="F942" s="135" t="s">
        <v>1341</v>
      </c>
      <c r="G942" s="59" t="s">
        <v>56</v>
      </c>
      <c r="H942" s="84" t="s">
        <v>3079</v>
      </c>
      <c r="I94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43" spans="1:9" ht="15.75" hidden="1" x14ac:dyDescent="0.25">
      <c r="A943" s="297">
        <v>42828</v>
      </c>
      <c r="B943" s="296" t="s">
        <v>4012</v>
      </c>
      <c r="C943" s="296"/>
      <c r="D943" s="296">
        <v>1210</v>
      </c>
      <c r="E943" s="298">
        <v>4</v>
      </c>
      <c r="F943" s="298" t="s">
        <v>6</v>
      </c>
      <c r="G943" s="296" t="s">
        <v>4195</v>
      </c>
      <c r="H943" s="296"/>
      <c r="I943" s="296" t="s">
        <v>6</v>
      </c>
    </row>
    <row r="944" spans="1:9" ht="15.75" hidden="1" x14ac:dyDescent="0.25">
      <c r="A944" s="293">
        <v>42828</v>
      </c>
      <c r="B944" s="294" t="s">
        <v>4019</v>
      </c>
      <c r="C944" s="294"/>
      <c r="D944" s="294">
        <v>1500</v>
      </c>
      <c r="E944" s="295">
        <v>4</v>
      </c>
      <c r="F944" s="295" t="s">
        <v>6</v>
      </c>
      <c r="G944" s="294" t="s">
        <v>2500</v>
      </c>
      <c r="H944" s="294"/>
      <c r="I944" s="294" t="s">
        <v>6</v>
      </c>
    </row>
    <row r="945" spans="1:9" ht="15.75" hidden="1" x14ac:dyDescent="0.25">
      <c r="A945" s="297">
        <v>42823</v>
      </c>
      <c r="B945" s="296" t="s">
        <v>4017</v>
      </c>
      <c r="C945" s="296"/>
      <c r="D945" s="296">
        <v>1300</v>
      </c>
      <c r="E945" s="298">
        <v>3</v>
      </c>
      <c r="F945" s="298" t="s">
        <v>6</v>
      </c>
      <c r="G945" s="296" t="s">
        <v>3937</v>
      </c>
      <c r="H945" s="296"/>
      <c r="I945" s="296" t="s">
        <v>6</v>
      </c>
    </row>
    <row r="946" spans="1:9" ht="15.75" hidden="1" x14ac:dyDescent="0.25">
      <c r="A946" s="293">
        <v>42823</v>
      </c>
      <c r="B946" s="294" t="s">
        <v>4017</v>
      </c>
      <c r="C946" s="294"/>
      <c r="D946" s="294">
        <v>1300</v>
      </c>
      <c r="E946" s="295">
        <v>3</v>
      </c>
      <c r="F946" s="295" t="s">
        <v>6</v>
      </c>
      <c r="G946" s="294" t="s">
        <v>3938</v>
      </c>
      <c r="H946" s="294"/>
      <c r="I946" s="294" t="s">
        <v>6</v>
      </c>
    </row>
    <row r="947" spans="1:9" ht="15.75" hidden="1" x14ac:dyDescent="0.25">
      <c r="A947" s="297">
        <v>42823</v>
      </c>
      <c r="B947" s="296" t="s">
        <v>4027</v>
      </c>
      <c r="C947" s="296"/>
      <c r="D947" s="296">
        <v>750</v>
      </c>
      <c r="E947" s="298">
        <v>3</v>
      </c>
      <c r="F947" s="298" t="s">
        <v>6</v>
      </c>
      <c r="G947" s="296" t="s">
        <v>3720</v>
      </c>
      <c r="H947" s="296"/>
      <c r="I947" s="296" t="s">
        <v>6</v>
      </c>
    </row>
    <row r="948" spans="1:9" ht="15.75" hidden="1" x14ac:dyDescent="0.25">
      <c r="A948" s="293">
        <v>42823</v>
      </c>
      <c r="B948" s="294" t="s">
        <v>4024</v>
      </c>
      <c r="C948" s="294"/>
      <c r="D948" s="294">
        <v>19650</v>
      </c>
      <c r="E948" s="295">
        <v>3</v>
      </c>
      <c r="F948" s="295" t="s">
        <v>6</v>
      </c>
      <c r="G948" s="294" t="s">
        <v>3715</v>
      </c>
      <c r="H948" s="294"/>
      <c r="I948" s="294" t="s">
        <v>6</v>
      </c>
    </row>
    <row r="949" spans="1:9" ht="15.75" hidden="1" x14ac:dyDescent="0.25">
      <c r="A949" s="297">
        <v>42822</v>
      </c>
      <c r="B949" s="296" t="s">
        <v>4027</v>
      </c>
      <c r="C949" s="296"/>
      <c r="D949" s="296">
        <v>35730</v>
      </c>
      <c r="E949" s="298">
        <v>3</v>
      </c>
      <c r="F949" s="298" t="s">
        <v>6</v>
      </c>
      <c r="G949" s="296" t="s">
        <v>3701</v>
      </c>
      <c r="H949" s="296"/>
      <c r="I949" s="296" t="s">
        <v>6</v>
      </c>
    </row>
    <row r="950" spans="1:9" ht="15.75" hidden="1" x14ac:dyDescent="0.25">
      <c r="A950" s="293">
        <v>42822</v>
      </c>
      <c r="B950" s="294" t="s">
        <v>4022</v>
      </c>
      <c r="C950" s="294"/>
      <c r="D950" s="294">
        <v>7000</v>
      </c>
      <c r="E950" s="295">
        <v>3</v>
      </c>
      <c r="F950" s="295" t="s">
        <v>6</v>
      </c>
      <c r="G950" s="294" t="s">
        <v>3701</v>
      </c>
      <c r="H950" s="294"/>
      <c r="I950" s="294" t="s">
        <v>6</v>
      </c>
    </row>
    <row r="951" spans="1:9" ht="15.75" hidden="1" x14ac:dyDescent="0.25">
      <c r="A951" s="297">
        <v>42822</v>
      </c>
      <c r="B951" s="296" t="s">
        <v>4022</v>
      </c>
      <c r="C951" s="296"/>
      <c r="D951" s="296">
        <v>480</v>
      </c>
      <c r="E951" s="298">
        <v>3</v>
      </c>
      <c r="F951" s="298" t="s">
        <v>6</v>
      </c>
      <c r="G951" s="296" t="s">
        <v>3939</v>
      </c>
      <c r="H951" s="296"/>
      <c r="I951" s="296" t="s">
        <v>6</v>
      </c>
    </row>
    <row r="952" spans="1:9" ht="15.75" hidden="1" x14ac:dyDescent="0.25">
      <c r="A952" s="293">
        <v>42822</v>
      </c>
      <c r="B952" s="294" t="s">
        <v>4022</v>
      </c>
      <c r="C952" s="294"/>
      <c r="D952" s="294">
        <v>960</v>
      </c>
      <c r="E952" s="295">
        <v>3</v>
      </c>
      <c r="F952" s="295" t="s">
        <v>6</v>
      </c>
      <c r="G952" s="294" t="s">
        <v>3940</v>
      </c>
      <c r="H952" s="294"/>
      <c r="I952" s="294" t="s">
        <v>6</v>
      </c>
    </row>
    <row r="953" spans="1:9" ht="15.75" hidden="1" x14ac:dyDescent="0.25">
      <c r="A953" s="297">
        <v>42822</v>
      </c>
      <c r="B953" s="296" t="s">
        <v>4022</v>
      </c>
      <c r="C953" s="296"/>
      <c r="D953" s="296">
        <v>960</v>
      </c>
      <c r="E953" s="298">
        <v>3</v>
      </c>
      <c r="F953" s="298" t="s">
        <v>6</v>
      </c>
      <c r="G953" s="296" t="s">
        <v>3941</v>
      </c>
      <c r="H953" s="296"/>
      <c r="I953" s="296" t="s">
        <v>6</v>
      </c>
    </row>
    <row r="954" spans="1:9" ht="15.75" hidden="1" x14ac:dyDescent="0.25">
      <c r="A954" s="293">
        <v>42822</v>
      </c>
      <c r="B954" s="294" t="s">
        <v>4022</v>
      </c>
      <c r="C954" s="294"/>
      <c r="D954" s="294">
        <v>150</v>
      </c>
      <c r="E954" s="295">
        <v>3</v>
      </c>
      <c r="F954" s="295" t="s">
        <v>6</v>
      </c>
      <c r="G954" s="294" t="s">
        <v>3942</v>
      </c>
      <c r="H954" s="294"/>
      <c r="I954" s="294" t="s">
        <v>6</v>
      </c>
    </row>
    <row r="955" spans="1:9" ht="15.75" hidden="1" x14ac:dyDescent="0.25">
      <c r="A955" s="297">
        <v>42822</v>
      </c>
      <c r="B955" s="296" t="s">
        <v>4012</v>
      </c>
      <c r="C955" s="296"/>
      <c r="D955" s="296">
        <v>3000</v>
      </c>
      <c r="E955" s="298">
        <v>3</v>
      </c>
      <c r="F955" s="298" t="s">
        <v>6</v>
      </c>
      <c r="G955" s="296" t="s">
        <v>3943</v>
      </c>
      <c r="H955" s="296"/>
      <c r="I955" s="296" t="s">
        <v>6</v>
      </c>
    </row>
    <row r="956" spans="1:9" ht="15.75" hidden="1" x14ac:dyDescent="0.25">
      <c r="A956" s="69">
        <v>42834</v>
      </c>
      <c r="B956" s="59" t="s">
        <v>4013</v>
      </c>
      <c r="C956" s="59"/>
      <c r="D956" s="59">
        <v>4100</v>
      </c>
      <c r="E956" s="68">
        <f t="shared" ref="E956:E964" si="31">MONTH(A956)</f>
        <v>4</v>
      </c>
      <c r="F956" s="68" t="str">
        <f t="shared" ref="F956:F961" si="32">"Прео"</f>
        <v>Прео</v>
      </c>
      <c r="G956" s="59" t="s">
        <v>4098</v>
      </c>
      <c r="H956" s="59"/>
      <c r="I95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957" spans="1:9" ht="15.75" hidden="1" x14ac:dyDescent="0.25">
      <c r="A957" s="69">
        <v>42834</v>
      </c>
      <c r="B957" s="59" t="s">
        <v>4031</v>
      </c>
      <c r="C957" s="59"/>
      <c r="D957" s="59">
        <v>3500</v>
      </c>
      <c r="E957" s="68">
        <f t="shared" si="31"/>
        <v>4</v>
      </c>
      <c r="F957" s="68" t="str">
        <f t="shared" si="32"/>
        <v>Прео</v>
      </c>
      <c r="G957" s="59" t="s">
        <v>4099</v>
      </c>
      <c r="H957" s="59"/>
      <c r="I95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958" spans="1:9" ht="15.75" hidden="1" x14ac:dyDescent="0.25">
      <c r="A958" s="69">
        <v>42831</v>
      </c>
      <c r="B958" s="59" t="s">
        <v>4013</v>
      </c>
      <c r="C958" s="59"/>
      <c r="D958" s="59">
        <v>2725</v>
      </c>
      <c r="E958" s="68">
        <f t="shared" si="31"/>
        <v>4</v>
      </c>
      <c r="F958" s="68" t="str">
        <f t="shared" si="32"/>
        <v>Прео</v>
      </c>
      <c r="G958" s="59" t="s">
        <v>4100</v>
      </c>
      <c r="H958" s="59"/>
      <c r="I95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959" spans="1:9" ht="15.75" hidden="1" x14ac:dyDescent="0.25">
      <c r="A959" s="69">
        <v>42831</v>
      </c>
      <c r="B959" s="59" t="s">
        <v>4013</v>
      </c>
      <c r="C959" s="59"/>
      <c r="D959" s="59">
        <v>4100</v>
      </c>
      <c r="E959" s="68">
        <f t="shared" si="31"/>
        <v>4</v>
      </c>
      <c r="F959" s="68" t="str">
        <f t="shared" si="32"/>
        <v>Прео</v>
      </c>
      <c r="G959" s="59" t="s">
        <v>4101</v>
      </c>
      <c r="H959" s="59"/>
      <c r="I95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960" spans="1:9" ht="15.75" hidden="1" x14ac:dyDescent="0.25">
      <c r="A960" s="69">
        <v>42830</v>
      </c>
      <c r="B960" s="59" t="s">
        <v>4013</v>
      </c>
      <c r="C960" s="59"/>
      <c r="D960" s="59">
        <v>20000</v>
      </c>
      <c r="E960" s="68">
        <f t="shared" si="31"/>
        <v>4</v>
      </c>
      <c r="F960" s="68" t="str">
        <f t="shared" si="32"/>
        <v>Прео</v>
      </c>
      <c r="G960" s="59" t="s">
        <v>617</v>
      </c>
      <c r="H960" s="59"/>
      <c r="I96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961" spans="1:9" ht="15.75" hidden="1" x14ac:dyDescent="0.25">
      <c r="A961" s="69">
        <v>42830</v>
      </c>
      <c r="B961" s="59" t="s">
        <v>4013</v>
      </c>
      <c r="C961" s="59"/>
      <c r="D961" s="59">
        <v>4100</v>
      </c>
      <c r="E961" s="68">
        <f t="shared" si="31"/>
        <v>4</v>
      </c>
      <c r="F961" s="68" t="str">
        <f t="shared" si="32"/>
        <v>Прео</v>
      </c>
      <c r="G961" s="59" t="s">
        <v>4102</v>
      </c>
      <c r="H961" s="59"/>
      <c r="I96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962" spans="1:9" ht="15.75" hidden="1" x14ac:dyDescent="0.25">
      <c r="A962" s="69">
        <v>42830</v>
      </c>
      <c r="B962" s="59" t="s">
        <v>4015</v>
      </c>
      <c r="C962" s="59"/>
      <c r="D962" s="59">
        <v>4250</v>
      </c>
      <c r="E962" s="68">
        <f t="shared" si="31"/>
        <v>4</v>
      </c>
      <c r="F962" s="135" t="s">
        <v>1341</v>
      </c>
      <c r="G962" s="59" t="s">
        <v>3398</v>
      </c>
      <c r="H962" s="84" t="s">
        <v>4127</v>
      </c>
      <c r="I96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63" spans="1:9" ht="15.75" hidden="1" x14ac:dyDescent="0.25">
      <c r="A963" s="69">
        <v>42830</v>
      </c>
      <c r="B963" s="59" t="s">
        <v>4015</v>
      </c>
      <c r="C963" s="84"/>
      <c r="D963" s="84">
        <v>4250</v>
      </c>
      <c r="E963" s="135">
        <f t="shared" si="31"/>
        <v>4</v>
      </c>
      <c r="F963" s="135" t="s">
        <v>1341</v>
      </c>
      <c r="G963" s="59" t="s">
        <v>3398</v>
      </c>
      <c r="H963" s="84" t="s">
        <v>4128</v>
      </c>
      <c r="I96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64" spans="1:9" ht="15.75" hidden="1" x14ac:dyDescent="0.25">
      <c r="A964" s="69">
        <v>42830</v>
      </c>
      <c r="B964" s="59" t="s">
        <v>4015</v>
      </c>
      <c r="C964" s="59"/>
      <c r="D964" s="59">
        <v>3000</v>
      </c>
      <c r="E964" s="68">
        <f t="shared" si="31"/>
        <v>4</v>
      </c>
      <c r="F964" s="135" t="s">
        <v>1341</v>
      </c>
      <c r="G964" s="59" t="s">
        <v>3407</v>
      </c>
      <c r="H964" s="84" t="s">
        <v>3384</v>
      </c>
      <c r="I96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65" spans="1:9" ht="15.75" hidden="1" x14ac:dyDescent="0.25">
      <c r="A965" s="293">
        <v>42822</v>
      </c>
      <c r="B965" s="294" t="s">
        <v>4012</v>
      </c>
      <c r="C965" s="294"/>
      <c r="D965" s="294">
        <v>1350</v>
      </c>
      <c r="E965" s="295">
        <v>3</v>
      </c>
      <c r="F965" s="295" t="s">
        <v>6</v>
      </c>
      <c r="G965" s="294" t="s">
        <v>3944</v>
      </c>
      <c r="H965" s="294"/>
      <c r="I965" s="294" t="s">
        <v>6</v>
      </c>
    </row>
    <row r="966" spans="1:9" ht="15.75" hidden="1" x14ac:dyDescent="0.25">
      <c r="A966" s="297">
        <v>42822</v>
      </c>
      <c r="B966" s="296" t="s">
        <v>4012</v>
      </c>
      <c r="C966" s="296"/>
      <c r="D966" s="296">
        <v>1410</v>
      </c>
      <c r="E966" s="298">
        <v>3</v>
      </c>
      <c r="F966" s="298" t="s">
        <v>6</v>
      </c>
      <c r="G966" s="296" t="s">
        <v>3945</v>
      </c>
      <c r="H966" s="296"/>
      <c r="I966" s="296" t="s">
        <v>6</v>
      </c>
    </row>
    <row r="967" spans="1:9" ht="15.75" hidden="1" x14ac:dyDescent="0.25">
      <c r="A967" s="293">
        <v>42822</v>
      </c>
      <c r="B967" s="294" t="s">
        <v>4012</v>
      </c>
      <c r="C967" s="294"/>
      <c r="D967" s="294">
        <v>880</v>
      </c>
      <c r="E967" s="295">
        <v>3</v>
      </c>
      <c r="F967" s="295" t="s">
        <v>6</v>
      </c>
      <c r="G967" s="294" t="s">
        <v>3946</v>
      </c>
      <c r="H967" s="294"/>
      <c r="I967" s="294" t="s">
        <v>6</v>
      </c>
    </row>
    <row r="968" spans="1:9" ht="15.75" hidden="1" x14ac:dyDescent="0.25">
      <c r="A968" s="297">
        <v>42822</v>
      </c>
      <c r="B968" s="296" t="s">
        <v>4019</v>
      </c>
      <c r="C968" s="296"/>
      <c r="D968" s="296">
        <v>3500</v>
      </c>
      <c r="E968" s="298">
        <v>3</v>
      </c>
      <c r="F968" s="298" t="s">
        <v>6</v>
      </c>
      <c r="G968" s="296" t="s">
        <v>3947</v>
      </c>
      <c r="H968" s="296"/>
      <c r="I968" s="296" t="s">
        <v>6</v>
      </c>
    </row>
    <row r="969" spans="1:9" ht="15.75" hidden="1" x14ac:dyDescent="0.25">
      <c r="A969" s="293">
        <v>42822</v>
      </c>
      <c r="B969" s="294" t="s">
        <v>4019</v>
      </c>
      <c r="C969" s="294"/>
      <c r="D969" s="294">
        <v>3500</v>
      </c>
      <c r="E969" s="295">
        <v>3</v>
      </c>
      <c r="F969" s="295" t="s">
        <v>6</v>
      </c>
      <c r="G969" s="294" t="s">
        <v>3948</v>
      </c>
      <c r="H969" s="294"/>
      <c r="I969" s="294" t="s">
        <v>6</v>
      </c>
    </row>
    <row r="970" spans="1:9" ht="15.75" hidden="1" x14ac:dyDescent="0.25">
      <c r="A970" s="297">
        <v>42822</v>
      </c>
      <c r="B970" s="296" t="s">
        <v>4017</v>
      </c>
      <c r="C970" s="296"/>
      <c r="D970" s="296">
        <v>12500</v>
      </c>
      <c r="E970" s="298">
        <v>3</v>
      </c>
      <c r="F970" s="298" t="s">
        <v>6</v>
      </c>
      <c r="G970" s="296" t="s">
        <v>3949</v>
      </c>
      <c r="H970" s="296"/>
      <c r="I970" s="296" t="s">
        <v>6</v>
      </c>
    </row>
    <row r="971" spans="1:9" ht="15.75" hidden="1" x14ac:dyDescent="0.25">
      <c r="A971" s="69">
        <v>42830</v>
      </c>
      <c r="B971" s="59" t="s">
        <v>4015</v>
      </c>
      <c r="C971" s="84"/>
      <c r="D971" s="84">
        <v>4250</v>
      </c>
      <c r="E971" s="135">
        <f>MONTH(A971)</f>
        <v>4</v>
      </c>
      <c r="F971" s="135" t="s">
        <v>1341</v>
      </c>
      <c r="G971" s="84" t="s">
        <v>3402</v>
      </c>
      <c r="H971" s="84" t="s">
        <v>3632</v>
      </c>
      <c r="I97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72" spans="1:9" ht="15.75" hidden="1" x14ac:dyDescent="0.25">
      <c r="A972" s="293">
        <v>42822</v>
      </c>
      <c r="B972" s="294" t="s">
        <v>4021</v>
      </c>
      <c r="C972" s="294"/>
      <c r="D972" s="294">
        <v>1300</v>
      </c>
      <c r="E972" s="295">
        <v>3</v>
      </c>
      <c r="F972" s="295" t="s">
        <v>6</v>
      </c>
      <c r="G972" s="294" t="s">
        <v>3950</v>
      </c>
      <c r="H972" s="294"/>
      <c r="I972" s="294" t="s">
        <v>6</v>
      </c>
    </row>
    <row r="973" spans="1:9" ht="15.75" hidden="1" x14ac:dyDescent="0.25">
      <c r="A973" s="297">
        <v>42822</v>
      </c>
      <c r="B973" s="296" t="s">
        <v>4021</v>
      </c>
      <c r="C973" s="296"/>
      <c r="D973" s="296">
        <v>1600</v>
      </c>
      <c r="E973" s="298">
        <v>3</v>
      </c>
      <c r="F973" s="298" t="s">
        <v>6</v>
      </c>
      <c r="G973" s="296" t="s">
        <v>3951</v>
      </c>
      <c r="H973" s="296"/>
      <c r="I973" s="296" t="s">
        <v>6</v>
      </c>
    </row>
    <row r="974" spans="1:9" ht="15.75" hidden="1" x14ac:dyDescent="0.25">
      <c r="A974" s="293">
        <v>42822</v>
      </c>
      <c r="B974" s="294" t="s">
        <v>4027</v>
      </c>
      <c r="C974" s="294"/>
      <c r="D974" s="294">
        <v>750</v>
      </c>
      <c r="E974" s="295">
        <v>3</v>
      </c>
      <c r="F974" s="295" t="s">
        <v>6</v>
      </c>
      <c r="G974" s="294" t="s">
        <v>3720</v>
      </c>
      <c r="H974" s="294"/>
      <c r="I974" s="294" t="s">
        <v>6</v>
      </c>
    </row>
    <row r="975" spans="1:9" ht="15.75" hidden="1" x14ac:dyDescent="0.25">
      <c r="A975" s="297">
        <v>42821</v>
      </c>
      <c r="B975" s="296" t="s">
        <v>4023</v>
      </c>
      <c r="C975" s="296"/>
      <c r="D975" s="296">
        <v>20000</v>
      </c>
      <c r="E975" s="298">
        <v>3</v>
      </c>
      <c r="F975" s="298" t="s">
        <v>6</v>
      </c>
      <c r="G975" s="296" t="s">
        <v>1529</v>
      </c>
      <c r="H975" s="296"/>
      <c r="I975" s="296" t="s">
        <v>6</v>
      </c>
    </row>
    <row r="976" spans="1:9" ht="15.75" hidden="1" x14ac:dyDescent="0.25">
      <c r="A976" s="293">
        <v>42818</v>
      </c>
      <c r="B976" s="294" t="s">
        <v>4027</v>
      </c>
      <c r="C976" s="294"/>
      <c r="D976" s="294">
        <v>500</v>
      </c>
      <c r="E976" s="295">
        <v>3</v>
      </c>
      <c r="F976" s="295" t="s">
        <v>6</v>
      </c>
      <c r="G976" s="294" t="s">
        <v>3720</v>
      </c>
      <c r="H976" s="294"/>
      <c r="I976" s="294" t="s">
        <v>6</v>
      </c>
    </row>
    <row r="977" spans="1:9" ht="15.75" hidden="1" x14ac:dyDescent="0.25">
      <c r="A977" s="297">
        <v>42818</v>
      </c>
      <c r="B977" s="296" t="s">
        <v>4019</v>
      </c>
      <c r="C977" s="296"/>
      <c r="D977" s="296">
        <v>5000</v>
      </c>
      <c r="E977" s="298">
        <v>3</v>
      </c>
      <c r="F977" s="298" t="s">
        <v>6</v>
      </c>
      <c r="G977" s="296" t="s">
        <v>1529</v>
      </c>
      <c r="H977" s="296"/>
      <c r="I977" s="296" t="s">
        <v>6</v>
      </c>
    </row>
    <row r="978" spans="1:9" ht="15.75" hidden="1" x14ac:dyDescent="0.25">
      <c r="A978" s="293">
        <v>42817</v>
      </c>
      <c r="B978" s="294" t="s">
        <v>4021</v>
      </c>
      <c r="C978" s="294"/>
      <c r="D978" s="294">
        <v>1300</v>
      </c>
      <c r="E978" s="295">
        <v>3</v>
      </c>
      <c r="F978" s="295" t="s">
        <v>6</v>
      </c>
      <c r="G978" s="294" t="s">
        <v>3699</v>
      </c>
      <c r="H978" s="294"/>
      <c r="I978" s="294" t="s">
        <v>6</v>
      </c>
    </row>
    <row r="979" spans="1:9" ht="15.75" hidden="1" x14ac:dyDescent="0.25">
      <c r="A979" s="297">
        <v>42817</v>
      </c>
      <c r="B979" s="296" t="s">
        <v>4014</v>
      </c>
      <c r="C979" s="296"/>
      <c r="D979" s="296">
        <v>17900</v>
      </c>
      <c r="E979" s="298">
        <v>3</v>
      </c>
      <c r="F979" s="298" t="s">
        <v>6</v>
      </c>
      <c r="G979" s="296" t="s">
        <v>3700</v>
      </c>
      <c r="H979" s="296"/>
      <c r="I979" s="296" t="s">
        <v>6</v>
      </c>
    </row>
    <row r="980" spans="1:9" ht="15.75" hidden="1" x14ac:dyDescent="0.25">
      <c r="A980" s="293">
        <v>42817</v>
      </c>
      <c r="B980" s="294" t="s">
        <v>4012</v>
      </c>
      <c r="C980" s="294"/>
      <c r="D980" s="294">
        <v>10000</v>
      </c>
      <c r="E980" s="295">
        <v>3</v>
      </c>
      <c r="F980" s="295" t="s">
        <v>6</v>
      </c>
      <c r="G980" s="294" t="s">
        <v>1529</v>
      </c>
      <c r="H980" s="294"/>
      <c r="I980" s="294" t="s">
        <v>6</v>
      </c>
    </row>
    <row r="981" spans="1:9" ht="15.75" hidden="1" x14ac:dyDescent="0.25">
      <c r="A981" s="297">
        <v>42816</v>
      </c>
      <c r="B981" s="296" t="s">
        <v>4027</v>
      </c>
      <c r="C981" s="296"/>
      <c r="D981" s="296">
        <v>25300</v>
      </c>
      <c r="E981" s="298">
        <v>3</v>
      </c>
      <c r="F981" s="298" t="s">
        <v>6</v>
      </c>
      <c r="G981" s="296" t="s">
        <v>3701</v>
      </c>
      <c r="H981" s="296"/>
      <c r="I981" s="296" t="s">
        <v>6</v>
      </c>
    </row>
    <row r="982" spans="1:9" ht="15.75" hidden="1" x14ac:dyDescent="0.25">
      <c r="A982" s="293">
        <v>42816</v>
      </c>
      <c r="B982" s="294" t="s">
        <v>4027</v>
      </c>
      <c r="C982" s="294"/>
      <c r="D982" s="294">
        <v>4000</v>
      </c>
      <c r="E982" s="295">
        <v>3</v>
      </c>
      <c r="F982" s="295" t="s">
        <v>6</v>
      </c>
      <c r="G982" s="294" t="s">
        <v>2647</v>
      </c>
      <c r="H982" s="294"/>
      <c r="I982" s="294" t="s">
        <v>6</v>
      </c>
    </row>
    <row r="983" spans="1:9" ht="15.75" hidden="1" x14ac:dyDescent="0.25">
      <c r="A983" s="69">
        <v>42830</v>
      </c>
      <c r="B983" s="59" t="s">
        <v>4015</v>
      </c>
      <c r="C983" s="59"/>
      <c r="D983" s="84">
        <v>4250</v>
      </c>
      <c r="E983" s="68">
        <f>MONTH(A983)</f>
        <v>4</v>
      </c>
      <c r="F983" s="135" t="s">
        <v>1341</v>
      </c>
      <c r="G983" s="59" t="s">
        <v>3525</v>
      </c>
      <c r="H983" s="84" t="s">
        <v>3913</v>
      </c>
      <c r="I98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84" spans="1:9" ht="15.75" hidden="1" x14ac:dyDescent="0.25">
      <c r="A984" s="297">
        <v>42816</v>
      </c>
      <c r="B984" s="296" t="s">
        <v>4027</v>
      </c>
      <c r="C984" s="296"/>
      <c r="D984" s="296">
        <v>4000</v>
      </c>
      <c r="E984" s="298">
        <v>3</v>
      </c>
      <c r="F984" s="298" t="s">
        <v>6</v>
      </c>
      <c r="G984" s="296" t="s">
        <v>2105</v>
      </c>
      <c r="H984" s="296"/>
      <c r="I984" s="296" t="s">
        <v>6</v>
      </c>
    </row>
    <row r="985" spans="1:9" ht="15.75" hidden="1" x14ac:dyDescent="0.25">
      <c r="A985" s="293">
        <v>42816</v>
      </c>
      <c r="B985" s="294" t="s">
        <v>4024</v>
      </c>
      <c r="C985" s="294"/>
      <c r="D985" s="294">
        <v>19380</v>
      </c>
      <c r="E985" s="295">
        <v>3</v>
      </c>
      <c r="F985" s="295" t="s">
        <v>6</v>
      </c>
      <c r="G985" s="294" t="s">
        <v>3702</v>
      </c>
      <c r="H985" s="294"/>
      <c r="I985" s="294" t="s">
        <v>6</v>
      </c>
    </row>
    <row r="986" spans="1:9" ht="15.75" hidden="1" x14ac:dyDescent="0.25">
      <c r="A986" s="297">
        <v>42816</v>
      </c>
      <c r="B986" s="296" t="s">
        <v>4020</v>
      </c>
      <c r="C986" s="296"/>
      <c r="D986" s="296">
        <v>30000</v>
      </c>
      <c r="E986" s="298">
        <v>3</v>
      </c>
      <c r="F986" s="298" t="s">
        <v>6</v>
      </c>
      <c r="G986" s="296" t="s">
        <v>1529</v>
      </c>
      <c r="H986" s="296"/>
      <c r="I986" s="296" t="s">
        <v>6</v>
      </c>
    </row>
    <row r="987" spans="1:9" ht="15.75" hidden="1" x14ac:dyDescent="0.25">
      <c r="A987" s="293">
        <v>42815</v>
      </c>
      <c r="B987" s="294" t="s">
        <v>4019</v>
      </c>
      <c r="C987" s="294"/>
      <c r="D987" s="294">
        <v>3500</v>
      </c>
      <c r="E987" s="295">
        <v>3</v>
      </c>
      <c r="F987" s="295" t="s">
        <v>6</v>
      </c>
      <c r="G987" s="294" t="s">
        <v>3703</v>
      </c>
      <c r="H987" s="294"/>
      <c r="I987" s="294" t="s">
        <v>6</v>
      </c>
    </row>
    <row r="988" spans="1:9" ht="15.75" hidden="1" x14ac:dyDescent="0.25">
      <c r="A988" s="297">
        <v>42814</v>
      </c>
      <c r="B988" s="296" t="s">
        <v>4031</v>
      </c>
      <c r="C988" s="296"/>
      <c r="D988" s="296">
        <v>3500</v>
      </c>
      <c r="E988" s="298">
        <v>3</v>
      </c>
      <c r="F988" s="298" t="s">
        <v>6</v>
      </c>
      <c r="G988" s="296" t="s">
        <v>3700</v>
      </c>
      <c r="H988" s="296"/>
      <c r="I988" s="296" t="s">
        <v>6</v>
      </c>
    </row>
    <row r="989" spans="1:9" ht="15.75" hidden="1" x14ac:dyDescent="0.25">
      <c r="A989" s="293">
        <v>42814</v>
      </c>
      <c r="B989" s="294" t="s">
        <v>4023</v>
      </c>
      <c r="C989" s="294"/>
      <c r="D989" s="294">
        <v>3500</v>
      </c>
      <c r="E989" s="295">
        <v>3</v>
      </c>
      <c r="F989" s="295" t="s">
        <v>6</v>
      </c>
      <c r="G989" s="294" t="s">
        <v>3704</v>
      </c>
      <c r="H989" s="294"/>
      <c r="I989" s="294" t="s">
        <v>6</v>
      </c>
    </row>
    <row r="990" spans="1:9" ht="15.75" hidden="1" x14ac:dyDescent="0.25">
      <c r="A990" s="69">
        <v>42828</v>
      </c>
      <c r="B990" s="59" t="s">
        <v>4015</v>
      </c>
      <c r="C990" s="59"/>
      <c r="D990" s="59">
        <v>1200</v>
      </c>
      <c r="E990" s="68">
        <f t="shared" ref="E990:E1002" si="33">MONTH(A990)</f>
        <v>4</v>
      </c>
      <c r="F990" s="135" t="s">
        <v>1341</v>
      </c>
      <c r="G990" s="59" t="s">
        <v>56</v>
      </c>
      <c r="H990" s="84" t="s">
        <v>4116</v>
      </c>
      <c r="I99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91" spans="1:9" ht="15.75" hidden="1" x14ac:dyDescent="0.25">
      <c r="A991" s="69">
        <v>42828</v>
      </c>
      <c r="B991" s="59" t="s">
        <v>4015</v>
      </c>
      <c r="C991" s="59"/>
      <c r="D991" s="59">
        <v>6000</v>
      </c>
      <c r="E991" s="68">
        <f t="shared" si="33"/>
        <v>4</v>
      </c>
      <c r="F991" s="135" t="s">
        <v>1341</v>
      </c>
      <c r="G991" s="59" t="s">
        <v>4141</v>
      </c>
      <c r="H991" s="84" t="s">
        <v>3070</v>
      </c>
      <c r="I99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92" spans="1:9" ht="15.75" hidden="1" x14ac:dyDescent="0.25">
      <c r="A992" s="83">
        <v>42828</v>
      </c>
      <c r="B992" s="84" t="s">
        <v>4031</v>
      </c>
      <c r="C992" s="84"/>
      <c r="D992" s="84">
        <v>6000</v>
      </c>
      <c r="E992" s="135">
        <f t="shared" si="33"/>
        <v>4</v>
      </c>
      <c r="F992" s="135" t="s">
        <v>1341</v>
      </c>
      <c r="G992" s="84" t="s">
        <v>4142</v>
      </c>
      <c r="H992" s="84" t="s">
        <v>1022</v>
      </c>
      <c r="I99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93" spans="1:9" ht="15.75" hidden="1" x14ac:dyDescent="0.25">
      <c r="A993" s="69">
        <v>42824</v>
      </c>
      <c r="B993" s="59" t="s">
        <v>4015</v>
      </c>
      <c r="C993" s="59"/>
      <c r="D993" s="59">
        <v>4250</v>
      </c>
      <c r="E993" s="68">
        <f t="shared" si="33"/>
        <v>3</v>
      </c>
      <c r="F993" s="135" t="s">
        <v>1341</v>
      </c>
      <c r="G993" s="59" t="s">
        <v>3398</v>
      </c>
      <c r="H993" s="84" t="s">
        <v>3979</v>
      </c>
      <c r="I99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94" spans="1:9" ht="15.75" hidden="1" x14ac:dyDescent="0.25">
      <c r="A994" s="69">
        <v>42830</v>
      </c>
      <c r="B994" s="59" t="s">
        <v>4013</v>
      </c>
      <c r="C994" s="59"/>
      <c r="D994" s="59">
        <v>4100</v>
      </c>
      <c r="E994" s="68">
        <f t="shared" si="33"/>
        <v>4</v>
      </c>
      <c r="F994" s="68" t="str">
        <f>"Прео"</f>
        <v>Прео</v>
      </c>
      <c r="G994" s="59" t="s">
        <v>4103</v>
      </c>
      <c r="H994" s="59"/>
      <c r="I99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995" spans="1:9" ht="15.75" hidden="1" x14ac:dyDescent="0.25">
      <c r="A995" s="83">
        <v>42824</v>
      </c>
      <c r="B995" s="59" t="s">
        <v>4015</v>
      </c>
      <c r="C995" s="84"/>
      <c r="D995" s="84">
        <v>3000</v>
      </c>
      <c r="E995" s="135">
        <f t="shared" si="33"/>
        <v>3</v>
      </c>
      <c r="F995" s="135" t="s">
        <v>1341</v>
      </c>
      <c r="G995" s="84" t="s">
        <v>3399</v>
      </c>
      <c r="H995" s="84" t="s">
        <v>3978</v>
      </c>
      <c r="I99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96" spans="1:9" ht="15.75" hidden="1" x14ac:dyDescent="0.25">
      <c r="A996" s="69">
        <v>42830</v>
      </c>
      <c r="B996" s="59" t="s">
        <v>4013</v>
      </c>
      <c r="C996" s="59"/>
      <c r="D996" s="59">
        <v>3775</v>
      </c>
      <c r="E996" s="68">
        <f t="shared" si="33"/>
        <v>4</v>
      </c>
      <c r="F996" s="68" t="str">
        <f>"Прео"</f>
        <v>Прео</v>
      </c>
      <c r="G996" s="59" t="s">
        <v>4104</v>
      </c>
      <c r="H996" s="59"/>
      <c r="I99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997" spans="1:9" ht="15.75" hidden="1" x14ac:dyDescent="0.25">
      <c r="A997" s="69">
        <v>42824</v>
      </c>
      <c r="B997" s="59" t="s">
        <v>4015</v>
      </c>
      <c r="C997" s="59"/>
      <c r="D997" s="59">
        <v>1200</v>
      </c>
      <c r="E997" s="68">
        <f t="shared" si="33"/>
        <v>3</v>
      </c>
      <c r="F997" s="135" t="s">
        <v>1341</v>
      </c>
      <c r="G997" s="59" t="s">
        <v>56</v>
      </c>
      <c r="H997" s="84" t="s">
        <v>3975</v>
      </c>
      <c r="I99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998" spans="1:9" ht="15.75" hidden="1" x14ac:dyDescent="0.25">
      <c r="A998" s="69">
        <v>42830</v>
      </c>
      <c r="B998" s="59" t="s">
        <v>4013</v>
      </c>
      <c r="C998" s="59"/>
      <c r="D998" s="59">
        <v>4000</v>
      </c>
      <c r="E998" s="68">
        <f t="shared" si="33"/>
        <v>4</v>
      </c>
      <c r="F998" s="68" t="str">
        <f>"Прео"</f>
        <v>Прео</v>
      </c>
      <c r="G998" s="59" t="s">
        <v>4105</v>
      </c>
      <c r="H998" s="59"/>
      <c r="I99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999" spans="1:9" ht="15.75" hidden="1" x14ac:dyDescent="0.25">
      <c r="A999" s="69">
        <v>42830</v>
      </c>
      <c r="B999" s="59" t="s">
        <v>4013</v>
      </c>
      <c r="C999" s="59"/>
      <c r="D999" s="59">
        <v>3600</v>
      </c>
      <c r="E999" s="68">
        <f t="shared" si="33"/>
        <v>4</v>
      </c>
      <c r="F999" s="68" t="str">
        <f>"Прео"</f>
        <v>Прео</v>
      </c>
      <c r="G999" s="59" t="s">
        <v>4106</v>
      </c>
      <c r="H999" s="59"/>
      <c r="I99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000" spans="1:9" ht="15.75" hidden="1" x14ac:dyDescent="0.25">
      <c r="A1000" s="69">
        <v>42827</v>
      </c>
      <c r="B1000" s="59" t="s">
        <v>4031</v>
      </c>
      <c r="C1000" s="59"/>
      <c r="D1000" s="59">
        <v>3500</v>
      </c>
      <c r="E1000" s="68">
        <f t="shared" si="33"/>
        <v>4</v>
      </c>
      <c r="F1000" s="68" t="str">
        <f>"Прео"</f>
        <v>Прео</v>
      </c>
      <c r="G1000" s="59" t="s">
        <v>4099</v>
      </c>
      <c r="H1000" s="59"/>
      <c r="I100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001" spans="1:9" ht="15.75" hidden="1" x14ac:dyDescent="0.25">
      <c r="A1001" s="69">
        <v>42823</v>
      </c>
      <c r="B1001" s="59" t="s">
        <v>4013</v>
      </c>
      <c r="C1001" s="59"/>
      <c r="D1001" s="59">
        <v>20000</v>
      </c>
      <c r="E1001" s="68">
        <f t="shared" si="33"/>
        <v>3</v>
      </c>
      <c r="F1001" s="68" t="str">
        <f>"Прео"</f>
        <v>Прео</v>
      </c>
      <c r="G1001" s="59" t="s">
        <v>617</v>
      </c>
      <c r="H1001" s="59"/>
      <c r="I100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002" spans="1:9" ht="15.75" hidden="1" x14ac:dyDescent="0.25">
      <c r="A1002" s="69">
        <v>42823</v>
      </c>
      <c r="B1002" s="59" t="s">
        <v>4013</v>
      </c>
      <c r="C1002" s="59"/>
      <c r="D1002" s="59">
        <v>4000</v>
      </c>
      <c r="E1002" s="68">
        <f t="shared" si="33"/>
        <v>3</v>
      </c>
      <c r="F1002" s="68" t="str">
        <f>"Прео"</f>
        <v>Прео</v>
      </c>
      <c r="G1002" s="59" t="s">
        <v>4107</v>
      </c>
      <c r="H1002" s="59"/>
      <c r="I100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003" spans="1:9" ht="15.75" hidden="1" x14ac:dyDescent="0.25">
      <c r="A1003" s="297">
        <v>42814</v>
      </c>
      <c r="B1003" s="296" t="s">
        <v>4023</v>
      </c>
      <c r="C1003" s="296"/>
      <c r="D1003" s="296">
        <v>1540</v>
      </c>
      <c r="E1003" s="298">
        <v>3</v>
      </c>
      <c r="F1003" s="298" t="s">
        <v>6</v>
      </c>
      <c r="G1003" s="296" t="s">
        <v>3705</v>
      </c>
      <c r="H1003" s="296"/>
      <c r="I1003" s="296" t="s">
        <v>6</v>
      </c>
    </row>
    <row r="1004" spans="1:9" ht="15.75" hidden="1" x14ac:dyDescent="0.25">
      <c r="A1004" s="293">
        <v>42814</v>
      </c>
      <c r="B1004" s="294" t="s">
        <v>4017</v>
      </c>
      <c r="C1004" s="294"/>
      <c r="D1004" s="294">
        <v>1300</v>
      </c>
      <c r="E1004" s="295">
        <v>3</v>
      </c>
      <c r="F1004" s="295" t="s">
        <v>6</v>
      </c>
      <c r="G1004" s="294" t="s">
        <v>3707</v>
      </c>
      <c r="H1004" s="294"/>
      <c r="I1004" s="294" t="s">
        <v>6</v>
      </c>
    </row>
    <row r="1005" spans="1:9" ht="15.75" hidden="1" x14ac:dyDescent="0.25">
      <c r="A1005" s="297">
        <v>42814</v>
      </c>
      <c r="B1005" s="296" t="s">
        <v>4017</v>
      </c>
      <c r="C1005" s="296"/>
      <c r="D1005" s="296">
        <v>1300</v>
      </c>
      <c r="E1005" s="298">
        <v>3</v>
      </c>
      <c r="F1005" s="298" t="s">
        <v>6</v>
      </c>
      <c r="G1005" s="296" t="s">
        <v>3708</v>
      </c>
      <c r="H1005" s="296"/>
      <c r="I1005" s="296" t="s">
        <v>6</v>
      </c>
    </row>
    <row r="1006" spans="1:9" ht="15.75" hidden="1" x14ac:dyDescent="0.25">
      <c r="A1006" s="293">
        <v>42814</v>
      </c>
      <c r="B1006" s="294" t="s">
        <v>4017</v>
      </c>
      <c r="C1006" s="294"/>
      <c r="D1006" s="294">
        <v>1300</v>
      </c>
      <c r="E1006" s="295">
        <v>3</v>
      </c>
      <c r="F1006" s="295" t="s">
        <v>6</v>
      </c>
      <c r="G1006" s="294" t="s">
        <v>3709</v>
      </c>
      <c r="H1006" s="294"/>
      <c r="I1006" s="294" t="s">
        <v>6</v>
      </c>
    </row>
    <row r="1007" spans="1:9" ht="15.75" hidden="1" x14ac:dyDescent="0.25">
      <c r="A1007" s="297">
        <v>42814</v>
      </c>
      <c r="B1007" s="296" t="s">
        <v>4019</v>
      </c>
      <c r="C1007" s="296"/>
      <c r="D1007" s="296">
        <v>3500</v>
      </c>
      <c r="E1007" s="298">
        <v>3</v>
      </c>
      <c r="F1007" s="298" t="s">
        <v>6</v>
      </c>
      <c r="G1007" s="296" t="s">
        <v>2949</v>
      </c>
      <c r="H1007" s="296"/>
      <c r="I1007" s="296" t="s">
        <v>6</v>
      </c>
    </row>
    <row r="1008" spans="1:9" ht="15.75" hidden="1" x14ac:dyDescent="0.25">
      <c r="A1008" s="293">
        <v>42814</v>
      </c>
      <c r="B1008" s="294" t="s">
        <v>4019</v>
      </c>
      <c r="C1008" s="294"/>
      <c r="D1008" s="294">
        <v>3500</v>
      </c>
      <c r="E1008" s="295">
        <v>3</v>
      </c>
      <c r="F1008" s="295" t="s">
        <v>6</v>
      </c>
      <c r="G1008" s="294" t="s">
        <v>3710</v>
      </c>
      <c r="H1008" s="294"/>
      <c r="I1008" s="294" t="s">
        <v>6</v>
      </c>
    </row>
    <row r="1009" spans="1:9" ht="15.75" hidden="1" x14ac:dyDescent="0.25">
      <c r="A1009" s="83">
        <v>42824</v>
      </c>
      <c r="B1009" s="59" t="s">
        <v>4015</v>
      </c>
      <c r="C1009" s="59"/>
      <c r="D1009" s="59">
        <v>1200</v>
      </c>
      <c r="E1009" s="68">
        <f t="shared" ref="E1009:E1014" si="34">MONTH(A1009)</f>
        <v>3</v>
      </c>
      <c r="F1009" s="135" t="s">
        <v>1341</v>
      </c>
      <c r="G1009" s="59" t="s">
        <v>56</v>
      </c>
      <c r="H1009" s="84" t="s">
        <v>3973</v>
      </c>
      <c r="I100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10" spans="1:9" ht="15.75" hidden="1" x14ac:dyDescent="0.25">
      <c r="A1010" s="69">
        <v>42819</v>
      </c>
      <c r="B1010" s="59" t="s">
        <v>4016</v>
      </c>
      <c r="C1010" s="59"/>
      <c r="D1010" s="59">
        <v>9000</v>
      </c>
      <c r="E1010" s="68">
        <f t="shared" si="34"/>
        <v>3</v>
      </c>
      <c r="F1010" s="135" t="s">
        <v>1341</v>
      </c>
      <c r="G1010" s="59" t="s">
        <v>3411</v>
      </c>
      <c r="H1010" s="221">
        <v>42795</v>
      </c>
      <c r="I101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11" spans="1:9" ht="15.75" hidden="1" x14ac:dyDescent="0.25">
      <c r="A1011" s="69">
        <v>42819</v>
      </c>
      <c r="B1011" s="59" t="s">
        <v>4015</v>
      </c>
      <c r="C1011" s="59"/>
      <c r="D1011" s="59">
        <v>6500</v>
      </c>
      <c r="E1011" s="68">
        <f t="shared" si="34"/>
        <v>3</v>
      </c>
      <c r="F1011" s="135" t="s">
        <v>1341</v>
      </c>
      <c r="G1011" s="59" t="s">
        <v>3982</v>
      </c>
      <c r="H1011" s="84" t="s">
        <v>3070</v>
      </c>
      <c r="I101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12" spans="1:9" ht="15.75" hidden="1" x14ac:dyDescent="0.25">
      <c r="A1012" s="69">
        <v>42819</v>
      </c>
      <c r="B1012" s="59" t="s">
        <v>4015</v>
      </c>
      <c r="C1012" s="59"/>
      <c r="D1012" s="59">
        <v>1000</v>
      </c>
      <c r="E1012" s="68">
        <f t="shared" si="34"/>
        <v>3</v>
      </c>
      <c r="F1012" s="135" t="s">
        <v>1341</v>
      </c>
      <c r="G1012" s="59" t="s">
        <v>3004</v>
      </c>
      <c r="H1012" s="84" t="s">
        <v>3478</v>
      </c>
      <c r="I101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13" spans="1:9" ht="15.75" hidden="1" x14ac:dyDescent="0.25">
      <c r="A1013" s="83">
        <v>42816</v>
      </c>
      <c r="B1013" s="59" t="s">
        <v>4015</v>
      </c>
      <c r="C1013" s="84"/>
      <c r="D1013" s="84">
        <v>1000</v>
      </c>
      <c r="E1013" s="135">
        <f t="shared" si="34"/>
        <v>3</v>
      </c>
      <c r="F1013" s="135" t="s">
        <v>1341</v>
      </c>
      <c r="G1013" s="84" t="s">
        <v>3004</v>
      </c>
      <c r="H1013" s="84" t="s">
        <v>2451</v>
      </c>
      <c r="I101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14" spans="1:9" ht="15.75" hidden="1" x14ac:dyDescent="0.25">
      <c r="A1014" s="69">
        <v>42816</v>
      </c>
      <c r="B1014" s="59" t="s">
        <v>4015</v>
      </c>
      <c r="C1014" s="59"/>
      <c r="D1014" s="59">
        <v>1200</v>
      </c>
      <c r="E1014" s="68">
        <f t="shared" si="34"/>
        <v>3</v>
      </c>
      <c r="F1014" s="135" t="s">
        <v>1341</v>
      </c>
      <c r="G1014" s="59" t="s">
        <v>56</v>
      </c>
      <c r="H1014" s="84" t="s">
        <v>3621</v>
      </c>
      <c r="I101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15" spans="1:9" ht="15.75" hidden="1" x14ac:dyDescent="0.25">
      <c r="A1015" s="297">
        <v>42814</v>
      </c>
      <c r="B1015" s="296" t="s">
        <v>4019</v>
      </c>
      <c r="C1015" s="296"/>
      <c r="D1015" s="296">
        <v>2500</v>
      </c>
      <c r="E1015" s="298">
        <v>3</v>
      </c>
      <c r="F1015" s="298" t="s">
        <v>6</v>
      </c>
      <c r="G1015" s="296" t="s">
        <v>3711</v>
      </c>
      <c r="H1015" s="296"/>
      <c r="I1015" s="296" t="s">
        <v>6</v>
      </c>
    </row>
    <row r="1016" spans="1:9" ht="15.75" hidden="1" x14ac:dyDescent="0.25">
      <c r="A1016" s="293">
        <v>42811</v>
      </c>
      <c r="B1016" s="294" t="s">
        <v>4022</v>
      </c>
      <c r="C1016" s="294"/>
      <c r="D1016" s="294">
        <v>1600</v>
      </c>
      <c r="E1016" s="295">
        <v>3</v>
      </c>
      <c r="F1016" s="295" t="s">
        <v>6</v>
      </c>
      <c r="G1016" s="294" t="s">
        <v>3712</v>
      </c>
      <c r="H1016" s="294"/>
      <c r="I1016" s="294" t="s">
        <v>6</v>
      </c>
    </row>
    <row r="1017" spans="1:9" ht="15.75" hidden="1" x14ac:dyDescent="0.25">
      <c r="A1017" s="297">
        <v>42811</v>
      </c>
      <c r="B1017" s="296" t="s">
        <v>4022</v>
      </c>
      <c r="C1017" s="296"/>
      <c r="D1017" s="296">
        <v>480</v>
      </c>
      <c r="E1017" s="298">
        <v>3</v>
      </c>
      <c r="F1017" s="298" t="s">
        <v>6</v>
      </c>
      <c r="G1017" s="296" t="s">
        <v>3712</v>
      </c>
      <c r="H1017" s="296"/>
      <c r="I1017" s="296" t="s">
        <v>6</v>
      </c>
    </row>
    <row r="1018" spans="1:9" ht="15.75" hidden="1" x14ac:dyDescent="0.25">
      <c r="A1018" s="293">
        <v>42811</v>
      </c>
      <c r="B1018" s="294" t="s">
        <v>4022</v>
      </c>
      <c r="C1018" s="294"/>
      <c r="D1018" s="294">
        <v>7000</v>
      </c>
      <c r="E1018" s="295">
        <v>3</v>
      </c>
      <c r="F1018" s="295" t="s">
        <v>6</v>
      </c>
      <c r="G1018" s="294" t="s">
        <v>3713</v>
      </c>
      <c r="H1018" s="294"/>
      <c r="I1018" s="294" t="s">
        <v>6</v>
      </c>
    </row>
    <row r="1019" spans="1:9" ht="15.75" hidden="1" x14ac:dyDescent="0.25">
      <c r="A1019" s="297">
        <v>42811</v>
      </c>
      <c r="B1019" s="296" t="s">
        <v>4024</v>
      </c>
      <c r="C1019" s="296"/>
      <c r="D1019" s="296">
        <v>2550</v>
      </c>
      <c r="E1019" s="298">
        <v>3</v>
      </c>
      <c r="F1019" s="298" t="s">
        <v>6</v>
      </c>
      <c r="G1019" s="296" t="s">
        <v>3714</v>
      </c>
      <c r="H1019" s="296"/>
      <c r="I1019" s="296" t="s">
        <v>6</v>
      </c>
    </row>
    <row r="1020" spans="1:9" ht="15.75" hidden="1" x14ac:dyDescent="0.25">
      <c r="A1020" s="293">
        <v>42811</v>
      </c>
      <c r="B1020" s="294" t="s">
        <v>4024</v>
      </c>
      <c r="C1020" s="294"/>
      <c r="D1020" s="294">
        <v>41000</v>
      </c>
      <c r="E1020" s="295">
        <v>3</v>
      </c>
      <c r="F1020" s="295" t="s">
        <v>6</v>
      </c>
      <c r="G1020" s="294" t="s">
        <v>3715</v>
      </c>
      <c r="H1020" s="294"/>
      <c r="I1020" s="294" t="s">
        <v>6</v>
      </c>
    </row>
    <row r="1021" spans="1:9" ht="15.75" hidden="1" x14ac:dyDescent="0.25">
      <c r="A1021" s="297">
        <v>42811</v>
      </c>
      <c r="B1021" s="296" t="s">
        <v>1418</v>
      </c>
      <c r="C1021" s="296"/>
      <c r="D1021" s="296">
        <v>13306</v>
      </c>
      <c r="E1021" s="298">
        <v>3</v>
      </c>
      <c r="F1021" s="298" t="s">
        <v>6</v>
      </c>
      <c r="G1021" s="296" t="s">
        <v>3716</v>
      </c>
      <c r="H1021" s="296"/>
      <c r="I1021" s="296" t="s">
        <v>6</v>
      </c>
    </row>
    <row r="1022" spans="1:9" ht="15.75" hidden="1" x14ac:dyDescent="0.25">
      <c r="A1022" s="69">
        <v>42794</v>
      </c>
      <c r="B1022" s="59" t="s">
        <v>4028</v>
      </c>
      <c r="C1022" s="59"/>
      <c r="D1022" s="59">
        <v>50000</v>
      </c>
      <c r="E1022" s="68">
        <f>MONTH(A1022)</f>
        <v>2</v>
      </c>
      <c r="F1022" s="68" t="s">
        <v>2</v>
      </c>
      <c r="G1022" s="59"/>
      <c r="H1022" s="210"/>
      <c r="I102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023" spans="1:9" ht="15.75" hidden="1" x14ac:dyDescent="0.25">
      <c r="A1023" s="69">
        <v>42794</v>
      </c>
      <c r="B1023" s="59" t="s">
        <v>4018</v>
      </c>
      <c r="C1023" s="59"/>
      <c r="D1023" s="59">
        <v>20000</v>
      </c>
      <c r="E1023" s="68">
        <f>MONTH(A1023)</f>
        <v>2</v>
      </c>
      <c r="F1023" s="68" t="s">
        <v>2</v>
      </c>
      <c r="G1023" s="59"/>
      <c r="H1023" s="210"/>
      <c r="I102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024" spans="1:9" ht="15.75" hidden="1" x14ac:dyDescent="0.25">
      <c r="A1024" s="293">
        <v>42810</v>
      </c>
      <c r="B1024" s="294" t="s">
        <v>4019</v>
      </c>
      <c r="C1024" s="294"/>
      <c r="D1024" s="294">
        <v>750</v>
      </c>
      <c r="E1024" s="295">
        <v>3</v>
      </c>
      <c r="F1024" s="295" t="s">
        <v>6</v>
      </c>
      <c r="G1024" s="294" t="s">
        <v>3717</v>
      </c>
      <c r="H1024" s="294"/>
      <c r="I1024" s="294" t="s">
        <v>6</v>
      </c>
    </row>
    <row r="1025" spans="1:9" ht="15.75" hidden="1" x14ac:dyDescent="0.25">
      <c r="A1025" s="297">
        <v>42810</v>
      </c>
      <c r="B1025" s="296" t="s">
        <v>4017</v>
      </c>
      <c r="C1025" s="296"/>
      <c r="D1025" s="296">
        <v>1300</v>
      </c>
      <c r="E1025" s="298">
        <v>3</v>
      </c>
      <c r="F1025" s="298" t="s">
        <v>6</v>
      </c>
      <c r="G1025" s="296" t="s">
        <v>3718</v>
      </c>
      <c r="H1025" s="296"/>
      <c r="I1025" s="296" t="s">
        <v>6</v>
      </c>
    </row>
    <row r="1026" spans="1:9" ht="15.75" hidden="1" x14ac:dyDescent="0.25">
      <c r="A1026" s="293">
        <v>42810</v>
      </c>
      <c r="B1026" s="294" t="s">
        <v>4017</v>
      </c>
      <c r="C1026" s="294"/>
      <c r="D1026" s="294">
        <v>12500</v>
      </c>
      <c r="E1026" s="295">
        <v>3</v>
      </c>
      <c r="F1026" s="295" t="s">
        <v>6</v>
      </c>
      <c r="G1026" s="294" t="s">
        <v>3701</v>
      </c>
      <c r="H1026" s="294"/>
      <c r="I1026" s="294" t="s">
        <v>6</v>
      </c>
    </row>
    <row r="1027" spans="1:9" ht="15.75" hidden="1" x14ac:dyDescent="0.25">
      <c r="A1027" s="69">
        <v>42823</v>
      </c>
      <c r="B1027" s="59" t="s">
        <v>4013</v>
      </c>
      <c r="C1027" s="59"/>
      <c r="D1027" s="59">
        <v>4000</v>
      </c>
      <c r="E1027" s="68">
        <f>MONTH(A1027)</f>
        <v>3</v>
      </c>
      <c r="F1027" s="68" t="str">
        <f>"Прео"</f>
        <v>Прео</v>
      </c>
      <c r="G1027" s="59" t="s">
        <v>4108</v>
      </c>
      <c r="H1027" s="59"/>
      <c r="I102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028" spans="1:9" ht="31.5" hidden="1" x14ac:dyDescent="0.25">
      <c r="A1028" s="69">
        <v>42813</v>
      </c>
      <c r="B1028" s="59" t="s">
        <v>3396</v>
      </c>
      <c r="C1028" s="59"/>
      <c r="D1028" s="59">
        <v>6000</v>
      </c>
      <c r="E1028" s="68">
        <f>MONTH(A1028)</f>
        <v>3</v>
      </c>
      <c r="F1028" s="135" t="s">
        <v>1341</v>
      </c>
      <c r="G1028" s="79" t="s">
        <v>3628</v>
      </c>
      <c r="H1028" s="84" t="s">
        <v>1022</v>
      </c>
      <c r="I102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29" spans="1:9" ht="15.75" hidden="1" x14ac:dyDescent="0.25">
      <c r="A1029" s="69">
        <v>42813</v>
      </c>
      <c r="B1029" s="59" t="s">
        <v>4015</v>
      </c>
      <c r="C1029" s="59"/>
      <c r="D1029" s="59">
        <f>(12500-6750)</f>
        <v>5750</v>
      </c>
      <c r="E1029" s="68">
        <f>MONTH(A1029)</f>
        <v>3</v>
      </c>
      <c r="F1029" s="135" t="s">
        <v>1341</v>
      </c>
      <c r="G1029" s="79" t="s">
        <v>3629</v>
      </c>
      <c r="H1029" s="84" t="s">
        <v>3070</v>
      </c>
      <c r="I102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30" spans="1:9" ht="15.75" hidden="1" x14ac:dyDescent="0.25">
      <c r="A1030" s="69">
        <v>42813</v>
      </c>
      <c r="B1030" s="59" t="s">
        <v>4015</v>
      </c>
      <c r="C1030" s="59"/>
      <c r="D1030" s="59">
        <v>1200</v>
      </c>
      <c r="E1030" s="68">
        <f>MONTH(A1030)</f>
        <v>3</v>
      </c>
      <c r="F1030" s="135" t="s">
        <v>1341</v>
      </c>
      <c r="G1030" s="59" t="s">
        <v>56</v>
      </c>
      <c r="H1030" s="84" t="s">
        <v>3630</v>
      </c>
      <c r="I103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31" spans="1:9" ht="15.75" hidden="1" x14ac:dyDescent="0.25">
      <c r="A1031" s="69">
        <v>42813</v>
      </c>
      <c r="B1031" s="59" t="s">
        <v>4015</v>
      </c>
      <c r="C1031" s="59"/>
      <c r="D1031" s="59">
        <v>1200</v>
      </c>
      <c r="E1031" s="68">
        <f>MONTH(A1031)</f>
        <v>3</v>
      </c>
      <c r="F1031" s="135" t="s">
        <v>1341</v>
      </c>
      <c r="G1031" s="59" t="s">
        <v>56</v>
      </c>
      <c r="H1031" s="84" t="s">
        <v>3631</v>
      </c>
      <c r="I103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32" spans="1:9" ht="15.75" hidden="1" x14ac:dyDescent="0.25">
      <c r="A1032" s="297">
        <v>42810</v>
      </c>
      <c r="B1032" s="296" t="s">
        <v>4014</v>
      </c>
      <c r="C1032" s="296"/>
      <c r="D1032" s="296">
        <v>1500</v>
      </c>
      <c r="E1032" s="298">
        <v>3</v>
      </c>
      <c r="F1032" s="298" t="s">
        <v>6</v>
      </c>
      <c r="G1032" s="296" t="s">
        <v>3310</v>
      </c>
      <c r="H1032" s="296"/>
      <c r="I1032" s="296" t="s">
        <v>6</v>
      </c>
    </row>
    <row r="1033" spans="1:9" ht="15.75" hidden="1" x14ac:dyDescent="0.25">
      <c r="A1033" s="293">
        <v>42810</v>
      </c>
      <c r="B1033" s="294" t="s">
        <v>4027</v>
      </c>
      <c r="C1033" s="294"/>
      <c r="D1033" s="294">
        <v>500</v>
      </c>
      <c r="E1033" s="295">
        <v>3</v>
      </c>
      <c r="F1033" s="295" t="s">
        <v>6</v>
      </c>
      <c r="G1033" s="294" t="s">
        <v>3719</v>
      </c>
      <c r="H1033" s="294"/>
      <c r="I1033" s="294" t="s">
        <v>6</v>
      </c>
    </row>
    <row r="1034" spans="1:9" ht="15.75" hidden="1" x14ac:dyDescent="0.25">
      <c r="A1034" s="69">
        <v>42811</v>
      </c>
      <c r="B1034" s="59" t="s">
        <v>4015</v>
      </c>
      <c r="C1034" s="59"/>
      <c r="D1034" s="59">
        <v>3000</v>
      </c>
      <c r="E1034" s="68">
        <f>MONTH(A1034)</f>
        <v>3</v>
      </c>
      <c r="F1034" s="135" t="s">
        <v>1341</v>
      </c>
      <c r="G1034" s="84" t="s">
        <v>3407</v>
      </c>
      <c r="H1034" s="84" t="s">
        <v>3383</v>
      </c>
      <c r="I103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35" spans="1:9" ht="15.75" hidden="1" x14ac:dyDescent="0.25">
      <c r="A1035" s="83">
        <v>42809</v>
      </c>
      <c r="B1035" s="59" t="s">
        <v>4015</v>
      </c>
      <c r="C1035" s="84"/>
      <c r="D1035" s="84">
        <v>4250</v>
      </c>
      <c r="E1035" s="135">
        <f>MONTH(A1035)</f>
        <v>3</v>
      </c>
      <c r="F1035" s="135" t="s">
        <v>1341</v>
      </c>
      <c r="G1035" s="84" t="s">
        <v>3525</v>
      </c>
      <c r="H1035" s="84" t="s">
        <v>3627</v>
      </c>
      <c r="I103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36" spans="1:9" ht="15.75" hidden="1" x14ac:dyDescent="0.25">
      <c r="A1036" s="69">
        <v>42809</v>
      </c>
      <c r="B1036" s="59" t="s">
        <v>4015</v>
      </c>
      <c r="C1036" s="59"/>
      <c r="D1036" s="59">
        <v>4250</v>
      </c>
      <c r="E1036" s="68">
        <f>MONTH(A1036)</f>
        <v>3</v>
      </c>
      <c r="F1036" s="135" t="s">
        <v>1341</v>
      </c>
      <c r="G1036" s="84" t="s">
        <v>3525</v>
      </c>
      <c r="H1036" s="84" t="s">
        <v>3632</v>
      </c>
      <c r="I103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37" spans="1:9" ht="15.75" hidden="1" x14ac:dyDescent="0.25">
      <c r="A1037" s="297">
        <v>42810</v>
      </c>
      <c r="B1037" s="296" t="s">
        <v>4027</v>
      </c>
      <c r="C1037" s="296"/>
      <c r="D1037" s="296">
        <v>250</v>
      </c>
      <c r="E1037" s="298">
        <v>3</v>
      </c>
      <c r="F1037" s="298" t="s">
        <v>6</v>
      </c>
      <c r="G1037" s="296" t="s">
        <v>3720</v>
      </c>
      <c r="H1037" s="296"/>
      <c r="I1037" s="296" t="s">
        <v>6</v>
      </c>
    </row>
    <row r="1038" spans="1:9" ht="15.75" hidden="1" x14ac:dyDescent="0.25">
      <c r="A1038" s="293">
        <v>42810</v>
      </c>
      <c r="B1038" s="294" t="s">
        <v>4027</v>
      </c>
      <c r="C1038" s="294"/>
      <c r="D1038" s="294">
        <v>4000</v>
      </c>
      <c r="E1038" s="295">
        <v>3</v>
      </c>
      <c r="F1038" s="295" t="s">
        <v>6</v>
      </c>
      <c r="G1038" s="294" t="s">
        <v>3721</v>
      </c>
      <c r="H1038" s="294"/>
      <c r="I1038" s="294" t="s">
        <v>6</v>
      </c>
    </row>
    <row r="1039" spans="1:9" ht="15.75" hidden="1" x14ac:dyDescent="0.25">
      <c r="A1039" s="297">
        <v>42810</v>
      </c>
      <c r="B1039" s="296" t="s">
        <v>4027</v>
      </c>
      <c r="C1039" s="296"/>
      <c r="D1039" s="296">
        <v>250</v>
      </c>
      <c r="E1039" s="298">
        <v>3</v>
      </c>
      <c r="F1039" s="298" t="s">
        <v>6</v>
      </c>
      <c r="G1039" s="296" t="s">
        <v>3722</v>
      </c>
      <c r="H1039" s="296"/>
      <c r="I1039" s="296" t="s">
        <v>6</v>
      </c>
    </row>
    <row r="1040" spans="1:9" ht="15.75" hidden="1" x14ac:dyDescent="0.25">
      <c r="A1040" s="293">
        <v>42809</v>
      </c>
      <c r="B1040" s="294" t="s">
        <v>4019</v>
      </c>
      <c r="C1040" s="294"/>
      <c r="D1040" s="294">
        <v>2500</v>
      </c>
      <c r="E1040" s="295">
        <v>3</v>
      </c>
      <c r="F1040" s="295" t="s">
        <v>6</v>
      </c>
      <c r="G1040" s="294" t="s">
        <v>3723</v>
      </c>
      <c r="H1040" s="294"/>
      <c r="I1040" s="294" t="s">
        <v>6</v>
      </c>
    </row>
    <row r="1041" spans="1:9" ht="15.75" hidden="1" x14ac:dyDescent="0.25">
      <c r="A1041" s="297">
        <v>42809</v>
      </c>
      <c r="B1041" s="296" t="s">
        <v>4019</v>
      </c>
      <c r="C1041" s="296"/>
      <c r="D1041" s="296">
        <v>3500</v>
      </c>
      <c r="E1041" s="298">
        <v>3</v>
      </c>
      <c r="F1041" s="298" t="s">
        <v>6</v>
      </c>
      <c r="G1041" s="296"/>
      <c r="H1041" s="296"/>
      <c r="I1041" s="296" t="s">
        <v>6</v>
      </c>
    </row>
    <row r="1042" spans="1:9" ht="15.75" hidden="1" x14ac:dyDescent="0.25">
      <c r="A1042" s="293">
        <v>42809</v>
      </c>
      <c r="B1042" s="294" t="s">
        <v>4014</v>
      </c>
      <c r="C1042" s="294"/>
      <c r="D1042" s="294">
        <v>10200</v>
      </c>
      <c r="E1042" s="295">
        <v>3</v>
      </c>
      <c r="F1042" s="295" t="s">
        <v>6</v>
      </c>
      <c r="G1042" s="294" t="s">
        <v>3724</v>
      </c>
      <c r="H1042" s="294"/>
      <c r="I1042" s="294" t="s">
        <v>6</v>
      </c>
    </row>
    <row r="1043" spans="1:9" ht="15.75" hidden="1" x14ac:dyDescent="0.25">
      <c r="A1043" s="297">
        <v>42809</v>
      </c>
      <c r="B1043" s="296" t="s">
        <v>4014</v>
      </c>
      <c r="C1043" s="296"/>
      <c r="D1043" s="296">
        <v>29300</v>
      </c>
      <c r="E1043" s="298">
        <v>3</v>
      </c>
      <c r="F1043" s="298" t="s">
        <v>6</v>
      </c>
      <c r="G1043" s="296" t="s">
        <v>3725</v>
      </c>
      <c r="H1043" s="296"/>
      <c r="I1043" s="296" t="s">
        <v>6</v>
      </c>
    </row>
    <row r="1044" spans="1:9" ht="15.75" hidden="1" x14ac:dyDescent="0.25">
      <c r="A1044" s="293">
        <v>42809</v>
      </c>
      <c r="B1044" s="294" t="s">
        <v>4027</v>
      </c>
      <c r="C1044" s="294"/>
      <c r="D1044" s="294">
        <v>500</v>
      </c>
      <c r="E1044" s="295">
        <v>3</v>
      </c>
      <c r="F1044" s="295" t="s">
        <v>6</v>
      </c>
      <c r="G1044" s="294" t="s">
        <v>3726</v>
      </c>
      <c r="H1044" s="294"/>
      <c r="I1044" s="294" t="s">
        <v>6</v>
      </c>
    </row>
    <row r="1045" spans="1:9" ht="15.75" hidden="1" x14ac:dyDescent="0.25">
      <c r="A1045" s="297">
        <v>42808</v>
      </c>
      <c r="B1045" s="296" t="s">
        <v>4012</v>
      </c>
      <c r="C1045" s="296"/>
      <c r="D1045" s="296">
        <v>1300</v>
      </c>
      <c r="E1045" s="298">
        <v>3</v>
      </c>
      <c r="F1045" s="298" t="s">
        <v>6</v>
      </c>
      <c r="G1045" s="296" t="s">
        <v>3727</v>
      </c>
      <c r="H1045" s="296"/>
      <c r="I1045" s="296" t="s">
        <v>6</v>
      </c>
    </row>
    <row r="1046" spans="1:9" ht="15.75" hidden="1" x14ac:dyDescent="0.25">
      <c r="A1046" s="293">
        <v>42808</v>
      </c>
      <c r="B1046" s="294" t="s">
        <v>4012</v>
      </c>
      <c r="C1046" s="294"/>
      <c r="D1046" s="294">
        <v>1300</v>
      </c>
      <c r="E1046" s="295">
        <v>3</v>
      </c>
      <c r="F1046" s="295" t="s">
        <v>6</v>
      </c>
      <c r="G1046" s="294" t="s">
        <v>3728</v>
      </c>
      <c r="H1046" s="294"/>
      <c r="I1046" s="294" t="s">
        <v>6</v>
      </c>
    </row>
    <row r="1047" spans="1:9" ht="15.75" hidden="1" x14ac:dyDescent="0.25">
      <c r="A1047" s="297">
        <v>42808</v>
      </c>
      <c r="B1047" s="296" t="s">
        <v>4023</v>
      </c>
      <c r="C1047" s="296"/>
      <c r="D1047" s="296">
        <v>3500</v>
      </c>
      <c r="E1047" s="298">
        <v>3</v>
      </c>
      <c r="F1047" s="298" t="s">
        <v>6</v>
      </c>
      <c r="G1047" s="296" t="s">
        <v>3729</v>
      </c>
      <c r="H1047" s="296"/>
      <c r="I1047" s="296" t="s">
        <v>6</v>
      </c>
    </row>
    <row r="1048" spans="1:9" ht="15.75" hidden="1" x14ac:dyDescent="0.25">
      <c r="A1048" s="293">
        <v>42808</v>
      </c>
      <c r="B1048" s="294" t="s">
        <v>4019</v>
      </c>
      <c r="C1048" s="294"/>
      <c r="D1048" s="294">
        <v>2000</v>
      </c>
      <c r="E1048" s="295">
        <v>3</v>
      </c>
      <c r="F1048" s="295" t="s">
        <v>6</v>
      </c>
      <c r="G1048" s="294" t="s">
        <v>3730</v>
      </c>
      <c r="H1048" s="294"/>
      <c r="I1048" s="294" t="s">
        <v>6</v>
      </c>
    </row>
    <row r="1049" spans="1:9" ht="15.75" hidden="1" x14ac:dyDescent="0.25">
      <c r="A1049" s="297">
        <v>42808</v>
      </c>
      <c r="B1049" s="296" t="s">
        <v>4027</v>
      </c>
      <c r="C1049" s="296"/>
      <c r="D1049" s="296">
        <v>19150</v>
      </c>
      <c r="E1049" s="298">
        <v>3</v>
      </c>
      <c r="F1049" s="298" t="s">
        <v>6</v>
      </c>
      <c r="G1049" s="296" t="s">
        <v>900</v>
      </c>
      <c r="H1049" s="296"/>
      <c r="I1049" s="296" t="s">
        <v>6</v>
      </c>
    </row>
    <row r="1050" spans="1:9" ht="15.75" hidden="1" x14ac:dyDescent="0.25">
      <c r="A1050" s="293">
        <v>42808</v>
      </c>
      <c r="B1050" s="294" t="s">
        <v>4027</v>
      </c>
      <c r="C1050" s="294"/>
      <c r="D1050" s="294">
        <v>38600</v>
      </c>
      <c r="E1050" s="295">
        <v>3</v>
      </c>
      <c r="F1050" s="295" t="s">
        <v>6</v>
      </c>
      <c r="G1050" s="294" t="s">
        <v>3731</v>
      </c>
      <c r="H1050" s="294"/>
      <c r="I1050" s="294" t="s">
        <v>6</v>
      </c>
    </row>
    <row r="1051" spans="1:9" ht="15.75" hidden="1" x14ac:dyDescent="0.25">
      <c r="A1051" s="297">
        <v>42808</v>
      </c>
      <c r="B1051" s="296" t="s">
        <v>4027</v>
      </c>
      <c r="C1051" s="296"/>
      <c r="D1051" s="296">
        <v>500</v>
      </c>
      <c r="E1051" s="298">
        <v>3</v>
      </c>
      <c r="F1051" s="298" t="s">
        <v>6</v>
      </c>
      <c r="G1051" s="296" t="s">
        <v>3720</v>
      </c>
      <c r="H1051" s="296"/>
      <c r="I1051" s="296" t="s">
        <v>6</v>
      </c>
    </row>
    <row r="1052" spans="1:9" ht="15.75" hidden="1" x14ac:dyDescent="0.25">
      <c r="A1052" s="293">
        <v>42808</v>
      </c>
      <c r="B1052" s="294" t="s">
        <v>4027</v>
      </c>
      <c r="C1052" s="294"/>
      <c r="D1052" s="294">
        <v>250</v>
      </c>
      <c r="E1052" s="295">
        <v>3</v>
      </c>
      <c r="F1052" s="295" t="s">
        <v>6</v>
      </c>
      <c r="G1052" s="294" t="s">
        <v>3722</v>
      </c>
      <c r="H1052" s="294"/>
      <c r="I1052" s="294" t="s">
        <v>6</v>
      </c>
    </row>
    <row r="1053" spans="1:9" ht="15.75" hidden="1" x14ac:dyDescent="0.25">
      <c r="A1053" s="297">
        <v>42807</v>
      </c>
      <c r="B1053" s="296" t="s">
        <v>4019</v>
      </c>
      <c r="C1053" s="296"/>
      <c r="D1053" s="296">
        <v>2500</v>
      </c>
      <c r="E1053" s="298">
        <v>3</v>
      </c>
      <c r="F1053" s="298" t="s">
        <v>6</v>
      </c>
      <c r="G1053" s="296" t="s">
        <v>3732</v>
      </c>
      <c r="H1053" s="296"/>
      <c r="I1053" s="296" t="s">
        <v>6</v>
      </c>
    </row>
    <row r="1054" spans="1:9" ht="15.75" hidden="1" x14ac:dyDescent="0.25">
      <c r="A1054" s="293">
        <v>42807</v>
      </c>
      <c r="B1054" s="294" t="s">
        <v>4019</v>
      </c>
      <c r="C1054" s="294"/>
      <c r="D1054" s="294">
        <v>1500</v>
      </c>
      <c r="E1054" s="295">
        <v>3</v>
      </c>
      <c r="F1054" s="295" t="s">
        <v>6</v>
      </c>
      <c r="G1054" s="294" t="s">
        <v>2490</v>
      </c>
      <c r="H1054" s="294"/>
      <c r="I1054" s="294" t="s">
        <v>6</v>
      </c>
    </row>
    <row r="1055" spans="1:9" ht="15.75" hidden="1" x14ac:dyDescent="0.25">
      <c r="A1055" s="297">
        <v>42807</v>
      </c>
      <c r="B1055" s="296" t="s">
        <v>4019</v>
      </c>
      <c r="C1055" s="296"/>
      <c r="D1055" s="296">
        <v>1500</v>
      </c>
      <c r="E1055" s="298">
        <v>3</v>
      </c>
      <c r="F1055" s="298" t="s">
        <v>6</v>
      </c>
      <c r="G1055" s="296" t="s">
        <v>2960</v>
      </c>
      <c r="H1055" s="296"/>
      <c r="I1055" s="296" t="s">
        <v>6</v>
      </c>
    </row>
    <row r="1056" spans="1:9" ht="15.75" hidden="1" x14ac:dyDescent="0.25">
      <c r="A1056" s="293">
        <v>42807</v>
      </c>
      <c r="B1056" s="294" t="s">
        <v>4019</v>
      </c>
      <c r="C1056" s="294"/>
      <c r="D1056" s="294">
        <v>1500</v>
      </c>
      <c r="E1056" s="295">
        <v>3</v>
      </c>
      <c r="F1056" s="295" t="s">
        <v>6</v>
      </c>
      <c r="G1056" s="294" t="s">
        <v>3309</v>
      </c>
      <c r="H1056" s="294"/>
      <c r="I1056" s="294" t="s">
        <v>6</v>
      </c>
    </row>
    <row r="1057" spans="1:9" ht="15.75" hidden="1" x14ac:dyDescent="0.25">
      <c r="A1057" s="69">
        <v>42806</v>
      </c>
      <c r="B1057" s="59" t="s">
        <v>4013</v>
      </c>
      <c r="C1057" s="59"/>
      <c r="D1057" s="59">
        <v>4000</v>
      </c>
      <c r="E1057" s="68">
        <f>MONTH(A1057)</f>
        <v>3</v>
      </c>
      <c r="F1057" s="68" t="str">
        <f>"Прео"</f>
        <v>Прео</v>
      </c>
      <c r="G1057" s="59" t="s">
        <v>3644</v>
      </c>
      <c r="H1057" s="59"/>
      <c r="I105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058" spans="1:9" ht="15.75" hidden="1" x14ac:dyDescent="0.25">
      <c r="A1058" s="297">
        <v>42807</v>
      </c>
      <c r="B1058" s="296" t="s">
        <v>4019</v>
      </c>
      <c r="C1058" s="296"/>
      <c r="D1058" s="296">
        <v>1500</v>
      </c>
      <c r="E1058" s="298">
        <v>3</v>
      </c>
      <c r="F1058" s="298" t="s">
        <v>6</v>
      </c>
      <c r="G1058" s="296" t="s">
        <v>3733</v>
      </c>
      <c r="H1058" s="296"/>
      <c r="I1058" s="296" t="s">
        <v>6</v>
      </c>
    </row>
    <row r="1059" spans="1:9" ht="15.75" hidden="1" x14ac:dyDescent="0.25">
      <c r="A1059" s="69">
        <v>42806</v>
      </c>
      <c r="B1059" s="59" t="s">
        <v>4013</v>
      </c>
      <c r="C1059" s="59"/>
      <c r="D1059" s="59">
        <v>3875</v>
      </c>
      <c r="E1059" s="68">
        <f>MONTH(A1059)</f>
        <v>3</v>
      </c>
      <c r="F1059" s="68" t="str">
        <f>"Прео"</f>
        <v>Прео</v>
      </c>
      <c r="G1059" s="59" t="s">
        <v>3645</v>
      </c>
      <c r="H1059" s="59"/>
      <c r="I105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060" spans="1:9" ht="15.75" hidden="1" x14ac:dyDescent="0.25">
      <c r="A1060" s="69">
        <v>42808</v>
      </c>
      <c r="B1060" s="59" t="s">
        <v>4015</v>
      </c>
      <c r="C1060" s="59"/>
      <c r="D1060" s="59">
        <v>3000</v>
      </c>
      <c r="E1060" s="68">
        <f>MONTH(A1060)</f>
        <v>3</v>
      </c>
      <c r="F1060" s="135" t="s">
        <v>1341</v>
      </c>
      <c r="G1060" s="59" t="s">
        <v>3407</v>
      </c>
      <c r="H1060" s="84" t="s">
        <v>3515</v>
      </c>
      <c r="I106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61" spans="1:9" ht="15.75" hidden="1" x14ac:dyDescent="0.25">
      <c r="A1061" s="293">
        <v>42804</v>
      </c>
      <c r="B1061" s="294" t="s">
        <v>4019</v>
      </c>
      <c r="C1061" s="294"/>
      <c r="D1061" s="294">
        <v>5000</v>
      </c>
      <c r="E1061" s="295">
        <v>3</v>
      </c>
      <c r="F1061" s="295" t="s">
        <v>6</v>
      </c>
      <c r="G1061" s="294" t="s">
        <v>1529</v>
      </c>
      <c r="H1061" s="294"/>
      <c r="I1061" s="294" t="s">
        <v>6</v>
      </c>
    </row>
    <row r="1062" spans="1:9" ht="15.75" hidden="1" x14ac:dyDescent="0.25">
      <c r="A1062" s="297">
        <v>42804</v>
      </c>
      <c r="B1062" s="296" t="s">
        <v>4027</v>
      </c>
      <c r="C1062" s="296"/>
      <c r="D1062" s="296">
        <v>1500</v>
      </c>
      <c r="E1062" s="298">
        <v>3</v>
      </c>
      <c r="F1062" s="298" t="s">
        <v>6</v>
      </c>
      <c r="G1062" s="296" t="s">
        <v>2966</v>
      </c>
      <c r="H1062" s="296"/>
      <c r="I1062" s="296" t="s">
        <v>6</v>
      </c>
    </row>
    <row r="1063" spans="1:9" ht="15.75" hidden="1" x14ac:dyDescent="0.25">
      <c r="A1063" s="293">
        <v>42804</v>
      </c>
      <c r="B1063" s="294" t="s">
        <v>4023</v>
      </c>
      <c r="C1063" s="294"/>
      <c r="D1063" s="294">
        <v>20000</v>
      </c>
      <c r="E1063" s="295">
        <v>3</v>
      </c>
      <c r="F1063" s="295" t="s">
        <v>6</v>
      </c>
      <c r="G1063" s="294" t="s">
        <v>1529</v>
      </c>
      <c r="H1063" s="294"/>
      <c r="I1063" s="294" t="s">
        <v>6</v>
      </c>
    </row>
    <row r="1064" spans="1:9" ht="15.75" hidden="1" x14ac:dyDescent="0.25">
      <c r="A1064" s="83">
        <v>42805</v>
      </c>
      <c r="B1064" s="59" t="s">
        <v>4015</v>
      </c>
      <c r="C1064" s="84"/>
      <c r="D1064" s="84">
        <v>4250</v>
      </c>
      <c r="E1064" s="135">
        <f>MONTH(A1064)</f>
        <v>3</v>
      </c>
      <c r="F1064" s="135" t="s">
        <v>1341</v>
      </c>
      <c r="G1064" s="59" t="s">
        <v>3633</v>
      </c>
      <c r="H1064" s="223" t="s">
        <v>3634</v>
      </c>
      <c r="I106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65" spans="1:9" ht="15.75" hidden="1" x14ac:dyDescent="0.25">
      <c r="A1065" s="69">
        <v>42805</v>
      </c>
      <c r="B1065" s="59" t="s">
        <v>4015</v>
      </c>
      <c r="C1065" s="59"/>
      <c r="D1065" s="59">
        <v>6750</v>
      </c>
      <c r="E1065" s="68">
        <f>MONTH(A1065)</f>
        <v>3</v>
      </c>
      <c r="F1065" s="135" t="s">
        <v>1341</v>
      </c>
      <c r="G1065" s="59" t="s">
        <v>3635</v>
      </c>
      <c r="H1065" s="84" t="s">
        <v>3070</v>
      </c>
      <c r="I106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66" spans="1:9" ht="15.75" hidden="1" x14ac:dyDescent="0.25">
      <c r="A1066" s="69">
        <v>42804</v>
      </c>
      <c r="B1066" s="59" t="s">
        <v>4016</v>
      </c>
      <c r="C1066" s="59"/>
      <c r="D1066" s="59">
        <v>9000</v>
      </c>
      <c r="E1066" s="68">
        <f>MONTH(A1066)</f>
        <v>3</v>
      </c>
      <c r="F1066" s="135" t="s">
        <v>1341</v>
      </c>
      <c r="G1066" s="59" t="s">
        <v>664</v>
      </c>
      <c r="H1066" s="221">
        <v>42767</v>
      </c>
      <c r="I106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67" spans="1:9" ht="15.75" hidden="1" x14ac:dyDescent="0.25">
      <c r="A1067" s="69">
        <v>42803</v>
      </c>
      <c r="B1067" s="59" t="s">
        <v>4015</v>
      </c>
      <c r="C1067" s="59"/>
      <c r="D1067" s="59">
        <v>2000</v>
      </c>
      <c r="E1067" s="68">
        <f>MONTH(A1067)</f>
        <v>3</v>
      </c>
      <c r="F1067" s="135" t="s">
        <v>1341</v>
      </c>
      <c r="G1067" s="59" t="s">
        <v>3520</v>
      </c>
      <c r="H1067" s="84" t="s">
        <v>3507</v>
      </c>
      <c r="I106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68" spans="1:9" ht="15.75" hidden="1" x14ac:dyDescent="0.25">
      <c r="A1068" s="297">
        <v>42804</v>
      </c>
      <c r="B1068" s="296" t="s">
        <v>4019</v>
      </c>
      <c r="C1068" s="296"/>
      <c r="D1068" s="296">
        <v>3500</v>
      </c>
      <c r="E1068" s="298">
        <v>3</v>
      </c>
      <c r="F1068" s="298" t="s">
        <v>6</v>
      </c>
      <c r="G1068" s="296" t="s">
        <v>3363</v>
      </c>
      <c r="H1068" s="296"/>
      <c r="I1068" s="296" t="s">
        <v>6</v>
      </c>
    </row>
    <row r="1069" spans="1:9" ht="15.75" hidden="1" x14ac:dyDescent="0.25">
      <c r="A1069" s="293">
        <v>42804</v>
      </c>
      <c r="B1069" s="294" t="s">
        <v>4027</v>
      </c>
      <c r="C1069" s="294"/>
      <c r="D1069" s="294">
        <v>1000</v>
      </c>
      <c r="E1069" s="295">
        <v>3</v>
      </c>
      <c r="F1069" s="295" t="s">
        <v>6</v>
      </c>
      <c r="G1069" s="294" t="s">
        <v>3720</v>
      </c>
      <c r="H1069" s="294"/>
      <c r="I1069" s="294" t="s">
        <v>6</v>
      </c>
    </row>
    <row r="1070" spans="1:9" ht="15.75" hidden="1" x14ac:dyDescent="0.25">
      <c r="A1070" s="297">
        <v>42804</v>
      </c>
      <c r="B1070" s="296" t="s">
        <v>4027</v>
      </c>
      <c r="C1070" s="296"/>
      <c r="D1070" s="296">
        <v>500</v>
      </c>
      <c r="E1070" s="298">
        <v>3</v>
      </c>
      <c r="F1070" s="298" t="s">
        <v>6</v>
      </c>
      <c r="G1070" s="296" t="s">
        <v>3726</v>
      </c>
      <c r="H1070" s="296"/>
      <c r="I1070" s="296" t="s">
        <v>6</v>
      </c>
    </row>
    <row r="1071" spans="1:9" ht="15.75" hidden="1" x14ac:dyDescent="0.25">
      <c r="A1071" s="293">
        <v>42803</v>
      </c>
      <c r="B1071" s="294" t="s">
        <v>4023</v>
      </c>
      <c r="C1071" s="294"/>
      <c r="D1071" s="294">
        <v>1640</v>
      </c>
      <c r="E1071" s="295">
        <v>3</v>
      </c>
      <c r="F1071" s="295" t="s">
        <v>6</v>
      </c>
      <c r="G1071" s="294" t="s">
        <v>3734</v>
      </c>
      <c r="H1071" s="294"/>
      <c r="I1071" s="294" t="s">
        <v>6</v>
      </c>
    </row>
    <row r="1072" spans="1:9" ht="15.75" hidden="1" x14ac:dyDescent="0.25">
      <c r="A1072" s="297">
        <v>42803</v>
      </c>
      <c r="B1072" s="296" t="s">
        <v>4020</v>
      </c>
      <c r="C1072" s="296"/>
      <c r="D1072" s="296">
        <v>20000</v>
      </c>
      <c r="E1072" s="298">
        <v>3</v>
      </c>
      <c r="F1072" s="298" t="s">
        <v>6</v>
      </c>
      <c r="G1072" s="296" t="s">
        <v>1529</v>
      </c>
      <c r="H1072" s="296"/>
      <c r="I1072" s="296" t="s">
        <v>6</v>
      </c>
    </row>
    <row r="1073" spans="1:9" ht="15.75" hidden="1" x14ac:dyDescent="0.25">
      <c r="A1073" s="293">
        <v>42803</v>
      </c>
      <c r="B1073" s="294" t="s">
        <v>4012</v>
      </c>
      <c r="C1073" s="294"/>
      <c r="D1073" s="294">
        <v>10000</v>
      </c>
      <c r="E1073" s="295">
        <v>3</v>
      </c>
      <c r="F1073" s="295" t="s">
        <v>6</v>
      </c>
      <c r="G1073" s="294" t="s">
        <v>1529</v>
      </c>
      <c r="H1073" s="294"/>
      <c r="I1073" s="294" t="s">
        <v>6</v>
      </c>
    </row>
    <row r="1074" spans="1:9" ht="15.75" hidden="1" x14ac:dyDescent="0.25">
      <c r="A1074" s="297">
        <v>42801</v>
      </c>
      <c r="B1074" s="296" t="s">
        <v>4019</v>
      </c>
      <c r="C1074" s="296"/>
      <c r="D1074" s="296">
        <v>3500</v>
      </c>
      <c r="E1074" s="298">
        <v>3</v>
      </c>
      <c r="F1074" s="298" t="s">
        <v>6</v>
      </c>
      <c r="G1074" s="296" t="s">
        <v>3735</v>
      </c>
      <c r="H1074" s="296"/>
      <c r="I1074" s="296" t="s">
        <v>6</v>
      </c>
    </row>
    <row r="1075" spans="1:9" ht="15.75" hidden="1" x14ac:dyDescent="0.25">
      <c r="A1075" s="293">
        <v>42801</v>
      </c>
      <c r="B1075" s="294" t="s">
        <v>4019</v>
      </c>
      <c r="C1075" s="294"/>
      <c r="D1075" s="294">
        <v>3500</v>
      </c>
      <c r="E1075" s="295">
        <v>3</v>
      </c>
      <c r="F1075" s="295" t="s">
        <v>6</v>
      </c>
      <c r="G1075" s="294" t="s">
        <v>3736</v>
      </c>
      <c r="H1075" s="294"/>
      <c r="I1075" s="294" t="s">
        <v>6</v>
      </c>
    </row>
    <row r="1076" spans="1:9" ht="15.75" hidden="1" x14ac:dyDescent="0.25">
      <c r="A1076" s="297">
        <v>42801</v>
      </c>
      <c r="B1076" s="296" t="s">
        <v>4021</v>
      </c>
      <c r="C1076" s="296"/>
      <c r="D1076" s="296">
        <v>3500</v>
      </c>
      <c r="E1076" s="298">
        <v>3</v>
      </c>
      <c r="F1076" s="298" t="s">
        <v>6</v>
      </c>
      <c r="G1076" s="296" t="s">
        <v>3737</v>
      </c>
      <c r="H1076" s="296"/>
      <c r="I1076" s="296" t="s">
        <v>6</v>
      </c>
    </row>
    <row r="1077" spans="1:9" ht="15.75" hidden="1" x14ac:dyDescent="0.25">
      <c r="A1077" s="293">
        <v>42801</v>
      </c>
      <c r="B1077" s="294" t="s">
        <v>4019</v>
      </c>
      <c r="C1077" s="294"/>
      <c r="D1077" s="294">
        <v>3500</v>
      </c>
      <c r="E1077" s="295">
        <v>3</v>
      </c>
      <c r="F1077" s="295" t="s">
        <v>6</v>
      </c>
      <c r="G1077" s="294" t="s">
        <v>3738</v>
      </c>
      <c r="H1077" s="294"/>
      <c r="I1077" s="294" t="s">
        <v>6</v>
      </c>
    </row>
    <row r="1078" spans="1:9" ht="15.75" hidden="1" x14ac:dyDescent="0.25">
      <c r="A1078" s="297">
        <v>42801</v>
      </c>
      <c r="B1078" s="296" t="s">
        <v>4027</v>
      </c>
      <c r="C1078" s="296"/>
      <c r="D1078" s="296">
        <v>1500</v>
      </c>
      <c r="E1078" s="298">
        <v>3</v>
      </c>
      <c r="F1078" s="298" t="s">
        <v>6</v>
      </c>
      <c r="G1078" s="296" t="s">
        <v>3726</v>
      </c>
      <c r="H1078" s="296"/>
      <c r="I1078" s="296" t="s">
        <v>6</v>
      </c>
    </row>
    <row r="1079" spans="1:9" ht="15.75" hidden="1" x14ac:dyDescent="0.25">
      <c r="A1079" s="293">
        <v>42801</v>
      </c>
      <c r="B1079" s="294" t="s">
        <v>4027</v>
      </c>
      <c r="C1079" s="294"/>
      <c r="D1079" s="294">
        <v>1000</v>
      </c>
      <c r="E1079" s="295">
        <v>3</v>
      </c>
      <c r="F1079" s="295" t="s">
        <v>6</v>
      </c>
      <c r="G1079" s="294" t="s">
        <v>3720</v>
      </c>
      <c r="H1079" s="294"/>
      <c r="I1079" s="294" t="s">
        <v>6</v>
      </c>
    </row>
    <row r="1080" spans="1:9" ht="15.75" hidden="1" x14ac:dyDescent="0.25">
      <c r="A1080" s="297">
        <v>42801</v>
      </c>
      <c r="B1080" s="296" t="s">
        <v>4027</v>
      </c>
      <c r="C1080" s="296"/>
      <c r="D1080" s="296">
        <v>500</v>
      </c>
      <c r="E1080" s="298">
        <v>3</v>
      </c>
      <c r="F1080" s="298" t="s">
        <v>6</v>
      </c>
      <c r="G1080" s="296" t="s">
        <v>3726</v>
      </c>
      <c r="H1080" s="296"/>
      <c r="I1080" s="296" t="s">
        <v>6</v>
      </c>
    </row>
    <row r="1081" spans="1:9" ht="15.75" hidden="1" x14ac:dyDescent="0.25">
      <c r="A1081" s="293">
        <v>42800</v>
      </c>
      <c r="B1081" s="294" t="s">
        <v>4019</v>
      </c>
      <c r="C1081" s="294"/>
      <c r="D1081" s="294">
        <v>1500</v>
      </c>
      <c r="E1081" s="295">
        <v>3</v>
      </c>
      <c r="F1081" s="295" t="s">
        <v>6</v>
      </c>
      <c r="G1081" s="294" t="s">
        <v>2962</v>
      </c>
      <c r="H1081" s="294"/>
      <c r="I1081" s="294" t="s">
        <v>6</v>
      </c>
    </row>
    <row r="1082" spans="1:9" ht="15.75" hidden="1" x14ac:dyDescent="0.25">
      <c r="A1082" s="297">
        <v>42798</v>
      </c>
      <c r="B1082" s="296" t="s">
        <v>4017</v>
      </c>
      <c r="C1082" s="296"/>
      <c r="D1082" s="296">
        <v>12500</v>
      </c>
      <c r="E1082" s="298">
        <v>3</v>
      </c>
      <c r="F1082" s="298" t="s">
        <v>6</v>
      </c>
      <c r="G1082" s="296" t="s">
        <v>3731</v>
      </c>
      <c r="H1082" s="296"/>
      <c r="I1082" s="296" t="s">
        <v>6</v>
      </c>
    </row>
    <row r="1083" spans="1:9" ht="15.75" hidden="1" x14ac:dyDescent="0.25">
      <c r="A1083" s="293">
        <v>42798</v>
      </c>
      <c r="B1083" s="294" t="s">
        <v>4017</v>
      </c>
      <c r="C1083" s="294"/>
      <c r="D1083" s="294">
        <v>1300</v>
      </c>
      <c r="E1083" s="295">
        <v>3</v>
      </c>
      <c r="F1083" s="295" t="s">
        <v>6</v>
      </c>
      <c r="G1083" s="294" t="s">
        <v>3739</v>
      </c>
      <c r="H1083" s="294"/>
      <c r="I1083" s="294" t="s">
        <v>6</v>
      </c>
    </row>
    <row r="1084" spans="1:9" ht="15.75" hidden="1" x14ac:dyDescent="0.25">
      <c r="A1084" s="297">
        <v>42798</v>
      </c>
      <c r="B1084" s="296" t="s">
        <v>4017</v>
      </c>
      <c r="C1084" s="296"/>
      <c r="D1084" s="296">
        <v>1300</v>
      </c>
      <c r="E1084" s="298">
        <v>3</v>
      </c>
      <c r="F1084" s="298" t="s">
        <v>6</v>
      </c>
      <c r="G1084" s="296" t="s">
        <v>3740</v>
      </c>
      <c r="H1084" s="296"/>
      <c r="I1084" s="296" t="s">
        <v>6</v>
      </c>
    </row>
    <row r="1085" spans="1:9" ht="15.75" hidden="1" x14ac:dyDescent="0.25">
      <c r="A1085" s="293">
        <v>42798</v>
      </c>
      <c r="B1085" s="294" t="s">
        <v>4017</v>
      </c>
      <c r="C1085" s="294"/>
      <c r="D1085" s="294">
        <v>1300</v>
      </c>
      <c r="E1085" s="295">
        <v>3</v>
      </c>
      <c r="F1085" s="295" t="s">
        <v>6</v>
      </c>
      <c r="G1085" s="294" t="s">
        <v>3741</v>
      </c>
      <c r="H1085" s="294"/>
      <c r="I1085" s="294" t="s">
        <v>6</v>
      </c>
    </row>
    <row r="1086" spans="1:9" ht="15.75" hidden="1" x14ac:dyDescent="0.25">
      <c r="A1086" s="297">
        <v>42798</v>
      </c>
      <c r="B1086" s="296" t="s">
        <v>4017</v>
      </c>
      <c r="C1086" s="296"/>
      <c r="D1086" s="296">
        <v>1300</v>
      </c>
      <c r="E1086" s="298">
        <v>3</v>
      </c>
      <c r="F1086" s="298" t="s">
        <v>6</v>
      </c>
      <c r="G1086" s="296" t="s">
        <v>3742</v>
      </c>
      <c r="H1086" s="296"/>
      <c r="I1086" s="296" t="s">
        <v>6</v>
      </c>
    </row>
    <row r="1087" spans="1:9" ht="15.75" hidden="1" x14ac:dyDescent="0.25">
      <c r="A1087" s="293">
        <v>42798</v>
      </c>
      <c r="B1087" s="294" t="s">
        <v>4017</v>
      </c>
      <c r="C1087" s="294"/>
      <c r="D1087" s="294">
        <v>1300</v>
      </c>
      <c r="E1087" s="295">
        <v>3</v>
      </c>
      <c r="F1087" s="295" t="s">
        <v>6</v>
      </c>
      <c r="G1087" s="294" t="s">
        <v>3743</v>
      </c>
      <c r="H1087" s="294"/>
      <c r="I1087" s="294" t="s">
        <v>6</v>
      </c>
    </row>
    <row r="1088" spans="1:9" ht="15.75" hidden="1" x14ac:dyDescent="0.25">
      <c r="A1088" s="297">
        <v>42796</v>
      </c>
      <c r="B1088" s="296" t="s">
        <v>4012</v>
      </c>
      <c r="C1088" s="296"/>
      <c r="D1088" s="296">
        <v>1700</v>
      </c>
      <c r="E1088" s="298">
        <v>3</v>
      </c>
      <c r="F1088" s="298" t="s">
        <v>6</v>
      </c>
      <c r="G1088" s="296" t="s">
        <v>3744</v>
      </c>
      <c r="H1088" s="296"/>
      <c r="I1088" s="296" t="s">
        <v>6</v>
      </c>
    </row>
    <row r="1089" spans="1:9" ht="15.75" hidden="1" x14ac:dyDescent="0.25">
      <c r="A1089" s="69">
        <v>42806</v>
      </c>
      <c r="B1089" s="59" t="s">
        <v>4013</v>
      </c>
      <c r="C1089" s="59"/>
      <c r="D1089" s="59">
        <v>4000</v>
      </c>
      <c r="E1089" s="68">
        <f t="shared" ref="E1089:E1107" si="35">MONTH(A1089)</f>
        <v>3</v>
      </c>
      <c r="F1089" s="68" t="str">
        <f t="shared" ref="F1089:F1095" si="36">"Прео"</f>
        <v>Прео</v>
      </c>
      <c r="G1089" s="59" t="s">
        <v>3646</v>
      </c>
      <c r="H1089" s="59"/>
      <c r="I108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090" spans="1:9" ht="15.75" hidden="1" x14ac:dyDescent="0.25">
      <c r="A1090" s="69">
        <v>42806</v>
      </c>
      <c r="B1090" s="59" t="s">
        <v>4013</v>
      </c>
      <c r="C1090" s="59"/>
      <c r="D1090" s="59">
        <v>4000</v>
      </c>
      <c r="E1090" s="68">
        <f t="shared" si="35"/>
        <v>3</v>
      </c>
      <c r="F1090" s="68" t="str">
        <f t="shared" si="36"/>
        <v>Прео</v>
      </c>
      <c r="G1090" s="59" t="s">
        <v>3647</v>
      </c>
      <c r="H1090" s="59"/>
      <c r="I109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091" spans="1:9" ht="15.75" hidden="1" x14ac:dyDescent="0.25">
      <c r="A1091" s="69">
        <v>42806</v>
      </c>
      <c r="B1091" s="59" t="s">
        <v>4013</v>
      </c>
      <c r="C1091" s="59"/>
      <c r="D1091" s="59">
        <v>4000</v>
      </c>
      <c r="E1091" s="68">
        <f t="shared" si="35"/>
        <v>3</v>
      </c>
      <c r="F1091" s="68" t="str">
        <f t="shared" si="36"/>
        <v>Прео</v>
      </c>
      <c r="G1091" s="59" t="s">
        <v>3648</v>
      </c>
      <c r="H1091" s="59"/>
      <c r="I109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092" spans="1:9" ht="15.75" hidden="1" x14ac:dyDescent="0.25">
      <c r="A1092" s="69">
        <v>42806</v>
      </c>
      <c r="B1092" s="59" t="s">
        <v>4013</v>
      </c>
      <c r="C1092" s="59"/>
      <c r="D1092" s="59">
        <v>3775</v>
      </c>
      <c r="E1092" s="68">
        <f t="shared" si="35"/>
        <v>3</v>
      </c>
      <c r="F1092" s="68" t="str">
        <f t="shared" si="36"/>
        <v>Прео</v>
      </c>
      <c r="G1092" s="59" t="s">
        <v>3649</v>
      </c>
      <c r="H1092" s="59"/>
      <c r="I109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093" spans="1:9" ht="15.75" hidden="1" x14ac:dyDescent="0.25">
      <c r="A1093" s="69">
        <v>42796</v>
      </c>
      <c r="B1093" s="59" t="s">
        <v>4013</v>
      </c>
      <c r="C1093" s="59"/>
      <c r="D1093" s="59">
        <v>4000</v>
      </c>
      <c r="E1093" s="68">
        <f t="shared" si="35"/>
        <v>3</v>
      </c>
      <c r="F1093" s="68" t="str">
        <f t="shared" si="36"/>
        <v>Прео</v>
      </c>
      <c r="G1093" s="59" t="s">
        <v>3564</v>
      </c>
      <c r="H1093" s="59"/>
      <c r="I109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094" spans="1:9" ht="15.75" hidden="1" x14ac:dyDescent="0.25">
      <c r="A1094" s="69">
        <v>42796</v>
      </c>
      <c r="B1094" s="59" t="s">
        <v>4013</v>
      </c>
      <c r="C1094" s="59"/>
      <c r="D1094" s="59">
        <v>3875</v>
      </c>
      <c r="E1094" s="68">
        <f t="shared" si="35"/>
        <v>3</v>
      </c>
      <c r="F1094" s="68" t="str">
        <f t="shared" si="36"/>
        <v>Прео</v>
      </c>
      <c r="G1094" s="59" t="s">
        <v>3565</v>
      </c>
      <c r="H1094" s="59"/>
      <c r="I109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095" spans="1:9" ht="15.75" hidden="1" x14ac:dyDescent="0.25">
      <c r="A1095" s="69">
        <v>42796</v>
      </c>
      <c r="B1095" s="59" t="s">
        <v>4013</v>
      </c>
      <c r="C1095" s="59"/>
      <c r="D1095" s="59">
        <v>2250</v>
      </c>
      <c r="E1095" s="68">
        <f t="shared" si="35"/>
        <v>3</v>
      </c>
      <c r="F1095" s="68" t="str">
        <f t="shared" si="36"/>
        <v>Прео</v>
      </c>
      <c r="G1095" s="59" t="s">
        <v>3566</v>
      </c>
      <c r="H1095" s="59"/>
      <c r="I109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096" spans="1:9" ht="15.75" hidden="1" x14ac:dyDescent="0.25">
      <c r="A1096" s="69">
        <v>42799</v>
      </c>
      <c r="B1096" s="59" t="s">
        <v>4015</v>
      </c>
      <c r="C1096" s="59"/>
      <c r="D1096" s="59">
        <v>6000</v>
      </c>
      <c r="E1096" s="68">
        <f t="shared" si="35"/>
        <v>3</v>
      </c>
      <c r="F1096" s="135" t="s">
        <v>1341</v>
      </c>
      <c r="G1096" s="59" t="s">
        <v>3521</v>
      </c>
      <c r="H1096" s="84" t="s">
        <v>3070</v>
      </c>
      <c r="I109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97" spans="1:9" ht="15.75" hidden="1" x14ac:dyDescent="0.25">
      <c r="A1097" s="69">
        <v>42797</v>
      </c>
      <c r="B1097" s="59" t="s">
        <v>4015</v>
      </c>
      <c r="C1097" s="59"/>
      <c r="D1097" s="59">
        <v>2250</v>
      </c>
      <c r="E1097" s="68">
        <f t="shared" si="35"/>
        <v>3</v>
      </c>
      <c r="F1097" s="135" t="s">
        <v>1341</v>
      </c>
      <c r="G1097" s="59" t="s">
        <v>3522</v>
      </c>
      <c r="H1097" s="84" t="s">
        <v>3381</v>
      </c>
      <c r="I109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98" spans="1:9" ht="15.75" hidden="1" x14ac:dyDescent="0.25">
      <c r="A1098" s="69">
        <v>42797</v>
      </c>
      <c r="B1098" s="59" t="s">
        <v>4015</v>
      </c>
      <c r="C1098" s="59"/>
      <c r="D1098" s="59">
        <v>4250</v>
      </c>
      <c r="E1098" s="68">
        <f t="shared" si="35"/>
        <v>3</v>
      </c>
      <c r="F1098" s="135" t="s">
        <v>1341</v>
      </c>
      <c r="G1098" s="84" t="s">
        <v>3522</v>
      </c>
      <c r="H1098" s="84" t="s">
        <v>3374</v>
      </c>
      <c r="I109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099" spans="1:9" ht="15.75" hidden="1" x14ac:dyDescent="0.25">
      <c r="A1099" s="69">
        <v>42797</v>
      </c>
      <c r="B1099" s="59" t="s">
        <v>4015</v>
      </c>
      <c r="C1099" s="59"/>
      <c r="D1099" s="59">
        <v>4250</v>
      </c>
      <c r="E1099" s="68">
        <f t="shared" si="35"/>
        <v>3</v>
      </c>
      <c r="F1099" s="135" t="s">
        <v>1341</v>
      </c>
      <c r="G1099" s="59" t="s">
        <v>3522</v>
      </c>
      <c r="H1099" s="84" t="s">
        <v>3523</v>
      </c>
      <c r="I109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00" spans="1:9" ht="15.75" hidden="1" x14ac:dyDescent="0.25">
      <c r="A1100" s="69">
        <v>42797</v>
      </c>
      <c r="B1100" s="59" t="s">
        <v>4015</v>
      </c>
      <c r="C1100" s="59"/>
      <c r="D1100" s="59">
        <v>1000</v>
      </c>
      <c r="E1100" s="68">
        <f t="shared" si="35"/>
        <v>3</v>
      </c>
      <c r="F1100" s="135" t="s">
        <v>1341</v>
      </c>
      <c r="G1100" s="59" t="s">
        <v>3524</v>
      </c>
      <c r="H1100" s="84" t="s">
        <v>2554</v>
      </c>
      <c r="I110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01" spans="1:9" ht="15.75" hidden="1" x14ac:dyDescent="0.25">
      <c r="A1101" s="69">
        <v>42796</v>
      </c>
      <c r="B1101" s="59" t="s">
        <v>4013</v>
      </c>
      <c r="C1101" s="59"/>
      <c r="D1101" s="59">
        <v>4100</v>
      </c>
      <c r="E1101" s="68">
        <f t="shared" si="35"/>
        <v>3</v>
      </c>
      <c r="F1101" s="68" t="str">
        <f>"Прео"</f>
        <v>Прео</v>
      </c>
      <c r="G1101" s="59" t="s">
        <v>3567</v>
      </c>
      <c r="H1101" s="59"/>
      <c r="I110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02" spans="1:9" ht="15.75" hidden="1" x14ac:dyDescent="0.25">
      <c r="A1102" s="69">
        <v>42796</v>
      </c>
      <c r="B1102" s="59" t="s">
        <v>4013</v>
      </c>
      <c r="C1102" s="59"/>
      <c r="D1102" s="59">
        <v>4100</v>
      </c>
      <c r="E1102" s="68">
        <f t="shared" si="35"/>
        <v>3</v>
      </c>
      <c r="F1102" s="68" t="str">
        <f>"Прео"</f>
        <v>Прео</v>
      </c>
      <c r="G1102" s="59" t="s">
        <v>3568</v>
      </c>
      <c r="H1102" s="59"/>
      <c r="I110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03" spans="1:9" ht="15.75" hidden="1" x14ac:dyDescent="0.25">
      <c r="A1103" s="69">
        <v>42796</v>
      </c>
      <c r="B1103" s="59" t="s">
        <v>4013</v>
      </c>
      <c r="C1103" s="59"/>
      <c r="D1103" s="59">
        <v>4100</v>
      </c>
      <c r="E1103" s="68">
        <f t="shared" si="35"/>
        <v>3</v>
      </c>
      <c r="F1103" s="68" t="str">
        <f>"Прео"</f>
        <v>Прео</v>
      </c>
      <c r="G1103" s="59" t="s">
        <v>3569</v>
      </c>
      <c r="H1103" s="59"/>
      <c r="I110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04" spans="1:9" ht="15.75" hidden="1" x14ac:dyDescent="0.25">
      <c r="A1104" s="83">
        <v>42796</v>
      </c>
      <c r="B1104" s="59" t="s">
        <v>4015</v>
      </c>
      <c r="C1104" s="84"/>
      <c r="D1104" s="84">
        <v>1200</v>
      </c>
      <c r="E1104" s="135">
        <f t="shared" si="35"/>
        <v>3</v>
      </c>
      <c r="F1104" s="135" t="s">
        <v>1341</v>
      </c>
      <c r="G1104" s="84" t="s">
        <v>56</v>
      </c>
      <c r="H1104" s="84" t="s">
        <v>3504</v>
      </c>
      <c r="I110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05" spans="1:9" ht="15.75" hidden="1" x14ac:dyDescent="0.25">
      <c r="A1105" s="69">
        <v>42796</v>
      </c>
      <c r="B1105" s="59" t="s">
        <v>4013</v>
      </c>
      <c r="C1105" s="59"/>
      <c r="D1105" s="59">
        <v>6000</v>
      </c>
      <c r="E1105" s="68">
        <f t="shared" si="35"/>
        <v>3</v>
      </c>
      <c r="F1105" s="68" t="str">
        <f>"Прео"</f>
        <v>Прео</v>
      </c>
      <c r="G1105" s="59" t="s">
        <v>3570</v>
      </c>
      <c r="H1105" s="59"/>
      <c r="I110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06" spans="1:9" ht="15.75" hidden="1" x14ac:dyDescent="0.25">
      <c r="A1106" s="69">
        <v>42792</v>
      </c>
      <c r="B1106" s="59" t="s">
        <v>4031</v>
      </c>
      <c r="C1106" s="59"/>
      <c r="D1106" s="59">
        <v>7000</v>
      </c>
      <c r="E1106" s="68">
        <f t="shared" si="35"/>
        <v>2</v>
      </c>
      <c r="F1106" s="68" t="str">
        <f>"Прео"</f>
        <v>Прео</v>
      </c>
      <c r="G1106" s="59" t="s">
        <v>3571</v>
      </c>
      <c r="H1106" s="59"/>
      <c r="I110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07" spans="1:9" ht="15.75" hidden="1" x14ac:dyDescent="0.25">
      <c r="A1107" s="69">
        <v>42786</v>
      </c>
      <c r="B1107" s="59" t="s">
        <v>4013</v>
      </c>
      <c r="C1107" s="59"/>
      <c r="D1107" s="59">
        <v>20000</v>
      </c>
      <c r="E1107" s="68">
        <f t="shared" si="35"/>
        <v>2</v>
      </c>
      <c r="F1107" s="68" t="str">
        <f>"Прео"</f>
        <v>Прео</v>
      </c>
      <c r="G1107" s="59" t="s">
        <v>617</v>
      </c>
      <c r="H1107" s="59"/>
      <c r="I110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08" spans="1:9" ht="15.75" hidden="1" x14ac:dyDescent="0.25">
      <c r="A1108" s="293">
        <v>42796</v>
      </c>
      <c r="B1108" s="294" t="s">
        <v>4012</v>
      </c>
      <c r="C1108" s="294"/>
      <c r="D1108" s="294">
        <v>1700</v>
      </c>
      <c r="E1108" s="295">
        <v>3</v>
      </c>
      <c r="F1108" s="295" t="s">
        <v>6</v>
      </c>
      <c r="G1108" s="294" t="s">
        <v>3745</v>
      </c>
      <c r="H1108" s="294"/>
      <c r="I1108" s="294" t="s">
        <v>6</v>
      </c>
    </row>
    <row r="1109" spans="1:9" ht="15.75" hidden="1" x14ac:dyDescent="0.25">
      <c r="A1109" s="297">
        <v>42796</v>
      </c>
      <c r="B1109" s="296" t="s">
        <v>4012</v>
      </c>
      <c r="C1109" s="296"/>
      <c r="D1109" s="296">
        <v>1700</v>
      </c>
      <c r="E1109" s="298">
        <v>3</v>
      </c>
      <c r="F1109" s="298" t="s">
        <v>6</v>
      </c>
      <c r="G1109" s="296" t="s">
        <v>3746</v>
      </c>
      <c r="H1109" s="296"/>
      <c r="I1109" s="296" t="s">
        <v>6</v>
      </c>
    </row>
    <row r="1110" spans="1:9" ht="15.75" hidden="1" x14ac:dyDescent="0.25">
      <c r="A1110" s="293">
        <v>42796</v>
      </c>
      <c r="B1110" s="294" t="s">
        <v>4019</v>
      </c>
      <c r="C1110" s="294"/>
      <c r="D1110" s="294">
        <v>3500</v>
      </c>
      <c r="E1110" s="295">
        <v>3</v>
      </c>
      <c r="F1110" s="295" t="s">
        <v>6</v>
      </c>
      <c r="G1110" s="294" t="s">
        <v>2965</v>
      </c>
      <c r="H1110" s="294"/>
      <c r="I1110" s="294" t="s">
        <v>6</v>
      </c>
    </row>
    <row r="1111" spans="1:9" ht="15.75" hidden="1" x14ac:dyDescent="0.25">
      <c r="A1111" s="297">
        <v>42796</v>
      </c>
      <c r="B1111" s="296" t="s">
        <v>4019</v>
      </c>
      <c r="C1111" s="296"/>
      <c r="D1111" s="296">
        <v>5000</v>
      </c>
      <c r="E1111" s="298">
        <v>3</v>
      </c>
      <c r="F1111" s="298" t="s">
        <v>6</v>
      </c>
      <c r="G1111" s="296" t="s">
        <v>3737</v>
      </c>
      <c r="H1111" s="296"/>
      <c r="I1111" s="296" t="s">
        <v>6</v>
      </c>
    </row>
    <row r="1112" spans="1:9" ht="15.75" hidden="1" x14ac:dyDescent="0.25">
      <c r="A1112" s="293">
        <v>42796</v>
      </c>
      <c r="B1112" s="294" t="s">
        <v>4019</v>
      </c>
      <c r="C1112" s="294"/>
      <c r="D1112" s="294">
        <v>1500</v>
      </c>
      <c r="E1112" s="295">
        <v>3</v>
      </c>
      <c r="F1112" s="295" t="s">
        <v>6</v>
      </c>
      <c r="G1112" s="294" t="s">
        <v>3747</v>
      </c>
      <c r="H1112" s="294"/>
      <c r="I1112" s="294" t="s">
        <v>6</v>
      </c>
    </row>
    <row r="1113" spans="1:9" ht="15.75" hidden="1" x14ac:dyDescent="0.25">
      <c r="A1113" s="69">
        <v>42796</v>
      </c>
      <c r="B1113" s="59" t="s">
        <v>4015</v>
      </c>
      <c r="C1113" s="59"/>
      <c r="D1113" s="59">
        <v>4250</v>
      </c>
      <c r="E1113" s="68">
        <f>MONTH(A1113)</f>
        <v>3</v>
      </c>
      <c r="F1113" s="135" t="s">
        <v>1341</v>
      </c>
      <c r="G1113" s="59" t="s">
        <v>3525</v>
      </c>
      <c r="H1113" s="84" t="s">
        <v>3509</v>
      </c>
      <c r="I111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14" spans="1:9" ht="15.75" hidden="1" x14ac:dyDescent="0.25">
      <c r="A1114" s="297">
        <v>42795</v>
      </c>
      <c r="B1114" s="296" t="s">
        <v>4027</v>
      </c>
      <c r="C1114" s="296"/>
      <c r="D1114" s="296">
        <v>500</v>
      </c>
      <c r="E1114" s="298">
        <v>3</v>
      </c>
      <c r="F1114" s="298" t="s">
        <v>6</v>
      </c>
      <c r="G1114" s="296" t="s">
        <v>3307</v>
      </c>
      <c r="H1114" s="296"/>
      <c r="I1114" s="296" t="s">
        <v>6</v>
      </c>
    </row>
    <row r="1115" spans="1:9" ht="15.75" hidden="1" x14ac:dyDescent="0.25">
      <c r="A1115" s="293">
        <v>42795</v>
      </c>
      <c r="B1115" s="294" t="s">
        <v>4027</v>
      </c>
      <c r="C1115" s="294"/>
      <c r="D1115" s="294">
        <v>4000</v>
      </c>
      <c r="E1115" s="295">
        <v>3</v>
      </c>
      <c r="F1115" s="295" t="s">
        <v>6</v>
      </c>
      <c r="G1115" s="294" t="s">
        <v>3748</v>
      </c>
      <c r="H1115" s="294"/>
      <c r="I1115" s="294" t="s">
        <v>6</v>
      </c>
    </row>
    <row r="1116" spans="1:9" ht="15.75" hidden="1" x14ac:dyDescent="0.25">
      <c r="A1116" s="297">
        <v>42795</v>
      </c>
      <c r="B1116" s="296" t="s">
        <v>4027</v>
      </c>
      <c r="C1116" s="296"/>
      <c r="D1116" s="296">
        <v>1500</v>
      </c>
      <c r="E1116" s="298">
        <v>3</v>
      </c>
      <c r="F1116" s="298" t="s">
        <v>6</v>
      </c>
      <c r="G1116" s="296" t="s">
        <v>3749</v>
      </c>
      <c r="H1116" s="296"/>
      <c r="I1116" s="296" t="s">
        <v>6</v>
      </c>
    </row>
    <row r="1117" spans="1:9" ht="15.75" hidden="1" x14ac:dyDescent="0.25">
      <c r="A1117" s="293">
        <v>42795</v>
      </c>
      <c r="B1117" s="294" t="s">
        <v>4027</v>
      </c>
      <c r="C1117" s="294"/>
      <c r="D1117" s="294">
        <v>1500</v>
      </c>
      <c r="E1117" s="295">
        <v>3</v>
      </c>
      <c r="F1117" s="295" t="s">
        <v>6</v>
      </c>
      <c r="G1117" s="294" t="s">
        <v>3720</v>
      </c>
      <c r="H1117" s="294"/>
      <c r="I1117" s="294" t="s">
        <v>6</v>
      </c>
    </row>
    <row r="1118" spans="1:9" ht="15.75" hidden="1" x14ac:dyDescent="0.25">
      <c r="A1118" s="297">
        <v>42795</v>
      </c>
      <c r="B1118" s="296" t="s">
        <v>4027</v>
      </c>
      <c r="C1118" s="296"/>
      <c r="D1118" s="296">
        <v>500</v>
      </c>
      <c r="E1118" s="298">
        <v>3</v>
      </c>
      <c r="F1118" s="298" t="s">
        <v>6</v>
      </c>
      <c r="G1118" s="296" t="s">
        <v>3719</v>
      </c>
      <c r="H1118" s="296"/>
      <c r="I1118" s="296" t="s">
        <v>6</v>
      </c>
    </row>
    <row r="1119" spans="1:9" ht="15.75" hidden="1" x14ac:dyDescent="0.25">
      <c r="A1119" s="293">
        <v>42795</v>
      </c>
      <c r="B1119" s="294" t="s">
        <v>4019</v>
      </c>
      <c r="C1119" s="294"/>
      <c r="D1119" s="294">
        <v>3500</v>
      </c>
      <c r="E1119" s="295">
        <v>3</v>
      </c>
      <c r="F1119" s="295" t="s">
        <v>6</v>
      </c>
      <c r="G1119" s="294" t="s">
        <v>3710</v>
      </c>
      <c r="H1119" s="294"/>
      <c r="I1119" s="294" t="s">
        <v>6</v>
      </c>
    </row>
    <row r="1120" spans="1:9" ht="15.75" hidden="1" x14ac:dyDescent="0.25">
      <c r="A1120" s="297">
        <v>42795</v>
      </c>
      <c r="B1120" s="296" t="s">
        <v>4027</v>
      </c>
      <c r="C1120" s="296"/>
      <c r="D1120" s="296">
        <v>750</v>
      </c>
      <c r="E1120" s="298">
        <v>3</v>
      </c>
      <c r="F1120" s="298" t="s">
        <v>6</v>
      </c>
      <c r="G1120" s="296" t="s">
        <v>3749</v>
      </c>
      <c r="H1120" s="296"/>
      <c r="I1120" s="296" t="s">
        <v>6</v>
      </c>
    </row>
    <row r="1121" spans="1:9" ht="15.75" hidden="1" x14ac:dyDescent="0.25">
      <c r="A1121" s="293">
        <v>42794</v>
      </c>
      <c r="B1121" s="294" t="s">
        <v>4027</v>
      </c>
      <c r="C1121" s="294"/>
      <c r="D1121" s="294">
        <v>250</v>
      </c>
      <c r="E1121" s="295">
        <v>2</v>
      </c>
      <c r="F1121" s="295" t="s">
        <v>6</v>
      </c>
      <c r="G1121" s="294" t="s">
        <v>3749</v>
      </c>
      <c r="H1121" s="294"/>
      <c r="I1121" s="294" t="s">
        <v>6</v>
      </c>
    </row>
    <row r="1122" spans="1:9" ht="15.75" hidden="1" x14ac:dyDescent="0.25">
      <c r="A1122" s="297">
        <v>42794</v>
      </c>
      <c r="B1122" s="296" t="s">
        <v>4027</v>
      </c>
      <c r="C1122" s="296"/>
      <c r="D1122" s="296">
        <v>750</v>
      </c>
      <c r="E1122" s="298">
        <v>2</v>
      </c>
      <c r="F1122" s="298" t="s">
        <v>6</v>
      </c>
      <c r="G1122" s="296" t="s">
        <v>3720</v>
      </c>
      <c r="H1122" s="296"/>
      <c r="I1122" s="296" t="s">
        <v>6</v>
      </c>
    </row>
    <row r="1123" spans="1:9" ht="15.75" hidden="1" x14ac:dyDescent="0.25">
      <c r="A1123" s="266">
        <v>42794</v>
      </c>
      <c r="B1123" s="59" t="s">
        <v>4020</v>
      </c>
      <c r="C1123" s="267"/>
      <c r="D1123" s="267">
        <v>30000</v>
      </c>
      <c r="E1123" s="269">
        <f>MONTH(A1123)</f>
        <v>2</v>
      </c>
      <c r="F1123" s="269" t="s">
        <v>6</v>
      </c>
      <c r="G1123" s="267" t="s">
        <v>4754</v>
      </c>
      <c r="H1123" s="267"/>
      <c r="I1123" s="267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124" spans="1:9" ht="15.75" hidden="1" x14ac:dyDescent="0.25">
      <c r="A1124" s="293">
        <v>42791</v>
      </c>
      <c r="B1124" s="294" t="s">
        <v>4023</v>
      </c>
      <c r="C1124" s="294"/>
      <c r="D1124" s="294">
        <v>1470</v>
      </c>
      <c r="E1124" s="295">
        <v>2</v>
      </c>
      <c r="F1124" s="295" t="s">
        <v>6</v>
      </c>
      <c r="G1124" s="294" t="s">
        <v>3750</v>
      </c>
      <c r="H1124" s="294"/>
      <c r="I1124" s="294" t="s">
        <v>6</v>
      </c>
    </row>
    <row r="1125" spans="1:9" ht="15.75" hidden="1" x14ac:dyDescent="0.25">
      <c r="A1125" s="297">
        <v>42791</v>
      </c>
      <c r="B1125" s="296" t="s">
        <v>4023</v>
      </c>
      <c r="C1125" s="296"/>
      <c r="D1125" s="296">
        <v>1465</v>
      </c>
      <c r="E1125" s="298">
        <v>2</v>
      </c>
      <c r="F1125" s="298" t="s">
        <v>6</v>
      </c>
      <c r="G1125" s="296" t="s">
        <v>3751</v>
      </c>
      <c r="H1125" s="296"/>
      <c r="I1125" s="296" t="s">
        <v>6</v>
      </c>
    </row>
    <row r="1126" spans="1:9" ht="15.75" hidden="1" x14ac:dyDescent="0.25">
      <c r="A1126" s="293">
        <v>42790</v>
      </c>
      <c r="B1126" s="294" t="s">
        <v>4017</v>
      </c>
      <c r="C1126" s="294"/>
      <c r="D1126" s="294">
        <v>12500</v>
      </c>
      <c r="E1126" s="295">
        <v>2</v>
      </c>
      <c r="F1126" s="295" t="s">
        <v>6</v>
      </c>
      <c r="G1126" s="294" t="s">
        <v>3752</v>
      </c>
      <c r="H1126" s="294"/>
      <c r="I1126" s="294" t="s">
        <v>6</v>
      </c>
    </row>
    <row r="1127" spans="1:9" ht="15.75" hidden="1" x14ac:dyDescent="0.25">
      <c r="A1127" s="69">
        <v>42785</v>
      </c>
      <c r="B1127" s="59" t="s">
        <v>4031</v>
      </c>
      <c r="C1127" s="59"/>
      <c r="D1127" s="59">
        <v>3500</v>
      </c>
      <c r="E1127" s="68">
        <f>MONTH(A1127)</f>
        <v>2</v>
      </c>
      <c r="F1127" s="68" t="str">
        <f>"Прео"</f>
        <v>Прео</v>
      </c>
      <c r="G1127" s="59" t="s">
        <v>3572</v>
      </c>
      <c r="H1127" s="59"/>
      <c r="I112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28" spans="1:9" ht="15.75" hidden="1" x14ac:dyDescent="0.25">
      <c r="A1128" s="69">
        <v>42778</v>
      </c>
      <c r="B1128" s="59" t="s">
        <v>4031</v>
      </c>
      <c r="C1128" s="59"/>
      <c r="D1128" s="59">
        <v>3500</v>
      </c>
      <c r="E1128" s="68">
        <f>MONTH(A1128)</f>
        <v>2</v>
      </c>
      <c r="F1128" s="68" t="str">
        <f>"Прео"</f>
        <v>Прео</v>
      </c>
      <c r="G1128" s="59" t="s">
        <v>3572</v>
      </c>
      <c r="H1128" s="59"/>
      <c r="I112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29" spans="1:9" ht="15.75" hidden="1" x14ac:dyDescent="0.25">
      <c r="A1129" s="69">
        <v>42795</v>
      </c>
      <c r="B1129" s="59" t="s">
        <v>4015</v>
      </c>
      <c r="C1129" s="59"/>
      <c r="D1129" s="59">
        <v>3000</v>
      </c>
      <c r="E1129" s="68">
        <f>MONTH(A1129)</f>
        <v>3</v>
      </c>
      <c r="F1129" s="135" t="s">
        <v>1341</v>
      </c>
      <c r="G1129" s="59" t="s">
        <v>3399</v>
      </c>
      <c r="H1129" s="84" t="s">
        <v>3511</v>
      </c>
      <c r="I112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30" spans="1:9" ht="15.75" hidden="1" x14ac:dyDescent="0.25">
      <c r="A1130" s="297">
        <v>42788</v>
      </c>
      <c r="B1130" s="296" t="s">
        <v>4019</v>
      </c>
      <c r="C1130" s="296"/>
      <c r="D1130" s="296">
        <v>1500</v>
      </c>
      <c r="E1130" s="298">
        <v>2</v>
      </c>
      <c r="F1130" s="298" t="s">
        <v>6</v>
      </c>
      <c r="G1130" s="296" t="s">
        <v>1731</v>
      </c>
      <c r="H1130" s="296"/>
      <c r="I1130" s="296" t="s">
        <v>6</v>
      </c>
    </row>
    <row r="1131" spans="1:9" ht="15.75" hidden="1" x14ac:dyDescent="0.25">
      <c r="A1131" s="69">
        <v>42768</v>
      </c>
      <c r="B1131" s="59" t="s">
        <v>4028</v>
      </c>
      <c r="C1131" s="59"/>
      <c r="D1131" s="59">
        <v>41000</v>
      </c>
      <c r="E1131" s="68">
        <f>MONTH(A1131)</f>
        <v>2</v>
      </c>
      <c r="F1131" s="68" t="s">
        <v>2</v>
      </c>
      <c r="G1131" s="59" t="s">
        <v>3269</v>
      </c>
      <c r="H1131" s="210"/>
      <c r="I113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132" spans="1:9" ht="15.75" hidden="1" x14ac:dyDescent="0.25">
      <c r="A1132" s="69">
        <v>42768</v>
      </c>
      <c r="B1132" s="59" t="s">
        <v>4024</v>
      </c>
      <c r="C1132" s="59"/>
      <c r="D1132" s="59">
        <v>41500</v>
      </c>
      <c r="E1132" s="68">
        <f>MONTH(A1132)</f>
        <v>2</v>
      </c>
      <c r="F1132" s="68" t="s">
        <v>2</v>
      </c>
      <c r="G1132" s="59"/>
      <c r="H1132" s="210"/>
      <c r="I113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133" spans="1:9" ht="15.75" hidden="1" x14ac:dyDescent="0.25">
      <c r="A1133" s="69">
        <v>42795</v>
      </c>
      <c r="B1133" s="59" t="s">
        <v>4015</v>
      </c>
      <c r="C1133" s="59"/>
      <c r="D1133" s="59">
        <v>4250</v>
      </c>
      <c r="E1133" s="68">
        <f>MONTH(A1133)</f>
        <v>3</v>
      </c>
      <c r="F1133" s="135" t="s">
        <v>1341</v>
      </c>
      <c r="G1133" s="59" t="s">
        <v>3398</v>
      </c>
      <c r="H1133" s="84" t="s">
        <v>3526</v>
      </c>
      <c r="I113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34" spans="1:9" ht="15.75" hidden="1" x14ac:dyDescent="0.25">
      <c r="A1134" s="69">
        <v>42795</v>
      </c>
      <c r="B1134" s="59" t="s">
        <v>4015</v>
      </c>
      <c r="C1134" s="59"/>
      <c r="D1134" s="59">
        <v>4250</v>
      </c>
      <c r="E1134" s="68">
        <f>MONTH(A1134)</f>
        <v>3</v>
      </c>
      <c r="F1134" s="135" t="s">
        <v>1341</v>
      </c>
      <c r="G1134" s="59" t="s">
        <v>3522</v>
      </c>
      <c r="H1134" s="84" t="s">
        <v>3388</v>
      </c>
      <c r="I113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35" spans="1:9" ht="15.75" hidden="1" x14ac:dyDescent="0.25">
      <c r="A1135" s="69">
        <v>42795</v>
      </c>
      <c r="B1135" s="59" t="s">
        <v>4015</v>
      </c>
      <c r="C1135" s="59"/>
      <c r="D1135" s="59">
        <v>1200</v>
      </c>
      <c r="E1135" s="68">
        <f>MONTH(A1135)</f>
        <v>3</v>
      </c>
      <c r="F1135" s="135" t="s">
        <v>1341</v>
      </c>
      <c r="G1135" s="59" t="s">
        <v>56</v>
      </c>
      <c r="H1135" s="84" t="s">
        <v>3501</v>
      </c>
      <c r="I113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36" spans="1:9" ht="15.75" hidden="1" x14ac:dyDescent="0.25">
      <c r="A1136" s="293">
        <v>42788</v>
      </c>
      <c r="B1136" s="294" t="s">
        <v>4022</v>
      </c>
      <c r="C1136" s="294"/>
      <c r="D1136" s="294">
        <v>7000</v>
      </c>
      <c r="E1136" s="295">
        <v>2</v>
      </c>
      <c r="F1136" s="295" t="s">
        <v>6</v>
      </c>
      <c r="G1136" s="294" t="s">
        <v>3753</v>
      </c>
      <c r="H1136" s="294"/>
      <c r="I1136" s="294" t="s">
        <v>6</v>
      </c>
    </row>
    <row r="1137" spans="1:9" ht="15.75" hidden="1" x14ac:dyDescent="0.25">
      <c r="A1137" s="297">
        <v>42788</v>
      </c>
      <c r="B1137" s="296" t="s">
        <v>4022</v>
      </c>
      <c r="C1137" s="296"/>
      <c r="D1137" s="296">
        <v>1300</v>
      </c>
      <c r="E1137" s="298">
        <v>2</v>
      </c>
      <c r="F1137" s="298" t="s">
        <v>6</v>
      </c>
      <c r="G1137" s="296" t="s">
        <v>3754</v>
      </c>
      <c r="H1137" s="296"/>
      <c r="I1137" s="296" t="s">
        <v>6</v>
      </c>
    </row>
    <row r="1138" spans="1:9" ht="15.75" hidden="1" x14ac:dyDescent="0.25">
      <c r="A1138" s="69">
        <v>42795</v>
      </c>
      <c r="B1138" s="59" t="s">
        <v>4015</v>
      </c>
      <c r="C1138" s="59"/>
      <c r="D1138" s="59">
        <v>1200</v>
      </c>
      <c r="E1138" s="68">
        <f t="shared" ref="E1138:E1143" si="37">MONTH(A1138)</f>
        <v>3</v>
      </c>
      <c r="F1138" s="135" t="s">
        <v>1341</v>
      </c>
      <c r="G1138" s="59" t="s">
        <v>56</v>
      </c>
      <c r="H1138" s="84" t="s">
        <v>3503</v>
      </c>
      <c r="I113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39" spans="1:9" ht="15.75" hidden="1" x14ac:dyDescent="0.25">
      <c r="A1139" s="69">
        <v>42795</v>
      </c>
      <c r="B1139" s="59" t="s">
        <v>4015</v>
      </c>
      <c r="C1139" s="59"/>
      <c r="D1139" s="59">
        <v>1200</v>
      </c>
      <c r="E1139" s="68">
        <f t="shared" si="37"/>
        <v>3</v>
      </c>
      <c r="F1139" s="135" t="s">
        <v>1341</v>
      </c>
      <c r="G1139" s="59" t="s">
        <v>56</v>
      </c>
      <c r="H1139" s="84" t="s">
        <v>3000</v>
      </c>
      <c r="I113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40" spans="1:9" ht="15.75" hidden="1" x14ac:dyDescent="0.25">
      <c r="A1140" s="69">
        <v>42791</v>
      </c>
      <c r="B1140" s="59" t="s">
        <v>4016</v>
      </c>
      <c r="C1140" s="59"/>
      <c r="D1140" s="59">
        <v>9000</v>
      </c>
      <c r="E1140" s="68">
        <f t="shared" si="37"/>
        <v>2</v>
      </c>
      <c r="F1140" s="68" t="s">
        <v>1341</v>
      </c>
      <c r="G1140" s="59" t="s">
        <v>3411</v>
      </c>
      <c r="H1140" s="221">
        <v>42767</v>
      </c>
      <c r="I114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41" spans="1:9" ht="15.75" hidden="1" x14ac:dyDescent="0.25">
      <c r="A1141" s="69">
        <v>42766</v>
      </c>
      <c r="B1141" s="59" t="s">
        <v>4018</v>
      </c>
      <c r="C1141" s="59"/>
      <c r="D1141" s="59">
        <v>100000</v>
      </c>
      <c r="E1141" s="68">
        <f t="shared" si="37"/>
        <v>1</v>
      </c>
      <c r="F1141" s="68" t="s">
        <v>2</v>
      </c>
      <c r="G1141" s="59"/>
      <c r="H1141" s="210"/>
      <c r="I114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142" spans="1:9" ht="15.75" hidden="1" x14ac:dyDescent="0.25">
      <c r="A1142" s="69">
        <v>42766</v>
      </c>
      <c r="B1142" s="59" t="s">
        <v>4028</v>
      </c>
      <c r="C1142" s="59"/>
      <c r="D1142" s="59">
        <v>100000</v>
      </c>
      <c r="E1142" s="68">
        <f t="shared" si="37"/>
        <v>1</v>
      </c>
      <c r="F1142" s="68" t="s">
        <v>2</v>
      </c>
      <c r="G1142" s="59"/>
      <c r="H1142" s="210"/>
      <c r="I114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143" spans="1:9" ht="15.75" hidden="1" x14ac:dyDescent="0.25">
      <c r="A1143" s="83">
        <v>42791</v>
      </c>
      <c r="B1143" s="59" t="s">
        <v>4015</v>
      </c>
      <c r="C1143" s="84"/>
      <c r="D1143" s="84">
        <v>12500</v>
      </c>
      <c r="E1143" s="135">
        <f t="shared" si="37"/>
        <v>2</v>
      </c>
      <c r="F1143" s="68" t="s">
        <v>1341</v>
      </c>
      <c r="G1143" s="84" t="s">
        <v>3527</v>
      </c>
      <c r="H1143" s="84" t="s">
        <v>3528</v>
      </c>
      <c r="I114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44" spans="1:9" ht="15.75" hidden="1" x14ac:dyDescent="0.25">
      <c r="A1144" s="293">
        <v>42788</v>
      </c>
      <c r="B1144" s="294" t="s">
        <v>4022</v>
      </c>
      <c r="C1144" s="294"/>
      <c r="D1144" s="294">
        <v>1300</v>
      </c>
      <c r="E1144" s="295">
        <v>2</v>
      </c>
      <c r="F1144" s="295" t="s">
        <v>6</v>
      </c>
      <c r="G1144" s="294" t="s">
        <v>3755</v>
      </c>
      <c r="H1144" s="294"/>
      <c r="I1144" s="294" t="s">
        <v>6</v>
      </c>
    </row>
    <row r="1145" spans="1:9" ht="15.75" hidden="1" x14ac:dyDescent="0.25">
      <c r="A1145" s="69">
        <v>42778</v>
      </c>
      <c r="B1145" s="59" t="s">
        <v>4013</v>
      </c>
      <c r="C1145" s="59"/>
      <c r="D1145" s="59">
        <v>3550</v>
      </c>
      <c r="E1145" s="68">
        <f>MONTH(A1145)</f>
        <v>2</v>
      </c>
      <c r="F1145" s="68" t="str">
        <f>"Прео"</f>
        <v>Прео</v>
      </c>
      <c r="G1145" s="59" t="s">
        <v>3573</v>
      </c>
      <c r="H1145" s="59"/>
      <c r="I114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46" spans="1:9" ht="15.75" hidden="1" x14ac:dyDescent="0.25">
      <c r="A1146" s="69">
        <v>42763</v>
      </c>
      <c r="B1146" s="59" t="s">
        <v>4018</v>
      </c>
      <c r="C1146" s="59"/>
      <c r="D1146" s="59">
        <v>50000</v>
      </c>
      <c r="E1146" s="68">
        <f>MONTH(A1146)</f>
        <v>1</v>
      </c>
      <c r="F1146" s="68" t="s">
        <v>2</v>
      </c>
      <c r="G1146" s="59" t="s">
        <v>3269</v>
      </c>
      <c r="H1146" s="210"/>
      <c r="I114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147" spans="1:9" ht="31.5" hidden="1" x14ac:dyDescent="0.25">
      <c r="A1147" s="69">
        <v>42791</v>
      </c>
      <c r="B1147" s="59" t="s">
        <v>4015</v>
      </c>
      <c r="C1147" s="59"/>
      <c r="D1147" s="59">
        <v>6500</v>
      </c>
      <c r="E1147" s="68">
        <f>MONTH(A1147)</f>
        <v>2</v>
      </c>
      <c r="F1147" s="68" t="s">
        <v>1341</v>
      </c>
      <c r="G1147" s="59" t="s">
        <v>3529</v>
      </c>
      <c r="H1147" s="173" t="s">
        <v>3070</v>
      </c>
      <c r="I114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48" spans="1:9" ht="15.75" hidden="1" x14ac:dyDescent="0.25">
      <c r="A1148" s="83">
        <v>42791</v>
      </c>
      <c r="B1148" s="59" t="s">
        <v>4015</v>
      </c>
      <c r="C1148" s="84"/>
      <c r="D1148" s="84">
        <v>1200</v>
      </c>
      <c r="E1148" s="135">
        <f>MONTH(A1148)</f>
        <v>2</v>
      </c>
      <c r="F1148" s="135" t="s">
        <v>1341</v>
      </c>
      <c r="G1148" s="84" t="s">
        <v>56</v>
      </c>
      <c r="H1148" s="84" t="s">
        <v>1668</v>
      </c>
      <c r="I114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49" spans="1:9" ht="15.75" hidden="1" x14ac:dyDescent="0.25">
      <c r="A1149" s="297">
        <v>42788</v>
      </c>
      <c r="B1149" s="296" t="s">
        <v>4022</v>
      </c>
      <c r="C1149" s="296"/>
      <c r="D1149" s="296">
        <v>1300</v>
      </c>
      <c r="E1149" s="298">
        <v>2</v>
      </c>
      <c r="F1149" s="298" t="s">
        <v>6</v>
      </c>
      <c r="G1149" s="296" t="s">
        <v>3756</v>
      </c>
      <c r="H1149" s="296"/>
      <c r="I1149" s="296" t="s">
        <v>6</v>
      </c>
    </row>
    <row r="1150" spans="1:9" ht="15.75" hidden="1" x14ac:dyDescent="0.25">
      <c r="A1150" s="293">
        <v>42788</v>
      </c>
      <c r="B1150" s="294" t="s">
        <v>4022</v>
      </c>
      <c r="C1150" s="294"/>
      <c r="D1150" s="294">
        <v>4300</v>
      </c>
      <c r="E1150" s="295">
        <v>2</v>
      </c>
      <c r="F1150" s="295" t="s">
        <v>6</v>
      </c>
      <c r="G1150" s="294" t="s">
        <v>3757</v>
      </c>
      <c r="H1150" s="294"/>
      <c r="I1150" s="294" t="s">
        <v>6</v>
      </c>
    </row>
    <row r="1151" spans="1:9" ht="15.75" hidden="1" x14ac:dyDescent="0.25">
      <c r="A1151" s="297">
        <v>42788</v>
      </c>
      <c r="B1151" s="296" t="s">
        <v>4024</v>
      </c>
      <c r="C1151" s="296"/>
      <c r="D1151" s="296">
        <v>41200</v>
      </c>
      <c r="E1151" s="298">
        <v>2</v>
      </c>
      <c r="F1151" s="298" t="s">
        <v>6</v>
      </c>
      <c r="G1151" s="296" t="s">
        <v>3758</v>
      </c>
      <c r="H1151" s="296"/>
      <c r="I1151" s="296" t="s">
        <v>6</v>
      </c>
    </row>
    <row r="1152" spans="1:9" ht="15.75" hidden="1" x14ac:dyDescent="0.25">
      <c r="A1152" s="69">
        <v>42790</v>
      </c>
      <c r="B1152" s="59" t="s">
        <v>4015</v>
      </c>
      <c r="C1152" s="59"/>
      <c r="D1152" s="59">
        <v>1000</v>
      </c>
      <c r="E1152" s="68">
        <f>MONTH(A1152)</f>
        <v>2</v>
      </c>
      <c r="F1152" s="68" t="s">
        <v>1341</v>
      </c>
      <c r="G1152" s="59" t="s">
        <v>3004</v>
      </c>
      <c r="H1152" s="84" t="s">
        <v>3224</v>
      </c>
      <c r="I115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53" spans="1:9" ht="15.75" hidden="1" x14ac:dyDescent="0.25">
      <c r="A1153" s="69">
        <v>42790</v>
      </c>
      <c r="B1153" s="59" t="s">
        <v>4015</v>
      </c>
      <c r="C1153" s="59"/>
      <c r="D1153" s="59">
        <v>2000</v>
      </c>
      <c r="E1153" s="68">
        <f>MONTH(A1153)</f>
        <v>2</v>
      </c>
      <c r="F1153" s="68" t="s">
        <v>1341</v>
      </c>
      <c r="G1153" s="59" t="s">
        <v>3530</v>
      </c>
      <c r="H1153" s="84" t="s">
        <v>3392</v>
      </c>
      <c r="I115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54" spans="1:9" ht="15.75" hidden="1" x14ac:dyDescent="0.25">
      <c r="A1154" s="83">
        <v>42790</v>
      </c>
      <c r="B1154" s="59" t="s">
        <v>4016</v>
      </c>
      <c r="C1154" s="84"/>
      <c r="D1154" s="84">
        <v>6000</v>
      </c>
      <c r="E1154" s="135">
        <f>MONTH(A1154)</f>
        <v>2</v>
      </c>
      <c r="F1154" s="68" t="s">
        <v>1341</v>
      </c>
      <c r="G1154" s="84" t="s">
        <v>3513</v>
      </c>
      <c r="H1154" s="84" t="s">
        <v>1022</v>
      </c>
      <c r="I115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55" spans="1:9" ht="15.75" hidden="1" x14ac:dyDescent="0.25">
      <c r="A1155" s="293">
        <v>42788</v>
      </c>
      <c r="B1155" s="294" t="s">
        <v>4025</v>
      </c>
      <c r="C1155" s="294"/>
      <c r="D1155" s="294">
        <v>6556</v>
      </c>
      <c r="E1155" s="295">
        <v>2</v>
      </c>
      <c r="F1155" s="295" t="s">
        <v>6</v>
      </c>
      <c r="G1155" s="294" t="s">
        <v>1529</v>
      </c>
      <c r="H1155" s="294"/>
      <c r="I1155" s="294" t="s">
        <v>6</v>
      </c>
    </row>
    <row r="1156" spans="1:9" ht="15.75" hidden="1" x14ac:dyDescent="0.25">
      <c r="A1156" s="69">
        <v>42784</v>
      </c>
      <c r="B1156" s="59" t="s">
        <v>4015</v>
      </c>
      <c r="C1156" s="59"/>
      <c r="D1156" s="59">
        <v>4250</v>
      </c>
      <c r="E1156" s="68">
        <f t="shared" ref="E1156:E1161" si="38">MONTH(A1156)</f>
        <v>2</v>
      </c>
      <c r="F1156" s="68" t="s">
        <v>1341</v>
      </c>
      <c r="G1156" s="59" t="s">
        <v>3402</v>
      </c>
      <c r="H1156" s="84" t="s">
        <v>1668</v>
      </c>
      <c r="I115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57" spans="1:9" ht="15.75" hidden="1" x14ac:dyDescent="0.25">
      <c r="A1157" s="83">
        <v>42783</v>
      </c>
      <c r="B1157" s="59" t="s">
        <v>4015</v>
      </c>
      <c r="C1157" s="84"/>
      <c r="D1157" s="84">
        <v>4250</v>
      </c>
      <c r="E1157" s="135">
        <f t="shared" si="38"/>
        <v>2</v>
      </c>
      <c r="F1157" s="68" t="s">
        <v>1341</v>
      </c>
      <c r="G1157" s="84" t="s">
        <v>3398</v>
      </c>
      <c r="H1157" s="84" t="s">
        <v>3531</v>
      </c>
      <c r="I115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58" spans="1:9" ht="15.75" hidden="1" x14ac:dyDescent="0.25">
      <c r="A1158" s="69">
        <v>42783</v>
      </c>
      <c r="B1158" s="59" t="s">
        <v>4015</v>
      </c>
      <c r="C1158" s="59"/>
      <c r="D1158" s="59">
        <v>4250</v>
      </c>
      <c r="E1158" s="68">
        <f t="shared" si="38"/>
        <v>2</v>
      </c>
      <c r="F1158" s="68" t="s">
        <v>1341</v>
      </c>
      <c r="G1158" s="59" t="s">
        <v>3402</v>
      </c>
      <c r="H1158" s="84" t="s">
        <v>3503</v>
      </c>
      <c r="I115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59" spans="1:9" ht="15.75" hidden="1" x14ac:dyDescent="0.25">
      <c r="A1159" s="69">
        <v>42783</v>
      </c>
      <c r="B1159" s="59" t="s">
        <v>4015</v>
      </c>
      <c r="C1159" s="59"/>
      <c r="D1159" s="59">
        <v>1000</v>
      </c>
      <c r="E1159" s="68">
        <f t="shared" si="38"/>
        <v>2</v>
      </c>
      <c r="F1159" s="68" t="s">
        <v>1341</v>
      </c>
      <c r="G1159" s="59" t="s">
        <v>3524</v>
      </c>
      <c r="H1159" s="84" t="s">
        <v>3262</v>
      </c>
      <c r="I115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60" spans="1:9" ht="15.75" hidden="1" x14ac:dyDescent="0.25">
      <c r="A1160" s="69">
        <v>42783</v>
      </c>
      <c r="B1160" s="59" t="s">
        <v>4015</v>
      </c>
      <c r="C1160" s="59"/>
      <c r="D1160" s="59">
        <v>2000</v>
      </c>
      <c r="E1160" s="68">
        <f t="shared" si="38"/>
        <v>2</v>
      </c>
      <c r="F1160" s="68" t="s">
        <v>1341</v>
      </c>
      <c r="G1160" s="59" t="s">
        <v>3398</v>
      </c>
      <c r="H1160" s="84" t="s">
        <v>3381</v>
      </c>
      <c r="I116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61" spans="1:9" ht="15.75" hidden="1" x14ac:dyDescent="0.25">
      <c r="A1161" s="69">
        <v>42776</v>
      </c>
      <c r="B1161" s="59" t="s">
        <v>4016</v>
      </c>
      <c r="C1161" s="59"/>
      <c r="D1161" s="59">
        <v>9000</v>
      </c>
      <c r="E1161" s="68">
        <f t="shared" si="38"/>
        <v>2</v>
      </c>
      <c r="F1161" s="68" t="s">
        <v>1341</v>
      </c>
      <c r="G1161" s="59" t="s">
        <v>1811</v>
      </c>
      <c r="H1161" s="210">
        <v>42736</v>
      </c>
      <c r="I116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62" spans="1:9" ht="15.75" hidden="1" x14ac:dyDescent="0.25">
      <c r="A1162" s="297">
        <v>42788</v>
      </c>
      <c r="B1162" s="296" t="s">
        <v>4023</v>
      </c>
      <c r="C1162" s="296"/>
      <c r="D1162" s="296">
        <v>1640</v>
      </c>
      <c r="E1162" s="298">
        <v>2</v>
      </c>
      <c r="F1162" s="298" t="s">
        <v>6</v>
      </c>
      <c r="G1162" s="296" t="s">
        <v>3759</v>
      </c>
      <c r="H1162" s="296"/>
      <c r="I1162" s="296" t="s">
        <v>6</v>
      </c>
    </row>
    <row r="1163" spans="1:9" ht="15.75" hidden="1" x14ac:dyDescent="0.25">
      <c r="A1163" s="293">
        <v>42788</v>
      </c>
      <c r="B1163" s="294" t="s">
        <v>4027</v>
      </c>
      <c r="C1163" s="294"/>
      <c r="D1163" s="294">
        <v>38480</v>
      </c>
      <c r="E1163" s="295">
        <v>2</v>
      </c>
      <c r="F1163" s="295" t="s">
        <v>6</v>
      </c>
      <c r="G1163" s="294" t="s">
        <v>3760</v>
      </c>
      <c r="H1163" s="294"/>
      <c r="I1163" s="294" t="s">
        <v>6</v>
      </c>
    </row>
    <row r="1164" spans="1:9" ht="15.75" hidden="1" x14ac:dyDescent="0.25">
      <c r="A1164" s="297">
        <v>42788</v>
      </c>
      <c r="B1164" s="296" t="s">
        <v>4014</v>
      </c>
      <c r="C1164" s="296"/>
      <c r="D1164" s="296">
        <v>18695</v>
      </c>
      <c r="E1164" s="298">
        <v>2</v>
      </c>
      <c r="F1164" s="298" t="s">
        <v>6</v>
      </c>
      <c r="G1164" s="296" t="s">
        <v>3761</v>
      </c>
      <c r="H1164" s="296"/>
      <c r="I1164" s="296" t="s">
        <v>6</v>
      </c>
    </row>
    <row r="1165" spans="1:9" ht="15.75" hidden="1" x14ac:dyDescent="0.25">
      <c r="A1165" s="293">
        <v>42788</v>
      </c>
      <c r="B1165" s="294" t="s">
        <v>4019</v>
      </c>
      <c r="C1165" s="294"/>
      <c r="D1165" s="294">
        <v>3500</v>
      </c>
      <c r="E1165" s="295">
        <v>2</v>
      </c>
      <c r="F1165" s="295" t="s">
        <v>6</v>
      </c>
      <c r="G1165" s="294" t="s">
        <v>2950</v>
      </c>
      <c r="H1165" s="294"/>
      <c r="I1165" s="294" t="s">
        <v>6</v>
      </c>
    </row>
    <row r="1166" spans="1:9" ht="15.75" hidden="1" x14ac:dyDescent="0.25">
      <c r="A1166" s="297">
        <v>42788</v>
      </c>
      <c r="B1166" s="296" t="s">
        <v>4023</v>
      </c>
      <c r="C1166" s="296"/>
      <c r="D1166" s="296">
        <v>3500</v>
      </c>
      <c r="E1166" s="298">
        <v>2</v>
      </c>
      <c r="F1166" s="298" t="s">
        <v>6</v>
      </c>
      <c r="G1166" s="296" t="s">
        <v>3704</v>
      </c>
      <c r="H1166" s="296"/>
      <c r="I1166" s="296" t="s">
        <v>6</v>
      </c>
    </row>
    <row r="1167" spans="1:9" ht="15.75" hidden="1" x14ac:dyDescent="0.25">
      <c r="A1167" s="293">
        <v>42788</v>
      </c>
      <c r="B1167" s="294" t="s">
        <v>4019</v>
      </c>
      <c r="C1167" s="294"/>
      <c r="D1167" s="294">
        <v>5000</v>
      </c>
      <c r="E1167" s="295">
        <v>2</v>
      </c>
      <c r="F1167" s="295" t="s">
        <v>6</v>
      </c>
      <c r="G1167" s="294" t="s">
        <v>1529</v>
      </c>
      <c r="H1167" s="294"/>
      <c r="I1167" s="294" t="s">
        <v>6</v>
      </c>
    </row>
    <row r="1168" spans="1:9" ht="15.75" hidden="1" x14ac:dyDescent="0.25">
      <c r="A1168" s="297">
        <v>42788</v>
      </c>
      <c r="B1168" s="296" t="s">
        <v>4012</v>
      </c>
      <c r="C1168" s="296"/>
      <c r="D1168" s="296">
        <v>2000</v>
      </c>
      <c r="E1168" s="298">
        <v>2</v>
      </c>
      <c r="F1168" s="298" t="s">
        <v>6</v>
      </c>
      <c r="G1168" s="296" t="s">
        <v>3762</v>
      </c>
      <c r="H1168" s="296"/>
      <c r="I1168" s="296" t="s">
        <v>6</v>
      </c>
    </row>
    <row r="1169" spans="1:9" ht="15.75" hidden="1" x14ac:dyDescent="0.25">
      <c r="A1169" s="293">
        <v>42788</v>
      </c>
      <c r="B1169" s="294" t="s">
        <v>4012</v>
      </c>
      <c r="C1169" s="294"/>
      <c r="D1169" s="294">
        <v>10000</v>
      </c>
      <c r="E1169" s="295">
        <v>2</v>
      </c>
      <c r="F1169" s="295" t="s">
        <v>6</v>
      </c>
      <c r="G1169" s="294" t="s">
        <v>1529</v>
      </c>
      <c r="H1169" s="294"/>
      <c r="I1169" s="294" t="s">
        <v>6</v>
      </c>
    </row>
    <row r="1170" spans="1:9" ht="15.75" hidden="1" x14ac:dyDescent="0.25">
      <c r="A1170" s="297">
        <v>42788</v>
      </c>
      <c r="B1170" s="296" t="s">
        <v>4023</v>
      </c>
      <c r="C1170" s="296"/>
      <c r="D1170" s="296">
        <v>20000</v>
      </c>
      <c r="E1170" s="298">
        <v>2</v>
      </c>
      <c r="F1170" s="298" t="s">
        <v>6</v>
      </c>
      <c r="G1170" s="296" t="s">
        <v>1529</v>
      </c>
      <c r="H1170" s="296"/>
      <c r="I1170" s="296" t="s">
        <v>6</v>
      </c>
    </row>
    <row r="1171" spans="1:9" ht="15.75" hidden="1" x14ac:dyDescent="0.25">
      <c r="A1171" s="293">
        <v>42788</v>
      </c>
      <c r="B1171" s="294" t="s">
        <v>4027</v>
      </c>
      <c r="C1171" s="294"/>
      <c r="D1171" s="294">
        <v>1000</v>
      </c>
      <c r="E1171" s="295">
        <v>2</v>
      </c>
      <c r="F1171" s="295" t="s">
        <v>6</v>
      </c>
      <c r="G1171" s="294" t="s">
        <v>3763</v>
      </c>
      <c r="H1171" s="294"/>
      <c r="I1171" s="294" t="s">
        <v>6</v>
      </c>
    </row>
    <row r="1172" spans="1:9" ht="15.75" hidden="1" x14ac:dyDescent="0.25">
      <c r="A1172" s="297">
        <v>42787</v>
      </c>
      <c r="B1172" s="296" t="s">
        <v>4012</v>
      </c>
      <c r="C1172" s="296"/>
      <c r="D1172" s="296">
        <v>3200</v>
      </c>
      <c r="E1172" s="298">
        <v>2</v>
      </c>
      <c r="F1172" s="298" t="s">
        <v>6</v>
      </c>
      <c r="G1172" s="296" t="s">
        <v>3764</v>
      </c>
      <c r="H1172" s="296"/>
      <c r="I1172" s="296" t="s">
        <v>6</v>
      </c>
    </row>
    <row r="1173" spans="1:9" ht="15.75" hidden="1" x14ac:dyDescent="0.25">
      <c r="A1173" s="293">
        <v>42786</v>
      </c>
      <c r="B1173" s="294" t="s">
        <v>4031</v>
      </c>
      <c r="C1173" s="294"/>
      <c r="D1173" s="294">
        <v>3500</v>
      </c>
      <c r="E1173" s="295">
        <v>2</v>
      </c>
      <c r="F1173" s="295" t="s">
        <v>6</v>
      </c>
      <c r="G1173" s="294" t="s">
        <v>3753</v>
      </c>
      <c r="H1173" s="294"/>
      <c r="I1173" s="294" t="s">
        <v>6</v>
      </c>
    </row>
    <row r="1174" spans="1:9" ht="15.75" hidden="1" x14ac:dyDescent="0.25">
      <c r="A1174" s="297">
        <v>42784</v>
      </c>
      <c r="B1174" s="296" t="s">
        <v>4021</v>
      </c>
      <c r="C1174" s="296"/>
      <c r="D1174" s="296">
        <v>1347</v>
      </c>
      <c r="E1174" s="298">
        <v>2</v>
      </c>
      <c r="F1174" s="298" t="s">
        <v>6</v>
      </c>
      <c r="G1174" s="296" t="s">
        <v>3765</v>
      </c>
      <c r="H1174" s="296"/>
      <c r="I1174" s="296" t="s">
        <v>6</v>
      </c>
    </row>
    <row r="1175" spans="1:9" ht="15.75" hidden="1" x14ac:dyDescent="0.25">
      <c r="A1175" s="293">
        <v>42784</v>
      </c>
      <c r="B1175" s="294" t="s">
        <v>4021</v>
      </c>
      <c r="C1175" s="294"/>
      <c r="D1175" s="294">
        <v>1347</v>
      </c>
      <c r="E1175" s="295">
        <v>2</v>
      </c>
      <c r="F1175" s="295" t="s">
        <v>6</v>
      </c>
      <c r="G1175" s="294" t="s">
        <v>3766</v>
      </c>
      <c r="H1175" s="294"/>
      <c r="I1175" s="294" t="s">
        <v>6</v>
      </c>
    </row>
    <row r="1176" spans="1:9" ht="15.75" hidden="1" x14ac:dyDescent="0.25">
      <c r="A1176" s="297">
        <v>42784</v>
      </c>
      <c r="B1176" s="296" t="s">
        <v>4021</v>
      </c>
      <c r="C1176" s="296"/>
      <c r="D1176" s="296">
        <v>1347</v>
      </c>
      <c r="E1176" s="298">
        <v>2</v>
      </c>
      <c r="F1176" s="298" t="s">
        <v>6</v>
      </c>
      <c r="G1176" s="296" t="s">
        <v>3767</v>
      </c>
      <c r="H1176" s="296"/>
      <c r="I1176" s="296" t="s">
        <v>6</v>
      </c>
    </row>
    <row r="1177" spans="1:9" ht="15.75" hidden="1" x14ac:dyDescent="0.25">
      <c r="A1177" s="293">
        <v>42783</v>
      </c>
      <c r="B1177" s="294" t="s">
        <v>4014</v>
      </c>
      <c r="C1177" s="294"/>
      <c r="D1177" s="294">
        <v>9414</v>
      </c>
      <c r="E1177" s="295">
        <v>2</v>
      </c>
      <c r="F1177" s="295" t="s">
        <v>6</v>
      </c>
      <c r="G1177" s="294" t="s">
        <v>3768</v>
      </c>
      <c r="H1177" s="294"/>
      <c r="I1177" s="294" t="s">
        <v>6</v>
      </c>
    </row>
    <row r="1178" spans="1:9" ht="15.75" hidden="1" x14ac:dyDescent="0.25">
      <c r="A1178" s="297">
        <v>42783</v>
      </c>
      <c r="B1178" s="296" t="s">
        <v>4019</v>
      </c>
      <c r="C1178" s="296"/>
      <c r="D1178" s="296">
        <v>1500</v>
      </c>
      <c r="E1178" s="298">
        <v>2</v>
      </c>
      <c r="F1178" s="298" t="s">
        <v>6</v>
      </c>
      <c r="G1178" s="296" t="s">
        <v>3769</v>
      </c>
      <c r="H1178" s="296"/>
      <c r="I1178" s="296" t="s">
        <v>6</v>
      </c>
    </row>
    <row r="1179" spans="1:9" ht="15.75" hidden="1" x14ac:dyDescent="0.25">
      <c r="A1179" s="293">
        <v>42783</v>
      </c>
      <c r="B1179" s="294" t="s">
        <v>4019</v>
      </c>
      <c r="C1179" s="294"/>
      <c r="D1179" s="294">
        <v>1500</v>
      </c>
      <c r="E1179" s="295">
        <v>2</v>
      </c>
      <c r="F1179" s="295" t="s">
        <v>6</v>
      </c>
      <c r="G1179" s="294" t="s">
        <v>2646</v>
      </c>
      <c r="H1179" s="294"/>
      <c r="I1179" s="294" t="s">
        <v>6</v>
      </c>
    </row>
    <row r="1180" spans="1:9" ht="15.75" hidden="1" x14ac:dyDescent="0.25">
      <c r="A1180" s="69">
        <v>42778</v>
      </c>
      <c r="B1180" s="59" t="s">
        <v>4013</v>
      </c>
      <c r="C1180" s="59"/>
      <c r="D1180" s="59">
        <v>3775</v>
      </c>
      <c r="E1180" s="68">
        <f>MONTH(A1180)</f>
        <v>2</v>
      </c>
      <c r="F1180" s="68" t="str">
        <f>"Прео"</f>
        <v>Прео</v>
      </c>
      <c r="G1180" s="59" t="s">
        <v>3574</v>
      </c>
      <c r="H1180" s="59"/>
      <c r="I118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81" spans="1:9" ht="15.75" hidden="1" x14ac:dyDescent="0.25">
      <c r="A1181" s="69">
        <v>42778</v>
      </c>
      <c r="B1181" s="59" t="s">
        <v>4013</v>
      </c>
      <c r="C1181" s="59"/>
      <c r="D1181" s="59">
        <v>2375</v>
      </c>
      <c r="E1181" s="68">
        <f>MONTH(A1181)</f>
        <v>2</v>
      </c>
      <c r="F1181" s="68" t="str">
        <f>"Прео"</f>
        <v>Прео</v>
      </c>
      <c r="G1181" s="59" t="s">
        <v>3575</v>
      </c>
      <c r="H1181" s="59"/>
      <c r="I118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82" spans="1:9" ht="15.75" hidden="1" x14ac:dyDescent="0.25">
      <c r="A1182" s="69">
        <v>42778</v>
      </c>
      <c r="B1182" s="59" t="s">
        <v>4013</v>
      </c>
      <c r="C1182" s="59"/>
      <c r="D1182" s="59">
        <v>2250</v>
      </c>
      <c r="E1182" s="68">
        <f>MONTH(A1182)</f>
        <v>2</v>
      </c>
      <c r="F1182" s="68" t="str">
        <f>"Прео"</f>
        <v>Прео</v>
      </c>
      <c r="G1182" s="59" t="s">
        <v>3576</v>
      </c>
      <c r="H1182" s="59"/>
      <c r="I118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83" spans="1:9" ht="15.75" hidden="1" x14ac:dyDescent="0.25">
      <c r="A1183" s="297">
        <v>42782</v>
      </c>
      <c r="B1183" s="296" t="s">
        <v>4020</v>
      </c>
      <c r="C1183" s="296"/>
      <c r="D1183" s="296">
        <v>20000</v>
      </c>
      <c r="E1183" s="298">
        <v>2</v>
      </c>
      <c r="F1183" s="298" t="s">
        <v>6</v>
      </c>
      <c r="G1183" s="296" t="s">
        <v>611</v>
      </c>
      <c r="H1183" s="296"/>
      <c r="I1183" s="296" t="s">
        <v>6</v>
      </c>
    </row>
    <row r="1184" spans="1:9" ht="15.75" hidden="1" x14ac:dyDescent="0.25">
      <c r="A1184" s="293">
        <v>42782</v>
      </c>
      <c r="B1184" s="294" t="s">
        <v>4023</v>
      </c>
      <c r="C1184" s="294"/>
      <c r="D1184" s="294">
        <v>500</v>
      </c>
      <c r="E1184" s="295">
        <v>2</v>
      </c>
      <c r="F1184" s="295" t="s">
        <v>6</v>
      </c>
      <c r="G1184" s="294" t="s">
        <v>3770</v>
      </c>
      <c r="H1184" s="294"/>
      <c r="I1184" s="294" t="s">
        <v>6</v>
      </c>
    </row>
    <row r="1185" spans="1:9" ht="15.75" hidden="1" x14ac:dyDescent="0.25">
      <c r="A1185" s="69">
        <v>42778</v>
      </c>
      <c r="B1185" s="59" t="s">
        <v>4013</v>
      </c>
      <c r="C1185" s="59"/>
      <c r="D1185" s="59">
        <v>4000</v>
      </c>
      <c r="E1185" s="68">
        <f t="shared" ref="E1185:E1191" si="39">MONTH(A1185)</f>
        <v>2</v>
      </c>
      <c r="F1185" s="68" t="str">
        <f>"Прео"</f>
        <v>Прео</v>
      </c>
      <c r="G1185" s="59" t="s">
        <v>3577</v>
      </c>
      <c r="H1185" s="59"/>
      <c r="I118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86" spans="1:9" ht="15.75" hidden="1" x14ac:dyDescent="0.25">
      <c r="A1186" s="69">
        <v>42778</v>
      </c>
      <c r="B1186" s="59" t="s">
        <v>4013</v>
      </c>
      <c r="C1186" s="59"/>
      <c r="D1186" s="59">
        <v>2375</v>
      </c>
      <c r="E1186" s="68">
        <f t="shared" si="39"/>
        <v>2</v>
      </c>
      <c r="F1186" s="68" t="str">
        <f>"Прео"</f>
        <v>Прео</v>
      </c>
      <c r="G1186" s="59" t="s">
        <v>3578</v>
      </c>
      <c r="H1186" s="59"/>
      <c r="I118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87" spans="1:9" ht="15.75" hidden="1" x14ac:dyDescent="0.25">
      <c r="A1187" s="69">
        <v>42775</v>
      </c>
      <c r="B1187" s="59" t="s">
        <v>4013</v>
      </c>
      <c r="C1187" s="59"/>
      <c r="D1187" s="59">
        <v>3350</v>
      </c>
      <c r="E1187" s="68">
        <f t="shared" si="39"/>
        <v>2</v>
      </c>
      <c r="F1187" s="68" t="str">
        <f>"Прео"</f>
        <v>Прео</v>
      </c>
      <c r="G1187" s="59" t="s">
        <v>3579</v>
      </c>
      <c r="H1187" s="59"/>
      <c r="I118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88" spans="1:9" ht="15.75" hidden="1" x14ac:dyDescent="0.25">
      <c r="A1188" s="69">
        <v>42775</v>
      </c>
      <c r="B1188" s="59" t="s">
        <v>4013</v>
      </c>
      <c r="C1188" s="59"/>
      <c r="D1188" s="59">
        <v>4000</v>
      </c>
      <c r="E1188" s="68">
        <f t="shared" si="39"/>
        <v>2</v>
      </c>
      <c r="F1188" s="68" t="str">
        <f>"Прео"</f>
        <v>Прео</v>
      </c>
      <c r="G1188" s="59" t="s">
        <v>3580</v>
      </c>
      <c r="H1188" s="59"/>
      <c r="I118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89" spans="1:9" ht="15.75" hidden="1" x14ac:dyDescent="0.25">
      <c r="A1189" s="69">
        <v>42775</v>
      </c>
      <c r="B1189" s="59" t="s">
        <v>4013</v>
      </c>
      <c r="C1189" s="59"/>
      <c r="D1189" s="59">
        <v>4000</v>
      </c>
      <c r="E1189" s="68">
        <f t="shared" si="39"/>
        <v>2</v>
      </c>
      <c r="F1189" s="68" t="str">
        <f>"Прео"</f>
        <v>Прео</v>
      </c>
      <c r="G1189" s="59" t="s">
        <v>3581</v>
      </c>
      <c r="H1189" s="59"/>
      <c r="I118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90" spans="1:9" ht="15.75" hidden="1" x14ac:dyDescent="0.25">
      <c r="A1190" s="22">
        <v>42776</v>
      </c>
      <c r="B1190" s="59" t="s">
        <v>4015</v>
      </c>
      <c r="C1190" s="59"/>
      <c r="D1190">
        <v>3000</v>
      </c>
      <c r="E1190" s="25">
        <f t="shared" si="39"/>
        <v>2</v>
      </c>
      <c r="F1190" s="25" t="s">
        <v>1341</v>
      </c>
      <c r="G1190" t="s">
        <v>3399</v>
      </c>
      <c r="H1190" t="s">
        <v>3515</v>
      </c>
      <c r="I119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191" spans="1:9" ht="15.75" hidden="1" x14ac:dyDescent="0.25">
      <c r="A1191" s="69">
        <v>42775</v>
      </c>
      <c r="B1191" s="59" t="s">
        <v>4013</v>
      </c>
      <c r="C1191" s="59"/>
      <c r="D1191" s="59">
        <v>4000</v>
      </c>
      <c r="E1191" s="68">
        <f t="shared" si="39"/>
        <v>2</v>
      </c>
      <c r="F1191" s="68" t="str">
        <f>"Прео"</f>
        <v>Прео</v>
      </c>
      <c r="G1191" s="59" t="s">
        <v>3582</v>
      </c>
      <c r="H1191" s="59"/>
      <c r="I119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192" spans="1:9" ht="15.75" hidden="1" x14ac:dyDescent="0.25">
      <c r="A1192" s="297">
        <v>42782</v>
      </c>
      <c r="B1192" s="296" t="s">
        <v>4027</v>
      </c>
      <c r="C1192" s="296"/>
      <c r="D1192" s="296">
        <v>500</v>
      </c>
      <c r="E1192" s="298">
        <v>2</v>
      </c>
      <c r="F1192" s="298" t="s">
        <v>6</v>
      </c>
      <c r="G1192" s="296" t="s">
        <v>3720</v>
      </c>
      <c r="H1192" s="296"/>
      <c r="I1192" s="296" t="s">
        <v>6</v>
      </c>
    </row>
    <row r="1193" spans="1:9" ht="15.75" hidden="1" x14ac:dyDescent="0.25">
      <c r="A1193" s="293">
        <v>42781</v>
      </c>
      <c r="B1193" s="294" t="s">
        <v>4027</v>
      </c>
      <c r="C1193" s="294"/>
      <c r="D1193" s="294">
        <v>4000</v>
      </c>
      <c r="E1193" s="295">
        <v>2</v>
      </c>
      <c r="F1193" s="295" t="s">
        <v>6</v>
      </c>
      <c r="G1193" s="294" t="s">
        <v>3771</v>
      </c>
      <c r="H1193" s="294"/>
      <c r="I1193" s="294" t="s">
        <v>6</v>
      </c>
    </row>
    <row r="1194" spans="1:9" ht="15.75" hidden="1" x14ac:dyDescent="0.25">
      <c r="A1194" s="297">
        <v>42781</v>
      </c>
      <c r="B1194" s="296" t="s">
        <v>4019</v>
      </c>
      <c r="C1194" s="296"/>
      <c r="D1194" s="296">
        <v>3500</v>
      </c>
      <c r="E1194" s="298">
        <v>2</v>
      </c>
      <c r="F1194" s="298" t="s">
        <v>6</v>
      </c>
      <c r="G1194" s="296" t="s">
        <v>3772</v>
      </c>
      <c r="H1194" s="296"/>
      <c r="I1194" s="296" t="s">
        <v>6</v>
      </c>
    </row>
    <row r="1195" spans="1:9" ht="15.75" hidden="1" x14ac:dyDescent="0.25">
      <c r="A1195" s="293">
        <v>42781</v>
      </c>
      <c r="B1195" s="294" t="s">
        <v>4027</v>
      </c>
      <c r="C1195" s="294"/>
      <c r="D1195" s="294">
        <v>1750</v>
      </c>
      <c r="E1195" s="295">
        <v>2</v>
      </c>
      <c r="F1195" s="295" t="s">
        <v>6</v>
      </c>
      <c r="G1195" s="294" t="s">
        <v>3773</v>
      </c>
      <c r="H1195" s="294"/>
      <c r="I1195" s="294" t="s">
        <v>6</v>
      </c>
    </row>
    <row r="1196" spans="1:9" ht="15.75" hidden="1" x14ac:dyDescent="0.25">
      <c r="A1196" s="297">
        <v>42780</v>
      </c>
      <c r="B1196" s="296" t="s">
        <v>4014</v>
      </c>
      <c r="C1196" s="296"/>
      <c r="D1196" s="296">
        <v>2250</v>
      </c>
      <c r="E1196" s="298">
        <v>2</v>
      </c>
      <c r="F1196" s="298" t="s">
        <v>6</v>
      </c>
      <c r="G1196" s="296" t="s">
        <v>3774</v>
      </c>
      <c r="H1196" s="296"/>
      <c r="I1196" s="296" t="s">
        <v>6</v>
      </c>
    </row>
    <row r="1197" spans="1:9" ht="15.75" hidden="1" x14ac:dyDescent="0.25">
      <c r="A1197" s="293">
        <v>42780</v>
      </c>
      <c r="B1197" s="294" t="s">
        <v>4019</v>
      </c>
      <c r="C1197" s="294"/>
      <c r="D1197" s="294">
        <v>1500</v>
      </c>
      <c r="E1197" s="295">
        <v>2</v>
      </c>
      <c r="F1197" s="295" t="s">
        <v>6</v>
      </c>
      <c r="G1197" s="294" t="s">
        <v>3775</v>
      </c>
      <c r="H1197" s="294"/>
      <c r="I1197" s="294" t="s">
        <v>6</v>
      </c>
    </row>
    <row r="1198" spans="1:9" ht="15.75" hidden="1" x14ac:dyDescent="0.25">
      <c r="A1198" s="297">
        <v>42780</v>
      </c>
      <c r="B1198" s="296" t="s">
        <v>4019</v>
      </c>
      <c r="C1198" s="296"/>
      <c r="D1198" s="296">
        <v>1500</v>
      </c>
      <c r="E1198" s="298">
        <v>2</v>
      </c>
      <c r="F1198" s="298" t="s">
        <v>6</v>
      </c>
      <c r="G1198" s="296" t="s">
        <v>2490</v>
      </c>
      <c r="H1198" s="296"/>
      <c r="I1198" s="296" t="s">
        <v>6</v>
      </c>
    </row>
    <row r="1199" spans="1:9" ht="15.75" hidden="1" x14ac:dyDescent="0.25">
      <c r="A1199" s="69">
        <v>42752</v>
      </c>
      <c r="B1199" s="59" t="s">
        <v>4024</v>
      </c>
      <c r="C1199" s="59"/>
      <c r="D1199" s="59">
        <v>28300</v>
      </c>
      <c r="E1199" s="68">
        <f>MONTH(A1199)</f>
        <v>1</v>
      </c>
      <c r="F1199" s="68" t="s">
        <v>2</v>
      </c>
      <c r="G1199" s="59"/>
      <c r="H1199" s="210"/>
      <c r="I119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00" spans="1:9" ht="15.75" hidden="1" x14ac:dyDescent="0.25">
      <c r="A1200" s="69">
        <v>42776</v>
      </c>
      <c r="B1200" s="59" t="s">
        <v>4015</v>
      </c>
      <c r="C1200" s="59"/>
      <c r="D1200" s="59">
        <v>6250</v>
      </c>
      <c r="E1200" s="68">
        <f>MONTH(A1200)</f>
        <v>2</v>
      </c>
      <c r="F1200" s="68" t="s">
        <v>1341</v>
      </c>
      <c r="G1200" s="59" t="s">
        <v>3395</v>
      </c>
      <c r="H1200" s="210" t="s">
        <v>3070</v>
      </c>
      <c r="I120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01" spans="1:9" ht="15.75" hidden="1" x14ac:dyDescent="0.25">
      <c r="A1201" s="69">
        <v>42776</v>
      </c>
      <c r="B1201" s="59" t="s">
        <v>3396</v>
      </c>
      <c r="C1201" s="59"/>
      <c r="D1201" s="59">
        <v>6000</v>
      </c>
      <c r="E1201" s="68">
        <f>MONTH(A1201)</f>
        <v>2</v>
      </c>
      <c r="F1201" s="68" t="s">
        <v>1341</v>
      </c>
      <c r="G1201" s="59" t="s">
        <v>3397</v>
      </c>
      <c r="H1201" s="210" t="s">
        <v>1022</v>
      </c>
      <c r="I120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02" spans="1:9" ht="15.75" hidden="1" x14ac:dyDescent="0.25">
      <c r="A1202" s="293">
        <v>42780</v>
      </c>
      <c r="B1202" s="294" t="s">
        <v>4019</v>
      </c>
      <c r="C1202" s="294"/>
      <c r="D1202" s="294">
        <v>1500</v>
      </c>
      <c r="E1202" s="295">
        <v>2</v>
      </c>
      <c r="F1202" s="295" t="s">
        <v>6</v>
      </c>
      <c r="G1202" s="294" t="s">
        <v>2500</v>
      </c>
      <c r="H1202" s="294"/>
      <c r="I1202" s="294" t="s">
        <v>6</v>
      </c>
    </row>
    <row r="1203" spans="1:9" ht="15.75" hidden="1" x14ac:dyDescent="0.25">
      <c r="A1203" s="297">
        <v>42780</v>
      </c>
      <c r="B1203" s="296" t="s">
        <v>4023</v>
      </c>
      <c r="C1203" s="296"/>
      <c r="D1203" s="296">
        <v>20000</v>
      </c>
      <c r="E1203" s="298">
        <v>2</v>
      </c>
      <c r="F1203" s="298" t="s">
        <v>6</v>
      </c>
      <c r="G1203" s="296" t="s">
        <v>611</v>
      </c>
      <c r="H1203" s="296"/>
      <c r="I1203" s="296" t="s">
        <v>6</v>
      </c>
    </row>
    <row r="1204" spans="1:9" ht="15.75" hidden="1" x14ac:dyDescent="0.25">
      <c r="A1204" s="293">
        <v>42780</v>
      </c>
      <c r="B1204" s="294" t="s">
        <v>4019</v>
      </c>
      <c r="C1204" s="294"/>
      <c r="D1204" s="294">
        <v>3500</v>
      </c>
      <c r="E1204" s="295">
        <v>2</v>
      </c>
      <c r="F1204" s="295" t="s">
        <v>6</v>
      </c>
      <c r="G1204" s="294" t="s">
        <v>3776</v>
      </c>
      <c r="H1204" s="294"/>
      <c r="I1204" s="294" t="s">
        <v>6</v>
      </c>
    </row>
    <row r="1205" spans="1:9" ht="15.75" hidden="1" x14ac:dyDescent="0.25">
      <c r="A1205" s="297">
        <v>42780</v>
      </c>
      <c r="B1205" s="296" t="s">
        <v>4019</v>
      </c>
      <c r="C1205" s="296"/>
      <c r="D1205" s="296">
        <v>3500</v>
      </c>
      <c r="E1205" s="298">
        <v>2</v>
      </c>
      <c r="F1205" s="298" t="s">
        <v>6</v>
      </c>
      <c r="G1205" s="296" t="s">
        <v>3777</v>
      </c>
      <c r="H1205" s="296"/>
      <c r="I1205" s="296" t="s">
        <v>6</v>
      </c>
    </row>
    <row r="1206" spans="1:9" ht="15.75" hidden="1" x14ac:dyDescent="0.25">
      <c r="A1206" s="69">
        <v>42775</v>
      </c>
      <c r="B1206" s="59" t="s">
        <v>4013</v>
      </c>
      <c r="C1206" s="59"/>
      <c r="D1206" s="59">
        <v>4000</v>
      </c>
      <c r="E1206" s="68">
        <f t="shared" ref="E1206:E1211" si="40">MONTH(A1206)</f>
        <v>2</v>
      </c>
      <c r="F1206" s="68" t="str">
        <f>"Прео"</f>
        <v>Прео</v>
      </c>
      <c r="G1206" s="59" t="s">
        <v>3583</v>
      </c>
      <c r="H1206" s="59"/>
      <c r="I120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207" spans="1:9" ht="15.75" hidden="1" x14ac:dyDescent="0.25">
      <c r="A1207" s="69">
        <v>42775</v>
      </c>
      <c r="B1207" s="59" t="s">
        <v>4015</v>
      </c>
      <c r="C1207" s="59"/>
      <c r="D1207" s="59">
        <v>4250</v>
      </c>
      <c r="E1207" s="68">
        <f t="shared" si="40"/>
        <v>2</v>
      </c>
      <c r="F1207" s="68" t="s">
        <v>1341</v>
      </c>
      <c r="G1207" s="59" t="s">
        <v>3398</v>
      </c>
      <c r="H1207" s="210" t="s">
        <v>3374</v>
      </c>
      <c r="I120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08" spans="1:9" ht="15.75" hidden="1" x14ac:dyDescent="0.25">
      <c r="A1208" s="69">
        <v>42775</v>
      </c>
      <c r="B1208" s="59" t="s">
        <v>4015</v>
      </c>
      <c r="C1208" s="59"/>
      <c r="D1208" s="59">
        <v>3000</v>
      </c>
      <c r="E1208" s="68">
        <f t="shared" si="40"/>
        <v>2</v>
      </c>
      <c r="F1208" s="68" t="s">
        <v>1341</v>
      </c>
      <c r="G1208" s="59" t="s">
        <v>3399</v>
      </c>
      <c r="H1208" s="210" t="s">
        <v>3376</v>
      </c>
      <c r="I120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09" spans="1:9" ht="15.75" hidden="1" x14ac:dyDescent="0.25">
      <c r="A1209" s="69">
        <v>42774</v>
      </c>
      <c r="B1209" s="59" t="s">
        <v>4015</v>
      </c>
      <c r="C1209" s="59"/>
      <c r="D1209" s="59">
        <v>1200</v>
      </c>
      <c r="E1209" s="68">
        <f t="shared" si="40"/>
        <v>2</v>
      </c>
      <c r="F1209" s="68" t="s">
        <v>1341</v>
      </c>
      <c r="G1209" s="59" t="s">
        <v>56</v>
      </c>
      <c r="H1209" s="210" t="s">
        <v>3371</v>
      </c>
      <c r="I120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10" spans="1:9" ht="15.75" hidden="1" x14ac:dyDescent="0.25">
      <c r="A1210" s="69">
        <v>42770</v>
      </c>
      <c r="B1210" s="59" t="s">
        <v>4015</v>
      </c>
      <c r="C1210" s="59"/>
      <c r="D1210" s="59">
        <v>6250</v>
      </c>
      <c r="E1210" s="68">
        <f t="shared" si="40"/>
        <v>2</v>
      </c>
      <c r="F1210" s="68" t="s">
        <v>1341</v>
      </c>
      <c r="G1210" s="59" t="s">
        <v>3400</v>
      </c>
      <c r="H1210" s="210" t="s">
        <v>3070</v>
      </c>
      <c r="I121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11" spans="1:9" ht="15.75" hidden="1" x14ac:dyDescent="0.25">
      <c r="A1211" s="69">
        <v>42768</v>
      </c>
      <c r="B1211" s="59" t="s">
        <v>4015</v>
      </c>
      <c r="C1211" s="59"/>
      <c r="D1211" s="59">
        <v>3000</v>
      </c>
      <c r="E1211" s="68">
        <f t="shared" si="40"/>
        <v>2</v>
      </c>
      <c r="F1211" s="68" t="s">
        <v>1341</v>
      </c>
      <c r="G1211" s="59" t="s">
        <v>3399</v>
      </c>
      <c r="H1211" s="210" t="s">
        <v>3380</v>
      </c>
      <c r="I121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12" spans="1:9" ht="15.75" hidden="1" x14ac:dyDescent="0.25">
      <c r="A1212" s="293">
        <v>42780</v>
      </c>
      <c r="B1212" s="294" t="s">
        <v>4019</v>
      </c>
      <c r="C1212" s="294"/>
      <c r="D1212" s="294">
        <v>3500</v>
      </c>
      <c r="E1212" s="295">
        <v>2</v>
      </c>
      <c r="F1212" s="295" t="s">
        <v>6</v>
      </c>
      <c r="G1212" s="294" t="s">
        <v>3778</v>
      </c>
      <c r="H1212" s="294"/>
      <c r="I1212" s="294" t="s">
        <v>6</v>
      </c>
    </row>
    <row r="1213" spans="1:9" ht="15.75" hidden="1" x14ac:dyDescent="0.25">
      <c r="A1213" s="297">
        <v>42780</v>
      </c>
      <c r="B1213" s="296" t="s">
        <v>4027</v>
      </c>
      <c r="C1213" s="296"/>
      <c r="D1213" s="296">
        <v>500</v>
      </c>
      <c r="E1213" s="298">
        <v>2</v>
      </c>
      <c r="F1213" s="298" t="s">
        <v>6</v>
      </c>
      <c r="G1213" s="296" t="s">
        <v>3720</v>
      </c>
      <c r="H1213" s="296"/>
      <c r="I1213" s="296" t="s">
        <v>6</v>
      </c>
    </row>
    <row r="1214" spans="1:9" ht="15.75" hidden="1" x14ac:dyDescent="0.25">
      <c r="A1214" s="293">
        <v>42779</v>
      </c>
      <c r="B1214" s="294" t="s">
        <v>4031</v>
      </c>
      <c r="C1214" s="294"/>
      <c r="D1214" s="294">
        <v>3500</v>
      </c>
      <c r="E1214" s="295">
        <v>2</v>
      </c>
      <c r="F1214" s="295" t="s">
        <v>6</v>
      </c>
      <c r="G1214" s="294" t="s">
        <v>3768</v>
      </c>
      <c r="H1214" s="294"/>
      <c r="I1214" s="294" t="s">
        <v>6</v>
      </c>
    </row>
    <row r="1215" spans="1:9" ht="15.75" hidden="1" x14ac:dyDescent="0.25">
      <c r="A1215" s="297">
        <v>42779</v>
      </c>
      <c r="B1215" s="296" t="s">
        <v>4012</v>
      </c>
      <c r="C1215" s="296"/>
      <c r="D1215" s="296">
        <v>10000</v>
      </c>
      <c r="E1215" s="298">
        <v>2</v>
      </c>
      <c r="F1215" s="298" t="s">
        <v>6</v>
      </c>
      <c r="G1215" s="296" t="s">
        <v>611</v>
      </c>
      <c r="H1215" s="296"/>
      <c r="I1215" s="296" t="s">
        <v>6</v>
      </c>
    </row>
    <row r="1216" spans="1:9" ht="15.75" hidden="1" x14ac:dyDescent="0.25">
      <c r="A1216" s="293">
        <v>42779</v>
      </c>
      <c r="B1216" s="294" t="s">
        <v>4019</v>
      </c>
      <c r="C1216" s="294"/>
      <c r="D1216" s="294">
        <v>5000</v>
      </c>
      <c r="E1216" s="295">
        <v>2</v>
      </c>
      <c r="F1216" s="295" t="s">
        <v>6</v>
      </c>
      <c r="G1216" s="294" t="s">
        <v>611</v>
      </c>
      <c r="H1216" s="294"/>
      <c r="I1216" s="294" t="s">
        <v>6</v>
      </c>
    </row>
    <row r="1217" spans="1:9" ht="15.75" hidden="1" x14ac:dyDescent="0.25">
      <c r="A1217" s="69">
        <v>42768</v>
      </c>
      <c r="B1217" s="59" t="s">
        <v>4015</v>
      </c>
      <c r="C1217" s="59"/>
      <c r="D1217" s="59">
        <v>1200</v>
      </c>
      <c r="E1217" s="68">
        <f>MONTH(A1217)</f>
        <v>2</v>
      </c>
      <c r="F1217" s="68" t="s">
        <v>1341</v>
      </c>
      <c r="G1217" s="59" t="s">
        <v>56</v>
      </c>
      <c r="H1217" s="210" t="s">
        <v>3000</v>
      </c>
      <c r="I121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18" spans="1:9" ht="15.75" hidden="1" x14ac:dyDescent="0.25">
      <c r="A1218" s="69">
        <v>42768</v>
      </c>
      <c r="B1218" s="59" t="s">
        <v>4015</v>
      </c>
      <c r="C1218" s="59"/>
      <c r="D1218" s="59">
        <v>2000</v>
      </c>
      <c r="E1218" s="68">
        <f>MONTH(A1218)</f>
        <v>2</v>
      </c>
      <c r="F1218" s="68" t="s">
        <v>1341</v>
      </c>
      <c r="G1218" s="59" t="s">
        <v>3401</v>
      </c>
      <c r="H1218" s="210" t="s">
        <v>3381</v>
      </c>
      <c r="I121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19" spans="1:9" ht="15.75" hidden="1" x14ac:dyDescent="0.25">
      <c r="A1219" s="297">
        <v>42775</v>
      </c>
      <c r="B1219" s="296" t="s">
        <v>4027</v>
      </c>
      <c r="C1219" s="296"/>
      <c r="D1219" s="296">
        <v>1375</v>
      </c>
      <c r="E1219" s="298">
        <v>2</v>
      </c>
      <c r="F1219" s="298" t="s">
        <v>6</v>
      </c>
      <c r="G1219" s="296" t="s">
        <v>3720</v>
      </c>
      <c r="H1219" s="296"/>
      <c r="I1219" s="296" t="s">
        <v>6</v>
      </c>
    </row>
    <row r="1220" spans="1:9" ht="15.75" hidden="1" x14ac:dyDescent="0.25">
      <c r="A1220" s="293">
        <v>42775</v>
      </c>
      <c r="B1220" s="294" t="s">
        <v>4027</v>
      </c>
      <c r="C1220" s="294"/>
      <c r="D1220" s="294">
        <v>500</v>
      </c>
      <c r="E1220" s="295">
        <v>2</v>
      </c>
      <c r="F1220" s="295" t="s">
        <v>6</v>
      </c>
      <c r="G1220" s="294" t="s">
        <v>3307</v>
      </c>
      <c r="H1220" s="294"/>
      <c r="I1220" s="294" t="s">
        <v>6</v>
      </c>
    </row>
    <row r="1221" spans="1:9" ht="15.75" hidden="1" x14ac:dyDescent="0.25">
      <c r="A1221" s="297">
        <v>42775</v>
      </c>
      <c r="B1221" s="296" t="s">
        <v>4019</v>
      </c>
      <c r="C1221" s="296"/>
      <c r="D1221" s="296">
        <v>3000</v>
      </c>
      <c r="E1221" s="298">
        <v>2</v>
      </c>
      <c r="F1221" s="298" t="s">
        <v>6</v>
      </c>
      <c r="G1221" s="296" t="s">
        <v>3779</v>
      </c>
      <c r="H1221" s="296"/>
      <c r="I1221" s="296" t="s">
        <v>6</v>
      </c>
    </row>
    <row r="1222" spans="1:9" ht="15.75" hidden="1" x14ac:dyDescent="0.25">
      <c r="A1222" s="293">
        <v>42775</v>
      </c>
      <c r="B1222" s="294" t="s">
        <v>4019</v>
      </c>
      <c r="C1222" s="294"/>
      <c r="D1222" s="294">
        <v>1500</v>
      </c>
      <c r="E1222" s="295">
        <v>2</v>
      </c>
      <c r="F1222" s="295" t="s">
        <v>6</v>
      </c>
      <c r="G1222" s="294" t="s">
        <v>3780</v>
      </c>
      <c r="H1222" s="294"/>
      <c r="I1222" s="294" t="s">
        <v>6</v>
      </c>
    </row>
    <row r="1223" spans="1:9" ht="15.75" hidden="1" x14ac:dyDescent="0.25">
      <c r="A1223" s="297">
        <v>42775</v>
      </c>
      <c r="B1223" s="296" t="s">
        <v>4019</v>
      </c>
      <c r="C1223" s="296"/>
      <c r="D1223" s="296">
        <v>1500</v>
      </c>
      <c r="E1223" s="298">
        <v>2</v>
      </c>
      <c r="F1223" s="298" t="s">
        <v>6</v>
      </c>
      <c r="G1223" s="296" t="s">
        <v>3781</v>
      </c>
      <c r="H1223" s="296"/>
      <c r="I1223" s="296" t="s">
        <v>6</v>
      </c>
    </row>
    <row r="1224" spans="1:9" ht="15.75" hidden="1" x14ac:dyDescent="0.25">
      <c r="A1224" s="293">
        <v>42774</v>
      </c>
      <c r="B1224" s="294" t="s">
        <v>4019</v>
      </c>
      <c r="C1224" s="294"/>
      <c r="D1224" s="294">
        <v>3500</v>
      </c>
      <c r="E1224" s="295">
        <v>2</v>
      </c>
      <c r="F1224" s="295" t="s">
        <v>6</v>
      </c>
      <c r="G1224" s="294" t="s">
        <v>2156</v>
      </c>
      <c r="H1224" s="294"/>
      <c r="I1224" s="294" t="s">
        <v>6</v>
      </c>
    </row>
    <row r="1225" spans="1:9" ht="15.75" hidden="1" x14ac:dyDescent="0.25">
      <c r="A1225" s="297">
        <v>42774</v>
      </c>
      <c r="B1225" s="296" t="s">
        <v>4022</v>
      </c>
      <c r="C1225" s="296"/>
      <c r="D1225" s="296">
        <v>7000</v>
      </c>
      <c r="E1225" s="298">
        <v>2</v>
      </c>
      <c r="F1225" s="298" t="s">
        <v>6</v>
      </c>
      <c r="G1225" s="296" t="s">
        <v>3303</v>
      </c>
      <c r="H1225" s="296"/>
      <c r="I1225" s="296" t="s">
        <v>6</v>
      </c>
    </row>
    <row r="1226" spans="1:9" ht="15.75" hidden="1" x14ac:dyDescent="0.25">
      <c r="A1226" s="69">
        <v>42745</v>
      </c>
      <c r="B1226" s="59" t="s">
        <v>4014</v>
      </c>
      <c r="C1226" s="59"/>
      <c r="D1226" s="59">
        <v>18210</v>
      </c>
      <c r="E1226" s="68">
        <f>MONTH(A1226)</f>
        <v>1</v>
      </c>
      <c r="F1226" s="68" t="s">
        <v>2</v>
      </c>
      <c r="G1226" s="59"/>
      <c r="H1226" s="210"/>
      <c r="I122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27" spans="1:9" ht="15.75" hidden="1" x14ac:dyDescent="0.25">
      <c r="A1227" s="69">
        <v>42745</v>
      </c>
      <c r="B1227" s="59" t="s">
        <v>4020</v>
      </c>
      <c r="C1227" s="59"/>
      <c r="D1227" s="59">
        <v>20000</v>
      </c>
      <c r="E1227" s="68">
        <f>MONTH(A1227)</f>
        <v>1</v>
      </c>
      <c r="F1227" s="68" t="s">
        <v>2</v>
      </c>
      <c r="G1227" s="59"/>
      <c r="H1227" s="210"/>
      <c r="I122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28" spans="1:9" ht="15.75" hidden="1" x14ac:dyDescent="0.25">
      <c r="A1228" s="69">
        <v>42745</v>
      </c>
      <c r="B1228" s="59" t="s">
        <v>4017</v>
      </c>
      <c r="C1228" s="59"/>
      <c r="D1228" s="59">
        <v>12500</v>
      </c>
      <c r="E1228" s="68">
        <f>MONTH(A1228)</f>
        <v>1</v>
      </c>
      <c r="F1228" s="68" t="s">
        <v>2</v>
      </c>
      <c r="G1228" s="59"/>
      <c r="H1228" s="210"/>
      <c r="I122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29" spans="1:9" ht="15.75" hidden="1" x14ac:dyDescent="0.25">
      <c r="A1229" s="69">
        <v>42745</v>
      </c>
      <c r="B1229" s="59" t="s">
        <v>4025</v>
      </c>
      <c r="C1229" s="59"/>
      <c r="D1229" s="59">
        <v>18100</v>
      </c>
      <c r="E1229" s="68">
        <f>MONTH(A1229)</f>
        <v>1</v>
      </c>
      <c r="F1229" s="68" t="s">
        <v>2</v>
      </c>
      <c r="G1229" s="59"/>
      <c r="H1229" s="210"/>
      <c r="I122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30" spans="1:9" ht="15.75" hidden="1" x14ac:dyDescent="0.25">
      <c r="A1230" s="293">
        <v>42774</v>
      </c>
      <c r="B1230" s="294" t="s">
        <v>4027</v>
      </c>
      <c r="C1230" s="294"/>
      <c r="D1230" s="294">
        <v>30158</v>
      </c>
      <c r="E1230" s="295">
        <v>2</v>
      </c>
      <c r="F1230" s="295" t="s">
        <v>6</v>
      </c>
      <c r="G1230" s="294" t="s">
        <v>3303</v>
      </c>
      <c r="H1230" s="294"/>
      <c r="I1230" s="294" t="s">
        <v>6</v>
      </c>
    </row>
    <row r="1231" spans="1:9" ht="15.75" hidden="1" x14ac:dyDescent="0.25">
      <c r="A1231" s="297">
        <v>42774</v>
      </c>
      <c r="B1231" s="296" t="s">
        <v>4027</v>
      </c>
      <c r="C1231" s="296"/>
      <c r="D1231" s="296">
        <v>3800</v>
      </c>
      <c r="E1231" s="298">
        <v>2</v>
      </c>
      <c r="F1231" s="298" t="s">
        <v>6</v>
      </c>
      <c r="G1231" s="296" t="s">
        <v>2167</v>
      </c>
      <c r="H1231" s="296"/>
      <c r="I1231" s="296" t="s">
        <v>6</v>
      </c>
    </row>
    <row r="1232" spans="1:9" ht="15.75" hidden="1" x14ac:dyDescent="0.25">
      <c r="A1232" s="293">
        <v>42774</v>
      </c>
      <c r="B1232" s="294" t="s">
        <v>4027</v>
      </c>
      <c r="C1232" s="294"/>
      <c r="D1232" s="294">
        <v>4000</v>
      </c>
      <c r="E1232" s="295">
        <v>2</v>
      </c>
      <c r="F1232" s="295" t="s">
        <v>6</v>
      </c>
      <c r="G1232" s="294" t="s">
        <v>2957</v>
      </c>
      <c r="H1232" s="294"/>
      <c r="I1232" s="294" t="s">
        <v>6</v>
      </c>
    </row>
    <row r="1233" spans="1:9" ht="15.75" hidden="1" x14ac:dyDescent="0.25">
      <c r="A1233" s="297">
        <v>42774</v>
      </c>
      <c r="B1233" s="296" t="s">
        <v>4012</v>
      </c>
      <c r="C1233" s="296"/>
      <c r="D1233" s="296">
        <v>2200</v>
      </c>
      <c r="E1233" s="298">
        <v>2</v>
      </c>
      <c r="F1233" s="298" t="s">
        <v>6</v>
      </c>
      <c r="G1233" s="296" t="s">
        <v>3304</v>
      </c>
      <c r="H1233" s="296"/>
      <c r="I1233" s="296" t="s">
        <v>6</v>
      </c>
    </row>
    <row r="1234" spans="1:9" ht="15.75" hidden="1" x14ac:dyDescent="0.25">
      <c r="A1234" s="293">
        <v>42773</v>
      </c>
      <c r="B1234" s="294" t="s">
        <v>4012</v>
      </c>
      <c r="C1234" s="294"/>
      <c r="D1234" s="294">
        <v>3200</v>
      </c>
      <c r="E1234" s="295">
        <v>2</v>
      </c>
      <c r="F1234" s="295" t="s">
        <v>6</v>
      </c>
      <c r="G1234" s="294" t="s">
        <v>3305</v>
      </c>
      <c r="H1234" s="294"/>
      <c r="I1234" s="294" t="s">
        <v>6</v>
      </c>
    </row>
    <row r="1235" spans="1:9" ht="15.75" hidden="1" x14ac:dyDescent="0.25">
      <c r="A1235" s="297">
        <v>42773</v>
      </c>
      <c r="B1235" s="296" t="s">
        <v>4014</v>
      </c>
      <c r="C1235" s="296"/>
      <c r="D1235" s="296">
        <v>29517</v>
      </c>
      <c r="E1235" s="298">
        <v>2</v>
      </c>
      <c r="F1235" s="298" t="s">
        <v>6</v>
      </c>
      <c r="G1235" s="296" t="s">
        <v>3306</v>
      </c>
      <c r="H1235" s="296"/>
      <c r="I1235" s="296" t="s">
        <v>6</v>
      </c>
    </row>
    <row r="1236" spans="1:9" ht="15.75" hidden="1" x14ac:dyDescent="0.25">
      <c r="A1236" s="293">
        <v>42773</v>
      </c>
      <c r="B1236" s="294" t="s">
        <v>4017</v>
      </c>
      <c r="C1236" s="294"/>
      <c r="D1236" s="294">
        <v>12500</v>
      </c>
      <c r="E1236" s="295">
        <v>2</v>
      </c>
      <c r="F1236" s="295" t="s">
        <v>6</v>
      </c>
      <c r="G1236" s="294" t="s">
        <v>3303</v>
      </c>
      <c r="H1236" s="294"/>
      <c r="I1236" s="294" t="s">
        <v>6</v>
      </c>
    </row>
    <row r="1237" spans="1:9" ht="15.75" hidden="1" x14ac:dyDescent="0.25">
      <c r="A1237" s="297">
        <v>42772</v>
      </c>
      <c r="B1237" s="296" t="s">
        <v>4019</v>
      </c>
      <c r="C1237" s="296"/>
      <c r="D1237" s="296">
        <v>3500</v>
      </c>
      <c r="E1237" s="298">
        <v>2</v>
      </c>
      <c r="F1237" s="298" t="s">
        <v>6</v>
      </c>
      <c r="G1237" s="296" t="s">
        <v>2649</v>
      </c>
      <c r="H1237" s="296"/>
      <c r="I1237" s="296" t="s">
        <v>6</v>
      </c>
    </row>
    <row r="1238" spans="1:9" ht="15.75" hidden="1" x14ac:dyDescent="0.25">
      <c r="A1238" s="293">
        <v>42772</v>
      </c>
      <c r="B1238" s="294" t="s">
        <v>4019</v>
      </c>
      <c r="C1238" s="294"/>
      <c r="D1238" s="294">
        <v>3500</v>
      </c>
      <c r="E1238" s="295">
        <v>2</v>
      </c>
      <c r="F1238" s="295" t="s">
        <v>6</v>
      </c>
      <c r="G1238" s="294" t="s">
        <v>2959</v>
      </c>
      <c r="H1238" s="294"/>
      <c r="I1238" s="294" t="s">
        <v>6</v>
      </c>
    </row>
    <row r="1239" spans="1:9" ht="15.75" hidden="1" x14ac:dyDescent="0.25">
      <c r="A1239" s="297">
        <v>42772</v>
      </c>
      <c r="B1239" s="296" t="s">
        <v>4019</v>
      </c>
      <c r="C1239" s="296"/>
      <c r="D1239" s="296">
        <v>1500</v>
      </c>
      <c r="E1239" s="298">
        <v>2</v>
      </c>
      <c r="F1239" s="298" t="s">
        <v>6</v>
      </c>
      <c r="G1239" s="296" t="s">
        <v>3307</v>
      </c>
      <c r="H1239" s="296"/>
      <c r="I1239" s="296" t="s">
        <v>6</v>
      </c>
    </row>
    <row r="1240" spans="1:9" ht="15.75" hidden="1" x14ac:dyDescent="0.25">
      <c r="A1240" s="69">
        <v>42767</v>
      </c>
      <c r="B1240" s="59" t="s">
        <v>4015</v>
      </c>
      <c r="C1240" s="59"/>
      <c r="D1240" s="59">
        <v>4250</v>
      </c>
      <c r="E1240" s="68">
        <f>MONTH(A1240)</f>
        <v>2</v>
      </c>
      <c r="F1240" s="68" t="s">
        <v>1341</v>
      </c>
      <c r="G1240" s="59" t="s">
        <v>3402</v>
      </c>
      <c r="H1240" s="210" t="s">
        <v>3403</v>
      </c>
      <c r="I124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41" spans="1:9" ht="15.75" hidden="1" x14ac:dyDescent="0.25">
      <c r="A1241" s="69">
        <v>42775</v>
      </c>
      <c r="B1241" s="59" t="s">
        <v>4013</v>
      </c>
      <c r="C1241" s="59"/>
      <c r="D1241" s="59">
        <v>3400</v>
      </c>
      <c r="E1241" s="68">
        <f>MONTH(A1241)</f>
        <v>2</v>
      </c>
      <c r="F1241" s="68" t="str">
        <f>"Прео"</f>
        <v>Прео</v>
      </c>
      <c r="G1241" s="59" t="s">
        <v>3584</v>
      </c>
      <c r="H1241" s="59"/>
      <c r="I124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242" spans="1:9" ht="15.75" hidden="1" x14ac:dyDescent="0.25">
      <c r="A1242" s="163">
        <v>42740</v>
      </c>
      <c r="B1242" s="59" t="s">
        <v>4019</v>
      </c>
      <c r="C1242" s="148"/>
      <c r="D1242" s="148">
        <v>7500</v>
      </c>
      <c r="E1242" s="68">
        <f>MONTH(A1242)</f>
        <v>1</v>
      </c>
      <c r="F1242" s="164" t="s">
        <v>2</v>
      </c>
      <c r="G1242" s="153" t="s">
        <v>2859</v>
      </c>
      <c r="H1242" s="210"/>
      <c r="I124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43" spans="1:9" ht="15.75" hidden="1" x14ac:dyDescent="0.25">
      <c r="A1243" s="69">
        <v>42735</v>
      </c>
      <c r="B1243" s="59" t="s">
        <v>4018</v>
      </c>
      <c r="C1243" s="59"/>
      <c r="D1243" s="59">
        <v>5000</v>
      </c>
      <c r="E1243" s="68">
        <f>MONTH(A1243)</f>
        <v>12</v>
      </c>
      <c r="F1243" s="68" t="s">
        <v>2</v>
      </c>
      <c r="G1243" s="59"/>
      <c r="H1243" s="210"/>
      <c r="I124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244" spans="1:9" ht="15.75" hidden="1" x14ac:dyDescent="0.25">
      <c r="A1244" s="69">
        <v>42735</v>
      </c>
      <c r="B1244" s="59" t="s">
        <v>4018</v>
      </c>
      <c r="C1244" s="59"/>
      <c r="D1244" s="59">
        <v>95000</v>
      </c>
      <c r="E1244" s="68"/>
      <c r="F1244" s="68" t="s">
        <v>2</v>
      </c>
      <c r="G1244" s="59"/>
      <c r="H1244" s="210"/>
      <c r="I124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245" spans="1:9" ht="15.75" hidden="1" x14ac:dyDescent="0.25">
      <c r="A1245" s="69">
        <v>42735</v>
      </c>
      <c r="B1245" s="59" t="s">
        <v>4028</v>
      </c>
      <c r="C1245" s="59"/>
      <c r="D1245" s="59">
        <v>100000</v>
      </c>
      <c r="E1245" s="68"/>
      <c r="F1245" s="68" t="s">
        <v>2</v>
      </c>
      <c r="G1245" s="59"/>
      <c r="H1245" s="210"/>
      <c r="I124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246" spans="1:9" ht="15.75" hidden="1" x14ac:dyDescent="0.25">
      <c r="A1246" s="209">
        <v>42771</v>
      </c>
      <c r="B1246" s="59" t="s">
        <v>4013</v>
      </c>
      <c r="C1246" s="210"/>
      <c r="D1246" s="210">
        <v>20000</v>
      </c>
      <c r="E1246" s="211">
        <f>MONTH(A1246)</f>
        <v>2</v>
      </c>
      <c r="F1246" s="211" t="str">
        <f>"Прео"</f>
        <v>Прео</v>
      </c>
      <c r="G1246" s="210" t="s">
        <v>617</v>
      </c>
      <c r="H1246" s="210"/>
      <c r="I124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247" spans="1:9" ht="15.75" hidden="1" x14ac:dyDescent="0.25">
      <c r="A1247" s="209">
        <v>42771</v>
      </c>
      <c r="B1247" s="59" t="s">
        <v>4031</v>
      </c>
      <c r="C1247" s="210"/>
      <c r="D1247" s="210">
        <v>3500</v>
      </c>
      <c r="E1247" s="211">
        <f>MONTH(A1247)</f>
        <v>2</v>
      </c>
      <c r="F1247" s="211" t="str">
        <f>"Прео"</f>
        <v>Прео</v>
      </c>
      <c r="G1247" s="210" t="s">
        <v>3435</v>
      </c>
      <c r="H1247" s="210"/>
      <c r="I124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248" spans="1:9" ht="15.75" hidden="1" x14ac:dyDescent="0.25">
      <c r="A1248" s="69">
        <v>42767</v>
      </c>
      <c r="B1248" s="59" t="s">
        <v>4015</v>
      </c>
      <c r="C1248" s="59"/>
      <c r="D1248" s="59">
        <v>4250</v>
      </c>
      <c r="E1248" s="68">
        <f>MONTH(A1248)</f>
        <v>2</v>
      </c>
      <c r="F1248" s="68" t="s">
        <v>1341</v>
      </c>
      <c r="G1248" s="59" t="s">
        <v>3402</v>
      </c>
      <c r="H1248" s="210" t="s">
        <v>3404</v>
      </c>
      <c r="I124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49" spans="1:9" ht="15.75" hidden="1" x14ac:dyDescent="0.25">
      <c r="A1249" s="209">
        <v>42764</v>
      </c>
      <c r="B1249" s="59" t="s">
        <v>4012</v>
      </c>
      <c r="C1249" s="210"/>
      <c r="D1249" s="210">
        <v>3500</v>
      </c>
      <c r="E1249" s="211">
        <f>MONTH(A1249)</f>
        <v>1</v>
      </c>
      <c r="F1249" s="211" t="str">
        <f>"Прео"</f>
        <v>Прео</v>
      </c>
      <c r="G1249" s="210" t="s">
        <v>3435</v>
      </c>
      <c r="H1249" s="210"/>
      <c r="I124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50" spans="1:9" ht="15.75" hidden="1" x14ac:dyDescent="0.25">
      <c r="A1250" s="293">
        <v>42772</v>
      </c>
      <c r="B1250" s="294" t="s">
        <v>4019</v>
      </c>
      <c r="C1250" s="294"/>
      <c r="D1250" s="294">
        <v>2500</v>
      </c>
      <c r="E1250" s="295">
        <v>2</v>
      </c>
      <c r="F1250" s="295" t="s">
        <v>6</v>
      </c>
      <c r="G1250" s="294" t="s">
        <v>3308</v>
      </c>
      <c r="H1250" s="294"/>
      <c r="I1250" s="294" t="s">
        <v>6</v>
      </c>
    </row>
    <row r="1251" spans="1:9" ht="15.75" hidden="1" x14ac:dyDescent="0.25">
      <c r="A1251" s="297">
        <v>42769</v>
      </c>
      <c r="B1251" s="296" t="s">
        <v>4019</v>
      </c>
      <c r="C1251" s="296"/>
      <c r="D1251" s="296">
        <v>1500</v>
      </c>
      <c r="E1251" s="298">
        <v>2</v>
      </c>
      <c r="F1251" s="298" t="s">
        <v>6</v>
      </c>
      <c r="G1251" s="296" t="s">
        <v>3309</v>
      </c>
      <c r="H1251" s="296"/>
      <c r="I1251" s="296" t="s">
        <v>6</v>
      </c>
    </row>
    <row r="1252" spans="1:9" ht="15.75" hidden="1" x14ac:dyDescent="0.25">
      <c r="A1252" s="293">
        <v>42768</v>
      </c>
      <c r="B1252" s="294" t="s">
        <v>4023</v>
      </c>
      <c r="C1252" s="294"/>
      <c r="D1252" s="294">
        <v>3500</v>
      </c>
      <c r="E1252" s="295">
        <v>2</v>
      </c>
      <c r="F1252" s="295" t="s">
        <v>6</v>
      </c>
      <c r="G1252" s="294" t="s">
        <v>3310</v>
      </c>
      <c r="H1252" s="294"/>
      <c r="I1252" s="294" t="s">
        <v>6</v>
      </c>
    </row>
    <row r="1253" spans="1:9" ht="15.75" hidden="1" x14ac:dyDescent="0.25">
      <c r="A1253" s="297">
        <v>42768</v>
      </c>
      <c r="B1253" s="296" t="s">
        <v>4027</v>
      </c>
      <c r="C1253" s="296"/>
      <c r="D1253" s="296">
        <v>4000</v>
      </c>
      <c r="E1253" s="298">
        <v>2</v>
      </c>
      <c r="F1253" s="298" t="s">
        <v>6</v>
      </c>
      <c r="G1253" s="296" t="s">
        <v>3311</v>
      </c>
      <c r="H1253" s="296"/>
      <c r="I1253" s="296" t="s">
        <v>6</v>
      </c>
    </row>
    <row r="1254" spans="1:9" ht="15.75" hidden="1" x14ac:dyDescent="0.25">
      <c r="A1254" s="293">
        <v>42765</v>
      </c>
      <c r="B1254" s="294" t="s">
        <v>4031</v>
      </c>
      <c r="C1254" s="294"/>
      <c r="D1254" s="294">
        <v>3500</v>
      </c>
      <c r="E1254" s="295">
        <v>1</v>
      </c>
      <c r="F1254" s="295" t="s">
        <v>6</v>
      </c>
      <c r="G1254" s="294" t="s">
        <v>3365</v>
      </c>
      <c r="H1254" s="294"/>
      <c r="I1254" s="294" t="s">
        <v>6</v>
      </c>
    </row>
    <row r="1255" spans="1:9" ht="15.75" hidden="1" x14ac:dyDescent="0.25">
      <c r="A1255" s="297">
        <v>42762</v>
      </c>
      <c r="B1255" s="296" t="s">
        <v>4012</v>
      </c>
      <c r="C1255" s="296"/>
      <c r="D1255" s="296">
        <v>1320</v>
      </c>
      <c r="E1255" s="298">
        <v>1</v>
      </c>
      <c r="F1255" s="298" t="s">
        <v>6</v>
      </c>
      <c r="G1255" s="296" t="s">
        <v>2959</v>
      </c>
      <c r="H1255" s="296"/>
      <c r="I1255" s="296" t="s">
        <v>6</v>
      </c>
    </row>
    <row r="1256" spans="1:9" ht="15.75" hidden="1" x14ac:dyDescent="0.25">
      <c r="A1256" s="293">
        <v>42762</v>
      </c>
      <c r="B1256" s="294" t="s">
        <v>4012</v>
      </c>
      <c r="C1256" s="294"/>
      <c r="D1256" s="294">
        <v>500</v>
      </c>
      <c r="E1256" s="295">
        <v>1</v>
      </c>
      <c r="F1256" s="295" t="s">
        <v>6</v>
      </c>
      <c r="G1256" s="294" t="s">
        <v>3312</v>
      </c>
      <c r="H1256" s="294"/>
      <c r="I1256" s="294" t="s">
        <v>6</v>
      </c>
    </row>
    <row r="1257" spans="1:9" ht="15.75" hidden="1" x14ac:dyDescent="0.25">
      <c r="A1257" s="297">
        <v>42762</v>
      </c>
      <c r="B1257" s="296" t="s">
        <v>4019</v>
      </c>
      <c r="C1257" s="296"/>
      <c r="D1257" s="296">
        <v>1500</v>
      </c>
      <c r="E1257" s="298">
        <v>1</v>
      </c>
      <c r="F1257" s="298" t="s">
        <v>6</v>
      </c>
      <c r="G1257" s="296" t="s">
        <v>3313</v>
      </c>
      <c r="H1257" s="296"/>
      <c r="I1257" s="296" t="s">
        <v>6</v>
      </c>
    </row>
    <row r="1258" spans="1:9" ht="15.75" hidden="1" x14ac:dyDescent="0.25">
      <c r="A1258" s="160">
        <v>42732</v>
      </c>
      <c r="B1258" s="59" t="s">
        <v>4017</v>
      </c>
      <c r="C1258" s="161"/>
      <c r="D1258" s="161">
        <v>1600</v>
      </c>
      <c r="E1258" s="68"/>
      <c r="F1258" s="162" t="s">
        <v>2</v>
      </c>
      <c r="G1258" s="161" t="s">
        <v>2736</v>
      </c>
      <c r="H1258" s="213"/>
      <c r="I125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59" spans="1:9" ht="15.75" hidden="1" x14ac:dyDescent="0.25">
      <c r="A1259" s="144">
        <v>42732</v>
      </c>
      <c r="B1259" s="59" t="s">
        <v>4014</v>
      </c>
      <c r="C1259" s="145"/>
      <c r="D1259" s="145">
        <v>5500</v>
      </c>
      <c r="E1259" s="68"/>
      <c r="F1259" s="68" t="s">
        <v>2</v>
      </c>
      <c r="G1259" s="59" t="s">
        <v>2733</v>
      </c>
      <c r="H1259" s="213"/>
      <c r="I125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60" spans="1:9" ht="15.75" hidden="1" x14ac:dyDescent="0.25">
      <c r="A1260" s="144">
        <v>42732</v>
      </c>
      <c r="B1260" s="59" t="s">
        <v>4027</v>
      </c>
      <c r="C1260" s="145"/>
      <c r="D1260" s="145">
        <v>15500</v>
      </c>
      <c r="E1260" s="68"/>
      <c r="F1260" s="68" t="s">
        <v>2</v>
      </c>
      <c r="G1260" s="59" t="s">
        <v>2734</v>
      </c>
      <c r="H1260" s="213"/>
      <c r="I126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61" spans="1:9" ht="15.75" hidden="1" x14ac:dyDescent="0.25">
      <c r="A1261" s="144">
        <v>42732</v>
      </c>
      <c r="B1261" s="59" t="s">
        <v>4024</v>
      </c>
      <c r="C1261" s="145"/>
      <c r="D1261" s="145">
        <v>12200</v>
      </c>
      <c r="E1261" s="68"/>
      <c r="F1261" s="68" t="s">
        <v>2</v>
      </c>
      <c r="G1261" s="59" t="s">
        <v>2735</v>
      </c>
      <c r="H1261" s="213"/>
      <c r="I126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62" spans="1:9" ht="15.75" hidden="1" x14ac:dyDescent="0.25">
      <c r="A1262" s="144">
        <v>42732</v>
      </c>
      <c r="B1262" s="59" t="s">
        <v>4017</v>
      </c>
      <c r="C1262" s="145"/>
      <c r="D1262" s="145">
        <v>12500</v>
      </c>
      <c r="E1262" s="146"/>
      <c r="F1262" s="68" t="s">
        <v>2</v>
      </c>
      <c r="G1262" s="59" t="s">
        <v>664</v>
      </c>
      <c r="H1262" s="213"/>
      <c r="I126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63" spans="1:9" ht="15.75" hidden="1" x14ac:dyDescent="0.25">
      <c r="A1263" s="209">
        <v>42757</v>
      </c>
      <c r="B1263" s="59" t="s">
        <v>4012</v>
      </c>
      <c r="C1263" s="210"/>
      <c r="D1263" s="210">
        <v>3500</v>
      </c>
      <c r="E1263" s="211">
        <f>MONTH(A1263)</f>
        <v>1</v>
      </c>
      <c r="F1263" s="211" t="str">
        <f>"Прео"</f>
        <v>Прео</v>
      </c>
      <c r="G1263" s="210" t="s">
        <v>2977</v>
      </c>
      <c r="H1263" s="210"/>
      <c r="I126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64" spans="1:9" ht="15.75" hidden="1" x14ac:dyDescent="0.25">
      <c r="A1264" s="144">
        <v>42731</v>
      </c>
      <c r="B1264" s="59" t="s">
        <v>4022</v>
      </c>
      <c r="C1264" s="145"/>
      <c r="D1264" s="145">
        <v>1300</v>
      </c>
      <c r="E1264" s="146"/>
      <c r="F1264" s="68" t="s">
        <v>2</v>
      </c>
      <c r="G1264" s="59" t="s">
        <v>2728</v>
      </c>
      <c r="H1264" s="213"/>
      <c r="I126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65" spans="1:9" ht="15.75" hidden="1" x14ac:dyDescent="0.25">
      <c r="A1265" s="160">
        <v>42731</v>
      </c>
      <c r="B1265" s="59" t="s">
        <v>4025</v>
      </c>
      <c r="C1265" s="161"/>
      <c r="D1265" s="161">
        <v>3369</v>
      </c>
      <c r="E1265" s="146"/>
      <c r="F1265" s="162" t="s">
        <v>2</v>
      </c>
      <c r="G1265" s="161"/>
      <c r="H1265" s="213"/>
      <c r="I126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66" spans="1:9" ht="15.75" hidden="1" x14ac:dyDescent="0.25">
      <c r="A1266" s="144">
        <v>42729</v>
      </c>
      <c r="B1266" s="59" t="s">
        <v>4020</v>
      </c>
      <c r="C1266" s="145"/>
      <c r="D1266" s="145">
        <v>30000</v>
      </c>
      <c r="E1266" s="146"/>
      <c r="F1266" s="68" t="s">
        <v>2</v>
      </c>
      <c r="G1266" s="145"/>
      <c r="H1266" s="213"/>
      <c r="I126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67" spans="1:9" ht="15.75" hidden="1" x14ac:dyDescent="0.25">
      <c r="A1267" s="69">
        <v>42767</v>
      </c>
      <c r="B1267" s="59" t="s">
        <v>4015</v>
      </c>
      <c r="C1267" s="59"/>
      <c r="D1267" s="59">
        <v>3000</v>
      </c>
      <c r="E1267" s="68">
        <f>MONTH(A1267)</f>
        <v>2</v>
      </c>
      <c r="F1267" s="68" t="s">
        <v>1341</v>
      </c>
      <c r="G1267" s="59" t="s">
        <v>3399</v>
      </c>
      <c r="H1267" s="210" t="s">
        <v>3383</v>
      </c>
      <c r="I126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68" spans="1:9" ht="15.75" hidden="1" x14ac:dyDescent="0.25">
      <c r="A1268" s="293">
        <v>42761</v>
      </c>
      <c r="B1268" s="294" t="s">
        <v>4020</v>
      </c>
      <c r="C1268" s="294"/>
      <c r="D1268" s="294">
        <v>30000</v>
      </c>
      <c r="E1268" s="295">
        <v>1</v>
      </c>
      <c r="F1268" s="295" t="s">
        <v>6</v>
      </c>
      <c r="G1268" s="294" t="s">
        <v>1529</v>
      </c>
      <c r="H1268" s="294"/>
      <c r="I1268" s="294" t="s">
        <v>6</v>
      </c>
    </row>
    <row r="1269" spans="1:9" ht="15.75" hidden="1" x14ac:dyDescent="0.25">
      <c r="A1269" s="297">
        <v>42760</v>
      </c>
      <c r="B1269" s="296" t="s">
        <v>4027</v>
      </c>
      <c r="C1269" s="296"/>
      <c r="D1269" s="296">
        <v>32973</v>
      </c>
      <c r="E1269" s="298">
        <v>1</v>
      </c>
      <c r="F1269" s="298" t="s">
        <v>6</v>
      </c>
      <c r="G1269" s="296" t="s">
        <v>3315</v>
      </c>
      <c r="H1269" s="296"/>
      <c r="I1269" s="296" t="s">
        <v>6</v>
      </c>
    </row>
    <row r="1270" spans="1:9" ht="15.75" hidden="1" x14ac:dyDescent="0.25">
      <c r="A1270" s="293">
        <v>42760</v>
      </c>
      <c r="B1270" s="294" t="s">
        <v>4022</v>
      </c>
      <c r="C1270" s="294"/>
      <c r="D1270" s="294">
        <v>7000</v>
      </c>
      <c r="E1270" s="295">
        <v>1</v>
      </c>
      <c r="F1270" s="295" t="s">
        <v>6</v>
      </c>
      <c r="G1270" s="294" t="s">
        <v>3315</v>
      </c>
      <c r="H1270" s="294"/>
      <c r="I1270" s="294" t="s">
        <v>6</v>
      </c>
    </row>
    <row r="1271" spans="1:9" ht="15.75" hidden="1" x14ac:dyDescent="0.25">
      <c r="A1271" s="297">
        <v>42760</v>
      </c>
      <c r="B1271" s="296" t="s">
        <v>4027</v>
      </c>
      <c r="C1271" s="296"/>
      <c r="D1271" s="296">
        <v>3800</v>
      </c>
      <c r="E1271" s="298">
        <v>1</v>
      </c>
      <c r="F1271" s="298" t="s">
        <v>6</v>
      </c>
      <c r="G1271" s="296" t="s">
        <v>3316</v>
      </c>
      <c r="H1271" s="296"/>
      <c r="I1271" s="296" t="s">
        <v>6</v>
      </c>
    </row>
    <row r="1272" spans="1:9" ht="15.75" hidden="1" x14ac:dyDescent="0.25">
      <c r="A1272" s="293">
        <v>42760</v>
      </c>
      <c r="B1272" s="294" t="s">
        <v>4027</v>
      </c>
      <c r="C1272" s="294"/>
      <c r="D1272" s="294">
        <v>4200</v>
      </c>
      <c r="E1272" s="295">
        <v>1</v>
      </c>
      <c r="F1272" s="295" t="s">
        <v>6</v>
      </c>
      <c r="G1272" s="294" t="s">
        <v>3317</v>
      </c>
      <c r="H1272" s="294"/>
      <c r="I1272" s="294" t="s">
        <v>6</v>
      </c>
    </row>
    <row r="1273" spans="1:9" ht="15.75" hidden="1" x14ac:dyDescent="0.25">
      <c r="A1273" s="297">
        <v>42760</v>
      </c>
      <c r="B1273" s="296" t="s">
        <v>4019</v>
      </c>
      <c r="C1273" s="296"/>
      <c r="D1273" s="296">
        <v>5000</v>
      </c>
      <c r="E1273" s="298">
        <v>1</v>
      </c>
      <c r="F1273" s="298" t="s">
        <v>6</v>
      </c>
      <c r="G1273" s="296" t="s">
        <v>1529</v>
      </c>
      <c r="H1273" s="296"/>
      <c r="I1273" s="296" t="s">
        <v>6</v>
      </c>
    </row>
    <row r="1274" spans="1:9" ht="15.75" hidden="1" x14ac:dyDescent="0.25">
      <c r="A1274" s="209">
        <v>42757</v>
      </c>
      <c r="B1274" s="59" t="s">
        <v>4013</v>
      </c>
      <c r="C1274" s="210"/>
      <c r="D1274" s="210">
        <v>40000</v>
      </c>
      <c r="E1274" s="211">
        <f>MONTH(A1274)</f>
        <v>1</v>
      </c>
      <c r="F1274" s="211" t="str">
        <f>"Прео"</f>
        <v>Прео</v>
      </c>
      <c r="G1274" s="210" t="s">
        <v>617</v>
      </c>
      <c r="H1274" s="210"/>
      <c r="I127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275" spans="1:9" ht="15.75" hidden="1" x14ac:dyDescent="0.25">
      <c r="A1275" s="144">
        <v>42724</v>
      </c>
      <c r="B1275" s="59" t="s">
        <v>4022</v>
      </c>
      <c r="C1275" s="145"/>
      <c r="D1275" s="145">
        <v>1615</v>
      </c>
      <c r="E1275" s="146"/>
      <c r="F1275" s="146" t="s">
        <v>2</v>
      </c>
      <c r="G1275" s="145" t="s">
        <v>2696</v>
      </c>
      <c r="H1275" s="213"/>
      <c r="I127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76" spans="1:9" ht="15.75" hidden="1" x14ac:dyDescent="0.25">
      <c r="A1276" s="144">
        <v>42724</v>
      </c>
      <c r="B1276" s="59" t="s">
        <v>4022</v>
      </c>
      <c r="C1276" s="145"/>
      <c r="D1276" s="145">
        <v>1300</v>
      </c>
      <c r="E1276" s="146"/>
      <c r="F1276" s="146" t="s">
        <v>2</v>
      </c>
      <c r="G1276" s="145" t="s">
        <v>2696</v>
      </c>
      <c r="H1276" s="213"/>
      <c r="I127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77" spans="1:9" ht="15.75" hidden="1" x14ac:dyDescent="0.25">
      <c r="A1277" s="209">
        <v>42757</v>
      </c>
      <c r="B1277" s="59" t="s">
        <v>4013</v>
      </c>
      <c r="C1277" s="210"/>
      <c r="D1277" s="210">
        <v>2375</v>
      </c>
      <c r="E1277" s="211">
        <f t="shared" ref="E1277:E1290" si="41">MONTH(A1277)</f>
        <v>1</v>
      </c>
      <c r="F1277" s="211" t="str">
        <f>"Прео"</f>
        <v>Прео</v>
      </c>
      <c r="G1277" s="210" t="s">
        <v>3436</v>
      </c>
      <c r="H1277" s="210"/>
      <c r="I127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278" spans="1:9" ht="15.75" hidden="1" x14ac:dyDescent="0.25">
      <c r="A1278" s="69">
        <v>42766</v>
      </c>
      <c r="B1278" s="59" t="s">
        <v>4015</v>
      </c>
      <c r="C1278" s="59"/>
      <c r="D1278" s="59">
        <v>6250</v>
      </c>
      <c r="E1278" s="68">
        <f t="shared" si="41"/>
        <v>1</v>
      </c>
      <c r="F1278" s="68" t="s">
        <v>1341</v>
      </c>
      <c r="G1278" s="59" t="s">
        <v>3405</v>
      </c>
      <c r="H1278" s="210" t="s">
        <v>3070</v>
      </c>
      <c r="I127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79" spans="1:9" ht="15.75" hidden="1" x14ac:dyDescent="0.25">
      <c r="A1279" s="69">
        <v>42754</v>
      </c>
      <c r="B1279" s="59" t="s">
        <v>4013</v>
      </c>
      <c r="C1279" s="59"/>
      <c r="D1279" s="59">
        <v>4000</v>
      </c>
      <c r="E1279" s="68">
        <f t="shared" si="41"/>
        <v>1</v>
      </c>
      <c r="F1279" s="68" t="str">
        <f>"Прео"</f>
        <v>Прео</v>
      </c>
      <c r="G1279" s="59" t="s">
        <v>2971</v>
      </c>
      <c r="H1279" s="210"/>
      <c r="I127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280" spans="1:9" ht="15.75" hidden="1" x14ac:dyDescent="0.25">
      <c r="A1280" s="69">
        <v>42762</v>
      </c>
      <c r="B1280" s="59" t="s">
        <v>4015</v>
      </c>
      <c r="C1280" s="59"/>
      <c r="D1280" s="59">
        <v>3000</v>
      </c>
      <c r="E1280" s="68">
        <f t="shared" si="41"/>
        <v>1</v>
      </c>
      <c r="F1280" s="68" t="s">
        <v>1341</v>
      </c>
      <c r="G1280" s="59" t="s">
        <v>3399</v>
      </c>
      <c r="H1280" s="210" t="s">
        <v>3384</v>
      </c>
      <c r="I128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81" spans="1:9" ht="15.75" hidden="1" x14ac:dyDescent="0.25">
      <c r="A1281" s="69">
        <v>42762</v>
      </c>
      <c r="B1281" s="59" t="s">
        <v>4015</v>
      </c>
      <c r="C1281" s="59"/>
      <c r="D1281" s="59">
        <v>2000</v>
      </c>
      <c r="E1281" s="68">
        <f t="shared" si="41"/>
        <v>1</v>
      </c>
      <c r="F1281" s="68" t="s">
        <v>1341</v>
      </c>
      <c r="G1281" s="59" t="s">
        <v>3406</v>
      </c>
      <c r="H1281" s="210" t="s">
        <v>3392</v>
      </c>
      <c r="I128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82" spans="1:9" ht="15.75" hidden="1" x14ac:dyDescent="0.25">
      <c r="A1282" s="69">
        <v>42754</v>
      </c>
      <c r="B1282" s="59" t="s">
        <v>4013</v>
      </c>
      <c r="C1282" s="59"/>
      <c r="D1282" s="59">
        <v>4000</v>
      </c>
      <c r="E1282" s="68">
        <f t="shared" si="41"/>
        <v>1</v>
      </c>
      <c r="F1282" s="68" t="str">
        <f>"Прео"</f>
        <v>Прео</v>
      </c>
      <c r="G1282" s="59" t="s">
        <v>2972</v>
      </c>
      <c r="H1282" s="210"/>
      <c r="I128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283" spans="1:9" ht="15.75" hidden="1" x14ac:dyDescent="0.25">
      <c r="A1283" s="69">
        <v>42754</v>
      </c>
      <c r="B1283" s="59" t="s">
        <v>4013</v>
      </c>
      <c r="C1283" s="59"/>
      <c r="D1283" s="59">
        <v>4000</v>
      </c>
      <c r="E1283" s="68">
        <f t="shared" si="41"/>
        <v>1</v>
      </c>
      <c r="F1283" s="68" t="str">
        <f>"Прео"</f>
        <v>Прео</v>
      </c>
      <c r="G1283" s="59" t="s">
        <v>2973</v>
      </c>
      <c r="H1283" s="210"/>
      <c r="I128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284" spans="1:9" ht="15.75" hidden="1" x14ac:dyDescent="0.25">
      <c r="A1284" s="69">
        <v>42761</v>
      </c>
      <c r="B1284" s="59" t="s">
        <v>4015</v>
      </c>
      <c r="C1284" s="59"/>
      <c r="D1284" s="59">
        <v>2000</v>
      </c>
      <c r="E1284" s="68">
        <f t="shared" si="41"/>
        <v>1</v>
      </c>
      <c r="F1284" s="68" t="s">
        <v>1341</v>
      </c>
      <c r="G1284" s="59" t="s">
        <v>3407</v>
      </c>
      <c r="H1284" s="210" t="s">
        <v>3002</v>
      </c>
      <c r="I128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85" spans="1:9" ht="15.75" hidden="1" x14ac:dyDescent="0.25">
      <c r="A1285" s="69">
        <v>42754</v>
      </c>
      <c r="B1285" s="59" t="s">
        <v>4013</v>
      </c>
      <c r="C1285" s="59"/>
      <c r="D1285" s="59">
        <v>4000</v>
      </c>
      <c r="E1285" s="68">
        <f t="shared" si="41"/>
        <v>1</v>
      </c>
      <c r="F1285" s="68" t="str">
        <f>"Прео"</f>
        <v>Прео</v>
      </c>
      <c r="G1285" s="59" t="s">
        <v>2974</v>
      </c>
      <c r="H1285" s="210"/>
      <c r="I128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286" spans="1:9" ht="15.75" hidden="1" x14ac:dyDescent="0.25">
      <c r="A1286" s="69">
        <v>42754</v>
      </c>
      <c r="B1286" s="59" t="s">
        <v>4013</v>
      </c>
      <c r="C1286" s="59"/>
      <c r="D1286" s="59">
        <v>4000</v>
      </c>
      <c r="E1286" s="68">
        <f t="shared" si="41"/>
        <v>1</v>
      </c>
      <c r="F1286" s="68" t="str">
        <f>"Прео"</f>
        <v>Прео</v>
      </c>
      <c r="G1286" s="59" t="s">
        <v>2975</v>
      </c>
      <c r="H1286" s="210"/>
      <c r="I128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287" spans="1:9" ht="15.75" hidden="1" x14ac:dyDescent="0.25">
      <c r="A1287" s="69">
        <v>42754</v>
      </c>
      <c r="B1287" s="59" t="s">
        <v>4013</v>
      </c>
      <c r="C1287" s="59"/>
      <c r="D1287" s="59">
        <v>3875</v>
      </c>
      <c r="E1287" s="68">
        <f t="shared" si="41"/>
        <v>1</v>
      </c>
      <c r="F1287" s="68" t="str">
        <f>"Прео"</f>
        <v>Прео</v>
      </c>
      <c r="G1287" s="59" t="s">
        <v>2976</v>
      </c>
      <c r="H1287" s="210"/>
      <c r="I128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288" spans="1:9" ht="15.75" hidden="1" x14ac:dyDescent="0.25">
      <c r="A1288" s="69">
        <v>42750</v>
      </c>
      <c r="B1288" s="59" t="s">
        <v>4012</v>
      </c>
      <c r="C1288" s="59"/>
      <c r="D1288" s="59">
        <v>3500</v>
      </c>
      <c r="E1288" s="68">
        <f t="shared" si="41"/>
        <v>1</v>
      </c>
      <c r="F1288" s="68" t="str">
        <f>"Прео"</f>
        <v>Прео</v>
      </c>
      <c r="G1288" s="59" t="s">
        <v>2977</v>
      </c>
      <c r="H1288" s="210"/>
      <c r="I128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289" spans="1:9" ht="15.75" hidden="1" x14ac:dyDescent="0.25">
      <c r="A1289" s="69">
        <v>42761</v>
      </c>
      <c r="B1289" s="59" t="s">
        <v>4015</v>
      </c>
      <c r="C1289" s="59"/>
      <c r="D1289" s="59">
        <v>4250</v>
      </c>
      <c r="E1289" s="68">
        <f t="shared" si="41"/>
        <v>1</v>
      </c>
      <c r="F1289" s="68" t="s">
        <v>1341</v>
      </c>
      <c r="G1289" s="59" t="s">
        <v>3402</v>
      </c>
      <c r="H1289" s="210" t="s">
        <v>3000</v>
      </c>
      <c r="I128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90" spans="1:9" ht="15.75" hidden="1" x14ac:dyDescent="0.25">
      <c r="A1290" s="69">
        <v>42742</v>
      </c>
      <c r="B1290" s="59" t="s">
        <v>4031</v>
      </c>
      <c r="C1290" s="59"/>
      <c r="D1290" s="59">
        <v>7000</v>
      </c>
      <c r="E1290" s="68">
        <f t="shared" si="41"/>
        <v>1</v>
      </c>
      <c r="F1290" s="68" t="str">
        <f>"Прео"</f>
        <v>Прео</v>
      </c>
      <c r="G1290" s="59" t="s">
        <v>2978</v>
      </c>
      <c r="H1290" s="210"/>
      <c r="I129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291" spans="1:9" ht="15.75" hidden="1" x14ac:dyDescent="0.25">
      <c r="A1291" s="293">
        <v>42760</v>
      </c>
      <c r="B1291" s="294" t="s">
        <v>4023</v>
      </c>
      <c r="C1291" s="294"/>
      <c r="D1291" s="294">
        <v>20000</v>
      </c>
      <c r="E1291" s="295">
        <v>1</v>
      </c>
      <c r="F1291" s="295" t="s">
        <v>6</v>
      </c>
      <c r="G1291" s="294" t="s">
        <v>1529</v>
      </c>
      <c r="H1291" s="294"/>
      <c r="I1291" s="294" t="s">
        <v>6</v>
      </c>
    </row>
    <row r="1292" spans="1:9" ht="15.75" hidden="1" x14ac:dyDescent="0.25">
      <c r="A1292" s="297">
        <v>42760</v>
      </c>
      <c r="B1292" s="296" t="s">
        <v>4023</v>
      </c>
      <c r="C1292" s="296"/>
      <c r="D1292" s="296">
        <v>1500</v>
      </c>
      <c r="E1292" s="298">
        <v>1</v>
      </c>
      <c r="F1292" s="298" t="s">
        <v>6</v>
      </c>
      <c r="G1292" s="296" t="s">
        <v>3318</v>
      </c>
      <c r="H1292" s="296"/>
      <c r="I1292" s="296" t="s">
        <v>6</v>
      </c>
    </row>
    <row r="1293" spans="1:9" ht="15.75" hidden="1" x14ac:dyDescent="0.25">
      <c r="A1293" s="293">
        <v>42760</v>
      </c>
      <c r="B1293" s="294" t="s">
        <v>4012</v>
      </c>
      <c r="C1293" s="294"/>
      <c r="D1293" s="294">
        <v>10000</v>
      </c>
      <c r="E1293" s="295">
        <v>1</v>
      </c>
      <c r="F1293" s="295" t="s">
        <v>6</v>
      </c>
      <c r="G1293" s="294" t="s">
        <v>1529</v>
      </c>
      <c r="H1293" s="294"/>
      <c r="I1293" s="294" t="s">
        <v>6</v>
      </c>
    </row>
    <row r="1294" spans="1:9" ht="15.75" hidden="1" x14ac:dyDescent="0.25">
      <c r="A1294" s="297">
        <v>42759</v>
      </c>
      <c r="B1294" s="296" t="s">
        <v>4017</v>
      </c>
      <c r="C1294" s="296"/>
      <c r="D1294" s="296">
        <v>12500</v>
      </c>
      <c r="E1294" s="298">
        <v>1</v>
      </c>
      <c r="F1294" s="298" t="s">
        <v>6</v>
      </c>
      <c r="G1294" s="296" t="s">
        <v>3319</v>
      </c>
      <c r="H1294" s="296"/>
      <c r="I1294" s="296" t="s">
        <v>6</v>
      </c>
    </row>
    <row r="1295" spans="1:9" ht="15.75" hidden="1" x14ac:dyDescent="0.25">
      <c r="A1295" s="293">
        <v>42759</v>
      </c>
      <c r="B1295" s="294" t="s">
        <v>4022</v>
      </c>
      <c r="C1295" s="294"/>
      <c r="D1295" s="294">
        <v>1300</v>
      </c>
      <c r="E1295" s="295">
        <v>1</v>
      </c>
      <c r="F1295" s="295" t="s">
        <v>6</v>
      </c>
      <c r="G1295" s="294" t="s">
        <v>3320</v>
      </c>
      <c r="H1295" s="294"/>
      <c r="I1295" s="294" t="s">
        <v>6</v>
      </c>
    </row>
    <row r="1296" spans="1:9" ht="15.75" hidden="1" x14ac:dyDescent="0.25">
      <c r="A1296" s="69">
        <v>42761</v>
      </c>
      <c r="B1296" s="59" t="s">
        <v>4015</v>
      </c>
      <c r="C1296" s="59"/>
      <c r="D1296" s="59">
        <v>1000</v>
      </c>
      <c r="E1296" s="68">
        <f>MONTH(A1296)</f>
        <v>1</v>
      </c>
      <c r="F1296" s="68" t="s">
        <v>1341</v>
      </c>
      <c r="G1296" s="59" t="s">
        <v>3004</v>
      </c>
      <c r="H1296" s="210" t="s">
        <v>3387</v>
      </c>
      <c r="I129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97" spans="1:9" ht="15.75" hidden="1" x14ac:dyDescent="0.25">
      <c r="A1297" s="69">
        <v>42760</v>
      </c>
      <c r="B1297" s="59" t="s">
        <v>4015</v>
      </c>
      <c r="C1297" s="59"/>
      <c r="D1297" s="59">
        <v>2000</v>
      </c>
      <c r="E1297" s="68">
        <f>MONTH(A1297)</f>
        <v>1</v>
      </c>
      <c r="F1297" s="68" t="s">
        <v>1341</v>
      </c>
      <c r="G1297" s="59" t="s">
        <v>3408</v>
      </c>
      <c r="H1297" s="210" t="s">
        <v>2546</v>
      </c>
      <c r="I129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98" spans="1:9" ht="15.75" hidden="1" x14ac:dyDescent="0.25">
      <c r="A1298" s="69">
        <v>42760</v>
      </c>
      <c r="B1298" s="59" t="s">
        <v>4015</v>
      </c>
      <c r="C1298" s="59"/>
      <c r="D1298" s="59">
        <v>6250</v>
      </c>
      <c r="E1298" s="68">
        <f>MONTH(A1298)</f>
        <v>1</v>
      </c>
      <c r="F1298" s="68" t="s">
        <v>1341</v>
      </c>
      <c r="G1298" s="59" t="s">
        <v>3409</v>
      </c>
      <c r="H1298" s="210" t="s">
        <v>3070</v>
      </c>
      <c r="I129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299" spans="1:9" ht="15.75" hidden="1" x14ac:dyDescent="0.25">
      <c r="A1299" s="69">
        <v>42760</v>
      </c>
      <c r="B1299" s="59" t="s">
        <v>4015</v>
      </c>
      <c r="C1299" s="59"/>
      <c r="D1299" s="59">
        <v>4250</v>
      </c>
      <c r="E1299" s="68">
        <f>MONTH(A1299)</f>
        <v>1</v>
      </c>
      <c r="F1299" s="68" t="s">
        <v>1341</v>
      </c>
      <c r="G1299" s="59" t="s">
        <v>3398</v>
      </c>
      <c r="H1299" s="210" t="s">
        <v>3388</v>
      </c>
      <c r="I129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300" spans="1:9" ht="15.75" hidden="1" x14ac:dyDescent="0.25">
      <c r="A1300" s="69">
        <v>42760</v>
      </c>
      <c r="B1300" s="59" t="s">
        <v>4015</v>
      </c>
      <c r="C1300" s="59"/>
      <c r="D1300" s="59">
        <v>1200</v>
      </c>
      <c r="E1300" s="68">
        <f>MONTH(A1300)</f>
        <v>1</v>
      </c>
      <c r="F1300" s="68" t="s">
        <v>1341</v>
      </c>
      <c r="G1300" s="59" t="s">
        <v>56</v>
      </c>
      <c r="H1300" s="210" t="s">
        <v>2985</v>
      </c>
      <c r="I130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301" spans="1:9" ht="15.75" hidden="1" x14ac:dyDescent="0.25">
      <c r="A1301" s="297">
        <v>42759</v>
      </c>
      <c r="B1301" s="296" t="s">
        <v>3321</v>
      </c>
      <c r="C1301" s="296"/>
      <c r="D1301" s="296">
        <v>500</v>
      </c>
      <c r="E1301" s="298">
        <v>1</v>
      </c>
      <c r="F1301" s="298" t="s">
        <v>6</v>
      </c>
      <c r="G1301" s="296" t="s">
        <v>3322</v>
      </c>
      <c r="H1301" s="296"/>
      <c r="I1301" s="296" t="s">
        <v>6</v>
      </c>
    </row>
    <row r="1302" spans="1:9" ht="15.75" hidden="1" x14ac:dyDescent="0.25">
      <c r="A1302" s="293">
        <v>42759</v>
      </c>
      <c r="B1302" s="294" t="s">
        <v>4019</v>
      </c>
      <c r="C1302" s="294"/>
      <c r="D1302" s="294">
        <v>3500</v>
      </c>
      <c r="E1302" s="295">
        <v>1</v>
      </c>
      <c r="F1302" s="295" t="s">
        <v>6</v>
      </c>
      <c r="G1302" s="294" t="s">
        <v>3323</v>
      </c>
      <c r="H1302" s="294"/>
      <c r="I1302" s="294" t="s">
        <v>6</v>
      </c>
    </row>
    <row r="1303" spans="1:9" ht="15.75" hidden="1" x14ac:dyDescent="0.25">
      <c r="A1303" s="154">
        <v>42717</v>
      </c>
      <c r="B1303" s="59" t="s">
        <v>4027</v>
      </c>
      <c r="C1303" s="155"/>
      <c r="D1303" s="155">
        <v>26709</v>
      </c>
      <c r="E1303" s="146"/>
      <c r="F1303" s="156" t="s">
        <v>2</v>
      </c>
      <c r="G1303" s="155" t="s">
        <v>2585</v>
      </c>
      <c r="H1303" s="213"/>
      <c r="I130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04" spans="1:9" ht="15.75" hidden="1" x14ac:dyDescent="0.25">
      <c r="A1304" s="154">
        <v>42717</v>
      </c>
      <c r="B1304" s="59" t="s">
        <v>4022</v>
      </c>
      <c r="C1304" s="155"/>
      <c r="D1304" s="155">
        <v>4500</v>
      </c>
      <c r="E1304" s="146"/>
      <c r="F1304" s="156" t="s">
        <v>2</v>
      </c>
      <c r="G1304" s="155" t="s">
        <v>2588</v>
      </c>
      <c r="H1304" s="213"/>
      <c r="I130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05" spans="1:9" ht="15.75" hidden="1" x14ac:dyDescent="0.25">
      <c r="A1305" s="154">
        <v>42717</v>
      </c>
      <c r="B1305" s="59" t="s">
        <v>4024</v>
      </c>
      <c r="C1305" s="155"/>
      <c r="D1305" s="155">
        <v>12165</v>
      </c>
      <c r="E1305" s="146"/>
      <c r="F1305" s="156" t="s">
        <v>2</v>
      </c>
      <c r="G1305" s="155" t="s">
        <v>2590</v>
      </c>
      <c r="H1305" s="213"/>
      <c r="I130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06" spans="1:9" ht="15.75" hidden="1" x14ac:dyDescent="0.25">
      <c r="A1306" s="154">
        <v>42717</v>
      </c>
      <c r="B1306" s="59" t="s">
        <v>4022</v>
      </c>
      <c r="C1306" s="155"/>
      <c r="D1306" s="155">
        <v>7000</v>
      </c>
      <c r="E1306" s="146"/>
      <c r="F1306" s="156" t="s">
        <v>2</v>
      </c>
      <c r="G1306" s="155" t="s">
        <v>2585</v>
      </c>
      <c r="H1306" s="210"/>
      <c r="I130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07" spans="1:9" ht="15.75" hidden="1" x14ac:dyDescent="0.25">
      <c r="A1307" s="154">
        <v>42717</v>
      </c>
      <c r="B1307" s="59" t="s">
        <v>4022</v>
      </c>
      <c r="C1307" s="155"/>
      <c r="D1307" s="155">
        <v>3923</v>
      </c>
      <c r="E1307" s="146"/>
      <c r="F1307" s="156" t="s">
        <v>2</v>
      </c>
      <c r="G1307" s="155" t="s">
        <v>2588</v>
      </c>
      <c r="H1307" s="210"/>
      <c r="I130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08" spans="1:9" ht="15.75" hidden="1" x14ac:dyDescent="0.25">
      <c r="A1308" s="157">
        <v>42717</v>
      </c>
      <c r="B1308" s="59" t="s">
        <v>4024</v>
      </c>
      <c r="C1308" s="158"/>
      <c r="D1308" s="158">
        <v>1000</v>
      </c>
      <c r="E1308" s="146"/>
      <c r="F1308" s="159" t="s">
        <v>2</v>
      </c>
      <c r="G1308" s="158" t="s">
        <v>2588</v>
      </c>
      <c r="H1308" s="210"/>
      <c r="I130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09" spans="1:9" ht="15.75" hidden="1" x14ac:dyDescent="0.25">
      <c r="A1309" s="154">
        <v>42717</v>
      </c>
      <c r="B1309" s="59" t="s">
        <v>4017</v>
      </c>
      <c r="C1309" s="155"/>
      <c r="D1309" s="155">
        <v>2600</v>
      </c>
      <c r="E1309" s="146"/>
      <c r="F1309" s="156" t="s">
        <v>2</v>
      </c>
      <c r="G1309" s="155" t="s">
        <v>2587</v>
      </c>
      <c r="H1309" s="210"/>
      <c r="I130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10" spans="1:9" ht="15.75" hidden="1" x14ac:dyDescent="0.25">
      <c r="A1310" s="154">
        <v>42717</v>
      </c>
      <c r="B1310" s="59" t="s">
        <v>4014</v>
      </c>
      <c r="C1310" s="155"/>
      <c r="D1310" s="155">
        <v>24243</v>
      </c>
      <c r="E1310" s="146"/>
      <c r="F1310" s="156" t="s">
        <v>2</v>
      </c>
      <c r="G1310" s="155" t="s">
        <v>2586</v>
      </c>
      <c r="H1310" s="210"/>
      <c r="I131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11" spans="1:9" ht="15.75" hidden="1" x14ac:dyDescent="0.25">
      <c r="A1311" s="154">
        <v>42717</v>
      </c>
      <c r="B1311" s="59" t="s">
        <v>4012</v>
      </c>
      <c r="C1311" s="155"/>
      <c r="D1311" s="155">
        <v>10000</v>
      </c>
      <c r="E1311" s="146"/>
      <c r="F1311" s="156" t="s">
        <v>2</v>
      </c>
      <c r="G1311" s="155" t="s">
        <v>664</v>
      </c>
      <c r="H1311" s="210"/>
      <c r="I131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12" spans="1:9" ht="15.75" hidden="1" x14ac:dyDescent="0.25">
      <c r="A1312" s="154">
        <v>42716</v>
      </c>
      <c r="B1312" s="59" t="s">
        <v>4020</v>
      </c>
      <c r="C1312" s="155"/>
      <c r="D1312" s="155">
        <v>30000</v>
      </c>
      <c r="E1312" s="156"/>
      <c r="F1312" s="156" t="s">
        <v>2</v>
      </c>
      <c r="G1312" s="155" t="s">
        <v>664</v>
      </c>
      <c r="H1312" s="210"/>
      <c r="I131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13" spans="1:9" ht="15.75" hidden="1" x14ac:dyDescent="0.25">
      <c r="A1313" s="154">
        <v>42716</v>
      </c>
      <c r="B1313" s="59" t="s">
        <v>4017</v>
      </c>
      <c r="C1313" s="155"/>
      <c r="D1313" s="155">
        <v>12500</v>
      </c>
      <c r="E1313" s="156"/>
      <c r="F1313" s="156" t="s">
        <v>2</v>
      </c>
      <c r="G1313" s="155" t="s">
        <v>2585</v>
      </c>
      <c r="H1313" s="210"/>
      <c r="I131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14" spans="1:9" ht="15.75" hidden="1" x14ac:dyDescent="0.25">
      <c r="A1314" s="69">
        <v>42735</v>
      </c>
      <c r="B1314" s="59" t="s">
        <v>4013</v>
      </c>
      <c r="C1314" s="59"/>
      <c r="D1314" s="59">
        <v>4000</v>
      </c>
      <c r="E1314" s="68"/>
      <c r="F1314" s="68" t="str">
        <f>"Прео"</f>
        <v>Прео</v>
      </c>
      <c r="G1314" s="59" t="s">
        <v>2426</v>
      </c>
      <c r="H1314" s="210"/>
      <c r="I131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15" spans="1:9" ht="15.75" hidden="1" x14ac:dyDescent="0.25">
      <c r="A1315" s="297">
        <v>42758</v>
      </c>
      <c r="B1315" s="296" t="s">
        <v>4012</v>
      </c>
      <c r="C1315" s="296"/>
      <c r="D1315" s="296">
        <v>-75</v>
      </c>
      <c r="E1315" s="298">
        <v>1</v>
      </c>
      <c r="F1315" s="298" t="s">
        <v>6</v>
      </c>
      <c r="G1315" s="296" t="s">
        <v>3177</v>
      </c>
      <c r="H1315" s="296"/>
      <c r="I1315" s="296" t="s">
        <v>6</v>
      </c>
    </row>
    <row r="1316" spans="1:9" ht="15.75" hidden="1" x14ac:dyDescent="0.25">
      <c r="A1316" s="293">
        <v>42758</v>
      </c>
      <c r="B1316" s="294" t="s">
        <v>4012</v>
      </c>
      <c r="C1316" s="294"/>
      <c r="D1316" s="294">
        <v>100</v>
      </c>
      <c r="E1316" s="295">
        <v>1</v>
      </c>
      <c r="F1316" s="295" t="s">
        <v>6</v>
      </c>
      <c r="G1316" s="294" t="s">
        <v>3178</v>
      </c>
      <c r="H1316" s="294"/>
      <c r="I1316" s="294" t="s">
        <v>6</v>
      </c>
    </row>
    <row r="1317" spans="1:9" ht="15.75" hidden="1" x14ac:dyDescent="0.25">
      <c r="A1317" s="297">
        <v>42758</v>
      </c>
      <c r="B1317" s="296" t="s">
        <v>4012</v>
      </c>
      <c r="C1317" s="296"/>
      <c r="D1317" s="296">
        <v>-2650</v>
      </c>
      <c r="E1317" s="298">
        <v>1</v>
      </c>
      <c r="F1317" s="298" t="s">
        <v>6</v>
      </c>
      <c r="G1317" s="296" t="s">
        <v>3179</v>
      </c>
      <c r="H1317" s="296"/>
      <c r="I1317" s="296" t="s">
        <v>6</v>
      </c>
    </row>
    <row r="1318" spans="1:9" ht="15.75" hidden="1" x14ac:dyDescent="0.25">
      <c r="A1318" s="293">
        <v>42758</v>
      </c>
      <c r="B1318" s="294" t="s">
        <v>4019</v>
      </c>
      <c r="C1318" s="294"/>
      <c r="D1318" s="294">
        <v>-5000</v>
      </c>
      <c r="E1318" s="295">
        <v>1</v>
      </c>
      <c r="F1318" s="295" t="s">
        <v>6</v>
      </c>
      <c r="G1318" s="294" t="s">
        <v>3180</v>
      </c>
      <c r="H1318" s="294"/>
      <c r="I1318" s="294" t="s">
        <v>6</v>
      </c>
    </row>
    <row r="1319" spans="1:9" ht="15.75" hidden="1" x14ac:dyDescent="0.25">
      <c r="A1319" s="69">
        <v>42734</v>
      </c>
      <c r="B1319" s="59" t="s">
        <v>4013</v>
      </c>
      <c r="C1319" s="59"/>
      <c r="D1319" s="59">
        <v>4000</v>
      </c>
      <c r="E1319" s="68"/>
      <c r="F1319" s="68" t="str">
        <f>"Прео"</f>
        <v>Прео</v>
      </c>
      <c r="G1319" s="59" t="s">
        <v>2846</v>
      </c>
      <c r="H1319" s="210"/>
      <c r="I131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20" spans="1:9" ht="15.75" hidden="1" x14ac:dyDescent="0.25">
      <c r="A1320" s="69">
        <v>42733</v>
      </c>
      <c r="B1320" s="59" t="s">
        <v>4013</v>
      </c>
      <c r="C1320" s="59"/>
      <c r="D1320" s="59">
        <v>3875</v>
      </c>
      <c r="E1320" s="68"/>
      <c r="F1320" s="68" t="str">
        <f>"Прео"</f>
        <v>Прео</v>
      </c>
      <c r="G1320" s="59" t="s">
        <v>2847</v>
      </c>
      <c r="H1320" s="210"/>
      <c r="I132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21" spans="1:9" ht="15.75" hidden="1" x14ac:dyDescent="0.25">
      <c r="A1321" s="69">
        <v>42732</v>
      </c>
      <c r="B1321" s="59" t="s">
        <v>4013</v>
      </c>
      <c r="C1321" s="59"/>
      <c r="D1321" s="59">
        <v>3350</v>
      </c>
      <c r="E1321" s="68"/>
      <c r="F1321" s="68" t="str">
        <f>"Прео"</f>
        <v>Прео</v>
      </c>
      <c r="G1321" s="59" t="s">
        <v>2848</v>
      </c>
      <c r="H1321" s="213"/>
      <c r="I132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22" spans="1:9" ht="15.75" hidden="1" x14ac:dyDescent="0.25">
      <c r="A1322" s="69">
        <v>42725</v>
      </c>
      <c r="B1322" s="59" t="s">
        <v>4013</v>
      </c>
      <c r="C1322" s="59"/>
      <c r="D1322" s="59">
        <v>20000</v>
      </c>
      <c r="E1322" s="68"/>
      <c r="F1322" s="68" t="str">
        <f>"Прео"</f>
        <v>Прео</v>
      </c>
      <c r="G1322" s="59" t="s">
        <v>617</v>
      </c>
      <c r="H1322" s="213"/>
      <c r="I132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23" spans="1:9" ht="15.75" hidden="1" x14ac:dyDescent="0.25">
      <c r="A1323" s="69">
        <v>42724</v>
      </c>
      <c r="B1323" s="59" t="s">
        <v>4013</v>
      </c>
      <c r="C1323" s="59"/>
      <c r="D1323" s="59">
        <v>4000</v>
      </c>
      <c r="E1323" s="68"/>
      <c r="F1323" s="68" t="str">
        <f>"Прео"</f>
        <v>Прео</v>
      </c>
      <c r="G1323" s="59" t="s">
        <v>2838</v>
      </c>
      <c r="H1323" s="213"/>
      <c r="I132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24" spans="1:9" ht="15.75" hidden="1" x14ac:dyDescent="0.25">
      <c r="A1324" s="297">
        <v>42758</v>
      </c>
      <c r="B1324" s="296" t="s">
        <v>4021</v>
      </c>
      <c r="C1324" s="296"/>
      <c r="D1324" s="296">
        <v>-3500</v>
      </c>
      <c r="E1324" s="298">
        <v>1</v>
      </c>
      <c r="F1324" s="298" t="s">
        <v>6</v>
      </c>
      <c r="G1324" s="296" t="s">
        <v>3181</v>
      </c>
      <c r="H1324" s="296"/>
      <c r="I1324" s="296" t="s">
        <v>6</v>
      </c>
    </row>
    <row r="1325" spans="1:9" ht="15.75" hidden="1" x14ac:dyDescent="0.25">
      <c r="A1325" s="293">
        <v>42758</v>
      </c>
      <c r="B1325" s="294" t="s">
        <v>4031</v>
      </c>
      <c r="C1325" s="294"/>
      <c r="D1325" s="294">
        <v>3500</v>
      </c>
      <c r="E1325" s="295">
        <v>1</v>
      </c>
      <c r="F1325" s="295" t="s">
        <v>6</v>
      </c>
      <c r="G1325" s="294" t="s">
        <v>3324</v>
      </c>
      <c r="H1325" s="294"/>
      <c r="I1325" s="294" t="s">
        <v>6</v>
      </c>
    </row>
    <row r="1326" spans="1:9" ht="15.75" hidden="1" x14ac:dyDescent="0.25">
      <c r="A1326" s="69">
        <v>42710</v>
      </c>
      <c r="B1326" s="59" t="s">
        <v>4017</v>
      </c>
      <c r="C1326" s="59"/>
      <c r="D1326" s="59">
        <v>1384</v>
      </c>
      <c r="E1326" s="68"/>
      <c r="F1326" s="68" t="s">
        <v>2</v>
      </c>
      <c r="G1326" s="59" t="s">
        <v>2493</v>
      </c>
      <c r="H1326" s="210"/>
      <c r="I132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27" spans="1:9" ht="15.75" hidden="1" x14ac:dyDescent="0.25">
      <c r="A1327" s="297">
        <v>42755</v>
      </c>
      <c r="B1327" s="296" t="s">
        <v>4019</v>
      </c>
      <c r="C1327" s="296"/>
      <c r="D1327" s="296">
        <v>3500</v>
      </c>
      <c r="E1327" s="298">
        <v>1</v>
      </c>
      <c r="F1327" s="298" t="s">
        <v>6</v>
      </c>
      <c r="G1327" s="296" t="s">
        <v>3363</v>
      </c>
      <c r="H1327" s="296"/>
      <c r="I1327" s="296" t="s">
        <v>6</v>
      </c>
    </row>
    <row r="1328" spans="1:9" ht="15.75" hidden="1" x14ac:dyDescent="0.25">
      <c r="A1328" s="293">
        <v>42755</v>
      </c>
      <c r="B1328" s="294" t="s">
        <v>4019</v>
      </c>
      <c r="C1328" s="294"/>
      <c r="D1328" s="294">
        <v>3500</v>
      </c>
      <c r="E1328" s="295">
        <v>1</v>
      </c>
      <c r="F1328" s="295" t="s">
        <v>6</v>
      </c>
      <c r="G1328" s="294" t="s">
        <v>2962</v>
      </c>
      <c r="H1328" s="294"/>
      <c r="I1328" s="294" t="s">
        <v>6</v>
      </c>
    </row>
    <row r="1329" spans="1:9" ht="15.75" hidden="1" x14ac:dyDescent="0.25">
      <c r="A1329" s="69">
        <v>42709</v>
      </c>
      <c r="B1329" s="59" t="s">
        <v>4025</v>
      </c>
      <c r="C1329" s="59"/>
      <c r="D1329" s="59">
        <v>15788</v>
      </c>
      <c r="E1329" s="68"/>
      <c r="F1329" s="68" t="s">
        <v>2</v>
      </c>
      <c r="G1329" s="59" t="s">
        <v>2523</v>
      </c>
      <c r="H1329" s="210"/>
      <c r="I132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30" spans="1:9" ht="15.75" hidden="1" x14ac:dyDescent="0.25">
      <c r="A1330" s="69">
        <v>42709</v>
      </c>
      <c r="B1330" s="59" t="s">
        <v>4024</v>
      </c>
      <c r="C1330" s="59"/>
      <c r="D1330" s="59">
        <v>5397</v>
      </c>
      <c r="E1330" s="68"/>
      <c r="F1330" s="68" t="s">
        <v>2</v>
      </c>
      <c r="G1330" s="59" t="s">
        <v>2533</v>
      </c>
      <c r="H1330" s="210"/>
      <c r="I133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31" spans="1:9" ht="15.75" hidden="1" x14ac:dyDescent="0.25">
      <c r="A1331" s="69">
        <v>42709</v>
      </c>
      <c r="B1331" s="59" t="s">
        <v>4013</v>
      </c>
      <c r="C1331" s="59"/>
      <c r="D1331" s="59">
        <v>20000</v>
      </c>
      <c r="E1331" s="68"/>
      <c r="F1331" s="68" t="s">
        <v>2</v>
      </c>
      <c r="G1331" s="59" t="s">
        <v>664</v>
      </c>
      <c r="H1331" s="210"/>
      <c r="I133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32" spans="1:9" ht="15.75" hidden="1" x14ac:dyDescent="0.25">
      <c r="A1332" s="69">
        <v>42760</v>
      </c>
      <c r="B1332" s="59" t="s">
        <v>4015</v>
      </c>
      <c r="C1332" s="59"/>
      <c r="D1332" s="59">
        <v>1200</v>
      </c>
      <c r="E1332" s="68">
        <f>MONTH(A1332)</f>
        <v>1</v>
      </c>
      <c r="F1332" s="68" t="s">
        <v>1341</v>
      </c>
      <c r="G1332" s="59" t="s">
        <v>56</v>
      </c>
      <c r="H1332" s="210" t="s">
        <v>3410</v>
      </c>
      <c r="I133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333" spans="1:9" ht="15.75" hidden="1" x14ac:dyDescent="0.25">
      <c r="A1333" s="297">
        <v>42754</v>
      </c>
      <c r="B1333" s="296" t="s">
        <v>4017</v>
      </c>
      <c r="C1333" s="296"/>
      <c r="D1333" s="296">
        <v>1300</v>
      </c>
      <c r="E1333" s="298">
        <v>1</v>
      </c>
      <c r="F1333" s="298" t="s">
        <v>6</v>
      </c>
      <c r="G1333" s="296" t="s">
        <v>2946</v>
      </c>
      <c r="H1333" s="296"/>
      <c r="I1333" s="296" t="s">
        <v>6</v>
      </c>
    </row>
    <row r="1334" spans="1:9" ht="15.75" hidden="1" x14ac:dyDescent="0.25">
      <c r="A1334" s="69">
        <v>42724</v>
      </c>
      <c r="B1334" s="59" t="s">
        <v>4013</v>
      </c>
      <c r="C1334" s="59"/>
      <c r="D1334" s="59">
        <v>3875</v>
      </c>
      <c r="E1334" s="68"/>
      <c r="F1334" s="68" t="str">
        <f>"Прео"</f>
        <v>Прео</v>
      </c>
      <c r="G1334" s="59" t="s">
        <v>2839</v>
      </c>
      <c r="H1334" s="213"/>
      <c r="I133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35" spans="1:9" ht="15.75" hidden="1" x14ac:dyDescent="0.25">
      <c r="A1335" s="293">
        <v>42754</v>
      </c>
      <c r="B1335" s="294" t="s">
        <v>4017</v>
      </c>
      <c r="C1335" s="294"/>
      <c r="D1335" s="294">
        <v>1300</v>
      </c>
      <c r="E1335" s="295">
        <v>1</v>
      </c>
      <c r="F1335" s="295" t="s">
        <v>6</v>
      </c>
      <c r="G1335" s="294" t="s">
        <v>2947</v>
      </c>
      <c r="H1335" s="294"/>
      <c r="I1335" s="294" t="s">
        <v>6</v>
      </c>
    </row>
    <row r="1336" spans="1:9" ht="15.75" hidden="1" x14ac:dyDescent="0.25">
      <c r="A1336" s="297">
        <v>42754</v>
      </c>
      <c r="B1336" s="296" t="s">
        <v>4019</v>
      </c>
      <c r="C1336" s="296"/>
      <c r="D1336" s="296">
        <v>3500</v>
      </c>
      <c r="E1336" s="298">
        <v>1</v>
      </c>
      <c r="F1336" s="298" t="s">
        <v>6</v>
      </c>
      <c r="G1336" s="296" t="s">
        <v>2948</v>
      </c>
      <c r="H1336" s="296"/>
      <c r="I1336" s="296" t="s">
        <v>6</v>
      </c>
    </row>
    <row r="1337" spans="1:9" ht="15.75" hidden="1" x14ac:dyDescent="0.25">
      <c r="A1337" s="293">
        <v>42753</v>
      </c>
      <c r="B1337" s="294" t="s">
        <v>4019</v>
      </c>
      <c r="C1337" s="294"/>
      <c r="D1337" s="294">
        <v>3500</v>
      </c>
      <c r="E1337" s="295">
        <v>1</v>
      </c>
      <c r="F1337" s="295" t="s">
        <v>6</v>
      </c>
      <c r="G1337" s="294" t="s">
        <v>2949</v>
      </c>
      <c r="H1337" s="294"/>
      <c r="I1337" s="294" t="s">
        <v>6</v>
      </c>
    </row>
    <row r="1338" spans="1:9" ht="15.75" hidden="1" x14ac:dyDescent="0.25">
      <c r="A1338" s="297">
        <v>42753</v>
      </c>
      <c r="B1338" s="296" t="s">
        <v>4019</v>
      </c>
      <c r="C1338" s="296"/>
      <c r="D1338" s="296">
        <v>3500</v>
      </c>
      <c r="E1338" s="298">
        <v>1</v>
      </c>
      <c r="F1338" s="298" t="s">
        <v>6</v>
      </c>
      <c r="G1338" s="296" t="s">
        <v>2950</v>
      </c>
      <c r="H1338" s="296"/>
      <c r="I1338" s="296" t="s">
        <v>6</v>
      </c>
    </row>
    <row r="1339" spans="1:9" ht="15.75" hidden="1" x14ac:dyDescent="0.25">
      <c r="A1339" s="293">
        <v>42753</v>
      </c>
      <c r="B1339" s="294" t="s">
        <v>4019</v>
      </c>
      <c r="C1339" s="294"/>
      <c r="D1339" s="294">
        <v>1500</v>
      </c>
      <c r="E1339" s="295">
        <v>1</v>
      </c>
      <c r="F1339" s="295" t="s">
        <v>6</v>
      </c>
      <c r="G1339" s="294" t="s">
        <v>2951</v>
      </c>
      <c r="H1339" s="294"/>
      <c r="I1339" s="294" t="s">
        <v>6</v>
      </c>
    </row>
    <row r="1340" spans="1:9" ht="15.75" hidden="1" x14ac:dyDescent="0.25">
      <c r="A1340" s="297">
        <v>42753</v>
      </c>
      <c r="B1340" s="296" t="s">
        <v>4019</v>
      </c>
      <c r="C1340" s="296"/>
      <c r="D1340" s="296">
        <v>3500</v>
      </c>
      <c r="E1340" s="298">
        <v>1</v>
      </c>
      <c r="F1340" s="298" t="s">
        <v>6</v>
      </c>
      <c r="G1340" s="296" t="s">
        <v>2952</v>
      </c>
      <c r="H1340" s="296"/>
      <c r="I1340" s="296" t="s">
        <v>6</v>
      </c>
    </row>
    <row r="1341" spans="1:9" ht="15.75" hidden="1" x14ac:dyDescent="0.25">
      <c r="A1341" s="293">
        <v>42752</v>
      </c>
      <c r="B1341" s="294" t="s">
        <v>4019</v>
      </c>
      <c r="C1341" s="294"/>
      <c r="D1341" s="294">
        <v>1500</v>
      </c>
      <c r="E1341" s="295">
        <v>1</v>
      </c>
      <c r="F1341" s="295" t="s">
        <v>6</v>
      </c>
      <c r="G1341" s="294" t="s">
        <v>2646</v>
      </c>
      <c r="H1341" s="294"/>
      <c r="I1341" s="294" t="s">
        <v>6</v>
      </c>
    </row>
    <row r="1342" spans="1:9" ht="15.75" hidden="1" x14ac:dyDescent="0.25">
      <c r="A1342" s="297">
        <v>42752</v>
      </c>
      <c r="B1342" s="296" t="s">
        <v>4027</v>
      </c>
      <c r="C1342" s="296"/>
      <c r="D1342" s="296">
        <v>39220</v>
      </c>
      <c r="E1342" s="298">
        <v>1</v>
      </c>
      <c r="F1342" s="298" t="s">
        <v>6</v>
      </c>
      <c r="G1342" s="296" t="s">
        <v>1529</v>
      </c>
      <c r="H1342" s="296"/>
      <c r="I1342" s="296" t="s">
        <v>6</v>
      </c>
    </row>
    <row r="1343" spans="1:9" ht="15.75" hidden="1" x14ac:dyDescent="0.25">
      <c r="A1343" s="293">
        <v>42751</v>
      </c>
      <c r="B1343" s="294" t="s">
        <v>4021</v>
      </c>
      <c r="C1343" s="294"/>
      <c r="D1343" s="294">
        <v>3500</v>
      </c>
      <c r="E1343" s="295">
        <v>1</v>
      </c>
      <c r="F1343" s="295" t="s">
        <v>6</v>
      </c>
      <c r="G1343" s="294" t="s">
        <v>2953</v>
      </c>
      <c r="H1343" s="294"/>
      <c r="I1343" s="294" t="s">
        <v>6</v>
      </c>
    </row>
    <row r="1344" spans="1:9" ht="15.75" hidden="1" x14ac:dyDescent="0.25">
      <c r="A1344" s="297">
        <v>42751</v>
      </c>
      <c r="B1344" s="296" t="s">
        <v>4019</v>
      </c>
      <c r="C1344" s="296"/>
      <c r="D1344" s="296">
        <v>1500</v>
      </c>
      <c r="E1344" s="298">
        <v>1</v>
      </c>
      <c r="F1344" s="298" t="s">
        <v>6</v>
      </c>
      <c r="G1344" s="296" t="s">
        <v>1932</v>
      </c>
      <c r="H1344" s="296"/>
      <c r="I1344" s="296" t="s">
        <v>6</v>
      </c>
    </row>
    <row r="1345" spans="1:9" ht="15.75" hidden="1" x14ac:dyDescent="0.25">
      <c r="A1345" s="69">
        <v>42704</v>
      </c>
      <c r="B1345" s="59" t="s">
        <v>4014</v>
      </c>
      <c r="C1345" s="59"/>
      <c r="D1345" s="59">
        <v>28598</v>
      </c>
      <c r="E1345" s="68"/>
      <c r="F1345" s="68" t="s">
        <v>2</v>
      </c>
      <c r="G1345" s="59" t="s">
        <v>2522</v>
      </c>
      <c r="H1345" s="210"/>
      <c r="I134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46" spans="1:9" ht="15.75" hidden="1" x14ac:dyDescent="0.25">
      <c r="A1346" s="144">
        <v>42704</v>
      </c>
      <c r="B1346" s="59" t="s">
        <v>4027</v>
      </c>
      <c r="C1346" s="145"/>
      <c r="D1346" s="145">
        <v>12854</v>
      </c>
      <c r="E1346" s="68"/>
      <c r="F1346" s="146" t="s">
        <v>2</v>
      </c>
      <c r="G1346" s="145" t="s">
        <v>2443</v>
      </c>
      <c r="H1346" s="210"/>
      <c r="I134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47" spans="1:9" ht="15.75" hidden="1" x14ac:dyDescent="0.25">
      <c r="A1347" s="69">
        <v>42704</v>
      </c>
      <c r="B1347" s="59" t="s">
        <v>4018</v>
      </c>
      <c r="C1347" s="59"/>
      <c r="D1347" s="59">
        <v>100000</v>
      </c>
      <c r="E1347" s="68"/>
      <c r="F1347" s="68" t="s">
        <v>2</v>
      </c>
      <c r="G1347" s="59"/>
      <c r="H1347" s="210"/>
      <c r="I134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348" spans="1:9" ht="15.75" hidden="1" x14ac:dyDescent="0.25">
      <c r="A1348" s="69">
        <v>42704</v>
      </c>
      <c r="B1348" s="59" t="s">
        <v>4028</v>
      </c>
      <c r="C1348" s="59"/>
      <c r="D1348" s="59">
        <v>100000</v>
      </c>
      <c r="E1348" s="68"/>
      <c r="F1348" s="68" t="s">
        <v>2</v>
      </c>
      <c r="G1348" s="59"/>
      <c r="H1348" s="210"/>
      <c r="I134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349" spans="1:9" ht="15.75" hidden="1" x14ac:dyDescent="0.25">
      <c r="A1349" s="69">
        <v>42723</v>
      </c>
      <c r="B1349" s="59" t="s">
        <v>4013</v>
      </c>
      <c r="C1349" s="59"/>
      <c r="D1349" s="59">
        <v>2250</v>
      </c>
      <c r="E1349" s="68"/>
      <c r="F1349" s="68" t="str">
        <f>"Прео"</f>
        <v>Прео</v>
      </c>
      <c r="G1349" s="59" t="s">
        <v>2840</v>
      </c>
      <c r="H1349" s="213"/>
      <c r="I134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50" spans="1:9" ht="15.75" hidden="1" x14ac:dyDescent="0.25">
      <c r="A1350" s="69">
        <v>42722</v>
      </c>
      <c r="B1350" s="59" t="s">
        <v>4013</v>
      </c>
      <c r="C1350" s="59"/>
      <c r="D1350" s="59">
        <v>2375</v>
      </c>
      <c r="E1350" s="68"/>
      <c r="F1350" s="68" t="str">
        <f>"Прео"</f>
        <v>Прео</v>
      </c>
      <c r="G1350" s="59" t="s">
        <v>2841</v>
      </c>
      <c r="H1350" s="213"/>
      <c r="I135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51" spans="1:9" ht="15.75" hidden="1" x14ac:dyDescent="0.25">
      <c r="A1351" s="69">
        <v>42721</v>
      </c>
      <c r="B1351" s="59" t="s">
        <v>4013</v>
      </c>
      <c r="C1351" s="59"/>
      <c r="D1351" s="59">
        <v>3625</v>
      </c>
      <c r="E1351" s="68"/>
      <c r="F1351" s="68" t="str">
        <f>"Прео"</f>
        <v>Прео</v>
      </c>
      <c r="G1351" s="59" t="s">
        <v>2842</v>
      </c>
      <c r="H1351" s="213"/>
      <c r="I135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52" spans="1:9" ht="15.75" hidden="1" x14ac:dyDescent="0.25">
      <c r="A1352" s="69">
        <v>42720</v>
      </c>
      <c r="B1352" s="59" t="s">
        <v>4013</v>
      </c>
      <c r="C1352" s="59"/>
      <c r="D1352" s="59">
        <v>3875</v>
      </c>
      <c r="E1352" s="68"/>
      <c r="F1352" s="68" t="str">
        <f>"Прео"</f>
        <v>Прео</v>
      </c>
      <c r="G1352" s="59" t="s">
        <v>2843</v>
      </c>
      <c r="H1352" s="213"/>
      <c r="I135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53" spans="1:9" ht="15.75" hidden="1" x14ac:dyDescent="0.25">
      <c r="A1353" s="69">
        <v>42760</v>
      </c>
      <c r="B1353" s="59" t="s">
        <v>4016</v>
      </c>
      <c r="C1353" s="59"/>
      <c r="D1353" s="59">
        <v>9000</v>
      </c>
      <c r="E1353" s="68">
        <f>MONTH(A1353)</f>
        <v>1</v>
      </c>
      <c r="F1353" s="68" t="s">
        <v>1341</v>
      </c>
      <c r="G1353" s="59" t="s">
        <v>3411</v>
      </c>
      <c r="H1353" s="210" t="s">
        <v>3412</v>
      </c>
      <c r="I135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354" spans="1:9" ht="15.75" hidden="1" x14ac:dyDescent="0.25">
      <c r="A1354" s="69">
        <v>42720</v>
      </c>
      <c r="B1354" s="59" t="s">
        <v>4013</v>
      </c>
      <c r="C1354" s="59"/>
      <c r="D1354" s="59">
        <v>3625</v>
      </c>
      <c r="E1354" s="68"/>
      <c r="F1354" s="68" t="str">
        <f>"Прео"</f>
        <v>Прео</v>
      </c>
      <c r="G1354" s="59" t="s">
        <v>2845</v>
      </c>
      <c r="H1354" s="213"/>
      <c r="I135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55" spans="1:9" ht="15.75" hidden="1" x14ac:dyDescent="0.25">
      <c r="A1355" s="293">
        <v>42748</v>
      </c>
      <c r="B1355" s="294" t="s">
        <v>4019</v>
      </c>
      <c r="C1355" s="294"/>
      <c r="D1355" s="294">
        <v>1500</v>
      </c>
      <c r="E1355" s="295">
        <v>1</v>
      </c>
      <c r="F1355" s="295" t="s">
        <v>6</v>
      </c>
      <c r="G1355" s="294" t="s">
        <v>2500</v>
      </c>
      <c r="H1355" s="294"/>
      <c r="I1355" s="294" t="s">
        <v>6</v>
      </c>
    </row>
    <row r="1356" spans="1:9" ht="15.75" hidden="1" x14ac:dyDescent="0.25">
      <c r="A1356" s="297">
        <v>42748</v>
      </c>
      <c r="B1356" s="296" t="s">
        <v>4022</v>
      </c>
      <c r="C1356" s="296"/>
      <c r="D1356" s="296">
        <v>1600</v>
      </c>
      <c r="E1356" s="298">
        <v>1</v>
      </c>
      <c r="F1356" s="298" t="s">
        <v>6</v>
      </c>
      <c r="G1356" s="296" t="s">
        <v>2954</v>
      </c>
      <c r="H1356" s="296"/>
      <c r="I1356" s="296" t="s">
        <v>6</v>
      </c>
    </row>
    <row r="1357" spans="1:9" ht="15.75" hidden="1" x14ac:dyDescent="0.25">
      <c r="A1357" s="293">
        <v>42748</v>
      </c>
      <c r="B1357" s="294" t="s">
        <v>4022</v>
      </c>
      <c r="C1357" s="294"/>
      <c r="D1357" s="294">
        <v>1600</v>
      </c>
      <c r="E1357" s="295">
        <v>1</v>
      </c>
      <c r="F1357" s="295" t="s">
        <v>6</v>
      </c>
      <c r="G1357" s="294" t="s">
        <v>2955</v>
      </c>
      <c r="H1357" s="294"/>
      <c r="I1357" s="294" t="s">
        <v>6</v>
      </c>
    </row>
    <row r="1358" spans="1:9" ht="15.75" hidden="1" x14ac:dyDescent="0.25">
      <c r="A1358" s="297">
        <v>42748</v>
      </c>
      <c r="B1358" s="296" t="s">
        <v>4022</v>
      </c>
      <c r="C1358" s="296"/>
      <c r="D1358" s="296">
        <v>7000</v>
      </c>
      <c r="E1358" s="298">
        <v>1</v>
      </c>
      <c r="F1358" s="298" t="s">
        <v>6</v>
      </c>
      <c r="G1358" s="296" t="s">
        <v>2956</v>
      </c>
      <c r="H1358" s="296"/>
      <c r="I1358" s="296" t="s">
        <v>6</v>
      </c>
    </row>
    <row r="1359" spans="1:9" ht="15.75" hidden="1" x14ac:dyDescent="0.25">
      <c r="A1359" s="144">
        <v>42702</v>
      </c>
      <c r="B1359" s="59" t="s">
        <v>4017</v>
      </c>
      <c r="C1359" s="145"/>
      <c r="D1359" s="145">
        <v>600</v>
      </c>
      <c r="E1359" s="68"/>
      <c r="F1359" s="146" t="s">
        <v>2</v>
      </c>
      <c r="G1359" s="145" t="s">
        <v>2445</v>
      </c>
      <c r="H1359" s="210"/>
      <c r="I135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60" spans="1:9" ht="15.75" hidden="1" x14ac:dyDescent="0.25">
      <c r="A1360" s="144">
        <v>42702</v>
      </c>
      <c r="B1360" s="59" t="s">
        <v>4017</v>
      </c>
      <c r="C1360" s="145"/>
      <c r="D1360" s="145">
        <v>12500</v>
      </c>
      <c r="E1360" s="68"/>
      <c r="F1360" s="146" t="s">
        <v>2</v>
      </c>
      <c r="G1360" s="145" t="s">
        <v>2443</v>
      </c>
      <c r="H1360" s="210"/>
      <c r="I136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61" spans="1:9" ht="15.75" hidden="1" x14ac:dyDescent="0.25">
      <c r="A1361" s="144">
        <v>42701</v>
      </c>
      <c r="B1361" s="59" t="s">
        <v>4017</v>
      </c>
      <c r="C1361" s="145"/>
      <c r="D1361" s="145">
        <v>2000</v>
      </c>
      <c r="E1361" s="68"/>
      <c r="F1361" s="146" t="s">
        <v>2</v>
      </c>
      <c r="G1361" s="145" t="s">
        <v>2080</v>
      </c>
      <c r="H1361" s="210"/>
      <c r="I136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62" spans="1:9" ht="15.75" hidden="1" x14ac:dyDescent="0.25">
      <c r="A1362" s="69">
        <v>42720</v>
      </c>
      <c r="B1362" s="59" t="s">
        <v>4013</v>
      </c>
      <c r="C1362" s="59"/>
      <c r="D1362" s="59">
        <v>3350</v>
      </c>
      <c r="E1362" s="68"/>
      <c r="F1362" s="68" t="str">
        <f>"Прео"</f>
        <v>Прео</v>
      </c>
      <c r="G1362" s="59" t="s">
        <v>2427</v>
      </c>
      <c r="H1362" s="213"/>
      <c r="I136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63" spans="1:9" ht="15.75" hidden="1" x14ac:dyDescent="0.25">
      <c r="A1363" s="144">
        <v>42700</v>
      </c>
      <c r="B1363" s="59" t="s">
        <v>4017</v>
      </c>
      <c r="C1363" s="145"/>
      <c r="D1363" s="145">
        <v>1300</v>
      </c>
      <c r="E1363" s="68"/>
      <c r="F1363" s="146" t="s">
        <v>2</v>
      </c>
      <c r="G1363" s="145" t="s">
        <v>2436</v>
      </c>
      <c r="H1363" s="210"/>
      <c r="I136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64" spans="1:9" ht="15.75" hidden="1" x14ac:dyDescent="0.25">
      <c r="A1364" s="144">
        <v>42700</v>
      </c>
      <c r="B1364" s="59" t="s">
        <v>4025</v>
      </c>
      <c r="C1364" s="145"/>
      <c r="D1364" s="145">
        <v>21643</v>
      </c>
      <c r="E1364" s="68"/>
      <c r="F1364" s="146" t="s">
        <v>2</v>
      </c>
      <c r="G1364" s="145" t="s">
        <v>2435</v>
      </c>
      <c r="H1364" s="210"/>
      <c r="I136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65" spans="1:9" ht="15.75" hidden="1" x14ac:dyDescent="0.25">
      <c r="A1365" s="144">
        <v>42699</v>
      </c>
      <c r="B1365" s="59" t="s">
        <v>4012</v>
      </c>
      <c r="C1365" s="145"/>
      <c r="D1365" s="145">
        <v>7500</v>
      </c>
      <c r="E1365" s="68"/>
      <c r="F1365" s="146" t="s">
        <v>2</v>
      </c>
      <c r="G1365" s="145" t="s">
        <v>664</v>
      </c>
      <c r="H1365" s="210"/>
      <c r="I136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66" spans="1:9" ht="15.75" hidden="1" x14ac:dyDescent="0.25">
      <c r="A1366" s="144">
        <v>42699</v>
      </c>
      <c r="B1366" s="59" t="s">
        <v>4020</v>
      </c>
      <c r="C1366" s="145"/>
      <c r="D1366" s="145">
        <v>20000</v>
      </c>
      <c r="E1366" s="68"/>
      <c r="F1366" s="146" t="s">
        <v>2</v>
      </c>
      <c r="G1366" s="145" t="s">
        <v>664</v>
      </c>
      <c r="H1366" s="210"/>
      <c r="I136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67" spans="1:9" ht="15.75" hidden="1" x14ac:dyDescent="0.25">
      <c r="A1367" s="293">
        <v>42748</v>
      </c>
      <c r="B1367" s="294" t="s">
        <v>4019</v>
      </c>
      <c r="C1367" s="294"/>
      <c r="D1367" s="294">
        <v>3500</v>
      </c>
      <c r="E1367" s="295">
        <v>1</v>
      </c>
      <c r="F1367" s="295" t="s">
        <v>6</v>
      </c>
      <c r="G1367" s="294" t="s">
        <v>2650</v>
      </c>
      <c r="H1367" s="294"/>
      <c r="I1367" s="294" t="s">
        <v>6</v>
      </c>
    </row>
    <row r="1368" spans="1:9" ht="15.75" hidden="1" x14ac:dyDescent="0.25">
      <c r="A1368" s="297">
        <v>42747</v>
      </c>
      <c r="B1368" s="296" t="s">
        <v>4027</v>
      </c>
      <c r="C1368" s="296"/>
      <c r="D1368" s="296">
        <v>3800</v>
      </c>
      <c r="E1368" s="298">
        <v>1</v>
      </c>
      <c r="F1368" s="298" t="s">
        <v>6</v>
      </c>
      <c r="G1368" s="296" t="s">
        <v>2957</v>
      </c>
      <c r="H1368" s="296"/>
      <c r="I1368" s="296" t="s">
        <v>6</v>
      </c>
    </row>
    <row r="1369" spans="1:9" ht="15.75" hidden="1" x14ac:dyDescent="0.25">
      <c r="A1369" s="293">
        <v>42747</v>
      </c>
      <c r="B1369" s="294" t="s">
        <v>4019</v>
      </c>
      <c r="C1369" s="294"/>
      <c r="D1369" s="294">
        <v>1000</v>
      </c>
      <c r="E1369" s="295">
        <v>1</v>
      </c>
      <c r="F1369" s="295" t="s">
        <v>6</v>
      </c>
      <c r="G1369" s="294" t="s">
        <v>2958</v>
      </c>
      <c r="H1369" s="294"/>
      <c r="I1369" s="294" t="s">
        <v>6</v>
      </c>
    </row>
    <row r="1370" spans="1:9" ht="15.75" hidden="1" x14ac:dyDescent="0.25">
      <c r="A1370" s="297">
        <v>42746</v>
      </c>
      <c r="B1370" s="296" t="s">
        <v>4019</v>
      </c>
      <c r="C1370" s="296"/>
      <c r="D1370" s="296">
        <v>3500</v>
      </c>
      <c r="E1370" s="298">
        <v>1</v>
      </c>
      <c r="F1370" s="298" t="s">
        <v>6</v>
      </c>
      <c r="G1370" s="296" t="s">
        <v>2959</v>
      </c>
      <c r="H1370" s="296"/>
      <c r="I1370" s="296" t="s">
        <v>6</v>
      </c>
    </row>
    <row r="1371" spans="1:9" ht="15.75" hidden="1" x14ac:dyDescent="0.25">
      <c r="A1371" s="293">
        <v>42746</v>
      </c>
      <c r="B1371" s="294" t="s">
        <v>4019</v>
      </c>
      <c r="C1371" s="294"/>
      <c r="D1371" s="294">
        <v>1500</v>
      </c>
      <c r="E1371" s="295">
        <v>1</v>
      </c>
      <c r="F1371" s="295" t="s">
        <v>6</v>
      </c>
      <c r="G1371" s="294" t="s">
        <v>1924</v>
      </c>
      <c r="H1371" s="294"/>
      <c r="I1371" s="294" t="s">
        <v>6</v>
      </c>
    </row>
    <row r="1372" spans="1:9" ht="15.75" hidden="1" x14ac:dyDescent="0.25">
      <c r="A1372" s="144">
        <v>42696</v>
      </c>
      <c r="B1372" s="59" t="s">
        <v>4027</v>
      </c>
      <c r="C1372" s="145"/>
      <c r="D1372" s="145">
        <v>28648</v>
      </c>
      <c r="E1372" s="68"/>
      <c r="F1372" s="146" t="s">
        <v>2</v>
      </c>
      <c r="G1372" s="145" t="s">
        <v>2434</v>
      </c>
      <c r="H1372" s="210"/>
      <c r="I137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73" spans="1:9" ht="15.75" hidden="1" x14ac:dyDescent="0.25">
      <c r="A1373" s="144">
        <v>42696</v>
      </c>
      <c r="B1373" s="59" t="s">
        <v>4024</v>
      </c>
      <c r="C1373" s="145"/>
      <c r="D1373" s="145">
        <v>5397</v>
      </c>
      <c r="E1373" s="68"/>
      <c r="F1373" s="146" t="s">
        <v>2</v>
      </c>
      <c r="G1373" s="145" t="s">
        <v>2433</v>
      </c>
      <c r="H1373" s="210"/>
      <c r="I137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74" spans="1:9" ht="15.75" hidden="1" x14ac:dyDescent="0.25">
      <c r="A1374" s="297">
        <v>42746</v>
      </c>
      <c r="B1374" s="296" t="s">
        <v>4019</v>
      </c>
      <c r="C1374" s="296"/>
      <c r="D1374" s="296">
        <v>3500</v>
      </c>
      <c r="E1374" s="298">
        <v>1</v>
      </c>
      <c r="F1374" s="298" t="s">
        <v>6</v>
      </c>
      <c r="G1374" s="296" t="s">
        <v>2952</v>
      </c>
      <c r="H1374" s="296"/>
      <c r="I1374" s="296" t="s">
        <v>6</v>
      </c>
    </row>
    <row r="1375" spans="1:9" ht="15.75" hidden="1" x14ac:dyDescent="0.25">
      <c r="A1375" s="293">
        <v>42746</v>
      </c>
      <c r="B1375" s="294" t="s">
        <v>4019</v>
      </c>
      <c r="C1375" s="294"/>
      <c r="D1375" s="294">
        <v>1500</v>
      </c>
      <c r="E1375" s="295">
        <v>1</v>
      </c>
      <c r="F1375" s="295" t="s">
        <v>6</v>
      </c>
      <c r="G1375" s="294" t="s">
        <v>2960</v>
      </c>
      <c r="H1375" s="294"/>
      <c r="I1375" s="294" t="s">
        <v>6</v>
      </c>
    </row>
    <row r="1376" spans="1:9" ht="15.75" hidden="1" x14ac:dyDescent="0.25">
      <c r="A1376" s="297">
        <v>42746</v>
      </c>
      <c r="B1376" s="296" t="s">
        <v>4027</v>
      </c>
      <c r="C1376" s="296"/>
      <c r="D1376" s="296">
        <v>4000</v>
      </c>
      <c r="E1376" s="298">
        <v>1</v>
      </c>
      <c r="F1376" s="298" t="s">
        <v>6</v>
      </c>
      <c r="G1376" s="296" t="s">
        <v>2961</v>
      </c>
      <c r="H1376" s="296"/>
      <c r="I1376" s="296" t="s">
        <v>6</v>
      </c>
    </row>
    <row r="1377" spans="1:9" ht="15.75" hidden="1" x14ac:dyDescent="0.25">
      <c r="A1377" s="293">
        <v>42745</v>
      </c>
      <c r="B1377" s="294" t="s">
        <v>4019</v>
      </c>
      <c r="C1377" s="294"/>
      <c r="D1377" s="294">
        <v>3500</v>
      </c>
      <c r="E1377" s="295">
        <v>1</v>
      </c>
      <c r="F1377" s="295" t="s">
        <v>6</v>
      </c>
      <c r="G1377" s="294" t="s">
        <v>2962</v>
      </c>
      <c r="H1377" s="294"/>
      <c r="I1377" s="294" t="s">
        <v>6</v>
      </c>
    </row>
    <row r="1378" spans="1:9" ht="15.75" hidden="1" x14ac:dyDescent="0.25">
      <c r="A1378" s="144">
        <v>42695</v>
      </c>
      <c r="B1378" s="59" t="s">
        <v>4013</v>
      </c>
      <c r="C1378" s="145"/>
      <c r="D1378" s="145">
        <v>20000</v>
      </c>
      <c r="E1378" s="68"/>
      <c r="F1378" s="146" t="s">
        <v>2</v>
      </c>
      <c r="G1378" s="145" t="s">
        <v>664</v>
      </c>
      <c r="H1378" s="210"/>
      <c r="I137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79" spans="1:9" ht="15.75" hidden="1" x14ac:dyDescent="0.25">
      <c r="A1379" s="297">
        <v>42745</v>
      </c>
      <c r="B1379" s="296" t="s">
        <v>4025</v>
      </c>
      <c r="C1379" s="296"/>
      <c r="D1379" s="296">
        <v>3950</v>
      </c>
      <c r="E1379" s="298">
        <v>1</v>
      </c>
      <c r="F1379" s="298" t="s">
        <v>6</v>
      </c>
      <c r="G1379" s="296" t="s">
        <v>2963</v>
      </c>
      <c r="H1379" s="296"/>
      <c r="I1379" s="296" t="s">
        <v>6</v>
      </c>
    </row>
    <row r="1380" spans="1:9" ht="15.75" hidden="1" x14ac:dyDescent="0.25">
      <c r="A1380" s="69">
        <v>42720</v>
      </c>
      <c r="B1380" s="59" t="s">
        <v>4013</v>
      </c>
      <c r="C1380" s="59"/>
      <c r="D1380" s="59">
        <v>4000</v>
      </c>
      <c r="E1380" s="68"/>
      <c r="F1380" s="68" t="str">
        <f>"Прео"</f>
        <v>Прео</v>
      </c>
      <c r="G1380" s="59" t="s">
        <v>2844</v>
      </c>
      <c r="H1380" s="213"/>
      <c r="I138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81" spans="1:9" ht="15.75" hidden="1" x14ac:dyDescent="0.25">
      <c r="A1381" s="154">
        <v>42715</v>
      </c>
      <c r="B1381" s="59" t="s">
        <v>4012</v>
      </c>
      <c r="C1381" s="155"/>
      <c r="D1381" s="155">
        <v>3500</v>
      </c>
      <c r="E1381" s="156"/>
      <c r="F1381" s="156" t="str">
        <f>"Прео"</f>
        <v>Прео</v>
      </c>
      <c r="G1381" s="155" t="s">
        <v>2569</v>
      </c>
      <c r="H1381" s="210"/>
      <c r="I138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382" spans="1:9" ht="15.75" hidden="1" x14ac:dyDescent="0.25">
      <c r="A1382" s="69">
        <v>42711</v>
      </c>
      <c r="B1382" s="59" t="s">
        <v>4013</v>
      </c>
      <c r="C1382" s="59"/>
      <c r="D1382" s="59">
        <v>3350</v>
      </c>
      <c r="E1382" s="156"/>
      <c r="F1382" s="68" t="str">
        <f>"Прео"</f>
        <v>Прео</v>
      </c>
      <c r="G1382" s="59" t="s">
        <v>2565</v>
      </c>
      <c r="H1382" s="210"/>
      <c r="I138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83" spans="1:9" ht="15.75" hidden="1" x14ac:dyDescent="0.25">
      <c r="A1383" s="69">
        <v>42711</v>
      </c>
      <c r="B1383" s="59" t="s">
        <v>4013</v>
      </c>
      <c r="C1383" s="59"/>
      <c r="D1383" s="59">
        <v>3350</v>
      </c>
      <c r="E1383" s="156"/>
      <c r="F1383" s="68" t="str">
        <f>"Прео"</f>
        <v>Прео</v>
      </c>
      <c r="G1383" s="59" t="s">
        <v>2566</v>
      </c>
      <c r="H1383" s="210"/>
      <c r="I138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84" spans="1:9" ht="15.75" hidden="1" x14ac:dyDescent="0.25">
      <c r="A1384" s="69">
        <v>42711</v>
      </c>
      <c r="B1384" s="59" t="s">
        <v>4013</v>
      </c>
      <c r="C1384" s="59"/>
      <c r="D1384" s="59">
        <v>3550</v>
      </c>
      <c r="E1384" s="156"/>
      <c r="F1384" s="68" t="str">
        <f>"Прео"</f>
        <v>Прео</v>
      </c>
      <c r="G1384" s="59" t="s">
        <v>2567</v>
      </c>
      <c r="H1384" s="210"/>
      <c r="I138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385" spans="1:9" ht="15.75" hidden="1" x14ac:dyDescent="0.25">
      <c r="A1385" s="293">
        <v>42745</v>
      </c>
      <c r="B1385" s="294" t="s">
        <v>4027</v>
      </c>
      <c r="C1385" s="294"/>
      <c r="D1385" s="294">
        <v>1000</v>
      </c>
      <c r="E1385" s="295">
        <v>1</v>
      </c>
      <c r="F1385" s="295" t="s">
        <v>6</v>
      </c>
      <c r="G1385" s="294" t="s">
        <v>2964</v>
      </c>
      <c r="H1385" s="294"/>
      <c r="I1385" s="294" t="s">
        <v>6</v>
      </c>
    </row>
    <row r="1386" spans="1:9" ht="15.75" hidden="1" x14ac:dyDescent="0.25">
      <c r="A1386" s="297">
        <v>42745</v>
      </c>
      <c r="B1386" s="296" t="s">
        <v>4019</v>
      </c>
      <c r="C1386" s="296"/>
      <c r="D1386" s="296">
        <v>3500</v>
      </c>
      <c r="E1386" s="298">
        <v>1</v>
      </c>
      <c r="F1386" s="298" t="s">
        <v>6</v>
      </c>
      <c r="G1386" s="296" t="s">
        <v>2965</v>
      </c>
      <c r="H1386" s="296"/>
      <c r="I1386" s="296" t="s">
        <v>6</v>
      </c>
    </row>
    <row r="1387" spans="1:9" ht="15.75" hidden="1" x14ac:dyDescent="0.25">
      <c r="A1387" s="293">
        <v>42744</v>
      </c>
      <c r="B1387" s="294" t="s">
        <v>4021</v>
      </c>
      <c r="C1387" s="294"/>
      <c r="D1387" s="294">
        <v>7000</v>
      </c>
      <c r="E1387" s="295">
        <v>1</v>
      </c>
      <c r="F1387" s="295" t="s">
        <v>6</v>
      </c>
      <c r="G1387" s="294" t="s">
        <v>3182</v>
      </c>
      <c r="H1387" s="294"/>
      <c r="I1387" s="294" t="s">
        <v>6</v>
      </c>
    </row>
    <row r="1388" spans="1:9" ht="15.75" hidden="1" x14ac:dyDescent="0.25">
      <c r="A1388" s="297">
        <v>42744</v>
      </c>
      <c r="B1388" s="296" t="s">
        <v>4012</v>
      </c>
      <c r="C1388" s="296"/>
      <c r="D1388" s="296">
        <v>5000</v>
      </c>
      <c r="E1388" s="298">
        <v>1</v>
      </c>
      <c r="F1388" s="298" t="s">
        <v>6</v>
      </c>
      <c r="G1388" s="296" t="s">
        <v>611</v>
      </c>
      <c r="H1388" s="296"/>
      <c r="I1388" s="296" t="s">
        <v>6</v>
      </c>
    </row>
    <row r="1389" spans="1:9" ht="15.75" hidden="1" x14ac:dyDescent="0.25">
      <c r="A1389" s="293">
        <v>42744</v>
      </c>
      <c r="B1389" s="294" t="s">
        <v>4019</v>
      </c>
      <c r="C1389" s="294"/>
      <c r="D1389" s="294">
        <v>1500</v>
      </c>
      <c r="E1389" s="295">
        <v>1</v>
      </c>
      <c r="F1389" s="295" t="s">
        <v>6</v>
      </c>
      <c r="G1389" s="294" t="s">
        <v>2490</v>
      </c>
      <c r="H1389" s="294"/>
      <c r="I1389" s="294" t="s">
        <v>6</v>
      </c>
    </row>
    <row r="1390" spans="1:9" ht="15.75" hidden="1" x14ac:dyDescent="0.25">
      <c r="A1390" s="297">
        <v>42744</v>
      </c>
      <c r="B1390" s="296" t="s">
        <v>4019</v>
      </c>
      <c r="C1390" s="296"/>
      <c r="D1390" s="296">
        <v>2500</v>
      </c>
      <c r="E1390" s="298">
        <v>1</v>
      </c>
      <c r="F1390" s="298" t="s">
        <v>6</v>
      </c>
      <c r="G1390" s="296" t="s">
        <v>611</v>
      </c>
      <c r="H1390" s="296"/>
      <c r="I1390" s="296" t="s">
        <v>6</v>
      </c>
    </row>
    <row r="1391" spans="1:9" ht="15.75" hidden="1" x14ac:dyDescent="0.25">
      <c r="A1391" s="69">
        <v>42754</v>
      </c>
      <c r="B1391" s="59" t="s">
        <v>4015</v>
      </c>
      <c r="C1391" s="59"/>
      <c r="D1391" s="59">
        <v>500</v>
      </c>
      <c r="E1391" s="68">
        <f t="shared" ref="E1391:E1401" si="42">MONTH(A1391)</f>
        <v>1</v>
      </c>
      <c r="F1391" s="68" t="s">
        <v>1341</v>
      </c>
      <c r="G1391" s="59" t="s">
        <v>3030</v>
      </c>
      <c r="H1391" s="210"/>
      <c r="I139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392" spans="1:9" ht="15.75" hidden="1" x14ac:dyDescent="0.25">
      <c r="A1392" s="69">
        <v>42752</v>
      </c>
      <c r="B1392" s="59" t="s">
        <v>4015</v>
      </c>
      <c r="C1392" s="59"/>
      <c r="D1392" s="59">
        <v>4250</v>
      </c>
      <c r="E1392" s="68">
        <f t="shared" si="42"/>
        <v>1</v>
      </c>
      <c r="F1392" s="68" t="s">
        <v>1341</v>
      </c>
      <c r="G1392" s="59" t="s">
        <v>3031</v>
      </c>
      <c r="H1392" s="210"/>
      <c r="I139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393" spans="1:9" ht="15.75" hidden="1" x14ac:dyDescent="0.25">
      <c r="A1393" s="69">
        <v>42752</v>
      </c>
      <c r="B1393" s="59" t="s">
        <v>4015</v>
      </c>
      <c r="C1393" s="59"/>
      <c r="D1393" s="59">
        <v>3000</v>
      </c>
      <c r="E1393" s="68">
        <f t="shared" si="42"/>
        <v>1</v>
      </c>
      <c r="F1393" s="68" t="s">
        <v>1341</v>
      </c>
      <c r="G1393" s="59" t="s">
        <v>3032</v>
      </c>
      <c r="H1393" s="210"/>
      <c r="I139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394" spans="1:9" ht="15.75" hidden="1" x14ac:dyDescent="0.25">
      <c r="A1394" s="69">
        <v>42749</v>
      </c>
      <c r="B1394" s="59" t="s">
        <v>4031</v>
      </c>
      <c r="C1394" s="59"/>
      <c r="D1394" s="59">
        <v>6000</v>
      </c>
      <c r="E1394" s="68">
        <f t="shared" si="42"/>
        <v>1</v>
      </c>
      <c r="F1394" s="68" t="s">
        <v>1341</v>
      </c>
      <c r="G1394" s="59" t="s">
        <v>3033</v>
      </c>
      <c r="H1394" s="210"/>
      <c r="I139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395" spans="1:9" ht="15.75" hidden="1" x14ac:dyDescent="0.25">
      <c r="A1395" s="69">
        <v>42749</v>
      </c>
      <c r="B1395" s="59" t="s">
        <v>4015</v>
      </c>
      <c r="C1395" s="59"/>
      <c r="D1395" s="59">
        <v>6250</v>
      </c>
      <c r="E1395" s="68">
        <f t="shared" si="42"/>
        <v>1</v>
      </c>
      <c r="F1395" s="68" t="s">
        <v>1341</v>
      </c>
      <c r="G1395" s="59" t="s">
        <v>3034</v>
      </c>
      <c r="H1395" s="210"/>
      <c r="I139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396" spans="1:9" ht="15.75" hidden="1" x14ac:dyDescent="0.25">
      <c r="A1396" s="69">
        <v>42749</v>
      </c>
      <c r="B1396" s="59" t="s">
        <v>4015</v>
      </c>
      <c r="C1396" s="59"/>
      <c r="D1396" s="59">
        <v>4250</v>
      </c>
      <c r="E1396" s="68">
        <f t="shared" si="42"/>
        <v>1</v>
      </c>
      <c r="F1396" s="68" t="s">
        <v>1341</v>
      </c>
      <c r="G1396" s="59" t="s">
        <v>3035</v>
      </c>
      <c r="H1396" s="210"/>
      <c r="I139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397" spans="1:9" ht="15.75" hidden="1" x14ac:dyDescent="0.25">
      <c r="A1397" s="69">
        <v>42749</v>
      </c>
      <c r="B1397" s="59" t="s">
        <v>4015</v>
      </c>
      <c r="C1397" s="59"/>
      <c r="D1397" s="59">
        <v>4250</v>
      </c>
      <c r="E1397" s="68">
        <f t="shared" si="42"/>
        <v>1</v>
      </c>
      <c r="F1397" s="68" t="s">
        <v>1341</v>
      </c>
      <c r="G1397" s="59" t="s">
        <v>3036</v>
      </c>
      <c r="H1397" s="210"/>
      <c r="I139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398" spans="1:9" ht="15.75" hidden="1" x14ac:dyDescent="0.25">
      <c r="A1398" s="69">
        <v>42749</v>
      </c>
      <c r="B1398" s="59" t="s">
        <v>4015</v>
      </c>
      <c r="C1398" s="59"/>
      <c r="D1398" s="59">
        <v>2000</v>
      </c>
      <c r="E1398" s="68">
        <f t="shared" si="42"/>
        <v>1</v>
      </c>
      <c r="F1398" s="68" t="s">
        <v>1341</v>
      </c>
      <c r="G1398" s="59" t="s">
        <v>3037</v>
      </c>
      <c r="H1398" s="210"/>
      <c r="I139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399" spans="1:9" ht="15.75" hidden="1" x14ac:dyDescent="0.25">
      <c r="A1399" s="69">
        <v>42747</v>
      </c>
      <c r="B1399" s="59" t="s">
        <v>4015</v>
      </c>
      <c r="C1399" s="59"/>
      <c r="D1399" s="59">
        <v>4250</v>
      </c>
      <c r="E1399" s="68">
        <f t="shared" si="42"/>
        <v>1</v>
      </c>
      <c r="F1399" s="68" t="s">
        <v>1341</v>
      </c>
      <c r="G1399" s="59" t="s">
        <v>3038</v>
      </c>
      <c r="H1399" s="210"/>
      <c r="I139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00" spans="1:9" ht="15.75" hidden="1" x14ac:dyDescent="0.25">
      <c r="A1400" s="69">
        <v>42747</v>
      </c>
      <c r="B1400" s="59" t="s">
        <v>4015</v>
      </c>
      <c r="C1400" s="59"/>
      <c r="D1400" s="59">
        <v>4250</v>
      </c>
      <c r="E1400" s="68">
        <f t="shared" si="42"/>
        <v>1</v>
      </c>
      <c r="F1400" s="68" t="s">
        <v>1341</v>
      </c>
      <c r="G1400" s="59" t="s">
        <v>3039</v>
      </c>
      <c r="H1400" s="210"/>
      <c r="I140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01" spans="1:9" ht="15.75" hidden="1" x14ac:dyDescent="0.25">
      <c r="A1401" s="69">
        <v>42742</v>
      </c>
      <c r="B1401" s="59" t="s">
        <v>4015</v>
      </c>
      <c r="C1401" s="59"/>
      <c r="D1401" s="59">
        <v>6250</v>
      </c>
      <c r="E1401" s="68">
        <f t="shared" si="42"/>
        <v>1</v>
      </c>
      <c r="F1401" s="68" t="s">
        <v>1341</v>
      </c>
      <c r="G1401" s="59" t="s">
        <v>3040</v>
      </c>
      <c r="H1401" s="210"/>
      <c r="I140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02" spans="1:9" ht="15.75" hidden="1" x14ac:dyDescent="0.25">
      <c r="A1402" s="69">
        <v>42687</v>
      </c>
      <c r="B1402" s="59" t="s">
        <v>4022</v>
      </c>
      <c r="C1402" s="59"/>
      <c r="D1402" s="59">
        <v>3350</v>
      </c>
      <c r="E1402" s="68"/>
      <c r="F1402" s="68" t="s">
        <v>2</v>
      </c>
      <c r="G1402" s="59" t="s">
        <v>2296</v>
      </c>
      <c r="H1402" s="210"/>
      <c r="I140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03" spans="1:9" ht="15.75" hidden="1" x14ac:dyDescent="0.25">
      <c r="A1403" s="69">
        <v>42687</v>
      </c>
      <c r="B1403" s="59" t="s">
        <v>4017</v>
      </c>
      <c r="C1403" s="59"/>
      <c r="D1403" s="59">
        <v>3800</v>
      </c>
      <c r="E1403" s="68"/>
      <c r="F1403" s="68" t="s">
        <v>2</v>
      </c>
      <c r="G1403" s="59" t="s">
        <v>2296</v>
      </c>
      <c r="H1403" s="210"/>
      <c r="I140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04" spans="1:9" ht="15.75" hidden="1" x14ac:dyDescent="0.25">
      <c r="A1404" s="69">
        <v>42687</v>
      </c>
      <c r="B1404" s="59" t="s">
        <v>4017</v>
      </c>
      <c r="C1404" s="59"/>
      <c r="D1404" s="59">
        <v>1300</v>
      </c>
      <c r="E1404" s="68"/>
      <c r="F1404" s="68" t="s">
        <v>2</v>
      </c>
      <c r="G1404" s="59" t="s">
        <v>2339</v>
      </c>
      <c r="H1404" s="210"/>
      <c r="I140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05" spans="1:9" ht="15.75" hidden="1" x14ac:dyDescent="0.25">
      <c r="A1405" s="69">
        <v>42711</v>
      </c>
      <c r="B1405" s="59" t="s">
        <v>4013</v>
      </c>
      <c r="C1405" s="59"/>
      <c r="D1405" s="59">
        <v>3775</v>
      </c>
      <c r="E1405" s="68"/>
      <c r="F1405" s="68" t="str">
        <f>"Прео"</f>
        <v>Прео</v>
      </c>
      <c r="G1405" s="59" t="s">
        <v>2568</v>
      </c>
      <c r="H1405" s="210"/>
      <c r="I140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06" spans="1:9" ht="15.75" hidden="1" x14ac:dyDescent="0.25">
      <c r="A1406" s="293">
        <v>42744</v>
      </c>
      <c r="B1406" s="294" t="s">
        <v>4019</v>
      </c>
      <c r="C1406" s="294"/>
      <c r="D1406" s="294">
        <v>1500</v>
      </c>
      <c r="E1406" s="295">
        <v>1</v>
      </c>
      <c r="F1406" s="295" t="s">
        <v>6</v>
      </c>
      <c r="G1406" s="294" t="s">
        <v>2966</v>
      </c>
      <c r="H1406" s="294"/>
      <c r="I1406" s="294" t="s">
        <v>6</v>
      </c>
    </row>
    <row r="1407" spans="1:9" ht="15.75" hidden="1" x14ac:dyDescent="0.25">
      <c r="A1407" s="69">
        <v>42684</v>
      </c>
      <c r="B1407" s="59" t="s">
        <v>4020</v>
      </c>
      <c r="C1407" s="59"/>
      <c r="D1407" s="59">
        <v>30000</v>
      </c>
      <c r="E1407" s="68"/>
      <c r="F1407" s="68" t="s">
        <v>2</v>
      </c>
      <c r="G1407" s="59"/>
      <c r="H1407" s="210"/>
      <c r="I140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08" spans="1:9" ht="15.75" hidden="1" x14ac:dyDescent="0.25">
      <c r="A1408" s="154">
        <v>42711</v>
      </c>
      <c r="B1408" s="59" t="s">
        <v>4013</v>
      </c>
      <c r="C1408" s="155"/>
      <c r="D1408" s="155">
        <v>3900</v>
      </c>
      <c r="E1408" s="156"/>
      <c r="F1408" s="156" t="str">
        <f>"Прео"</f>
        <v>Прео</v>
      </c>
      <c r="G1408" s="155" t="s">
        <v>2015</v>
      </c>
      <c r="H1408" s="210"/>
      <c r="I140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09" spans="1:9" ht="15.75" hidden="1" x14ac:dyDescent="0.25">
      <c r="A1409" s="297">
        <v>42744</v>
      </c>
      <c r="B1409" s="296" t="s">
        <v>4023</v>
      </c>
      <c r="C1409" s="296"/>
      <c r="D1409" s="296">
        <v>5000</v>
      </c>
      <c r="E1409" s="298">
        <v>1</v>
      </c>
      <c r="F1409" s="298" t="s">
        <v>6</v>
      </c>
      <c r="G1409" s="296" t="s">
        <v>611</v>
      </c>
      <c r="H1409" s="296"/>
      <c r="I1409" s="296" t="s">
        <v>6</v>
      </c>
    </row>
    <row r="1410" spans="1:9" ht="15.75" hidden="1" x14ac:dyDescent="0.25">
      <c r="A1410" s="293">
        <v>42733</v>
      </c>
      <c r="B1410" s="294" t="s">
        <v>4012</v>
      </c>
      <c r="C1410" s="294"/>
      <c r="D1410" s="294">
        <v>1450</v>
      </c>
      <c r="E1410" s="295"/>
      <c r="F1410" s="295" t="s">
        <v>6</v>
      </c>
      <c r="G1410" s="294" t="s">
        <v>2805</v>
      </c>
      <c r="H1410" s="294"/>
      <c r="I1410" s="294" t="s">
        <v>6</v>
      </c>
    </row>
    <row r="1411" spans="1:9" ht="15.75" hidden="1" x14ac:dyDescent="0.25">
      <c r="A1411" s="69">
        <v>42683</v>
      </c>
      <c r="B1411" s="59" t="s">
        <v>4024</v>
      </c>
      <c r="C1411" s="59"/>
      <c r="D1411" s="59">
        <v>10210</v>
      </c>
      <c r="E1411" s="68"/>
      <c r="F1411" s="68" t="s">
        <v>2</v>
      </c>
      <c r="G1411" s="59"/>
      <c r="H1411" s="210"/>
      <c r="I141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12" spans="1:9" ht="15.75" hidden="1" x14ac:dyDescent="0.25">
      <c r="A1412" s="69">
        <v>42708</v>
      </c>
      <c r="B1412" s="59" t="s">
        <v>4012</v>
      </c>
      <c r="C1412" s="59"/>
      <c r="D1412" s="59">
        <v>3500</v>
      </c>
      <c r="E1412" s="68"/>
      <c r="F1412" s="68" t="str">
        <f t="shared" ref="F1412:F1417" si="43">"Прео"</f>
        <v>Прео</v>
      </c>
      <c r="G1412" s="59" t="s">
        <v>2569</v>
      </c>
      <c r="H1412" s="210"/>
      <c r="I141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13" spans="1:9" ht="15.75" hidden="1" x14ac:dyDescent="0.25">
      <c r="A1413" s="69">
        <v>42704</v>
      </c>
      <c r="B1413" s="59" t="s">
        <v>4013</v>
      </c>
      <c r="C1413" s="59"/>
      <c r="D1413" s="59">
        <v>3900</v>
      </c>
      <c r="E1413" s="68"/>
      <c r="F1413" s="68" t="str">
        <f t="shared" si="43"/>
        <v>Прео</v>
      </c>
      <c r="G1413" s="59" t="s">
        <v>2570</v>
      </c>
      <c r="H1413" s="210"/>
      <c r="I141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14" spans="1:9" ht="15.75" hidden="1" x14ac:dyDescent="0.25">
      <c r="A1414" s="69">
        <v>42704</v>
      </c>
      <c r="B1414" s="59" t="s">
        <v>4013</v>
      </c>
      <c r="C1414" s="59"/>
      <c r="D1414" s="59">
        <v>4000</v>
      </c>
      <c r="E1414" s="68"/>
      <c r="F1414" s="68" t="str">
        <f t="shared" si="43"/>
        <v>Прео</v>
      </c>
      <c r="G1414" s="59" t="s">
        <v>2571</v>
      </c>
      <c r="H1414" s="210"/>
      <c r="I141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15" spans="1:9" ht="15.75" hidden="1" x14ac:dyDescent="0.25">
      <c r="A1415" s="69">
        <v>42704</v>
      </c>
      <c r="B1415" s="59" t="s">
        <v>4013</v>
      </c>
      <c r="C1415" s="59"/>
      <c r="D1415" s="59">
        <v>3625</v>
      </c>
      <c r="E1415" s="68"/>
      <c r="F1415" s="68" t="str">
        <f t="shared" si="43"/>
        <v>Прео</v>
      </c>
      <c r="G1415" s="59" t="s">
        <v>2572</v>
      </c>
      <c r="H1415" s="210"/>
      <c r="I141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16" spans="1:9" ht="15.75" hidden="1" x14ac:dyDescent="0.25">
      <c r="A1416" s="69">
        <v>42704</v>
      </c>
      <c r="B1416" s="59" t="s">
        <v>4013</v>
      </c>
      <c r="C1416" s="59"/>
      <c r="D1416" s="59">
        <v>3625</v>
      </c>
      <c r="E1416" s="68"/>
      <c r="F1416" s="68" t="str">
        <f t="shared" si="43"/>
        <v>Прео</v>
      </c>
      <c r="G1416" s="59" t="s">
        <v>2573</v>
      </c>
      <c r="H1416" s="210"/>
      <c r="I141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17" spans="1:9" ht="15.75" hidden="1" x14ac:dyDescent="0.25">
      <c r="A1417" s="69">
        <v>42704</v>
      </c>
      <c r="B1417" s="59" t="s">
        <v>4013</v>
      </c>
      <c r="C1417" s="59"/>
      <c r="D1417" s="59">
        <v>4000</v>
      </c>
      <c r="E1417" s="68"/>
      <c r="F1417" s="68" t="str">
        <f t="shared" si="43"/>
        <v>Прео</v>
      </c>
      <c r="G1417" s="59" t="s">
        <v>2574</v>
      </c>
      <c r="H1417" s="210"/>
      <c r="I141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18" spans="1:9" ht="15.75" hidden="1" x14ac:dyDescent="0.25">
      <c r="A1418" s="69">
        <v>42682</v>
      </c>
      <c r="B1418" s="59" t="s">
        <v>4014</v>
      </c>
      <c r="C1418" s="59"/>
      <c r="D1418" s="59">
        <v>4584</v>
      </c>
      <c r="E1418" s="68"/>
      <c r="F1418" s="68" t="s">
        <v>2</v>
      </c>
      <c r="G1418" s="59"/>
      <c r="H1418" s="210"/>
      <c r="I141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19" spans="1:9" ht="15.75" hidden="1" x14ac:dyDescent="0.25">
      <c r="A1419" s="69">
        <v>42682</v>
      </c>
      <c r="B1419" s="59" t="s">
        <v>4012</v>
      </c>
      <c r="C1419" s="59"/>
      <c r="D1419" s="59">
        <v>1750</v>
      </c>
      <c r="E1419" s="68"/>
      <c r="F1419" s="68" t="s">
        <v>2</v>
      </c>
      <c r="G1419" s="59" t="s">
        <v>2294</v>
      </c>
      <c r="H1419" s="210"/>
      <c r="I141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20" spans="1:9" ht="15.75" hidden="1" x14ac:dyDescent="0.25">
      <c r="A1420" s="69">
        <v>42682</v>
      </c>
      <c r="B1420" s="59" t="s">
        <v>4017</v>
      </c>
      <c r="C1420" s="59"/>
      <c r="D1420" s="59">
        <v>1300</v>
      </c>
      <c r="E1420" s="68"/>
      <c r="F1420" s="68" t="s">
        <v>2</v>
      </c>
      <c r="G1420" s="59" t="s">
        <v>2293</v>
      </c>
      <c r="H1420" s="210"/>
      <c r="I142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21" spans="1:9" ht="15.75" hidden="1" x14ac:dyDescent="0.25">
      <c r="A1421" s="297">
        <v>42733</v>
      </c>
      <c r="B1421" s="296" t="s">
        <v>4012</v>
      </c>
      <c r="C1421" s="296"/>
      <c r="D1421" s="296">
        <v>1200</v>
      </c>
      <c r="E1421" s="298"/>
      <c r="F1421" s="298" t="s">
        <v>6</v>
      </c>
      <c r="G1421" s="296" t="s">
        <v>2806</v>
      </c>
      <c r="H1421" s="312"/>
      <c r="I1421" s="296" t="s">
        <v>6</v>
      </c>
    </row>
    <row r="1422" spans="1:9" ht="15.75" hidden="1" x14ac:dyDescent="0.25">
      <c r="A1422" s="293">
        <v>42733</v>
      </c>
      <c r="B1422" s="294" t="s">
        <v>4012</v>
      </c>
      <c r="C1422" s="294"/>
      <c r="D1422" s="294">
        <v>4150</v>
      </c>
      <c r="E1422" s="295"/>
      <c r="F1422" s="295" t="s">
        <v>6</v>
      </c>
      <c r="G1422" s="294" t="s">
        <v>2807</v>
      </c>
      <c r="H1422" s="313"/>
      <c r="I1422" s="294" t="s">
        <v>6</v>
      </c>
    </row>
    <row r="1423" spans="1:9" ht="15.75" hidden="1" x14ac:dyDescent="0.25">
      <c r="A1423" s="297">
        <v>42733</v>
      </c>
      <c r="B1423" s="296" t="s">
        <v>4017</v>
      </c>
      <c r="C1423" s="296"/>
      <c r="D1423" s="296">
        <v>1600</v>
      </c>
      <c r="E1423" s="298"/>
      <c r="F1423" s="298" t="s">
        <v>6</v>
      </c>
      <c r="G1423" s="296" t="s">
        <v>2808</v>
      </c>
      <c r="H1423" s="312"/>
      <c r="I1423" s="296" t="s">
        <v>6</v>
      </c>
    </row>
    <row r="1424" spans="1:9" ht="15.75" hidden="1" x14ac:dyDescent="0.25">
      <c r="A1424" s="293">
        <v>42733</v>
      </c>
      <c r="B1424" s="294" t="s">
        <v>4019</v>
      </c>
      <c r="C1424" s="294"/>
      <c r="D1424" s="294">
        <v>2500</v>
      </c>
      <c r="E1424" s="295"/>
      <c r="F1424" s="295" t="s">
        <v>6</v>
      </c>
      <c r="G1424" s="294" t="s">
        <v>611</v>
      </c>
      <c r="H1424" s="313"/>
      <c r="I1424" s="294" t="s">
        <v>6</v>
      </c>
    </row>
    <row r="1425" spans="1:9" ht="15.75" hidden="1" x14ac:dyDescent="0.25">
      <c r="A1425" s="297">
        <v>42733</v>
      </c>
      <c r="B1425" s="296" t="s">
        <v>4023</v>
      </c>
      <c r="C1425" s="296"/>
      <c r="D1425" s="296">
        <v>15000</v>
      </c>
      <c r="E1425" s="298"/>
      <c r="F1425" s="298" t="s">
        <v>6</v>
      </c>
      <c r="G1425" s="296" t="s">
        <v>611</v>
      </c>
      <c r="H1425" s="312"/>
      <c r="I1425" s="296" t="s">
        <v>6</v>
      </c>
    </row>
    <row r="1426" spans="1:9" ht="15.75" hidden="1" x14ac:dyDescent="0.25">
      <c r="A1426" s="69">
        <v>42681</v>
      </c>
      <c r="B1426" s="59" t="s">
        <v>4017</v>
      </c>
      <c r="C1426" s="59"/>
      <c r="D1426" s="59">
        <v>2000</v>
      </c>
      <c r="E1426" s="68"/>
      <c r="F1426" s="68" t="s">
        <v>2</v>
      </c>
      <c r="G1426" s="59" t="s">
        <v>2080</v>
      </c>
      <c r="H1426" s="210"/>
      <c r="I142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27" spans="1:9" ht="15.75" hidden="1" x14ac:dyDescent="0.25">
      <c r="A1427" s="69">
        <v>42679</v>
      </c>
      <c r="B1427" s="59" t="s">
        <v>4013</v>
      </c>
      <c r="C1427" s="59"/>
      <c r="D1427" s="59">
        <v>20000</v>
      </c>
      <c r="E1427" s="68"/>
      <c r="F1427" s="68" t="s">
        <v>2</v>
      </c>
      <c r="G1427" s="59"/>
      <c r="H1427" s="210"/>
      <c r="I142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28" spans="1:9" ht="15.75" hidden="1" x14ac:dyDescent="0.25">
      <c r="A1428" s="69">
        <v>42679</v>
      </c>
      <c r="B1428" s="59" t="s">
        <v>4013</v>
      </c>
      <c r="C1428" s="59"/>
      <c r="D1428" s="59">
        <v>40863</v>
      </c>
      <c r="E1428" s="68"/>
      <c r="F1428" s="68" t="s">
        <v>2</v>
      </c>
      <c r="G1428" s="59" t="s">
        <v>2290</v>
      </c>
      <c r="H1428" s="210"/>
      <c r="I142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29" spans="1:9" ht="15.75" hidden="1" x14ac:dyDescent="0.25">
      <c r="A1429" s="69">
        <v>42701</v>
      </c>
      <c r="B1429" s="59" t="s">
        <v>4012</v>
      </c>
      <c r="C1429" s="59"/>
      <c r="D1429" s="59">
        <v>3500</v>
      </c>
      <c r="E1429" s="68"/>
      <c r="F1429" s="68" t="str">
        <f>"Прео"</f>
        <v>Прео</v>
      </c>
      <c r="G1429" s="59" t="s">
        <v>2575</v>
      </c>
      <c r="H1429" s="210"/>
      <c r="I142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30" spans="1:9" ht="15.75" hidden="1" x14ac:dyDescent="0.25">
      <c r="A1430" s="69">
        <v>42694</v>
      </c>
      <c r="B1430" s="59" t="s">
        <v>4012</v>
      </c>
      <c r="C1430" s="59"/>
      <c r="D1430" s="59">
        <v>3500</v>
      </c>
      <c r="E1430" s="68"/>
      <c r="F1430" s="68" t="str">
        <f>"Прео"</f>
        <v>Прео</v>
      </c>
      <c r="G1430" s="59" t="s">
        <v>2575</v>
      </c>
      <c r="H1430" s="210"/>
      <c r="I143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31" spans="1:9" ht="15.75" hidden="1" x14ac:dyDescent="0.25">
      <c r="A1431" s="69">
        <v>42692</v>
      </c>
      <c r="B1431" s="59" t="s">
        <v>4013</v>
      </c>
      <c r="C1431" s="59"/>
      <c r="D1431" s="59">
        <v>1000</v>
      </c>
      <c r="E1431" s="68"/>
      <c r="F1431" s="68" t="str">
        <f>"Прео"</f>
        <v>Прео</v>
      </c>
      <c r="G1431" s="59" t="s">
        <v>2576</v>
      </c>
      <c r="H1431" s="210"/>
      <c r="I143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32" spans="1:9" ht="15.75" hidden="1" x14ac:dyDescent="0.25">
      <c r="A1432" s="293">
        <v>42733</v>
      </c>
      <c r="B1432" s="294" t="s">
        <v>4012</v>
      </c>
      <c r="C1432" s="294"/>
      <c r="D1432" s="294">
        <v>5000</v>
      </c>
      <c r="E1432" s="295"/>
      <c r="F1432" s="295" t="s">
        <v>6</v>
      </c>
      <c r="G1432" s="294" t="s">
        <v>611</v>
      </c>
      <c r="H1432" s="313"/>
      <c r="I1432" s="294" t="s">
        <v>6</v>
      </c>
    </row>
    <row r="1433" spans="1:9" ht="15.75" hidden="1" x14ac:dyDescent="0.25">
      <c r="A1433" s="297">
        <v>42733</v>
      </c>
      <c r="B1433" s="296" t="s">
        <v>4021</v>
      </c>
      <c r="C1433" s="296"/>
      <c r="D1433" s="296">
        <v>3500</v>
      </c>
      <c r="E1433" s="298"/>
      <c r="F1433" s="298" t="s">
        <v>6</v>
      </c>
      <c r="G1433" s="296" t="s">
        <v>2809</v>
      </c>
      <c r="H1433" s="312"/>
      <c r="I1433" s="296" t="s">
        <v>6</v>
      </c>
    </row>
    <row r="1434" spans="1:9" ht="15.75" hidden="1" x14ac:dyDescent="0.25">
      <c r="A1434" s="293">
        <v>42727</v>
      </c>
      <c r="B1434" s="294" t="s">
        <v>4019</v>
      </c>
      <c r="C1434" s="294"/>
      <c r="D1434" s="294">
        <v>5000</v>
      </c>
      <c r="E1434" s="295">
        <v>12</v>
      </c>
      <c r="F1434" s="295" t="s">
        <v>6</v>
      </c>
      <c r="G1434" s="294" t="s">
        <v>1529</v>
      </c>
      <c r="H1434" s="294"/>
      <c r="I1434" s="294" t="s">
        <v>6</v>
      </c>
    </row>
    <row r="1435" spans="1:9" ht="15.75" hidden="1" x14ac:dyDescent="0.25">
      <c r="A1435" s="297">
        <v>42727</v>
      </c>
      <c r="B1435" s="296" t="s">
        <v>4019</v>
      </c>
      <c r="C1435" s="296"/>
      <c r="D1435" s="296">
        <v>1500</v>
      </c>
      <c r="E1435" s="298"/>
      <c r="F1435" s="298" t="s">
        <v>6</v>
      </c>
      <c r="G1435" s="296" t="s">
        <v>2102</v>
      </c>
      <c r="H1435" s="312"/>
      <c r="I1435" s="296" t="s">
        <v>6</v>
      </c>
    </row>
    <row r="1436" spans="1:9" ht="15.75" hidden="1" x14ac:dyDescent="0.25">
      <c r="A1436" s="293">
        <v>42727</v>
      </c>
      <c r="B1436" s="294" t="s">
        <v>4019</v>
      </c>
      <c r="C1436" s="294"/>
      <c r="D1436" s="294">
        <v>5000</v>
      </c>
      <c r="E1436" s="295"/>
      <c r="F1436" s="295" t="s">
        <v>6</v>
      </c>
      <c r="G1436" s="294" t="s">
        <v>1529</v>
      </c>
      <c r="H1436" s="313"/>
      <c r="I1436" s="294" t="s">
        <v>6</v>
      </c>
    </row>
    <row r="1437" spans="1:9" ht="15.75" hidden="1" x14ac:dyDescent="0.25">
      <c r="A1437" s="297">
        <v>42727</v>
      </c>
      <c r="B1437" s="296" t="s">
        <v>4023</v>
      </c>
      <c r="C1437" s="296"/>
      <c r="D1437" s="296">
        <v>20000</v>
      </c>
      <c r="E1437" s="298"/>
      <c r="F1437" s="298" t="s">
        <v>6</v>
      </c>
      <c r="G1437" s="296" t="s">
        <v>1529</v>
      </c>
      <c r="H1437" s="312"/>
      <c r="I1437" s="296" t="s">
        <v>6</v>
      </c>
    </row>
    <row r="1438" spans="1:9" ht="15.75" hidden="1" x14ac:dyDescent="0.25">
      <c r="A1438" s="69">
        <v>42676</v>
      </c>
      <c r="B1438" s="59" t="s">
        <v>4017</v>
      </c>
      <c r="C1438" s="59"/>
      <c r="D1438" s="59">
        <v>4125</v>
      </c>
      <c r="E1438" s="68"/>
      <c r="F1438" s="68" t="s">
        <v>2</v>
      </c>
      <c r="G1438" s="59" t="s">
        <v>2336</v>
      </c>
      <c r="H1438" s="210"/>
      <c r="I143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39" spans="1:9" ht="15.75" hidden="1" x14ac:dyDescent="0.25">
      <c r="A1439" s="69">
        <v>42692</v>
      </c>
      <c r="B1439" s="59" t="s">
        <v>4013</v>
      </c>
      <c r="C1439" s="59"/>
      <c r="D1439" s="59">
        <v>3350</v>
      </c>
      <c r="E1439" s="68"/>
      <c r="F1439" s="68" t="str">
        <f>"Прео"</f>
        <v>Прео</v>
      </c>
      <c r="G1439" s="59" t="s">
        <v>2188</v>
      </c>
      <c r="H1439" s="210"/>
      <c r="I143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40" spans="1:9" ht="15.75" hidden="1" x14ac:dyDescent="0.25">
      <c r="A1440" s="69">
        <v>42692</v>
      </c>
      <c r="B1440" s="59" t="s">
        <v>4013</v>
      </c>
      <c r="C1440" s="59"/>
      <c r="D1440" s="59">
        <v>2375</v>
      </c>
      <c r="E1440" s="68"/>
      <c r="F1440" s="68" t="str">
        <f>"Прео"</f>
        <v>Прео</v>
      </c>
      <c r="G1440" s="59" t="s">
        <v>2577</v>
      </c>
      <c r="H1440" s="210"/>
      <c r="I144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41" spans="1:9" ht="15.75" hidden="1" x14ac:dyDescent="0.25">
      <c r="A1441" s="293">
        <v>42727</v>
      </c>
      <c r="B1441" s="294" t="s">
        <v>4012</v>
      </c>
      <c r="C1441" s="294"/>
      <c r="D1441" s="294">
        <v>10000</v>
      </c>
      <c r="E1441" s="295"/>
      <c r="F1441" s="295" t="s">
        <v>6</v>
      </c>
      <c r="G1441" s="294" t="s">
        <v>1529</v>
      </c>
      <c r="H1441" s="313"/>
      <c r="I1441" s="294" t="s">
        <v>6</v>
      </c>
    </row>
    <row r="1442" spans="1:9" ht="15.75" hidden="1" x14ac:dyDescent="0.25">
      <c r="A1442" s="297">
        <v>42726</v>
      </c>
      <c r="B1442" s="296" t="s">
        <v>4019</v>
      </c>
      <c r="C1442" s="296"/>
      <c r="D1442" s="296">
        <v>1500</v>
      </c>
      <c r="E1442" s="298"/>
      <c r="F1442" s="298" t="s">
        <v>6</v>
      </c>
      <c r="G1442" s="296" t="s">
        <v>2810</v>
      </c>
      <c r="H1442" s="312"/>
      <c r="I1442" s="296" t="s">
        <v>6</v>
      </c>
    </row>
    <row r="1443" spans="1:9" ht="15.75" hidden="1" x14ac:dyDescent="0.25">
      <c r="A1443" s="293">
        <v>42720</v>
      </c>
      <c r="B1443" s="294" t="s">
        <v>4019</v>
      </c>
      <c r="C1443" s="294"/>
      <c r="D1443" s="294">
        <v>2800</v>
      </c>
      <c r="E1443" s="295"/>
      <c r="F1443" s="295" t="s">
        <v>6</v>
      </c>
      <c r="G1443" s="294" t="s">
        <v>2811</v>
      </c>
      <c r="H1443" s="313"/>
      <c r="I1443" s="294" t="s">
        <v>6</v>
      </c>
    </row>
    <row r="1444" spans="1:9" ht="15.75" hidden="1" x14ac:dyDescent="0.25">
      <c r="A1444" s="297">
        <v>42720</v>
      </c>
      <c r="B1444" s="296" t="s">
        <v>4019</v>
      </c>
      <c r="C1444" s="296"/>
      <c r="D1444" s="296">
        <v>2800</v>
      </c>
      <c r="E1444" s="298"/>
      <c r="F1444" s="298" t="s">
        <v>6</v>
      </c>
      <c r="G1444" s="296" t="s">
        <v>1941</v>
      </c>
      <c r="H1444" s="312"/>
      <c r="I1444" s="296" t="s">
        <v>6</v>
      </c>
    </row>
    <row r="1445" spans="1:9" ht="15.75" hidden="1" x14ac:dyDescent="0.25">
      <c r="A1445" s="69">
        <v>42675</v>
      </c>
      <c r="B1445" s="59" t="s">
        <v>4017</v>
      </c>
      <c r="C1445" s="59"/>
      <c r="D1445" s="59">
        <v>1300</v>
      </c>
      <c r="E1445" s="68"/>
      <c r="F1445" s="68" t="s">
        <v>2</v>
      </c>
      <c r="G1445" s="59" t="s">
        <v>2341</v>
      </c>
      <c r="H1445" s="210"/>
      <c r="I144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46" spans="1:9" ht="15.75" hidden="1" x14ac:dyDescent="0.25">
      <c r="A1446" s="293">
        <v>42720</v>
      </c>
      <c r="B1446" s="294" t="s">
        <v>4019</v>
      </c>
      <c r="C1446" s="294"/>
      <c r="D1446" s="294">
        <v>1500</v>
      </c>
      <c r="E1446" s="295"/>
      <c r="F1446" s="295" t="s">
        <v>6</v>
      </c>
      <c r="G1446" s="294" t="s">
        <v>2273</v>
      </c>
      <c r="H1446" s="313"/>
      <c r="I1446" s="294" t="s">
        <v>6</v>
      </c>
    </row>
    <row r="1447" spans="1:9" ht="15.75" hidden="1" x14ac:dyDescent="0.25">
      <c r="A1447" s="297">
        <v>42720</v>
      </c>
      <c r="B1447" s="296" t="s">
        <v>4019</v>
      </c>
      <c r="C1447" s="296"/>
      <c r="D1447" s="296">
        <v>1500</v>
      </c>
      <c r="E1447" s="298"/>
      <c r="F1447" s="298" t="s">
        <v>6</v>
      </c>
      <c r="G1447" s="296" t="s">
        <v>2811</v>
      </c>
      <c r="H1447" s="296"/>
      <c r="I1447" s="296" t="s">
        <v>6</v>
      </c>
    </row>
    <row r="1448" spans="1:9" ht="15.75" hidden="1" x14ac:dyDescent="0.25">
      <c r="A1448" s="69">
        <v>42674</v>
      </c>
      <c r="B1448" s="59" t="s">
        <v>4017</v>
      </c>
      <c r="C1448" s="145"/>
      <c r="D1448" s="59">
        <v>12500</v>
      </c>
      <c r="E1448" s="68"/>
      <c r="F1448" s="68" t="s">
        <v>2</v>
      </c>
      <c r="G1448" s="59" t="s">
        <v>2241</v>
      </c>
      <c r="H1448" s="210"/>
      <c r="I144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49" spans="1:9" ht="15.75" hidden="1" x14ac:dyDescent="0.25">
      <c r="A1449" s="69">
        <v>42674</v>
      </c>
      <c r="B1449" s="59" t="s">
        <v>4028</v>
      </c>
      <c r="C1449" s="59"/>
      <c r="D1449" s="59">
        <v>80000</v>
      </c>
      <c r="E1449" s="68"/>
      <c r="F1449" s="68" t="s">
        <v>2</v>
      </c>
      <c r="G1449" s="59"/>
      <c r="H1449" s="210"/>
      <c r="I144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450" spans="1:9" ht="15.75" hidden="1" x14ac:dyDescent="0.25">
      <c r="A1450" s="144">
        <v>42674</v>
      </c>
      <c r="B1450" s="59" t="s">
        <v>4018</v>
      </c>
      <c r="C1450" s="59"/>
      <c r="D1450" s="145">
        <v>100000</v>
      </c>
      <c r="E1450" s="68"/>
      <c r="F1450" s="146" t="s">
        <v>2</v>
      </c>
      <c r="G1450" s="145"/>
      <c r="H1450" s="210"/>
      <c r="I145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451" spans="1:9" ht="15.75" hidden="1" x14ac:dyDescent="0.25">
      <c r="A1451" s="69">
        <v>42672</v>
      </c>
      <c r="B1451" s="59" t="s">
        <v>4015</v>
      </c>
      <c r="C1451" s="145"/>
      <c r="D1451" s="59">
        <v>7000</v>
      </c>
      <c r="E1451" s="68"/>
      <c r="F1451" s="68" t="s">
        <v>2</v>
      </c>
      <c r="G1451" s="59" t="s">
        <v>2234</v>
      </c>
      <c r="H1451" s="210"/>
      <c r="I145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52" spans="1:9" ht="15.75" hidden="1" x14ac:dyDescent="0.25">
      <c r="A1452" s="69">
        <v>42672</v>
      </c>
      <c r="B1452" s="59" t="s">
        <v>4015</v>
      </c>
      <c r="C1452" s="145"/>
      <c r="D1452" s="59">
        <v>7000</v>
      </c>
      <c r="E1452" s="68"/>
      <c r="F1452" s="68" t="s">
        <v>2</v>
      </c>
      <c r="G1452" s="59" t="s">
        <v>2236</v>
      </c>
      <c r="H1452" s="210"/>
      <c r="I145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53" spans="1:9" ht="15.75" hidden="1" x14ac:dyDescent="0.25">
      <c r="A1453" s="293">
        <v>42720</v>
      </c>
      <c r="B1453" s="294" t="s">
        <v>4019</v>
      </c>
      <c r="C1453" s="294"/>
      <c r="D1453" s="294">
        <v>2800</v>
      </c>
      <c r="E1453" s="295"/>
      <c r="F1453" s="295" t="s">
        <v>6</v>
      </c>
      <c r="G1453" s="294" t="s">
        <v>1722</v>
      </c>
      <c r="H1453" s="294"/>
      <c r="I1453" s="294" t="s">
        <v>6</v>
      </c>
    </row>
    <row r="1454" spans="1:9" ht="15.75" hidden="1" x14ac:dyDescent="0.25">
      <c r="A1454" s="297">
        <v>42719</v>
      </c>
      <c r="B1454" s="296" t="s">
        <v>4027</v>
      </c>
      <c r="C1454" s="296"/>
      <c r="D1454" s="296">
        <v>10000</v>
      </c>
      <c r="E1454" s="298"/>
      <c r="F1454" s="298" t="s">
        <v>6</v>
      </c>
      <c r="G1454" s="296" t="s">
        <v>611</v>
      </c>
      <c r="H1454" s="296"/>
      <c r="I1454" s="296" t="s">
        <v>6</v>
      </c>
    </row>
    <row r="1455" spans="1:9" ht="15.75" hidden="1" x14ac:dyDescent="0.25">
      <c r="A1455" s="293">
        <v>42719</v>
      </c>
      <c r="B1455" s="294" t="s">
        <v>4023</v>
      </c>
      <c r="C1455" s="294"/>
      <c r="D1455" s="294">
        <v>3500</v>
      </c>
      <c r="E1455" s="295"/>
      <c r="F1455" s="295" t="s">
        <v>6</v>
      </c>
      <c r="G1455" s="294" t="s">
        <v>2644</v>
      </c>
      <c r="H1455" s="294"/>
      <c r="I1455" s="294" t="s">
        <v>6</v>
      </c>
    </row>
    <row r="1456" spans="1:9" ht="15.75" hidden="1" x14ac:dyDescent="0.25">
      <c r="A1456" s="297">
        <v>42714</v>
      </c>
      <c r="B1456" s="296" t="s">
        <v>4019</v>
      </c>
      <c r="C1456" s="296"/>
      <c r="D1456" s="296">
        <v>5000</v>
      </c>
      <c r="E1456" s="298"/>
      <c r="F1456" s="298" t="s">
        <v>6</v>
      </c>
      <c r="G1456" s="296" t="s">
        <v>611</v>
      </c>
      <c r="H1456" s="296"/>
      <c r="I1456" s="296" t="s">
        <v>6</v>
      </c>
    </row>
    <row r="1457" spans="1:9" ht="15.75" hidden="1" x14ac:dyDescent="0.25">
      <c r="A1457" s="144">
        <v>42668</v>
      </c>
      <c r="B1457" s="59" t="s">
        <v>4020</v>
      </c>
      <c r="C1457" s="145"/>
      <c r="D1457" s="145">
        <v>20000</v>
      </c>
      <c r="E1457" s="68"/>
      <c r="F1457" s="146" t="s">
        <v>2</v>
      </c>
      <c r="G1457" s="145"/>
      <c r="H1457" s="210"/>
      <c r="I145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58" spans="1:9" ht="15.75" hidden="1" x14ac:dyDescent="0.25">
      <c r="A1458" s="293">
        <v>42714</v>
      </c>
      <c r="B1458" s="294" t="s">
        <v>4023</v>
      </c>
      <c r="C1458" s="294"/>
      <c r="D1458" s="294">
        <v>20000</v>
      </c>
      <c r="E1458" s="295"/>
      <c r="F1458" s="295" t="s">
        <v>6</v>
      </c>
      <c r="G1458" s="294" t="s">
        <v>611</v>
      </c>
      <c r="H1458" s="294"/>
      <c r="I1458" s="294" t="s">
        <v>6</v>
      </c>
    </row>
    <row r="1459" spans="1:9" ht="15.75" hidden="1" x14ac:dyDescent="0.25">
      <c r="A1459" s="297">
        <v>42713</v>
      </c>
      <c r="B1459" s="296" t="s">
        <v>4021</v>
      </c>
      <c r="C1459" s="296"/>
      <c r="D1459" s="296">
        <v>3500</v>
      </c>
      <c r="E1459" s="298"/>
      <c r="F1459" s="298" t="s">
        <v>6</v>
      </c>
      <c r="G1459" s="296" t="s">
        <v>2277</v>
      </c>
      <c r="H1459" s="296"/>
      <c r="I1459" s="296" t="s">
        <v>6</v>
      </c>
    </row>
    <row r="1460" spans="1:9" ht="15.75" hidden="1" x14ac:dyDescent="0.25">
      <c r="A1460" s="293">
        <v>42712</v>
      </c>
      <c r="B1460" s="294" t="s">
        <v>4027</v>
      </c>
      <c r="C1460" s="294"/>
      <c r="D1460" s="294">
        <v>500</v>
      </c>
      <c r="E1460" s="295"/>
      <c r="F1460" s="295" t="s">
        <v>6</v>
      </c>
      <c r="G1460" s="294" t="s">
        <v>2645</v>
      </c>
      <c r="H1460" s="294"/>
      <c r="I1460" s="294" t="s">
        <v>6</v>
      </c>
    </row>
    <row r="1461" spans="1:9" ht="15.75" hidden="1" x14ac:dyDescent="0.25">
      <c r="A1461" s="297">
        <v>42711</v>
      </c>
      <c r="B1461" s="296" t="s">
        <v>4019</v>
      </c>
      <c r="C1461" s="296"/>
      <c r="D1461" s="296">
        <v>1500</v>
      </c>
      <c r="E1461" s="298"/>
      <c r="F1461" s="298" t="s">
        <v>6</v>
      </c>
      <c r="G1461" s="296" t="s">
        <v>2646</v>
      </c>
      <c r="H1461" s="296"/>
      <c r="I1461" s="296" t="s">
        <v>6</v>
      </c>
    </row>
    <row r="1462" spans="1:9" ht="15.75" hidden="1" x14ac:dyDescent="0.25">
      <c r="A1462" s="293">
        <v>42711</v>
      </c>
      <c r="B1462" s="294" t="s">
        <v>4019</v>
      </c>
      <c r="C1462" s="294"/>
      <c r="D1462" s="294">
        <v>3500</v>
      </c>
      <c r="E1462" s="295"/>
      <c r="F1462" s="295" t="s">
        <v>6</v>
      </c>
      <c r="G1462" s="294" t="s">
        <v>2494</v>
      </c>
      <c r="H1462" s="294"/>
      <c r="I1462" s="294" t="s">
        <v>6</v>
      </c>
    </row>
    <row r="1463" spans="1:9" ht="15.75" hidden="1" x14ac:dyDescent="0.25">
      <c r="A1463" s="297">
        <v>42710</v>
      </c>
      <c r="B1463" s="296" t="s">
        <v>4027</v>
      </c>
      <c r="C1463" s="296"/>
      <c r="D1463" s="296">
        <v>4200</v>
      </c>
      <c r="E1463" s="298"/>
      <c r="F1463" s="298" t="s">
        <v>6</v>
      </c>
      <c r="G1463" s="296" t="s">
        <v>2647</v>
      </c>
      <c r="H1463" s="296"/>
      <c r="I1463" s="296" t="s">
        <v>6</v>
      </c>
    </row>
    <row r="1464" spans="1:9" ht="15.75" hidden="1" x14ac:dyDescent="0.25">
      <c r="A1464" s="293">
        <v>42710</v>
      </c>
      <c r="B1464" s="294" t="s">
        <v>4019</v>
      </c>
      <c r="C1464" s="294"/>
      <c r="D1464" s="294">
        <v>1500</v>
      </c>
      <c r="E1464" s="295"/>
      <c r="F1464" s="295" t="s">
        <v>6</v>
      </c>
      <c r="G1464" s="294" t="s">
        <v>1924</v>
      </c>
      <c r="H1464" s="294"/>
      <c r="I1464" s="294" t="s">
        <v>6</v>
      </c>
    </row>
    <row r="1465" spans="1:9" ht="15.75" hidden="1" x14ac:dyDescent="0.25">
      <c r="A1465" s="297">
        <v>42709</v>
      </c>
      <c r="B1465" s="296" t="s">
        <v>4012</v>
      </c>
      <c r="C1465" s="296"/>
      <c r="D1465" s="296">
        <v>1135</v>
      </c>
      <c r="E1465" s="298"/>
      <c r="F1465" s="298" t="s">
        <v>6</v>
      </c>
      <c r="G1465" s="296" t="s">
        <v>2493</v>
      </c>
      <c r="H1465" s="296"/>
      <c r="I1465" s="296" t="s">
        <v>6</v>
      </c>
    </row>
    <row r="1466" spans="1:9" ht="15.75" hidden="1" x14ac:dyDescent="0.25">
      <c r="A1466" s="69">
        <v>42692</v>
      </c>
      <c r="B1466" s="59" t="s">
        <v>4013</v>
      </c>
      <c r="C1466" s="59"/>
      <c r="D1466" s="59">
        <v>2000</v>
      </c>
      <c r="E1466" s="68"/>
      <c r="F1466" s="68" t="str">
        <f t="shared" ref="F1466:F1471" si="44">"Прео"</f>
        <v>Прео</v>
      </c>
      <c r="G1466" s="59" t="s">
        <v>2578</v>
      </c>
      <c r="H1466" s="210"/>
      <c r="I146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67" spans="1:9" ht="15.75" hidden="1" x14ac:dyDescent="0.25">
      <c r="A1467" s="144">
        <v>42685</v>
      </c>
      <c r="B1467" s="59" t="s">
        <v>4013</v>
      </c>
      <c r="C1467" s="145"/>
      <c r="D1467" s="145">
        <v>4000</v>
      </c>
      <c r="E1467" s="68"/>
      <c r="F1467" s="146" t="str">
        <f t="shared" si="44"/>
        <v>Прео</v>
      </c>
      <c r="G1467" s="145" t="s">
        <v>2187</v>
      </c>
      <c r="H1467" s="210"/>
      <c r="I146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68" spans="1:9" ht="15.75" hidden="1" x14ac:dyDescent="0.25">
      <c r="A1468" s="144">
        <v>42684</v>
      </c>
      <c r="B1468" s="59" t="s">
        <v>4013</v>
      </c>
      <c r="C1468" s="145"/>
      <c r="D1468" s="145">
        <v>4000</v>
      </c>
      <c r="E1468" s="68"/>
      <c r="F1468" s="146" t="str">
        <f t="shared" si="44"/>
        <v>Прео</v>
      </c>
      <c r="G1468" s="145" t="s">
        <v>2189</v>
      </c>
      <c r="H1468" s="210"/>
      <c r="I146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69" spans="1:9" ht="15.75" hidden="1" x14ac:dyDescent="0.25">
      <c r="A1469" s="144">
        <v>42683</v>
      </c>
      <c r="B1469" s="59" t="s">
        <v>4013</v>
      </c>
      <c r="C1469" s="145"/>
      <c r="D1469" s="145">
        <v>3875</v>
      </c>
      <c r="E1469" s="68"/>
      <c r="F1469" s="146" t="str">
        <f t="shared" si="44"/>
        <v>Прео</v>
      </c>
      <c r="G1469" s="145" t="s">
        <v>2422</v>
      </c>
      <c r="H1469" s="210"/>
      <c r="I146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70" spans="1:9" ht="15.75" hidden="1" x14ac:dyDescent="0.25">
      <c r="A1470" s="144">
        <v>42683</v>
      </c>
      <c r="B1470" s="59" t="s">
        <v>4013</v>
      </c>
      <c r="C1470" s="145"/>
      <c r="D1470" s="145">
        <v>4000</v>
      </c>
      <c r="E1470" s="68"/>
      <c r="F1470" s="146" t="str">
        <f t="shared" si="44"/>
        <v>Прео</v>
      </c>
      <c r="G1470" s="145" t="s">
        <v>2423</v>
      </c>
      <c r="H1470" s="210"/>
      <c r="I147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71" spans="1:9" ht="15.75" hidden="1" x14ac:dyDescent="0.25">
      <c r="A1471" s="144">
        <v>42683</v>
      </c>
      <c r="B1471" s="59" t="s">
        <v>4013</v>
      </c>
      <c r="C1471" s="145"/>
      <c r="D1471" s="145">
        <v>3900</v>
      </c>
      <c r="E1471" s="68"/>
      <c r="F1471" s="146" t="str">
        <f t="shared" si="44"/>
        <v>Прео</v>
      </c>
      <c r="G1471" s="145" t="s">
        <v>2018</v>
      </c>
      <c r="H1471" s="210"/>
      <c r="I147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72" spans="1:9" ht="15.75" hidden="1" x14ac:dyDescent="0.25">
      <c r="A1472" s="293">
        <v>42707</v>
      </c>
      <c r="B1472" s="294" t="s">
        <v>4021</v>
      </c>
      <c r="C1472" s="294"/>
      <c r="D1472" s="294">
        <v>3500</v>
      </c>
      <c r="E1472" s="295"/>
      <c r="F1472" s="295" t="s">
        <v>6</v>
      </c>
      <c r="G1472" s="294" t="s">
        <v>2277</v>
      </c>
      <c r="H1472" s="294"/>
      <c r="I1472" s="294" t="s">
        <v>6</v>
      </c>
    </row>
    <row r="1473" spans="1:9" ht="15.75" hidden="1" x14ac:dyDescent="0.25">
      <c r="A1473" s="69">
        <v>42665</v>
      </c>
      <c r="B1473" s="59" t="s">
        <v>4015</v>
      </c>
      <c r="C1473" s="145"/>
      <c r="D1473" s="59">
        <v>2020</v>
      </c>
      <c r="E1473" s="68"/>
      <c r="F1473" s="68" t="s">
        <v>2</v>
      </c>
      <c r="G1473" s="59" t="s">
        <v>2233</v>
      </c>
      <c r="H1473" s="210"/>
      <c r="I147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74" spans="1:9" ht="15.75" hidden="1" x14ac:dyDescent="0.25">
      <c r="A1474" s="144">
        <v>42665</v>
      </c>
      <c r="B1474" s="59" t="s">
        <v>4015</v>
      </c>
      <c r="C1474" s="145"/>
      <c r="D1474" s="145">
        <v>12625</v>
      </c>
      <c r="E1474" s="146"/>
      <c r="F1474" s="146" t="s">
        <v>2</v>
      </c>
      <c r="G1474" s="145" t="s">
        <v>2235</v>
      </c>
      <c r="H1474" s="210"/>
      <c r="I147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75" spans="1:9" ht="15.75" hidden="1" x14ac:dyDescent="0.25">
      <c r="A1475" s="69">
        <v>42664</v>
      </c>
      <c r="B1475" s="59" t="s">
        <v>4027</v>
      </c>
      <c r="C1475" s="145"/>
      <c r="D1475" s="59">
        <v>14976</v>
      </c>
      <c r="E1475" s="68"/>
      <c r="F1475" s="68" t="s">
        <v>2</v>
      </c>
      <c r="G1475" s="59" t="s">
        <v>2230</v>
      </c>
      <c r="H1475" s="210"/>
      <c r="I147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76" spans="1:9" ht="15.75" hidden="1" x14ac:dyDescent="0.25">
      <c r="A1476" s="297">
        <v>42706</v>
      </c>
      <c r="B1476" s="296" t="s">
        <v>4019</v>
      </c>
      <c r="C1476" s="296"/>
      <c r="D1476" s="296">
        <v>1125</v>
      </c>
      <c r="E1476" s="298"/>
      <c r="F1476" s="298" t="s">
        <v>6</v>
      </c>
      <c r="G1476" s="296" t="s">
        <v>2648</v>
      </c>
      <c r="H1476" s="296"/>
      <c r="I1476" s="296" t="s">
        <v>6</v>
      </c>
    </row>
    <row r="1477" spans="1:9" ht="15.75" hidden="1" x14ac:dyDescent="0.25">
      <c r="A1477" s="293">
        <v>42706</v>
      </c>
      <c r="B1477" s="294" t="s">
        <v>4019</v>
      </c>
      <c r="C1477" s="294"/>
      <c r="D1477" s="294">
        <v>3500</v>
      </c>
      <c r="E1477" s="295"/>
      <c r="F1477" s="295" t="s">
        <v>6</v>
      </c>
      <c r="G1477" s="294" t="s">
        <v>2649</v>
      </c>
      <c r="H1477" s="294"/>
      <c r="I1477" s="294" t="s">
        <v>6</v>
      </c>
    </row>
    <row r="1478" spans="1:9" ht="15.75" hidden="1" x14ac:dyDescent="0.25">
      <c r="A1478" s="69">
        <v>42663</v>
      </c>
      <c r="B1478" s="59" t="s">
        <v>4013</v>
      </c>
      <c r="C1478" s="145"/>
      <c r="D1478" s="59">
        <v>20000</v>
      </c>
      <c r="E1478" s="68"/>
      <c r="F1478" s="68" t="s">
        <v>2</v>
      </c>
      <c r="G1478" s="59" t="s">
        <v>664</v>
      </c>
      <c r="H1478" s="210"/>
      <c r="I147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479" spans="1:9" ht="15.75" hidden="1" x14ac:dyDescent="0.25">
      <c r="A1479" s="144">
        <v>42660</v>
      </c>
      <c r="B1479" s="59" t="s">
        <v>4017</v>
      </c>
      <c r="C1479" s="145"/>
      <c r="D1479" s="145">
        <v>12500</v>
      </c>
      <c r="E1479" s="146"/>
      <c r="F1479" s="146" t="s">
        <v>2</v>
      </c>
      <c r="G1479" s="145"/>
      <c r="H1479" s="210"/>
      <c r="I147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480" spans="1:9" ht="15.75" hidden="1" x14ac:dyDescent="0.25">
      <c r="A1480" s="69">
        <v>42660</v>
      </c>
      <c r="B1480" s="59" t="s">
        <v>4015</v>
      </c>
      <c r="C1480" s="145"/>
      <c r="D1480" s="59">
        <v>7000</v>
      </c>
      <c r="E1480" s="68"/>
      <c r="F1480" s="68" t="s">
        <v>2</v>
      </c>
      <c r="G1480" s="59" t="s">
        <v>2199</v>
      </c>
      <c r="H1480" s="210"/>
      <c r="I148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81" spans="1:9" ht="15.75" hidden="1" x14ac:dyDescent="0.25">
      <c r="A1481" s="69">
        <v>42660</v>
      </c>
      <c r="B1481" s="59" t="s">
        <v>4028</v>
      </c>
      <c r="C1481" s="145"/>
      <c r="D1481" s="59">
        <v>20000</v>
      </c>
      <c r="E1481" s="68"/>
      <c r="F1481" s="68" t="s">
        <v>2</v>
      </c>
      <c r="G1481" s="59" t="s">
        <v>2197</v>
      </c>
      <c r="H1481" s="210"/>
      <c r="I148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482" spans="1:9" ht="15.75" hidden="1" x14ac:dyDescent="0.25">
      <c r="A1482" s="297">
        <v>42706</v>
      </c>
      <c r="B1482" s="296" t="s">
        <v>4019</v>
      </c>
      <c r="C1482" s="296"/>
      <c r="D1482" s="296">
        <v>3500</v>
      </c>
      <c r="E1482" s="298"/>
      <c r="F1482" s="298" t="s">
        <v>6</v>
      </c>
      <c r="G1482" s="296" t="s">
        <v>2650</v>
      </c>
      <c r="H1482" s="296"/>
      <c r="I1482" s="296" t="s">
        <v>6</v>
      </c>
    </row>
    <row r="1483" spans="1:9" ht="15.75" hidden="1" x14ac:dyDescent="0.25">
      <c r="A1483" s="69">
        <v>42733</v>
      </c>
      <c r="B1483" s="59" t="s">
        <v>4016</v>
      </c>
      <c r="C1483" s="59"/>
      <c r="D1483" s="59">
        <v>6000</v>
      </c>
      <c r="E1483" s="68"/>
      <c r="F1483" s="68" t="s">
        <v>1341</v>
      </c>
      <c r="G1483" s="59" t="s">
        <v>3041</v>
      </c>
      <c r="H1483" s="210"/>
      <c r="I148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84" spans="1:9" ht="15.75" hidden="1" x14ac:dyDescent="0.25">
      <c r="A1484" s="69">
        <v>42728</v>
      </c>
      <c r="B1484" s="59" t="s">
        <v>4015</v>
      </c>
      <c r="C1484" s="59"/>
      <c r="D1484" s="59">
        <v>12500</v>
      </c>
      <c r="E1484" s="68"/>
      <c r="F1484" s="68" t="s">
        <v>1341</v>
      </c>
      <c r="G1484" s="59" t="s">
        <v>3042</v>
      </c>
      <c r="H1484" s="213"/>
      <c r="I148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85" spans="1:9" ht="15.75" hidden="1" x14ac:dyDescent="0.25">
      <c r="A1485" s="69">
        <v>42724</v>
      </c>
      <c r="B1485" s="59" t="s">
        <v>4015</v>
      </c>
      <c r="C1485" s="59"/>
      <c r="D1485" s="59">
        <v>1000</v>
      </c>
      <c r="E1485" s="68"/>
      <c r="F1485" s="68" t="s">
        <v>1341</v>
      </c>
      <c r="G1485" s="59" t="s">
        <v>1812</v>
      </c>
      <c r="H1485" s="213"/>
      <c r="I148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86" spans="1:9" ht="15.75" hidden="1" x14ac:dyDescent="0.25">
      <c r="A1486" s="69">
        <v>42723</v>
      </c>
      <c r="B1486" s="59" t="s">
        <v>4015</v>
      </c>
      <c r="C1486" s="59"/>
      <c r="D1486" s="59">
        <v>12500</v>
      </c>
      <c r="E1486" s="68"/>
      <c r="F1486" s="68" t="s">
        <v>1341</v>
      </c>
      <c r="G1486" s="59" t="s">
        <v>3043</v>
      </c>
      <c r="H1486" s="213"/>
      <c r="I148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87" spans="1:9" ht="15.75" hidden="1" x14ac:dyDescent="0.25">
      <c r="A1487" s="69">
        <v>42723</v>
      </c>
      <c r="B1487" s="59" t="s">
        <v>4031</v>
      </c>
      <c r="C1487" s="59"/>
      <c r="D1487" s="59">
        <v>8000</v>
      </c>
      <c r="E1487" s="68"/>
      <c r="F1487" s="68" t="s">
        <v>1341</v>
      </c>
      <c r="G1487" s="59" t="s">
        <v>3044</v>
      </c>
      <c r="H1487" s="213"/>
      <c r="I148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88" spans="1:9" ht="15.75" hidden="1" x14ac:dyDescent="0.25">
      <c r="A1488" s="69">
        <v>42721</v>
      </c>
      <c r="B1488" s="59" t="s">
        <v>4015</v>
      </c>
      <c r="C1488" s="59"/>
      <c r="D1488" s="59">
        <v>1000</v>
      </c>
      <c r="E1488" s="68"/>
      <c r="F1488" s="68" t="s">
        <v>1341</v>
      </c>
      <c r="G1488" s="59" t="s">
        <v>3045</v>
      </c>
      <c r="H1488" s="213"/>
      <c r="I148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89" spans="1:9" ht="15.75" hidden="1" x14ac:dyDescent="0.25">
      <c r="A1489" s="69">
        <v>42720</v>
      </c>
      <c r="B1489" s="59" t="s">
        <v>4015</v>
      </c>
      <c r="C1489" s="59"/>
      <c r="D1489" s="59">
        <f>4000+500</f>
        <v>4500</v>
      </c>
      <c r="E1489" s="68"/>
      <c r="F1489" s="68" t="s">
        <v>1341</v>
      </c>
      <c r="G1489" s="59" t="s">
        <v>3046</v>
      </c>
      <c r="H1489" s="213"/>
      <c r="I148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90" spans="1:9" ht="15.75" hidden="1" x14ac:dyDescent="0.25">
      <c r="A1490" s="69">
        <v>42719</v>
      </c>
      <c r="B1490" s="59" t="s">
        <v>4015</v>
      </c>
      <c r="C1490" s="59"/>
      <c r="D1490" s="59">
        <f>7000+500</f>
        <v>7500</v>
      </c>
      <c r="E1490" s="68"/>
      <c r="F1490" s="68" t="s">
        <v>1341</v>
      </c>
      <c r="G1490" s="59" t="s">
        <v>3047</v>
      </c>
      <c r="H1490" s="213"/>
      <c r="I149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91" spans="1:9" ht="15.75" hidden="1" x14ac:dyDescent="0.25">
      <c r="A1491" s="69">
        <v>42719</v>
      </c>
      <c r="B1491" s="59" t="s">
        <v>4015</v>
      </c>
      <c r="C1491" s="59"/>
      <c r="D1491" s="59">
        <f>3500+500</f>
        <v>4000</v>
      </c>
      <c r="E1491" s="68"/>
      <c r="F1491" s="68" t="s">
        <v>1341</v>
      </c>
      <c r="G1491" s="59" t="s">
        <v>3048</v>
      </c>
      <c r="H1491" s="213"/>
      <c r="I149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92" spans="1:9" ht="15.75" hidden="1" x14ac:dyDescent="0.25">
      <c r="A1492" s="69">
        <v>42719</v>
      </c>
      <c r="B1492" s="59" t="s">
        <v>4015</v>
      </c>
      <c r="C1492" s="59"/>
      <c r="D1492" s="59">
        <f>3500+500</f>
        <v>4000</v>
      </c>
      <c r="E1492" s="68"/>
      <c r="F1492" s="68" t="s">
        <v>1341</v>
      </c>
      <c r="G1492" s="59" t="s">
        <v>3049</v>
      </c>
      <c r="H1492" s="213"/>
      <c r="I149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93" spans="1:9" ht="15.75" hidden="1" x14ac:dyDescent="0.25">
      <c r="A1493" s="69">
        <v>42719</v>
      </c>
      <c r="B1493" s="59" t="s">
        <v>4015</v>
      </c>
      <c r="C1493" s="59"/>
      <c r="D1493" s="59">
        <f>3500+500</f>
        <v>4000</v>
      </c>
      <c r="E1493" s="68"/>
      <c r="F1493" s="68" t="s">
        <v>1341</v>
      </c>
      <c r="G1493" s="59" t="s">
        <v>3050</v>
      </c>
      <c r="H1493" s="213"/>
      <c r="I149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94" spans="1:9" ht="15.75" hidden="1" x14ac:dyDescent="0.25">
      <c r="A1494" s="69">
        <v>42719</v>
      </c>
      <c r="B1494" s="59" t="s">
        <v>4015</v>
      </c>
      <c r="C1494" s="59"/>
      <c r="D1494" s="59">
        <v>1000</v>
      </c>
      <c r="E1494" s="68"/>
      <c r="F1494" s="68" t="s">
        <v>1341</v>
      </c>
      <c r="G1494" s="59" t="s">
        <v>3051</v>
      </c>
      <c r="H1494" s="213"/>
      <c r="I149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95" spans="1:9" ht="15.75" hidden="1" x14ac:dyDescent="0.25">
      <c r="A1495" s="69">
        <v>42709</v>
      </c>
      <c r="B1495" s="59" t="s">
        <v>4015</v>
      </c>
      <c r="C1495" s="59"/>
      <c r="D1495" s="59">
        <v>12500</v>
      </c>
      <c r="E1495" s="68"/>
      <c r="F1495" s="68" t="s">
        <v>1341</v>
      </c>
      <c r="G1495" s="59" t="s">
        <v>3052</v>
      </c>
      <c r="H1495" s="210"/>
      <c r="I149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96" spans="1:9" ht="15.75" hidden="1" x14ac:dyDescent="0.25">
      <c r="A1496" s="69">
        <v>42704</v>
      </c>
      <c r="B1496" s="59" t="s">
        <v>4015</v>
      </c>
      <c r="C1496" s="59"/>
      <c r="D1496" s="59">
        <v>12500</v>
      </c>
      <c r="E1496" s="68"/>
      <c r="F1496" s="68" t="s">
        <v>1341</v>
      </c>
      <c r="G1496" s="59" t="s">
        <v>3053</v>
      </c>
      <c r="H1496" s="210"/>
      <c r="I149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97" spans="1:9" ht="15.75" hidden="1" x14ac:dyDescent="0.25">
      <c r="A1497" s="69">
        <v>42689</v>
      </c>
      <c r="B1497" s="59" t="s">
        <v>4015</v>
      </c>
      <c r="C1497" s="59"/>
      <c r="D1497" s="59">
        <v>3000</v>
      </c>
      <c r="E1497" s="68"/>
      <c r="F1497" s="68" t="s">
        <v>1341</v>
      </c>
      <c r="G1497" s="59" t="s">
        <v>3054</v>
      </c>
      <c r="H1497" s="210"/>
      <c r="I149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98" spans="1:9" ht="15.75" hidden="1" x14ac:dyDescent="0.25">
      <c r="A1498" s="69">
        <v>42689</v>
      </c>
      <c r="B1498" s="59" t="s">
        <v>4015</v>
      </c>
      <c r="C1498" s="59"/>
      <c r="D1498" s="59">
        <f>3500+500</f>
        <v>4000</v>
      </c>
      <c r="E1498" s="68"/>
      <c r="F1498" s="68" t="s">
        <v>1341</v>
      </c>
      <c r="G1498" s="59" t="s">
        <v>3055</v>
      </c>
      <c r="H1498" s="210"/>
      <c r="I149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499" spans="1:9" ht="15.75" hidden="1" x14ac:dyDescent="0.25">
      <c r="A1499" s="69">
        <v>42689</v>
      </c>
      <c r="B1499" s="59" t="s">
        <v>4015</v>
      </c>
      <c r="C1499" s="59"/>
      <c r="D1499" s="59">
        <f>3500+500</f>
        <v>4000</v>
      </c>
      <c r="E1499" s="68"/>
      <c r="F1499" s="68" t="s">
        <v>1341</v>
      </c>
      <c r="G1499" s="59" t="s">
        <v>3056</v>
      </c>
      <c r="H1499" s="210"/>
      <c r="I149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500" spans="1:9" ht="15.75" hidden="1" x14ac:dyDescent="0.25">
      <c r="A1500" s="69">
        <v>42689</v>
      </c>
      <c r="B1500" s="59" t="s">
        <v>4015</v>
      </c>
      <c r="C1500" s="59"/>
      <c r="D1500" s="59">
        <v>8000</v>
      </c>
      <c r="E1500" s="68"/>
      <c r="F1500" s="68" t="s">
        <v>1341</v>
      </c>
      <c r="G1500" s="59" t="s">
        <v>3057</v>
      </c>
      <c r="H1500" s="210"/>
      <c r="I150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501" spans="1:9" ht="15.75" hidden="1" x14ac:dyDescent="0.25">
      <c r="A1501" s="69">
        <v>42689</v>
      </c>
      <c r="B1501" s="59" t="s">
        <v>4015</v>
      </c>
      <c r="C1501" s="59"/>
      <c r="D1501" s="59">
        <v>1000</v>
      </c>
      <c r="E1501" s="68"/>
      <c r="F1501" s="68" t="s">
        <v>1341</v>
      </c>
      <c r="G1501" s="59" t="s">
        <v>3058</v>
      </c>
      <c r="H1501" s="210"/>
      <c r="I150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502" spans="1:9" ht="15.75" hidden="1" x14ac:dyDescent="0.25">
      <c r="A1502" s="69">
        <v>42689</v>
      </c>
      <c r="B1502" s="59" t="s">
        <v>4015</v>
      </c>
      <c r="C1502" s="59"/>
      <c r="D1502" s="59">
        <f>3500+500</f>
        <v>4000</v>
      </c>
      <c r="E1502" s="68"/>
      <c r="F1502" s="68" t="s">
        <v>1341</v>
      </c>
      <c r="G1502" s="59" t="s">
        <v>3059</v>
      </c>
      <c r="H1502" s="210"/>
      <c r="I150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503" spans="1:9" ht="15.75" hidden="1" x14ac:dyDescent="0.25">
      <c r="A1503" s="293">
        <v>42706</v>
      </c>
      <c r="B1503" s="294" t="s">
        <v>4019</v>
      </c>
      <c r="C1503" s="294"/>
      <c r="D1503" s="294">
        <v>3500</v>
      </c>
      <c r="E1503" s="295"/>
      <c r="F1503" s="295" t="s">
        <v>6</v>
      </c>
      <c r="G1503" s="294" t="s">
        <v>2497</v>
      </c>
      <c r="H1503" s="294"/>
      <c r="I1503" s="294" t="s">
        <v>6</v>
      </c>
    </row>
    <row r="1504" spans="1:9" ht="15.75" hidden="1" x14ac:dyDescent="0.25">
      <c r="A1504" s="69">
        <v>42655</v>
      </c>
      <c r="B1504" s="59" t="s">
        <v>4014</v>
      </c>
      <c r="C1504" s="59"/>
      <c r="D1504" s="59">
        <v>28874</v>
      </c>
      <c r="E1504" s="68"/>
      <c r="F1504" s="68" t="s">
        <v>2</v>
      </c>
      <c r="G1504" s="59" t="s">
        <v>2120</v>
      </c>
      <c r="H1504" s="210"/>
      <c r="I150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505" spans="1:9" ht="15.75" hidden="1" x14ac:dyDescent="0.25">
      <c r="A1505" s="144">
        <v>42683</v>
      </c>
      <c r="B1505" s="59" t="s">
        <v>4013</v>
      </c>
      <c r="C1505" s="145"/>
      <c r="D1505" s="145">
        <v>3900</v>
      </c>
      <c r="E1505" s="68"/>
      <c r="F1505" s="146" t="str">
        <f>"Прео"</f>
        <v>Прео</v>
      </c>
      <c r="G1505" s="145" t="s">
        <v>1969</v>
      </c>
      <c r="H1505" s="210"/>
      <c r="I150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06" spans="1:9" ht="15.75" hidden="1" x14ac:dyDescent="0.25">
      <c r="A1506" s="297">
        <v>42706</v>
      </c>
      <c r="B1506" s="296" t="s">
        <v>4019</v>
      </c>
      <c r="C1506" s="296"/>
      <c r="D1506" s="296">
        <v>3500</v>
      </c>
      <c r="E1506" s="298"/>
      <c r="F1506" s="298" t="s">
        <v>6</v>
      </c>
      <c r="G1506" s="296" t="s">
        <v>2500</v>
      </c>
      <c r="H1506" s="296"/>
      <c r="I1506" s="296" t="s">
        <v>6</v>
      </c>
    </row>
    <row r="1507" spans="1:9" ht="15.75" hidden="1" x14ac:dyDescent="0.25">
      <c r="A1507" s="293">
        <v>42706</v>
      </c>
      <c r="B1507" s="294" t="s">
        <v>4027</v>
      </c>
      <c r="C1507" s="294"/>
      <c r="D1507" s="294">
        <v>4200</v>
      </c>
      <c r="E1507" s="295"/>
      <c r="F1507" s="295" t="s">
        <v>6</v>
      </c>
      <c r="G1507" s="294" t="s">
        <v>2651</v>
      </c>
      <c r="H1507" s="294"/>
      <c r="I1507" s="294" t="s">
        <v>6</v>
      </c>
    </row>
    <row r="1508" spans="1:9" ht="15.75" hidden="1" x14ac:dyDescent="0.25">
      <c r="A1508" s="297">
        <v>42706</v>
      </c>
      <c r="B1508" s="296" t="s">
        <v>4023</v>
      </c>
      <c r="C1508" s="296"/>
      <c r="D1508" s="296">
        <v>5000</v>
      </c>
      <c r="E1508" s="298"/>
      <c r="F1508" s="298" t="s">
        <v>6</v>
      </c>
      <c r="G1508" s="296" t="s">
        <v>2652</v>
      </c>
      <c r="H1508" s="296"/>
      <c r="I1508" s="296" t="s">
        <v>6</v>
      </c>
    </row>
    <row r="1509" spans="1:9" ht="15.75" hidden="1" x14ac:dyDescent="0.25">
      <c r="A1509" s="293">
        <v>42706</v>
      </c>
      <c r="B1509" s="294" t="s">
        <v>4027</v>
      </c>
      <c r="C1509" s="294"/>
      <c r="D1509" s="294">
        <v>3800</v>
      </c>
      <c r="E1509" s="295"/>
      <c r="F1509" s="295" t="s">
        <v>6</v>
      </c>
      <c r="G1509" s="294" t="s">
        <v>2385</v>
      </c>
      <c r="H1509" s="294"/>
      <c r="I1509" s="294" t="s">
        <v>6</v>
      </c>
    </row>
    <row r="1510" spans="1:9" ht="15.75" hidden="1" x14ac:dyDescent="0.25">
      <c r="A1510" s="297">
        <v>42705</v>
      </c>
      <c r="B1510" s="296" t="s">
        <v>4027</v>
      </c>
      <c r="C1510" s="296"/>
      <c r="D1510" s="296">
        <v>20000</v>
      </c>
      <c r="E1510" s="298"/>
      <c r="F1510" s="298" t="s">
        <v>6</v>
      </c>
      <c r="G1510" s="296" t="s">
        <v>2489</v>
      </c>
      <c r="H1510" s="296"/>
      <c r="I1510" s="296" t="s">
        <v>6</v>
      </c>
    </row>
    <row r="1511" spans="1:9" ht="15.75" hidden="1" x14ac:dyDescent="0.25">
      <c r="A1511" s="293">
        <v>42704</v>
      </c>
      <c r="B1511" s="294" t="s">
        <v>4019</v>
      </c>
      <c r="C1511" s="294"/>
      <c r="D1511" s="294">
        <v>1200</v>
      </c>
      <c r="E1511" s="295"/>
      <c r="F1511" s="295" t="s">
        <v>6</v>
      </c>
      <c r="G1511" s="294" t="s">
        <v>2162</v>
      </c>
      <c r="H1511" s="294"/>
      <c r="I1511" s="294" t="s">
        <v>6</v>
      </c>
    </row>
    <row r="1512" spans="1:9" ht="15.75" hidden="1" x14ac:dyDescent="0.25">
      <c r="A1512" s="69">
        <v>42654</v>
      </c>
      <c r="B1512" s="59" t="s">
        <v>4027</v>
      </c>
      <c r="C1512" s="59"/>
      <c r="D1512" s="59">
        <v>4816</v>
      </c>
      <c r="E1512" s="68"/>
      <c r="F1512" s="68" t="s">
        <v>2</v>
      </c>
      <c r="G1512" s="59" t="s">
        <v>2119</v>
      </c>
      <c r="H1512" s="210"/>
      <c r="I151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513" spans="1:9" ht="15.75" hidden="1" x14ac:dyDescent="0.25">
      <c r="A1513" s="69">
        <v>42653</v>
      </c>
      <c r="B1513" s="59" t="s">
        <v>4013</v>
      </c>
      <c r="C1513" s="59"/>
      <c r="D1513" s="59">
        <v>40863</v>
      </c>
      <c r="E1513" s="68"/>
      <c r="F1513" s="68" t="s">
        <v>2</v>
      </c>
      <c r="G1513" s="59" t="s">
        <v>2118</v>
      </c>
      <c r="H1513" s="210"/>
      <c r="I151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14" spans="1:9" ht="15.75" hidden="1" x14ac:dyDescent="0.25">
      <c r="A1514" s="69">
        <v>42653</v>
      </c>
      <c r="B1514" s="59" t="s">
        <v>4020</v>
      </c>
      <c r="C1514" s="59"/>
      <c r="D1514" s="59">
        <v>30000</v>
      </c>
      <c r="E1514" s="68"/>
      <c r="F1514" s="68" t="s">
        <v>2</v>
      </c>
      <c r="G1514" s="59"/>
      <c r="H1514" s="210"/>
      <c r="I151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515" spans="1:9" ht="15.75" hidden="1" x14ac:dyDescent="0.25">
      <c r="A1515" s="297">
        <v>42704</v>
      </c>
      <c r="B1515" s="296" t="s">
        <v>4019</v>
      </c>
      <c r="C1515" s="296"/>
      <c r="D1515" s="296">
        <v>1500</v>
      </c>
      <c r="E1515" s="298"/>
      <c r="F1515" s="298" t="s">
        <v>6</v>
      </c>
      <c r="G1515" s="296" t="s">
        <v>2490</v>
      </c>
      <c r="H1515" s="296"/>
      <c r="I1515" s="296" t="s">
        <v>6</v>
      </c>
    </row>
    <row r="1516" spans="1:9" ht="15.75" hidden="1" x14ac:dyDescent="0.25">
      <c r="A1516" s="293">
        <v>42704</v>
      </c>
      <c r="B1516" s="294" t="s">
        <v>4019</v>
      </c>
      <c r="C1516" s="294"/>
      <c r="D1516" s="294">
        <v>1500</v>
      </c>
      <c r="E1516" s="295"/>
      <c r="F1516" s="295" t="s">
        <v>6</v>
      </c>
      <c r="G1516" s="294" t="s">
        <v>2491</v>
      </c>
      <c r="H1516" s="294"/>
      <c r="I1516" s="294" t="s">
        <v>6</v>
      </c>
    </row>
    <row r="1517" spans="1:9" ht="15.75" hidden="1" x14ac:dyDescent="0.25">
      <c r="A1517" s="297">
        <v>42704</v>
      </c>
      <c r="B1517" s="296" t="s">
        <v>4019</v>
      </c>
      <c r="C1517" s="296"/>
      <c r="D1517" s="296">
        <v>250</v>
      </c>
      <c r="E1517" s="298"/>
      <c r="F1517" s="298" t="s">
        <v>6</v>
      </c>
      <c r="G1517" s="296" t="s">
        <v>2492</v>
      </c>
      <c r="H1517" s="296"/>
      <c r="I1517" s="296" t="s">
        <v>6</v>
      </c>
    </row>
    <row r="1518" spans="1:9" ht="15.75" hidden="1" x14ac:dyDescent="0.25">
      <c r="A1518" s="144">
        <v>42683</v>
      </c>
      <c r="B1518" s="59" t="s">
        <v>4013</v>
      </c>
      <c r="C1518" s="145"/>
      <c r="D1518" s="145">
        <v>3900</v>
      </c>
      <c r="E1518" s="68"/>
      <c r="F1518" s="146" t="str">
        <f>"Прео"</f>
        <v>Прео</v>
      </c>
      <c r="G1518" s="145" t="s">
        <v>2424</v>
      </c>
      <c r="H1518" s="210"/>
      <c r="I151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19" spans="1:9" ht="15.75" hidden="1" x14ac:dyDescent="0.25">
      <c r="A1519" s="144">
        <v>42683</v>
      </c>
      <c r="B1519" s="59" t="s">
        <v>4013</v>
      </c>
      <c r="C1519" s="145"/>
      <c r="D1519" s="145">
        <v>3900</v>
      </c>
      <c r="E1519" s="68"/>
      <c r="F1519" s="146" t="str">
        <f>"Прео"</f>
        <v>Прео</v>
      </c>
      <c r="G1519" s="145" t="s">
        <v>1968</v>
      </c>
      <c r="H1519" s="210"/>
      <c r="I151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20" spans="1:9" ht="15.75" hidden="1" x14ac:dyDescent="0.25">
      <c r="A1520" s="293">
        <v>42699</v>
      </c>
      <c r="B1520" s="294" t="s">
        <v>4019</v>
      </c>
      <c r="C1520" s="294"/>
      <c r="D1520" s="294">
        <v>5000</v>
      </c>
      <c r="E1520" s="295"/>
      <c r="F1520" s="295" t="s">
        <v>6</v>
      </c>
      <c r="G1520" s="294"/>
      <c r="H1520" s="294"/>
      <c r="I1520" s="294" t="s">
        <v>6</v>
      </c>
    </row>
    <row r="1521" spans="1:9" ht="15.75" hidden="1" x14ac:dyDescent="0.25">
      <c r="A1521" s="144">
        <v>42679</v>
      </c>
      <c r="B1521" s="59" t="s">
        <v>4013</v>
      </c>
      <c r="C1521" s="145"/>
      <c r="D1521" s="145">
        <v>900</v>
      </c>
      <c r="E1521" s="68"/>
      <c r="F1521" s="146" t="str">
        <f>"Прео"</f>
        <v>Прео</v>
      </c>
      <c r="G1521" s="145" t="s">
        <v>2425</v>
      </c>
      <c r="H1521" s="210"/>
      <c r="I152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22" spans="1:9" ht="15.75" hidden="1" x14ac:dyDescent="0.25">
      <c r="A1522" s="69">
        <v>42648</v>
      </c>
      <c r="B1522" s="59" t="s">
        <v>4013</v>
      </c>
      <c r="C1522" s="59"/>
      <c r="D1522" s="59">
        <v>20000</v>
      </c>
      <c r="E1522" s="68"/>
      <c r="F1522" s="68" t="s">
        <v>2</v>
      </c>
      <c r="G1522" s="59"/>
      <c r="H1522" s="210"/>
      <c r="I152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23" spans="1:9" ht="15.75" hidden="1" x14ac:dyDescent="0.25">
      <c r="A1523" s="144">
        <v>42678</v>
      </c>
      <c r="B1523" s="59" t="s">
        <v>4013</v>
      </c>
      <c r="C1523" s="145"/>
      <c r="D1523" s="145">
        <v>500</v>
      </c>
      <c r="E1523" s="68"/>
      <c r="F1523" s="146" t="str">
        <f>"Прео"</f>
        <v>Прео</v>
      </c>
      <c r="G1523" s="145" t="s">
        <v>2282</v>
      </c>
      <c r="H1523" s="210"/>
      <c r="I152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24" spans="1:9" ht="15.75" hidden="1" x14ac:dyDescent="0.25">
      <c r="A1524" s="144">
        <v>42677</v>
      </c>
      <c r="B1524" s="59" t="s">
        <v>4013</v>
      </c>
      <c r="C1524" s="145"/>
      <c r="D1524" s="145">
        <v>4000</v>
      </c>
      <c r="E1524" s="68"/>
      <c r="F1524" s="146" t="str">
        <f>"Прео"</f>
        <v>Прео</v>
      </c>
      <c r="G1524" s="145" t="s">
        <v>2426</v>
      </c>
      <c r="H1524" s="210"/>
      <c r="I152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25" spans="1:9" ht="15.75" hidden="1" x14ac:dyDescent="0.25">
      <c r="A1525" s="297">
        <v>42699</v>
      </c>
      <c r="B1525" s="296" t="s">
        <v>4023</v>
      </c>
      <c r="C1525" s="296"/>
      <c r="D1525" s="296">
        <v>20000</v>
      </c>
      <c r="E1525" s="298"/>
      <c r="F1525" s="298" t="s">
        <v>6</v>
      </c>
      <c r="G1525" s="296"/>
      <c r="H1525" s="296"/>
      <c r="I1525" s="296" t="s">
        <v>6</v>
      </c>
    </row>
    <row r="1526" spans="1:9" ht="15.75" hidden="1" x14ac:dyDescent="0.25">
      <c r="A1526" s="293">
        <v>42697</v>
      </c>
      <c r="B1526" s="294" t="s">
        <v>4012</v>
      </c>
      <c r="C1526" s="294"/>
      <c r="D1526" s="294">
        <v>1450</v>
      </c>
      <c r="E1526" s="295"/>
      <c r="F1526" s="295" t="s">
        <v>6</v>
      </c>
      <c r="G1526" s="294" t="s">
        <v>2493</v>
      </c>
      <c r="H1526" s="294"/>
      <c r="I1526" s="294" t="s">
        <v>6</v>
      </c>
    </row>
    <row r="1527" spans="1:9" ht="15.75" hidden="1" x14ac:dyDescent="0.25">
      <c r="A1527" s="297">
        <v>42697</v>
      </c>
      <c r="B1527" s="296" t="s">
        <v>4019</v>
      </c>
      <c r="C1527" s="296"/>
      <c r="D1527" s="296">
        <v>3500</v>
      </c>
      <c r="E1527" s="298"/>
      <c r="F1527" s="298" t="s">
        <v>6</v>
      </c>
      <c r="G1527" s="296" t="s">
        <v>2494</v>
      </c>
      <c r="H1527" s="296"/>
      <c r="I1527" s="296" t="s">
        <v>6</v>
      </c>
    </row>
    <row r="1528" spans="1:9" ht="15.75" hidden="1" x14ac:dyDescent="0.25">
      <c r="A1528" s="293">
        <v>42697</v>
      </c>
      <c r="B1528" s="294" t="s">
        <v>4019</v>
      </c>
      <c r="C1528" s="294"/>
      <c r="D1528" s="294">
        <v>3500</v>
      </c>
      <c r="E1528" s="295"/>
      <c r="F1528" s="295" t="s">
        <v>6</v>
      </c>
      <c r="G1528" s="294" t="s">
        <v>2495</v>
      </c>
      <c r="H1528" s="294"/>
      <c r="I1528" s="294" t="s">
        <v>6</v>
      </c>
    </row>
    <row r="1529" spans="1:9" ht="15.75" hidden="1" x14ac:dyDescent="0.25">
      <c r="A1529" s="297">
        <v>42696</v>
      </c>
      <c r="B1529" s="296" t="s">
        <v>4019</v>
      </c>
      <c r="C1529" s="296"/>
      <c r="D1529" s="296">
        <v>3500</v>
      </c>
      <c r="E1529" s="298"/>
      <c r="F1529" s="298" t="s">
        <v>6</v>
      </c>
      <c r="G1529" s="296" t="s">
        <v>2496</v>
      </c>
      <c r="H1529" s="296"/>
      <c r="I1529" s="296" t="s">
        <v>6</v>
      </c>
    </row>
    <row r="1530" spans="1:9" ht="15.75" hidden="1" x14ac:dyDescent="0.25">
      <c r="A1530" s="293">
        <v>42696</v>
      </c>
      <c r="B1530" s="294" t="s">
        <v>4019</v>
      </c>
      <c r="C1530" s="294"/>
      <c r="D1530" s="294">
        <v>3500</v>
      </c>
      <c r="E1530" s="295"/>
      <c r="F1530" s="295" t="s">
        <v>6</v>
      </c>
      <c r="G1530" s="294" t="s">
        <v>2497</v>
      </c>
      <c r="H1530" s="294"/>
      <c r="I1530" s="294" t="s">
        <v>6</v>
      </c>
    </row>
    <row r="1531" spans="1:9" ht="15.75" hidden="1" x14ac:dyDescent="0.25">
      <c r="A1531" s="297">
        <v>42696</v>
      </c>
      <c r="B1531" s="296" t="s">
        <v>4019</v>
      </c>
      <c r="C1531" s="296"/>
      <c r="D1531" s="296">
        <v>1500</v>
      </c>
      <c r="E1531" s="298"/>
      <c r="F1531" s="298" t="s">
        <v>6</v>
      </c>
      <c r="G1531" s="296" t="s">
        <v>2498</v>
      </c>
      <c r="H1531" s="296"/>
      <c r="I1531" s="296" t="s">
        <v>6</v>
      </c>
    </row>
    <row r="1532" spans="1:9" ht="15.75" hidden="1" x14ac:dyDescent="0.25">
      <c r="A1532" s="69">
        <v>42645</v>
      </c>
      <c r="B1532" s="59" t="s">
        <v>4017</v>
      </c>
      <c r="C1532" s="59"/>
      <c r="D1532" s="59">
        <v>12500</v>
      </c>
      <c r="E1532" s="68"/>
      <c r="F1532" s="68" t="s">
        <v>2</v>
      </c>
      <c r="G1532" s="59"/>
      <c r="H1532" s="210"/>
      <c r="I153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533" spans="1:9" ht="15.75" hidden="1" x14ac:dyDescent="0.25">
      <c r="A1533" s="293">
        <v>42696</v>
      </c>
      <c r="B1533" s="294" t="s">
        <v>4019</v>
      </c>
      <c r="C1533" s="294"/>
      <c r="D1533" s="294">
        <v>1500</v>
      </c>
      <c r="E1533" s="295"/>
      <c r="F1533" s="295" t="s">
        <v>6</v>
      </c>
      <c r="G1533" s="294" t="s">
        <v>2499</v>
      </c>
      <c r="H1533" s="294"/>
      <c r="I1533" s="294" t="s">
        <v>6</v>
      </c>
    </row>
    <row r="1534" spans="1:9" ht="15.75" hidden="1" x14ac:dyDescent="0.25">
      <c r="A1534" s="297">
        <v>42695</v>
      </c>
      <c r="B1534" s="296" t="s">
        <v>4021</v>
      </c>
      <c r="C1534" s="296"/>
      <c r="D1534" s="296">
        <v>3500</v>
      </c>
      <c r="E1534" s="298"/>
      <c r="F1534" s="298" t="s">
        <v>6</v>
      </c>
      <c r="G1534" s="296" t="s">
        <v>2277</v>
      </c>
      <c r="H1534" s="296"/>
      <c r="I1534" s="296" t="s">
        <v>6</v>
      </c>
    </row>
    <row r="1535" spans="1:9" ht="15.75" hidden="1" x14ac:dyDescent="0.25">
      <c r="A1535" s="69">
        <v>42643</v>
      </c>
      <c r="B1535" s="59" t="s">
        <v>4028</v>
      </c>
      <c r="C1535" s="59"/>
      <c r="D1535" s="59">
        <v>100000</v>
      </c>
      <c r="E1535" s="68"/>
      <c r="F1535" s="68" t="s">
        <v>2</v>
      </c>
      <c r="G1535" s="59"/>
      <c r="H1535" s="210"/>
      <c r="I153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536" spans="1:9" ht="15.75" hidden="1" x14ac:dyDescent="0.25">
      <c r="A1536" s="69">
        <v>42643</v>
      </c>
      <c r="B1536" s="59" t="s">
        <v>4018</v>
      </c>
      <c r="C1536" s="59"/>
      <c r="D1536" s="59">
        <v>100000</v>
      </c>
      <c r="E1536" s="68"/>
      <c r="F1536" s="68" t="s">
        <v>2</v>
      </c>
      <c r="G1536" s="59"/>
      <c r="H1536" s="210"/>
      <c r="I153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537" spans="1:9" ht="15.75" hidden="1" x14ac:dyDescent="0.25">
      <c r="A1537" s="144">
        <v>42676</v>
      </c>
      <c r="B1537" s="59" t="s">
        <v>4013</v>
      </c>
      <c r="C1537" s="145"/>
      <c r="D1537" s="145">
        <v>3350</v>
      </c>
      <c r="E1537" s="68"/>
      <c r="F1537" s="146" t="str">
        <f t="shared" ref="F1537:F1542" si="45">"Прео"</f>
        <v>Прео</v>
      </c>
      <c r="G1537" s="145" t="s">
        <v>2427</v>
      </c>
      <c r="H1537" s="210"/>
      <c r="I153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38" spans="1:9" ht="15.75" hidden="1" x14ac:dyDescent="0.25">
      <c r="A1538" s="144">
        <v>42676</v>
      </c>
      <c r="B1538" s="59" t="s">
        <v>4013</v>
      </c>
      <c r="C1538" s="145"/>
      <c r="D1538" s="145">
        <v>3875</v>
      </c>
      <c r="E1538" s="68"/>
      <c r="F1538" s="146" t="str">
        <f t="shared" si="45"/>
        <v>Прео</v>
      </c>
      <c r="G1538" s="145" t="s">
        <v>2428</v>
      </c>
      <c r="H1538" s="210"/>
      <c r="I153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39" spans="1:9" ht="15.75" hidden="1" x14ac:dyDescent="0.25">
      <c r="A1539" s="144">
        <v>42667</v>
      </c>
      <c r="B1539" s="59" t="s">
        <v>4013</v>
      </c>
      <c r="C1539" s="145"/>
      <c r="D1539" s="145">
        <v>2000</v>
      </c>
      <c r="E1539" s="68"/>
      <c r="F1539" s="146" t="str">
        <f t="shared" si="45"/>
        <v>Прео</v>
      </c>
      <c r="G1539" s="145" t="s">
        <v>2282</v>
      </c>
      <c r="H1539" s="210"/>
      <c r="I153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40" spans="1:9" ht="15.75" hidden="1" x14ac:dyDescent="0.25">
      <c r="A1540" s="144">
        <v>42667</v>
      </c>
      <c r="B1540" s="59" t="s">
        <v>4013</v>
      </c>
      <c r="C1540" s="145"/>
      <c r="D1540" s="145">
        <v>500</v>
      </c>
      <c r="E1540" s="68"/>
      <c r="F1540" s="146" t="str">
        <f t="shared" si="45"/>
        <v>Прео</v>
      </c>
      <c r="G1540" s="145" t="s">
        <v>2283</v>
      </c>
      <c r="H1540" s="210"/>
      <c r="I154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41" spans="1:9" ht="15.75" hidden="1" x14ac:dyDescent="0.25">
      <c r="A1541" s="144">
        <v>42667</v>
      </c>
      <c r="B1541" s="59" t="s">
        <v>4013</v>
      </c>
      <c r="C1541" s="145"/>
      <c r="D1541" s="145">
        <v>3900</v>
      </c>
      <c r="E1541" s="68"/>
      <c r="F1541" s="146" t="str">
        <f t="shared" si="45"/>
        <v>Прео</v>
      </c>
      <c r="G1541" s="145" t="s">
        <v>1850</v>
      </c>
      <c r="H1541" s="210"/>
      <c r="I154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42" spans="1:9" ht="15.75" hidden="1" x14ac:dyDescent="0.25">
      <c r="A1542" s="144">
        <v>42667</v>
      </c>
      <c r="B1542" s="59" t="s">
        <v>4013</v>
      </c>
      <c r="C1542" s="145"/>
      <c r="D1542" s="145">
        <v>3350</v>
      </c>
      <c r="E1542" s="68"/>
      <c r="F1542" s="146" t="str">
        <f t="shared" si="45"/>
        <v>Прео</v>
      </c>
      <c r="G1542" s="145" t="s">
        <v>1847</v>
      </c>
      <c r="H1542" s="210"/>
      <c r="I154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43" spans="1:9" ht="15.75" hidden="1" x14ac:dyDescent="0.25">
      <c r="A1543" s="293">
        <v>42692</v>
      </c>
      <c r="B1543" s="294" t="s">
        <v>4019</v>
      </c>
      <c r="C1543" s="294"/>
      <c r="D1543" s="294">
        <v>3500</v>
      </c>
      <c r="E1543" s="295"/>
      <c r="F1543" s="295" t="s">
        <v>6</v>
      </c>
      <c r="G1543" s="294" t="s">
        <v>2500</v>
      </c>
      <c r="H1543" s="294"/>
      <c r="I1543" s="294" t="s">
        <v>6</v>
      </c>
    </row>
    <row r="1544" spans="1:9" ht="15.75" hidden="1" x14ac:dyDescent="0.25">
      <c r="A1544" s="297">
        <v>42690</v>
      </c>
      <c r="B1544" s="296" t="s">
        <v>4019</v>
      </c>
      <c r="C1544" s="296"/>
      <c r="D1544" s="296"/>
      <c r="E1544" s="298"/>
      <c r="F1544" s="298" t="s">
        <v>6</v>
      </c>
      <c r="G1544" s="296" t="s">
        <v>2381</v>
      </c>
      <c r="H1544" s="296"/>
      <c r="I1544" s="296" t="s">
        <v>6</v>
      </c>
    </row>
    <row r="1545" spans="1:9" ht="15.75" hidden="1" x14ac:dyDescent="0.25">
      <c r="A1545" s="293">
        <v>42690</v>
      </c>
      <c r="B1545" s="294" t="s">
        <v>4019</v>
      </c>
      <c r="C1545" s="294"/>
      <c r="D1545" s="294">
        <v>1200</v>
      </c>
      <c r="E1545" s="295"/>
      <c r="F1545" s="295" t="s">
        <v>6</v>
      </c>
      <c r="G1545" s="294" t="s">
        <v>2162</v>
      </c>
      <c r="H1545" s="294"/>
      <c r="I1545" s="294" t="s">
        <v>6</v>
      </c>
    </row>
    <row r="1546" spans="1:9" ht="15.75" hidden="1" x14ac:dyDescent="0.25">
      <c r="A1546" s="69">
        <v>42640</v>
      </c>
      <c r="B1546" s="59" t="s">
        <v>4017</v>
      </c>
      <c r="C1546" s="59"/>
      <c r="D1546" s="59">
        <v>2000</v>
      </c>
      <c r="E1546" s="68"/>
      <c r="F1546" s="68" t="s">
        <v>2</v>
      </c>
      <c r="G1546" s="59" t="s">
        <v>2080</v>
      </c>
      <c r="H1546" s="210"/>
      <c r="I154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547" spans="1:9" ht="15.75" hidden="1" x14ac:dyDescent="0.25">
      <c r="A1547" s="297">
        <v>42690</v>
      </c>
      <c r="B1547" s="296" t="s">
        <v>4022</v>
      </c>
      <c r="C1547" s="296"/>
      <c r="D1547" s="296">
        <v>500</v>
      </c>
      <c r="E1547" s="298"/>
      <c r="F1547" s="298" t="s">
        <v>6</v>
      </c>
      <c r="G1547" s="296" t="s">
        <v>2383</v>
      </c>
      <c r="H1547" s="296"/>
      <c r="I1547" s="296" t="s">
        <v>6</v>
      </c>
    </row>
    <row r="1548" spans="1:9" ht="15.75" hidden="1" x14ac:dyDescent="0.25">
      <c r="A1548" s="293">
        <v>42690</v>
      </c>
      <c r="B1548" s="294" t="s">
        <v>4027</v>
      </c>
      <c r="C1548" s="294"/>
      <c r="D1548" s="294">
        <v>4000</v>
      </c>
      <c r="E1548" s="295"/>
      <c r="F1548" s="295" t="s">
        <v>6</v>
      </c>
      <c r="G1548" s="294" t="s">
        <v>2384</v>
      </c>
      <c r="H1548" s="294"/>
      <c r="I1548" s="294" t="s">
        <v>6</v>
      </c>
    </row>
    <row r="1549" spans="1:9" ht="15.75" hidden="1" x14ac:dyDescent="0.25">
      <c r="A1549" s="69">
        <v>42639</v>
      </c>
      <c r="B1549" s="59" t="s">
        <v>4015</v>
      </c>
      <c r="C1549" s="59"/>
      <c r="D1549" s="59">
        <v>12625</v>
      </c>
      <c r="E1549" s="68"/>
      <c r="F1549" s="68" t="s">
        <v>2</v>
      </c>
      <c r="G1549" s="59"/>
      <c r="H1549" s="210"/>
      <c r="I154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550" spans="1:9" ht="15.75" hidden="1" x14ac:dyDescent="0.25">
      <c r="A1550" s="69">
        <v>42638</v>
      </c>
      <c r="B1550" s="59" t="s">
        <v>4021</v>
      </c>
      <c r="C1550" s="59"/>
      <c r="D1550" s="59">
        <v>1750</v>
      </c>
      <c r="E1550" s="68"/>
      <c r="F1550" s="68" t="s">
        <v>2</v>
      </c>
      <c r="G1550" s="59" t="s">
        <v>1023</v>
      </c>
      <c r="H1550" s="210"/>
      <c r="I155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551" spans="1:9" ht="15.75" hidden="1" x14ac:dyDescent="0.25">
      <c r="A1551" s="69">
        <v>42638</v>
      </c>
      <c r="B1551" s="59" t="s">
        <v>4020</v>
      </c>
      <c r="C1551" s="59"/>
      <c r="D1551" s="59">
        <v>20000</v>
      </c>
      <c r="E1551" s="68"/>
      <c r="F1551" s="68" t="s">
        <v>2</v>
      </c>
      <c r="G1551" s="59"/>
      <c r="H1551" s="210"/>
      <c r="I155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552" spans="1:9" ht="15.75" hidden="1" x14ac:dyDescent="0.25">
      <c r="A1552" s="297">
        <v>42690</v>
      </c>
      <c r="B1552" s="296" t="s">
        <v>4027</v>
      </c>
      <c r="C1552" s="296"/>
      <c r="D1552" s="296">
        <v>4000</v>
      </c>
      <c r="E1552" s="298"/>
      <c r="F1552" s="298" t="s">
        <v>6</v>
      </c>
      <c r="G1552" s="296" t="s">
        <v>2161</v>
      </c>
      <c r="H1552" s="296"/>
      <c r="I1552" s="296" t="s">
        <v>6</v>
      </c>
    </row>
    <row r="1553" spans="1:9" ht="15.75" hidden="1" x14ac:dyDescent="0.25">
      <c r="A1553" s="293">
        <v>42685</v>
      </c>
      <c r="B1553" s="294" t="s">
        <v>4027</v>
      </c>
      <c r="C1553" s="294"/>
      <c r="D1553" s="294">
        <v>3900</v>
      </c>
      <c r="E1553" s="295"/>
      <c r="F1553" s="295" t="s">
        <v>6</v>
      </c>
      <c r="G1553" s="294" t="s">
        <v>2059</v>
      </c>
      <c r="H1553" s="294"/>
      <c r="I1553" s="294" t="s">
        <v>6</v>
      </c>
    </row>
    <row r="1554" spans="1:9" ht="15.75" hidden="1" x14ac:dyDescent="0.25">
      <c r="A1554" s="297">
        <v>42684</v>
      </c>
      <c r="B1554" s="296" t="s">
        <v>4019</v>
      </c>
      <c r="C1554" s="296"/>
      <c r="D1554" s="296">
        <v>5000</v>
      </c>
      <c r="E1554" s="298"/>
      <c r="F1554" s="298" t="s">
        <v>6</v>
      </c>
      <c r="G1554" s="296" t="s">
        <v>611</v>
      </c>
      <c r="H1554" s="296"/>
      <c r="I1554" s="296" t="s">
        <v>6</v>
      </c>
    </row>
    <row r="1555" spans="1:9" ht="15.75" hidden="1" x14ac:dyDescent="0.25">
      <c r="A1555" s="293">
        <v>42684</v>
      </c>
      <c r="B1555" s="294" t="s">
        <v>4023</v>
      </c>
      <c r="C1555" s="294"/>
      <c r="D1555" s="294">
        <v>20000</v>
      </c>
      <c r="E1555" s="295"/>
      <c r="F1555" s="295" t="s">
        <v>6</v>
      </c>
      <c r="G1555" s="294" t="s">
        <v>611</v>
      </c>
      <c r="H1555" s="294"/>
      <c r="I1555" s="294" t="s">
        <v>6</v>
      </c>
    </row>
    <row r="1556" spans="1:9" ht="15.75" hidden="1" x14ac:dyDescent="0.25">
      <c r="A1556" s="297">
        <v>42682</v>
      </c>
      <c r="B1556" s="296" t="s">
        <v>4019</v>
      </c>
      <c r="C1556" s="296"/>
      <c r="D1556" s="296">
        <v>3500</v>
      </c>
      <c r="E1556" s="298"/>
      <c r="F1556" s="298" t="s">
        <v>6</v>
      </c>
      <c r="G1556" s="296" t="s">
        <v>2385</v>
      </c>
      <c r="H1556" s="296"/>
      <c r="I1556" s="296" t="s">
        <v>6</v>
      </c>
    </row>
    <row r="1557" spans="1:9" ht="15.75" hidden="1" x14ac:dyDescent="0.25">
      <c r="A1557" s="293">
        <v>42682</v>
      </c>
      <c r="B1557" s="294" t="s">
        <v>4019</v>
      </c>
      <c r="C1557" s="294"/>
      <c r="D1557" s="294">
        <v>1500</v>
      </c>
      <c r="E1557" s="295"/>
      <c r="F1557" s="295" t="s">
        <v>6</v>
      </c>
      <c r="G1557" s="294" t="s">
        <v>1731</v>
      </c>
      <c r="H1557" s="294"/>
      <c r="I1557" s="294" t="s">
        <v>6</v>
      </c>
    </row>
    <row r="1558" spans="1:9" ht="15.75" hidden="1" x14ac:dyDescent="0.25">
      <c r="A1558" s="297">
        <v>42682</v>
      </c>
      <c r="B1558" s="296" t="s">
        <v>4019</v>
      </c>
      <c r="C1558" s="296"/>
      <c r="D1558" s="296">
        <v>3500</v>
      </c>
      <c r="E1558" s="298"/>
      <c r="F1558" s="298" t="s">
        <v>6</v>
      </c>
      <c r="G1558" s="296" t="s">
        <v>2386</v>
      </c>
      <c r="H1558" s="296"/>
      <c r="I1558" s="296" t="s">
        <v>6</v>
      </c>
    </row>
    <row r="1559" spans="1:9" ht="15.75" hidden="1" x14ac:dyDescent="0.25">
      <c r="A1559" s="293">
        <v>42682</v>
      </c>
      <c r="B1559" s="294" t="s">
        <v>4022</v>
      </c>
      <c r="C1559" s="294"/>
      <c r="D1559" s="294">
        <v>1500</v>
      </c>
      <c r="E1559" s="295"/>
      <c r="F1559" s="295" t="s">
        <v>6</v>
      </c>
      <c r="G1559" s="294" t="s">
        <v>2383</v>
      </c>
      <c r="H1559" s="294"/>
      <c r="I1559" s="294" t="s">
        <v>6</v>
      </c>
    </row>
    <row r="1560" spans="1:9" ht="15.75" hidden="1" x14ac:dyDescent="0.25">
      <c r="A1560" s="297">
        <v>42682</v>
      </c>
      <c r="B1560" s="296" t="s">
        <v>4019</v>
      </c>
      <c r="C1560" s="296"/>
      <c r="D1560" s="296">
        <v>500</v>
      </c>
      <c r="E1560" s="298"/>
      <c r="F1560" s="298" t="s">
        <v>6</v>
      </c>
      <c r="G1560" s="296" t="s">
        <v>2387</v>
      </c>
      <c r="H1560" s="296"/>
      <c r="I1560" s="296" t="s">
        <v>6</v>
      </c>
    </row>
    <row r="1561" spans="1:9" ht="15.75" hidden="1" x14ac:dyDescent="0.25">
      <c r="A1561" s="293">
        <v>42677</v>
      </c>
      <c r="B1561" s="294" t="s">
        <v>4019</v>
      </c>
      <c r="C1561" s="294"/>
      <c r="D1561" s="294">
        <v>1500</v>
      </c>
      <c r="E1561" s="295"/>
      <c r="F1561" s="295" t="s">
        <v>6</v>
      </c>
      <c r="G1561" s="294" t="s">
        <v>1932</v>
      </c>
      <c r="H1561" s="294"/>
      <c r="I1561" s="294" t="s">
        <v>6</v>
      </c>
    </row>
    <row r="1562" spans="1:9" ht="15.75" hidden="1" x14ac:dyDescent="0.25">
      <c r="A1562" s="297">
        <v>42677</v>
      </c>
      <c r="B1562" s="296" t="s">
        <v>4027</v>
      </c>
      <c r="C1562" s="296"/>
      <c r="D1562" s="296">
        <v>3400</v>
      </c>
      <c r="E1562" s="298"/>
      <c r="F1562" s="298" t="s">
        <v>6</v>
      </c>
      <c r="G1562" s="296" t="s">
        <v>2388</v>
      </c>
      <c r="H1562" s="296"/>
      <c r="I1562" s="296" t="s">
        <v>6</v>
      </c>
    </row>
    <row r="1563" spans="1:9" ht="15.75" hidden="1" x14ac:dyDescent="0.25">
      <c r="A1563" s="69">
        <v>42633</v>
      </c>
      <c r="B1563" s="59" t="s">
        <v>4027</v>
      </c>
      <c r="C1563" s="59"/>
      <c r="D1563" s="59">
        <v>25006</v>
      </c>
      <c r="E1563" s="68"/>
      <c r="F1563" s="68" t="s">
        <v>2</v>
      </c>
      <c r="G1563" s="59" t="s">
        <v>2024</v>
      </c>
      <c r="H1563" s="210"/>
      <c r="I156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564" spans="1:9" ht="15.75" hidden="1" x14ac:dyDescent="0.25">
      <c r="A1564" s="69">
        <v>42633</v>
      </c>
      <c r="B1564" s="59" t="s">
        <v>4014</v>
      </c>
      <c r="C1564" s="59"/>
      <c r="D1564" s="59">
        <v>23767</v>
      </c>
      <c r="E1564" s="68"/>
      <c r="F1564" s="68" t="s">
        <v>2</v>
      </c>
      <c r="G1564" s="59" t="s">
        <v>2023</v>
      </c>
      <c r="H1564" s="210"/>
      <c r="I156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565" spans="1:9" ht="15.75" hidden="1" x14ac:dyDescent="0.25">
      <c r="A1565" s="144">
        <v>42667</v>
      </c>
      <c r="B1565" s="59" t="s">
        <v>4013</v>
      </c>
      <c r="C1565" s="145"/>
      <c r="D1565" s="145">
        <v>2375</v>
      </c>
      <c r="E1565" s="146"/>
      <c r="F1565" s="146" t="str">
        <f>"Прео"</f>
        <v>Прео</v>
      </c>
      <c r="G1565" s="145" t="s">
        <v>2284</v>
      </c>
      <c r="H1565" s="210"/>
      <c r="I156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66" spans="1:9" ht="15.75" hidden="1" x14ac:dyDescent="0.25">
      <c r="A1566" s="293">
        <v>42677</v>
      </c>
      <c r="B1566" s="294" t="s">
        <v>4012</v>
      </c>
      <c r="C1566" s="294"/>
      <c r="D1566" s="294">
        <v>2175</v>
      </c>
      <c r="E1566" s="295"/>
      <c r="F1566" s="295" t="s">
        <v>6</v>
      </c>
      <c r="G1566" s="294" t="s">
        <v>2389</v>
      </c>
      <c r="H1566" s="294"/>
      <c r="I1566" s="294" t="s">
        <v>6</v>
      </c>
    </row>
    <row r="1567" spans="1:9" ht="15.75" hidden="1" x14ac:dyDescent="0.25">
      <c r="A1567" s="297">
        <v>42677</v>
      </c>
      <c r="B1567" s="296" t="s">
        <v>4019</v>
      </c>
      <c r="C1567" s="296"/>
      <c r="D1567" s="296">
        <v>1200</v>
      </c>
      <c r="E1567" s="298"/>
      <c r="F1567" s="298" t="s">
        <v>6</v>
      </c>
      <c r="G1567" s="296" t="s">
        <v>1927</v>
      </c>
      <c r="H1567" s="296"/>
      <c r="I1567" s="296" t="s">
        <v>6</v>
      </c>
    </row>
    <row r="1568" spans="1:9" ht="15.75" hidden="1" x14ac:dyDescent="0.25">
      <c r="A1568" s="293">
        <v>42677</v>
      </c>
      <c r="B1568" s="294" t="s">
        <v>4019</v>
      </c>
      <c r="C1568" s="294"/>
      <c r="D1568" s="294">
        <v>3500</v>
      </c>
      <c r="E1568" s="295"/>
      <c r="F1568" s="295" t="s">
        <v>6</v>
      </c>
      <c r="G1568" s="294" t="s">
        <v>2101</v>
      </c>
      <c r="H1568" s="294"/>
      <c r="I1568" s="294" t="s">
        <v>6</v>
      </c>
    </row>
    <row r="1569" spans="1:9" ht="15.75" hidden="1" x14ac:dyDescent="0.25">
      <c r="A1569" s="69">
        <v>42632</v>
      </c>
      <c r="B1569" s="59" t="s">
        <v>4022</v>
      </c>
      <c r="C1569" s="59"/>
      <c r="D1569" s="59">
        <v>7150</v>
      </c>
      <c r="E1569" s="68"/>
      <c r="F1569" s="68" t="s">
        <v>2</v>
      </c>
      <c r="G1569" s="59" t="s">
        <v>2022</v>
      </c>
      <c r="H1569" s="210"/>
      <c r="I156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570" spans="1:9" ht="15.75" hidden="1" x14ac:dyDescent="0.25">
      <c r="A1570" s="297">
        <v>42677</v>
      </c>
      <c r="B1570" s="296" t="s">
        <v>4019</v>
      </c>
      <c r="C1570" s="296"/>
      <c r="D1570" s="296">
        <v>1000</v>
      </c>
      <c r="E1570" s="298"/>
      <c r="F1570" s="298" t="s">
        <v>6</v>
      </c>
      <c r="G1570" s="296" t="s">
        <v>2390</v>
      </c>
      <c r="H1570" s="296"/>
      <c r="I1570" s="296" t="s">
        <v>6</v>
      </c>
    </row>
    <row r="1571" spans="1:9" ht="15.75" hidden="1" x14ac:dyDescent="0.25">
      <c r="A1571" s="144">
        <v>42631</v>
      </c>
      <c r="B1571" s="59" t="s">
        <v>4017</v>
      </c>
      <c r="C1571" s="145"/>
      <c r="D1571" s="145">
        <v>12500</v>
      </c>
      <c r="E1571" s="146"/>
      <c r="F1571" s="146" t="s">
        <v>2</v>
      </c>
      <c r="G1571" s="145"/>
      <c r="H1571" s="210"/>
      <c r="I157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572" spans="1:9" ht="15.75" hidden="1" x14ac:dyDescent="0.25">
      <c r="A1572" s="144">
        <v>42667</v>
      </c>
      <c r="B1572" s="59" t="s">
        <v>4013</v>
      </c>
      <c r="C1572" s="145"/>
      <c r="D1572" s="145">
        <v>2375</v>
      </c>
      <c r="E1572" s="146"/>
      <c r="F1572" s="146" t="str">
        <f>"Прео"</f>
        <v>Прео</v>
      </c>
      <c r="G1572" s="145" t="s">
        <v>2285</v>
      </c>
      <c r="H1572" s="210"/>
      <c r="I157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73" spans="1:9" ht="15.75" hidden="1" x14ac:dyDescent="0.25">
      <c r="A1573" s="69">
        <v>42655</v>
      </c>
      <c r="B1573" s="59" t="s">
        <v>4013</v>
      </c>
      <c r="C1573" s="59"/>
      <c r="D1573" s="59">
        <v>3900</v>
      </c>
      <c r="E1573" s="68"/>
      <c r="F1573" s="68" t="str">
        <f>"Прео"</f>
        <v>Прео</v>
      </c>
      <c r="G1573" s="59" t="s">
        <v>1844</v>
      </c>
      <c r="H1573" s="210"/>
      <c r="I157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74" spans="1:9" ht="15.75" hidden="1" x14ac:dyDescent="0.25">
      <c r="A1574" s="293">
        <v>42676</v>
      </c>
      <c r="B1574" s="294" t="s">
        <v>4027</v>
      </c>
      <c r="C1574" s="294"/>
      <c r="D1574" s="294">
        <v>4000</v>
      </c>
      <c r="E1574" s="295"/>
      <c r="F1574" s="295" t="s">
        <v>6</v>
      </c>
      <c r="G1574" s="294" t="s">
        <v>2160</v>
      </c>
      <c r="H1574" s="294"/>
      <c r="I1574" s="294" t="s">
        <v>6</v>
      </c>
    </row>
    <row r="1575" spans="1:9" ht="15.75" hidden="1" x14ac:dyDescent="0.25">
      <c r="A1575" s="297">
        <v>42676</v>
      </c>
      <c r="B1575" s="296" t="s">
        <v>4019</v>
      </c>
      <c r="C1575" s="296"/>
      <c r="D1575" s="296">
        <v>1500</v>
      </c>
      <c r="E1575" s="298"/>
      <c r="F1575" s="298" t="s">
        <v>6</v>
      </c>
      <c r="G1575" s="296" t="s">
        <v>2391</v>
      </c>
      <c r="H1575" s="296"/>
      <c r="I1575" s="296" t="s">
        <v>6</v>
      </c>
    </row>
    <row r="1576" spans="1:9" ht="15.75" hidden="1" x14ac:dyDescent="0.25">
      <c r="A1576" s="293">
        <v>42676</v>
      </c>
      <c r="B1576" s="294" t="s">
        <v>4019</v>
      </c>
      <c r="C1576" s="294"/>
      <c r="D1576" s="294">
        <v>1500</v>
      </c>
      <c r="E1576" s="295"/>
      <c r="F1576" s="295" t="s">
        <v>6</v>
      </c>
      <c r="G1576" s="294" t="s">
        <v>2005</v>
      </c>
      <c r="H1576" s="294"/>
      <c r="I1576" s="294" t="s">
        <v>6</v>
      </c>
    </row>
    <row r="1577" spans="1:9" ht="15.75" hidden="1" x14ac:dyDescent="0.25">
      <c r="A1577" s="297">
        <v>42676</v>
      </c>
      <c r="B1577" s="296" t="s">
        <v>4019</v>
      </c>
      <c r="C1577" s="296"/>
      <c r="D1577" s="296">
        <v>1500</v>
      </c>
      <c r="E1577" s="298"/>
      <c r="F1577" s="298" t="s">
        <v>6</v>
      </c>
      <c r="G1577" s="296" t="s">
        <v>2392</v>
      </c>
      <c r="H1577" s="296"/>
      <c r="I1577" s="296" t="s">
        <v>6</v>
      </c>
    </row>
    <row r="1578" spans="1:9" ht="15.75" hidden="1" x14ac:dyDescent="0.25">
      <c r="A1578" s="293">
        <v>42675</v>
      </c>
      <c r="B1578" s="294" t="s">
        <v>4019</v>
      </c>
      <c r="C1578" s="294"/>
      <c r="D1578" s="294">
        <v>1500</v>
      </c>
      <c r="E1578" s="295"/>
      <c r="F1578" s="295" t="s">
        <v>6</v>
      </c>
      <c r="G1578" s="294" t="s">
        <v>2393</v>
      </c>
      <c r="H1578" s="294"/>
      <c r="I1578" s="294" t="s">
        <v>6</v>
      </c>
    </row>
    <row r="1579" spans="1:9" ht="15.75" hidden="1" x14ac:dyDescent="0.25">
      <c r="A1579" s="297">
        <v>42675</v>
      </c>
      <c r="B1579" s="296" t="s">
        <v>4019</v>
      </c>
      <c r="C1579" s="296"/>
      <c r="D1579" s="296">
        <v>1200</v>
      </c>
      <c r="E1579" s="298"/>
      <c r="F1579" s="298" t="s">
        <v>6</v>
      </c>
      <c r="G1579" s="296" t="s">
        <v>1927</v>
      </c>
      <c r="H1579" s="296"/>
      <c r="I1579" s="296" t="s">
        <v>6</v>
      </c>
    </row>
    <row r="1580" spans="1:9" ht="15.75" hidden="1" x14ac:dyDescent="0.25">
      <c r="A1580" s="293">
        <v>42671</v>
      </c>
      <c r="B1580" s="294" t="s">
        <v>4019</v>
      </c>
      <c r="C1580" s="294"/>
      <c r="D1580" s="294">
        <v>3300</v>
      </c>
      <c r="E1580" s="295"/>
      <c r="F1580" s="295" t="s">
        <v>6</v>
      </c>
      <c r="G1580" s="294" t="s">
        <v>2394</v>
      </c>
      <c r="H1580" s="294"/>
      <c r="I1580" s="294" t="s">
        <v>6</v>
      </c>
    </row>
    <row r="1581" spans="1:9" ht="15.75" hidden="1" x14ac:dyDescent="0.25">
      <c r="A1581" s="297">
        <v>42671</v>
      </c>
      <c r="B1581" s="296" t="s">
        <v>4027</v>
      </c>
      <c r="C1581" s="296"/>
      <c r="D1581" s="296">
        <v>4000</v>
      </c>
      <c r="E1581" s="298"/>
      <c r="F1581" s="298" t="s">
        <v>6</v>
      </c>
      <c r="G1581" s="296" t="s">
        <v>2157</v>
      </c>
      <c r="H1581" s="296"/>
      <c r="I1581" s="296" t="s">
        <v>6</v>
      </c>
    </row>
    <row r="1582" spans="1:9" ht="15.75" hidden="1" x14ac:dyDescent="0.25">
      <c r="A1582" s="293">
        <v>42671</v>
      </c>
      <c r="B1582" s="294" t="s">
        <v>4031</v>
      </c>
      <c r="C1582" s="294"/>
      <c r="D1582" s="294">
        <v>3500</v>
      </c>
      <c r="E1582" s="295"/>
      <c r="F1582" s="295" t="s">
        <v>6</v>
      </c>
      <c r="G1582" s="294" t="s">
        <v>2395</v>
      </c>
      <c r="H1582" s="294"/>
      <c r="I1582" s="294" t="s">
        <v>6</v>
      </c>
    </row>
    <row r="1583" spans="1:9" ht="15.75" hidden="1" x14ac:dyDescent="0.25">
      <c r="A1583" s="69">
        <v>42689</v>
      </c>
      <c r="B1583" s="59" t="s">
        <v>4015</v>
      </c>
      <c r="C1583" s="59"/>
      <c r="D1583" s="59">
        <f>3500+500</f>
        <v>4000</v>
      </c>
      <c r="E1583" s="68"/>
      <c r="F1583" s="68" t="s">
        <v>1341</v>
      </c>
      <c r="G1583" s="59" t="s">
        <v>3060</v>
      </c>
      <c r="H1583" s="210"/>
      <c r="I158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584" spans="1:9" ht="15.75" hidden="1" x14ac:dyDescent="0.25">
      <c r="A1584" s="69">
        <v>42623</v>
      </c>
      <c r="B1584" s="59" t="s">
        <v>4020</v>
      </c>
      <c r="C1584" s="59"/>
      <c r="D1584" s="59">
        <v>30000</v>
      </c>
      <c r="E1584" s="68"/>
      <c r="F1584" s="68" t="s">
        <v>2</v>
      </c>
      <c r="G1584" s="59" t="s">
        <v>1277</v>
      </c>
      <c r="H1584" s="210"/>
      <c r="I158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585" spans="1:9" ht="15.75" hidden="1" x14ac:dyDescent="0.25">
      <c r="A1585" s="297">
        <v>42669</v>
      </c>
      <c r="B1585" s="296" t="s">
        <v>4019</v>
      </c>
      <c r="C1585" s="296"/>
      <c r="D1585" s="296">
        <v>1500</v>
      </c>
      <c r="E1585" s="298"/>
      <c r="F1585" s="298" t="s">
        <v>6</v>
      </c>
      <c r="G1585" s="296" t="s">
        <v>2273</v>
      </c>
      <c r="H1585" s="296"/>
      <c r="I1585" s="296" t="s">
        <v>6</v>
      </c>
    </row>
    <row r="1586" spans="1:9" ht="15.75" hidden="1" x14ac:dyDescent="0.25">
      <c r="A1586" s="293">
        <v>42668</v>
      </c>
      <c r="B1586" s="294" t="s">
        <v>4019</v>
      </c>
      <c r="C1586" s="294"/>
      <c r="D1586" s="294">
        <v>5000</v>
      </c>
      <c r="E1586" s="295"/>
      <c r="F1586" s="295" t="s">
        <v>6</v>
      </c>
      <c r="G1586" s="294" t="s">
        <v>1529</v>
      </c>
      <c r="H1586" s="294"/>
      <c r="I1586" s="294" t="s">
        <v>6</v>
      </c>
    </row>
    <row r="1587" spans="1:9" ht="15.75" hidden="1" x14ac:dyDescent="0.25">
      <c r="A1587" s="297">
        <v>42668</v>
      </c>
      <c r="B1587" s="296" t="s">
        <v>4019</v>
      </c>
      <c r="C1587" s="296"/>
      <c r="D1587" s="296">
        <v>3500</v>
      </c>
      <c r="E1587" s="298"/>
      <c r="F1587" s="298" t="s">
        <v>6</v>
      </c>
      <c r="G1587" s="296" t="s">
        <v>2105</v>
      </c>
      <c r="H1587" s="296"/>
      <c r="I1587" s="296" t="s">
        <v>6</v>
      </c>
    </row>
    <row r="1588" spans="1:9" ht="15.75" hidden="1" x14ac:dyDescent="0.25">
      <c r="A1588" s="293">
        <v>42668</v>
      </c>
      <c r="B1588" s="294" t="s">
        <v>4019</v>
      </c>
      <c r="C1588" s="294"/>
      <c r="D1588" s="294">
        <v>3500</v>
      </c>
      <c r="E1588" s="295"/>
      <c r="F1588" s="295" t="s">
        <v>6</v>
      </c>
      <c r="G1588" s="294" t="s">
        <v>2100</v>
      </c>
      <c r="H1588" s="294"/>
      <c r="I1588" s="294" t="s">
        <v>6</v>
      </c>
    </row>
    <row r="1589" spans="1:9" ht="15.75" hidden="1" x14ac:dyDescent="0.25">
      <c r="A1589" s="297">
        <v>42668</v>
      </c>
      <c r="B1589" s="296" t="s">
        <v>4019</v>
      </c>
      <c r="C1589" s="296"/>
      <c r="D1589" s="296">
        <v>3500</v>
      </c>
      <c r="E1589" s="298"/>
      <c r="F1589" s="298" t="s">
        <v>6</v>
      </c>
      <c r="G1589" s="296" t="s">
        <v>2103</v>
      </c>
      <c r="H1589" s="296"/>
      <c r="I1589" s="296" t="s">
        <v>6</v>
      </c>
    </row>
    <row r="1590" spans="1:9" ht="15.75" hidden="1" x14ac:dyDescent="0.25">
      <c r="A1590" s="69">
        <v>42651</v>
      </c>
      <c r="B1590" s="59" t="s">
        <v>4013</v>
      </c>
      <c r="C1590" s="59"/>
      <c r="D1590" s="59">
        <v>4000</v>
      </c>
      <c r="E1590" s="68"/>
      <c r="F1590" s="68" t="str">
        <f>"Прео"</f>
        <v>Прео</v>
      </c>
      <c r="G1590" s="59" t="s">
        <v>2187</v>
      </c>
      <c r="H1590" s="210"/>
      <c r="I159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91" spans="1:9" ht="15.75" hidden="1" x14ac:dyDescent="0.25">
      <c r="A1591" s="69">
        <v>42650</v>
      </c>
      <c r="B1591" s="59" t="s">
        <v>4013</v>
      </c>
      <c r="C1591" s="59"/>
      <c r="D1591" s="59">
        <v>3350</v>
      </c>
      <c r="E1591" s="68"/>
      <c r="F1591" s="68" t="str">
        <f>"Прео"</f>
        <v>Прео</v>
      </c>
      <c r="G1591" s="59" t="s">
        <v>2188</v>
      </c>
      <c r="H1591" s="210"/>
      <c r="I159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92" spans="1:9" ht="15.75" hidden="1" x14ac:dyDescent="0.25">
      <c r="A1592" s="69">
        <v>42649</v>
      </c>
      <c r="B1592" s="59" t="s">
        <v>4013</v>
      </c>
      <c r="C1592" s="59"/>
      <c r="D1592" s="59">
        <v>4000</v>
      </c>
      <c r="E1592" s="68"/>
      <c r="F1592" s="68" t="str">
        <f>"Прео"</f>
        <v>Прео</v>
      </c>
      <c r="G1592" s="59" t="s">
        <v>2189</v>
      </c>
      <c r="H1592" s="210"/>
      <c r="I159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93" spans="1:9" ht="15.75" hidden="1" x14ac:dyDescent="0.25">
      <c r="A1593" s="69">
        <v>42648</v>
      </c>
      <c r="B1593" s="59" t="s">
        <v>4013</v>
      </c>
      <c r="C1593" s="59"/>
      <c r="D1593" s="59">
        <v>500</v>
      </c>
      <c r="E1593" s="68"/>
      <c r="F1593" s="68" t="str">
        <f>"Прео"</f>
        <v>Прео</v>
      </c>
      <c r="G1593" s="59" t="s">
        <v>2190</v>
      </c>
      <c r="H1593" s="210"/>
      <c r="I159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94" spans="1:9" ht="15.75" hidden="1" x14ac:dyDescent="0.25">
      <c r="A1594" s="69">
        <v>42618</v>
      </c>
      <c r="B1594" s="59" t="s">
        <v>4017</v>
      </c>
      <c r="C1594" s="59"/>
      <c r="D1594" s="59">
        <v>12500</v>
      </c>
      <c r="E1594" s="68"/>
      <c r="F1594" s="68" t="s">
        <v>2</v>
      </c>
      <c r="G1594" s="59" t="s">
        <v>1861</v>
      </c>
      <c r="H1594" s="210"/>
      <c r="I159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595" spans="1:9" ht="15.75" hidden="1" x14ac:dyDescent="0.25">
      <c r="A1595" s="69">
        <v>42618</v>
      </c>
      <c r="B1595" s="59" t="s">
        <v>4026</v>
      </c>
      <c r="C1595" s="59"/>
      <c r="D1595" s="59">
        <v>3500</v>
      </c>
      <c r="E1595" s="68"/>
      <c r="F1595" s="68" t="s">
        <v>2</v>
      </c>
      <c r="G1595" s="59" t="s">
        <v>1860</v>
      </c>
      <c r="H1595" s="210"/>
      <c r="I159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596" spans="1:9" ht="15.75" hidden="1" x14ac:dyDescent="0.25">
      <c r="A1596" s="69">
        <v>42648</v>
      </c>
      <c r="B1596" s="59" t="s">
        <v>4013</v>
      </c>
      <c r="C1596" s="59"/>
      <c r="D1596" s="59">
        <v>500</v>
      </c>
      <c r="E1596" s="68"/>
      <c r="F1596" s="68" t="str">
        <f>"Прео"</f>
        <v>Прео</v>
      </c>
      <c r="G1596" s="59" t="s">
        <v>2190</v>
      </c>
      <c r="H1596" s="210"/>
      <c r="I159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97" spans="1:9" ht="15.75" hidden="1" x14ac:dyDescent="0.25">
      <c r="A1597" s="69">
        <v>42642</v>
      </c>
      <c r="B1597" s="59" t="s">
        <v>4013</v>
      </c>
      <c r="C1597" s="59"/>
      <c r="D1597" s="59">
        <v>3500</v>
      </c>
      <c r="E1597" s="68"/>
      <c r="F1597" s="68" t="str">
        <f>"Прео"</f>
        <v>Прео</v>
      </c>
      <c r="G1597" s="59" t="s">
        <v>2191</v>
      </c>
      <c r="H1597" s="210"/>
      <c r="I159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598" spans="1:9" ht="15.75" hidden="1" x14ac:dyDescent="0.25">
      <c r="A1598" s="293">
        <v>42668</v>
      </c>
      <c r="B1598" s="294" t="s">
        <v>4019</v>
      </c>
      <c r="C1598" s="294"/>
      <c r="D1598" s="294">
        <v>3500</v>
      </c>
      <c r="E1598" s="295"/>
      <c r="F1598" s="295" t="s">
        <v>6</v>
      </c>
      <c r="G1598" s="294" t="s">
        <v>2060</v>
      </c>
      <c r="H1598" s="294"/>
      <c r="I1598" s="294" t="s">
        <v>6</v>
      </c>
    </row>
    <row r="1599" spans="1:9" ht="15.75" hidden="1" x14ac:dyDescent="0.25">
      <c r="A1599" s="297">
        <v>42668</v>
      </c>
      <c r="B1599" s="296" t="s">
        <v>4023</v>
      </c>
      <c r="C1599" s="296"/>
      <c r="D1599" s="296">
        <v>20000</v>
      </c>
      <c r="E1599" s="298"/>
      <c r="F1599" s="298" t="s">
        <v>6</v>
      </c>
      <c r="G1599" s="296" t="s">
        <v>1529</v>
      </c>
      <c r="H1599" s="296"/>
      <c r="I1599" s="296" t="s">
        <v>6</v>
      </c>
    </row>
    <row r="1600" spans="1:9" ht="15.75" hidden="1" x14ac:dyDescent="0.25">
      <c r="A1600" s="69">
        <v>42612</v>
      </c>
      <c r="B1600" s="59" t="s">
        <v>4014</v>
      </c>
      <c r="C1600" s="59"/>
      <c r="D1600" s="59">
        <v>5800</v>
      </c>
      <c r="E1600" s="68"/>
      <c r="F1600" s="68" t="s">
        <v>2</v>
      </c>
      <c r="G1600" s="59" t="s">
        <v>1853</v>
      </c>
      <c r="H1600" s="210"/>
      <c r="I160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01" spans="1:9" ht="15.75" hidden="1" x14ac:dyDescent="0.25">
      <c r="A1601" s="69">
        <v>42611</v>
      </c>
      <c r="B1601" s="59" t="s">
        <v>4026</v>
      </c>
      <c r="C1601" s="59"/>
      <c r="D1601" s="59">
        <v>3500</v>
      </c>
      <c r="E1601" s="68"/>
      <c r="F1601" s="68" t="s">
        <v>2</v>
      </c>
      <c r="G1601" s="59" t="s">
        <v>1832</v>
      </c>
      <c r="H1601" s="210"/>
      <c r="I160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02" spans="1:9" ht="15.75" hidden="1" x14ac:dyDescent="0.25">
      <c r="A1602" s="69">
        <v>42610</v>
      </c>
      <c r="B1602" s="59" t="s">
        <v>4015</v>
      </c>
      <c r="C1602" s="59"/>
      <c r="D1602" s="59">
        <v>12625</v>
      </c>
      <c r="E1602" s="68"/>
      <c r="F1602" s="68" t="s">
        <v>2</v>
      </c>
      <c r="G1602" s="59" t="s">
        <v>664</v>
      </c>
      <c r="H1602" s="210"/>
      <c r="I160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603" spans="1:9" ht="15.75" hidden="1" x14ac:dyDescent="0.25">
      <c r="A1603" s="69">
        <v>42642</v>
      </c>
      <c r="B1603" s="59" t="s">
        <v>4013</v>
      </c>
      <c r="C1603" s="59"/>
      <c r="D1603" s="59">
        <v>3000</v>
      </c>
      <c r="E1603" s="68"/>
      <c r="F1603" s="68" t="str">
        <f>"Прео"</f>
        <v>Прео</v>
      </c>
      <c r="G1603" s="59" t="s">
        <v>1851</v>
      </c>
      <c r="H1603" s="210"/>
      <c r="I160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04" spans="1:9" ht="15.75" hidden="1" x14ac:dyDescent="0.25">
      <c r="A1604" s="69">
        <v>42642</v>
      </c>
      <c r="B1604" s="59" t="s">
        <v>4013</v>
      </c>
      <c r="C1604" s="59"/>
      <c r="D1604" s="59">
        <v>1750</v>
      </c>
      <c r="E1604" s="68"/>
      <c r="F1604" s="68" t="str">
        <f>"Прео"</f>
        <v>Прео</v>
      </c>
      <c r="G1604" s="59" t="s">
        <v>2192</v>
      </c>
      <c r="H1604" s="210"/>
      <c r="I160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05" spans="1:9" ht="15.75" hidden="1" x14ac:dyDescent="0.25">
      <c r="A1605" s="69">
        <v>42642</v>
      </c>
      <c r="B1605" s="59" t="s">
        <v>4013</v>
      </c>
      <c r="C1605" s="59"/>
      <c r="D1605" s="59">
        <v>3350</v>
      </c>
      <c r="E1605" s="68"/>
      <c r="F1605" s="68" t="str">
        <f>"Прео"</f>
        <v>Прео</v>
      </c>
      <c r="G1605" s="59" t="s">
        <v>2193</v>
      </c>
      <c r="H1605" s="210"/>
      <c r="I160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06" spans="1:9" ht="15.75" hidden="1" x14ac:dyDescent="0.25">
      <c r="A1606" s="69">
        <v>42642</v>
      </c>
      <c r="B1606" s="59" t="s">
        <v>4013</v>
      </c>
      <c r="C1606" s="59"/>
      <c r="D1606" s="59">
        <v>500</v>
      </c>
      <c r="E1606" s="68"/>
      <c r="F1606" s="68" t="str">
        <f>"Прео"</f>
        <v>Прео</v>
      </c>
      <c r="G1606" s="59" t="s">
        <v>2190</v>
      </c>
      <c r="H1606" s="210"/>
      <c r="I160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07" spans="1:9" ht="15.75" hidden="1" x14ac:dyDescent="0.25">
      <c r="A1607" s="69">
        <v>42642</v>
      </c>
      <c r="B1607" s="59" t="s">
        <v>4013</v>
      </c>
      <c r="C1607" s="59"/>
      <c r="D1607" s="59">
        <v>500</v>
      </c>
      <c r="E1607" s="68"/>
      <c r="F1607" s="68" t="str">
        <f>"Прео"</f>
        <v>Прео</v>
      </c>
      <c r="G1607" s="59" t="s">
        <v>2190</v>
      </c>
      <c r="H1607" s="210"/>
      <c r="I160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08" spans="1:9" ht="15.75" hidden="1" x14ac:dyDescent="0.25">
      <c r="A1608" s="293">
        <v>42668</v>
      </c>
      <c r="B1608" s="294" t="s">
        <v>4027</v>
      </c>
      <c r="C1608" s="294"/>
      <c r="D1608" s="294">
        <v>4000</v>
      </c>
      <c r="E1608" s="295"/>
      <c r="F1608" s="295" t="s">
        <v>6</v>
      </c>
      <c r="G1608" s="294" t="s">
        <v>2274</v>
      </c>
      <c r="H1608" s="294"/>
      <c r="I1608" s="294" t="s">
        <v>6</v>
      </c>
    </row>
    <row r="1609" spans="1:9" ht="15.75" hidden="1" x14ac:dyDescent="0.25">
      <c r="A1609" s="297">
        <v>42668</v>
      </c>
      <c r="B1609" s="296" t="s">
        <v>4027</v>
      </c>
      <c r="C1609" s="296"/>
      <c r="D1609" s="296">
        <v>3000</v>
      </c>
      <c r="E1609" s="298"/>
      <c r="F1609" s="298" t="s">
        <v>6</v>
      </c>
      <c r="G1609" s="296" t="s">
        <v>2157</v>
      </c>
      <c r="H1609" s="296"/>
      <c r="I1609" s="296" t="s">
        <v>6</v>
      </c>
    </row>
    <row r="1610" spans="1:9" ht="15.75" hidden="1" x14ac:dyDescent="0.25">
      <c r="A1610" s="69">
        <v>42607</v>
      </c>
      <c r="B1610" s="59" t="s">
        <v>4020</v>
      </c>
      <c r="C1610" s="59"/>
      <c r="D1610" s="59">
        <v>20000</v>
      </c>
      <c r="E1610" s="68"/>
      <c r="F1610" s="68" t="s">
        <v>2</v>
      </c>
      <c r="G1610" s="59"/>
      <c r="H1610" s="210"/>
      <c r="I161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11" spans="1:9" ht="15.75" hidden="1" x14ac:dyDescent="0.25">
      <c r="A1611" s="69">
        <v>42689</v>
      </c>
      <c r="B1611" s="59" t="s">
        <v>4015</v>
      </c>
      <c r="C1611" s="59"/>
      <c r="D1611" s="59">
        <f>3500+500</f>
        <v>4000</v>
      </c>
      <c r="E1611" s="68"/>
      <c r="F1611" s="68" t="s">
        <v>1341</v>
      </c>
      <c r="G1611" s="59" t="s">
        <v>3061</v>
      </c>
      <c r="H1611" s="210"/>
      <c r="I161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612" spans="1:9" ht="15.75" hidden="1" x14ac:dyDescent="0.25">
      <c r="A1612" s="144">
        <v>42633</v>
      </c>
      <c r="B1612" s="59" t="s">
        <v>4013</v>
      </c>
      <c r="C1612" s="145"/>
      <c r="D1612" s="145">
        <v>20000</v>
      </c>
      <c r="E1612" s="146"/>
      <c r="F1612" s="146" t="str">
        <f>"Прео"</f>
        <v>Прео</v>
      </c>
      <c r="G1612" s="145" t="s">
        <v>617</v>
      </c>
      <c r="H1612" s="210"/>
      <c r="I161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13" spans="1:9" ht="15.75" hidden="1" x14ac:dyDescent="0.25">
      <c r="A1613" s="144">
        <v>42629</v>
      </c>
      <c r="B1613" s="59" t="s">
        <v>4013</v>
      </c>
      <c r="C1613" s="145"/>
      <c r="D1613" s="145">
        <v>500</v>
      </c>
      <c r="E1613" s="146"/>
      <c r="F1613" s="146" t="str">
        <f>"Прео"</f>
        <v>Прео</v>
      </c>
      <c r="G1613" s="145" t="s">
        <v>1245</v>
      </c>
      <c r="H1613" s="210"/>
      <c r="I161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14" spans="1:9" ht="15.75" hidden="1" x14ac:dyDescent="0.25">
      <c r="A1614" s="144">
        <v>42629</v>
      </c>
      <c r="B1614" s="59" t="s">
        <v>4013</v>
      </c>
      <c r="C1614" s="145"/>
      <c r="D1614" s="145">
        <v>500</v>
      </c>
      <c r="E1614" s="146"/>
      <c r="F1614" s="146" t="str">
        <f>"Прео"</f>
        <v>Прео</v>
      </c>
      <c r="G1614" s="145" t="s">
        <v>1245</v>
      </c>
      <c r="H1614" s="210"/>
      <c r="I161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15" spans="1:9" ht="15.75" hidden="1" x14ac:dyDescent="0.25">
      <c r="A1615" s="69">
        <v>42602</v>
      </c>
      <c r="B1615" s="59" t="s">
        <v>4013</v>
      </c>
      <c r="C1615" s="59"/>
      <c r="D1615" s="59">
        <v>20000</v>
      </c>
      <c r="E1615" s="68"/>
      <c r="F1615" s="68" t="s">
        <v>2</v>
      </c>
      <c r="G1615" s="59" t="s">
        <v>664</v>
      </c>
      <c r="H1615" s="210"/>
      <c r="I161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16" spans="1:9" ht="15.75" hidden="1" x14ac:dyDescent="0.25">
      <c r="A1616" s="69">
        <v>42602</v>
      </c>
      <c r="B1616" s="59" t="s">
        <v>4012</v>
      </c>
      <c r="C1616" s="59"/>
      <c r="D1616" s="59">
        <v>3500</v>
      </c>
      <c r="E1616" s="68"/>
      <c r="F1616" s="68" t="s">
        <v>2</v>
      </c>
      <c r="G1616" s="59" t="s">
        <v>968</v>
      </c>
      <c r="H1616" s="210"/>
      <c r="I161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17" spans="1:9" ht="15.75" hidden="1" x14ac:dyDescent="0.25">
      <c r="A1617" s="69">
        <v>42602</v>
      </c>
      <c r="B1617" s="59" t="s">
        <v>4027</v>
      </c>
      <c r="C1617" s="59"/>
      <c r="D1617" s="59">
        <v>20468</v>
      </c>
      <c r="E1617" s="68"/>
      <c r="F1617" s="68" t="s">
        <v>2</v>
      </c>
      <c r="G1617" s="59" t="s">
        <v>1818</v>
      </c>
      <c r="H1617" s="210"/>
      <c r="I161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18" spans="1:9" ht="15.75" hidden="1" x14ac:dyDescent="0.25">
      <c r="A1618" s="69">
        <v>42602</v>
      </c>
      <c r="B1618" s="59" t="s">
        <v>4022</v>
      </c>
      <c r="C1618" s="59"/>
      <c r="D1618" s="59">
        <v>3500</v>
      </c>
      <c r="E1618" s="68"/>
      <c r="F1618" s="68" t="s">
        <v>2</v>
      </c>
      <c r="G1618" s="59" t="s">
        <v>968</v>
      </c>
      <c r="H1618" s="210"/>
      <c r="I161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19" spans="1:9" ht="15.75" hidden="1" x14ac:dyDescent="0.25">
      <c r="A1619" s="69">
        <v>42602</v>
      </c>
      <c r="B1619" s="59" t="s">
        <v>4019</v>
      </c>
      <c r="C1619" s="59"/>
      <c r="D1619" s="59">
        <v>12500</v>
      </c>
      <c r="E1619" s="68"/>
      <c r="F1619" s="68" t="s">
        <v>2</v>
      </c>
      <c r="G1619" s="136" t="s">
        <v>1819</v>
      </c>
      <c r="H1619" s="210"/>
      <c r="I161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20" spans="1:9" ht="15.75" hidden="1" x14ac:dyDescent="0.25">
      <c r="A1620" s="69">
        <v>42621</v>
      </c>
      <c r="B1620" s="59" t="s">
        <v>4013</v>
      </c>
      <c r="C1620" s="59"/>
      <c r="D1620" s="59">
        <v>3900</v>
      </c>
      <c r="E1620" s="68"/>
      <c r="F1620" s="68" t="str">
        <f>"Прео"</f>
        <v>Прео</v>
      </c>
      <c r="G1620" s="59" t="s">
        <v>2015</v>
      </c>
      <c r="H1620" s="210"/>
      <c r="I162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21" spans="1:9" ht="15.75" hidden="1" x14ac:dyDescent="0.25">
      <c r="A1621" s="293">
        <v>42667</v>
      </c>
      <c r="B1621" s="294" t="s">
        <v>4014</v>
      </c>
      <c r="C1621" s="294"/>
      <c r="D1621" s="294">
        <v>1000</v>
      </c>
      <c r="E1621" s="295"/>
      <c r="F1621" s="295" t="s">
        <v>6</v>
      </c>
      <c r="G1621" s="294" t="s">
        <v>2275</v>
      </c>
      <c r="H1621" s="294"/>
      <c r="I1621" s="294" t="s">
        <v>6</v>
      </c>
    </row>
    <row r="1622" spans="1:9" ht="15.75" hidden="1" x14ac:dyDescent="0.25">
      <c r="A1622" s="297">
        <v>42664</v>
      </c>
      <c r="B1622" s="296" t="s">
        <v>4012</v>
      </c>
      <c r="C1622" s="296"/>
      <c r="D1622" s="296">
        <v>500</v>
      </c>
      <c r="E1622" s="298"/>
      <c r="F1622" s="298" t="s">
        <v>6</v>
      </c>
      <c r="G1622" s="296" t="s">
        <v>2276</v>
      </c>
      <c r="H1622" s="296"/>
      <c r="I1622" s="296" t="s">
        <v>6</v>
      </c>
    </row>
    <row r="1623" spans="1:9" ht="15.75" hidden="1" x14ac:dyDescent="0.25">
      <c r="A1623" s="293">
        <v>42664</v>
      </c>
      <c r="B1623" s="294" t="s">
        <v>4031</v>
      </c>
      <c r="C1623" s="294"/>
      <c r="D1623" s="294">
        <v>3500</v>
      </c>
      <c r="E1623" s="295"/>
      <c r="F1623" s="295" t="s">
        <v>6</v>
      </c>
      <c r="G1623" s="294" t="s">
        <v>2277</v>
      </c>
      <c r="H1623" s="294"/>
      <c r="I1623" s="294" t="s">
        <v>6</v>
      </c>
    </row>
    <row r="1624" spans="1:9" ht="15.75" hidden="1" x14ac:dyDescent="0.25">
      <c r="A1624" s="297">
        <v>42660</v>
      </c>
      <c r="B1624" s="296" t="s">
        <v>4031</v>
      </c>
      <c r="C1624" s="296"/>
      <c r="D1624" s="296">
        <v>3500</v>
      </c>
      <c r="E1624" s="298"/>
      <c r="F1624" s="298" t="s">
        <v>6</v>
      </c>
      <c r="G1624" s="296" t="s">
        <v>2224</v>
      </c>
      <c r="H1624" s="296"/>
      <c r="I1624" s="296" t="s">
        <v>6</v>
      </c>
    </row>
    <row r="1625" spans="1:9" ht="15.75" hidden="1" x14ac:dyDescent="0.25">
      <c r="A1625" s="293">
        <v>42657</v>
      </c>
      <c r="B1625" s="294" t="s">
        <v>4019</v>
      </c>
      <c r="C1625" s="294"/>
      <c r="D1625" s="294">
        <v>3300</v>
      </c>
      <c r="E1625" s="295"/>
      <c r="F1625" s="295" t="s">
        <v>6</v>
      </c>
      <c r="G1625" s="294" t="s">
        <v>2157</v>
      </c>
      <c r="H1625" s="294"/>
      <c r="I1625" s="294" t="s">
        <v>6</v>
      </c>
    </row>
    <row r="1626" spans="1:9" ht="15.75" hidden="1" x14ac:dyDescent="0.25">
      <c r="A1626" s="297">
        <v>42655</v>
      </c>
      <c r="B1626" s="296" t="s">
        <v>4019</v>
      </c>
      <c r="C1626" s="296"/>
      <c r="D1626" s="296">
        <v>3500</v>
      </c>
      <c r="E1626" s="298"/>
      <c r="F1626" s="298" t="s">
        <v>6</v>
      </c>
      <c r="G1626" s="296" t="s">
        <v>2156</v>
      </c>
      <c r="H1626" s="296"/>
      <c r="I1626" s="296" t="s">
        <v>6</v>
      </c>
    </row>
    <row r="1627" spans="1:9" ht="15.75" hidden="1" x14ac:dyDescent="0.25">
      <c r="A1627" s="293">
        <v>42655</v>
      </c>
      <c r="B1627" s="294" t="s">
        <v>4019</v>
      </c>
      <c r="C1627" s="294"/>
      <c r="D1627" s="294">
        <v>3000</v>
      </c>
      <c r="E1627" s="295"/>
      <c r="F1627" s="295" t="s">
        <v>6</v>
      </c>
      <c r="G1627" s="294" t="s">
        <v>2157</v>
      </c>
      <c r="H1627" s="294"/>
      <c r="I1627" s="294" t="s">
        <v>6</v>
      </c>
    </row>
    <row r="1628" spans="1:9" ht="15.75" hidden="1" x14ac:dyDescent="0.25">
      <c r="A1628" s="297">
        <v>42655</v>
      </c>
      <c r="B1628" s="296" t="s">
        <v>4019</v>
      </c>
      <c r="C1628" s="296"/>
      <c r="D1628" s="296">
        <v>3300</v>
      </c>
      <c r="E1628" s="298"/>
      <c r="F1628" s="298" t="s">
        <v>6</v>
      </c>
      <c r="G1628" s="296" t="s">
        <v>2158</v>
      </c>
      <c r="H1628" s="296"/>
      <c r="I1628" s="296" t="s">
        <v>6</v>
      </c>
    </row>
    <row r="1629" spans="1:9" ht="15.75" hidden="1" x14ac:dyDescent="0.25">
      <c r="A1629" s="293">
        <v>42655</v>
      </c>
      <c r="B1629" s="294" t="s">
        <v>4019</v>
      </c>
      <c r="C1629" s="294"/>
      <c r="D1629" s="294">
        <v>2800</v>
      </c>
      <c r="E1629" s="295"/>
      <c r="F1629" s="295" t="s">
        <v>6</v>
      </c>
      <c r="G1629" s="294" t="s">
        <v>2159</v>
      </c>
      <c r="H1629" s="294"/>
      <c r="I1629" s="294" t="s">
        <v>6</v>
      </c>
    </row>
    <row r="1630" spans="1:9" ht="15.75" hidden="1" x14ac:dyDescent="0.25">
      <c r="A1630" s="297">
        <v>42655</v>
      </c>
      <c r="B1630" s="296" t="s">
        <v>4027</v>
      </c>
      <c r="C1630" s="296"/>
      <c r="D1630" s="296">
        <v>4200</v>
      </c>
      <c r="E1630" s="298"/>
      <c r="F1630" s="298" t="s">
        <v>6</v>
      </c>
      <c r="G1630" s="296" t="s">
        <v>2160</v>
      </c>
      <c r="H1630" s="296"/>
      <c r="I1630" s="296" t="s">
        <v>6</v>
      </c>
    </row>
    <row r="1631" spans="1:9" ht="15.75" hidden="1" x14ac:dyDescent="0.25">
      <c r="A1631" s="293">
        <v>42655</v>
      </c>
      <c r="B1631" s="294" t="s">
        <v>4027</v>
      </c>
      <c r="C1631" s="294"/>
      <c r="D1631" s="294">
        <v>4200</v>
      </c>
      <c r="E1631" s="295"/>
      <c r="F1631" s="295" t="s">
        <v>6</v>
      </c>
      <c r="G1631" s="294" t="s">
        <v>2161</v>
      </c>
      <c r="H1631" s="294"/>
      <c r="I1631" s="294" t="s">
        <v>6</v>
      </c>
    </row>
    <row r="1632" spans="1:9" ht="15.75" hidden="1" x14ac:dyDescent="0.25">
      <c r="A1632" s="297">
        <v>42653</v>
      </c>
      <c r="B1632" s="296" t="s">
        <v>4019</v>
      </c>
      <c r="C1632" s="296"/>
      <c r="D1632" s="296">
        <v>1200</v>
      </c>
      <c r="E1632" s="298"/>
      <c r="F1632" s="298" t="s">
        <v>6</v>
      </c>
      <c r="G1632" s="296" t="s">
        <v>2162</v>
      </c>
      <c r="H1632" s="296"/>
      <c r="I1632" s="296" t="s">
        <v>6</v>
      </c>
    </row>
    <row r="1633" spans="1:9" ht="15.75" hidden="1" x14ac:dyDescent="0.25">
      <c r="A1633" s="293">
        <v>42653</v>
      </c>
      <c r="B1633" s="294" t="s">
        <v>4019</v>
      </c>
      <c r="C1633" s="294"/>
      <c r="D1633" s="294">
        <v>5000</v>
      </c>
      <c r="E1633" s="295"/>
      <c r="F1633" s="295" t="s">
        <v>6</v>
      </c>
      <c r="G1633" s="294" t="s">
        <v>611</v>
      </c>
      <c r="H1633" s="294"/>
      <c r="I1633" s="294" t="s">
        <v>6</v>
      </c>
    </row>
    <row r="1634" spans="1:9" ht="15.75" hidden="1" x14ac:dyDescent="0.25">
      <c r="A1634" s="69">
        <v>42597</v>
      </c>
      <c r="B1634" s="59" t="s">
        <v>4012</v>
      </c>
      <c r="C1634" s="59"/>
      <c r="D1634" s="59">
        <v>3500</v>
      </c>
      <c r="E1634" s="68"/>
      <c r="F1634" s="68" t="s">
        <v>2</v>
      </c>
      <c r="G1634" s="59" t="s">
        <v>968</v>
      </c>
      <c r="H1634" s="210"/>
      <c r="I163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35" spans="1:9" ht="15.75" hidden="1" x14ac:dyDescent="0.25">
      <c r="A1635" s="69">
        <v>42597</v>
      </c>
      <c r="B1635" s="59" t="s">
        <v>4015</v>
      </c>
      <c r="C1635" s="59"/>
      <c r="D1635" s="59">
        <v>12500</v>
      </c>
      <c r="E1635" s="68"/>
      <c r="F1635" s="68" t="s">
        <v>2</v>
      </c>
      <c r="G1635" s="59" t="s">
        <v>664</v>
      </c>
      <c r="H1635" s="210"/>
      <c r="I163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1636" spans="1:9" ht="15.75" hidden="1" x14ac:dyDescent="0.25">
      <c r="A1636" s="69">
        <v>42597</v>
      </c>
      <c r="B1636" s="59" t="s">
        <v>4022</v>
      </c>
      <c r="C1636" s="59"/>
      <c r="D1636" s="59">
        <v>3500</v>
      </c>
      <c r="E1636" s="68"/>
      <c r="F1636" s="68" t="s">
        <v>2</v>
      </c>
      <c r="G1636" s="59" t="s">
        <v>968</v>
      </c>
      <c r="H1636" s="210"/>
      <c r="I163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37" spans="1:9" ht="15.75" hidden="1" x14ac:dyDescent="0.25">
      <c r="A1637" s="69">
        <v>42597</v>
      </c>
      <c r="B1637" s="59" t="s">
        <v>4019</v>
      </c>
      <c r="C1637" s="59"/>
      <c r="D1637" s="59">
        <v>12500</v>
      </c>
      <c r="E1637" s="68"/>
      <c r="F1637" s="68" t="s">
        <v>2</v>
      </c>
      <c r="G1637" s="59" t="s">
        <v>1811</v>
      </c>
      <c r="H1637" s="210"/>
      <c r="I163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38" spans="1:9" ht="15.75" hidden="1" x14ac:dyDescent="0.25">
      <c r="A1638" s="297">
        <v>42653</v>
      </c>
      <c r="B1638" s="296" t="s">
        <v>4023</v>
      </c>
      <c r="C1638" s="296"/>
      <c r="D1638" s="296">
        <v>20000</v>
      </c>
      <c r="E1638" s="298"/>
      <c r="F1638" s="298" t="s">
        <v>6</v>
      </c>
      <c r="G1638" s="296" t="s">
        <v>611</v>
      </c>
      <c r="H1638" s="296"/>
      <c r="I1638" s="296" t="s">
        <v>6</v>
      </c>
    </row>
    <row r="1639" spans="1:9" ht="15.75" hidden="1" x14ac:dyDescent="0.25">
      <c r="A1639" s="293">
        <v>42650</v>
      </c>
      <c r="B1639" s="294" t="s">
        <v>4031</v>
      </c>
      <c r="C1639" s="294"/>
      <c r="D1639" s="294">
        <v>3500</v>
      </c>
      <c r="E1639" s="295"/>
      <c r="F1639" s="295" t="s">
        <v>6</v>
      </c>
      <c r="G1639" s="294" t="s">
        <v>2163</v>
      </c>
      <c r="H1639" s="294"/>
      <c r="I1639" s="294" t="s">
        <v>6</v>
      </c>
    </row>
    <row r="1640" spans="1:9" ht="15.75" hidden="1" x14ac:dyDescent="0.25">
      <c r="A1640" s="297">
        <v>42648</v>
      </c>
      <c r="B1640" s="296" t="s">
        <v>4027</v>
      </c>
      <c r="C1640" s="296"/>
      <c r="D1640" s="296">
        <v>7000</v>
      </c>
      <c r="E1640" s="298"/>
      <c r="F1640" s="298" t="s">
        <v>6</v>
      </c>
      <c r="G1640" s="296" t="s">
        <v>2164</v>
      </c>
      <c r="H1640" s="296"/>
      <c r="I1640" s="296" t="s">
        <v>6</v>
      </c>
    </row>
    <row r="1641" spans="1:9" ht="15.75" hidden="1" x14ac:dyDescent="0.25">
      <c r="A1641" s="293">
        <v>42648</v>
      </c>
      <c r="B1641" s="294" t="s">
        <v>4027</v>
      </c>
      <c r="C1641" s="294"/>
      <c r="D1641" s="294">
        <v>7400</v>
      </c>
      <c r="E1641" s="295"/>
      <c r="F1641" s="295" t="s">
        <v>6</v>
      </c>
      <c r="G1641" s="294" t="s">
        <v>2165</v>
      </c>
      <c r="H1641" s="294"/>
      <c r="I1641" s="294" t="s">
        <v>6</v>
      </c>
    </row>
    <row r="1642" spans="1:9" ht="15.75" hidden="1" x14ac:dyDescent="0.25">
      <c r="A1642" s="297">
        <v>42648</v>
      </c>
      <c r="B1642" s="296" t="s">
        <v>4027</v>
      </c>
      <c r="C1642" s="296"/>
      <c r="D1642" s="296">
        <v>6600</v>
      </c>
      <c r="E1642" s="298"/>
      <c r="F1642" s="298" t="s">
        <v>6</v>
      </c>
      <c r="G1642" s="296" t="s">
        <v>2166</v>
      </c>
      <c r="H1642" s="296"/>
      <c r="I1642" s="296" t="s">
        <v>6</v>
      </c>
    </row>
    <row r="1643" spans="1:9" ht="15.75" hidden="1" x14ac:dyDescent="0.25">
      <c r="A1643" s="69">
        <v>42621</v>
      </c>
      <c r="B1643" s="59" t="s">
        <v>4013</v>
      </c>
      <c r="C1643" s="59"/>
      <c r="D1643" s="59">
        <v>3900</v>
      </c>
      <c r="E1643" s="68"/>
      <c r="F1643" s="68" t="str">
        <f>"Прео"</f>
        <v>Прео</v>
      </c>
      <c r="G1643" s="59" t="s">
        <v>2016</v>
      </c>
      <c r="H1643" s="210"/>
      <c r="I164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44" spans="1:9" ht="15.75" hidden="1" x14ac:dyDescent="0.25">
      <c r="A1644" s="69">
        <v>42592</v>
      </c>
      <c r="B1644" s="59" t="s">
        <v>4020</v>
      </c>
      <c r="C1644" s="59"/>
      <c r="D1644" s="59">
        <v>30000</v>
      </c>
      <c r="E1644" s="68"/>
      <c r="F1644" s="68" t="s">
        <v>2</v>
      </c>
      <c r="G1644" s="59" t="s">
        <v>1277</v>
      </c>
      <c r="H1644" s="210"/>
      <c r="I164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45" spans="1:9" ht="15.75" hidden="1" x14ac:dyDescent="0.25">
      <c r="A1645" s="69">
        <v>42592</v>
      </c>
      <c r="B1645" s="59" t="s">
        <v>4014</v>
      </c>
      <c r="C1645" s="59"/>
      <c r="D1645" s="59">
        <v>11800</v>
      </c>
      <c r="E1645" s="68"/>
      <c r="F1645" s="68" t="s">
        <v>2</v>
      </c>
      <c r="G1645" s="59" t="s">
        <v>1792</v>
      </c>
      <c r="H1645" s="210"/>
      <c r="I164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46" spans="1:9" ht="15.75" hidden="1" x14ac:dyDescent="0.25">
      <c r="A1646" s="69">
        <v>42592</v>
      </c>
      <c r="B1646" s="59" t="s">
        <v>4027</v>
      </c>
      <c r="C1646" s="59"/>
      <c r="D1646" s="59">
        <v>23930</v>
      </c>
      <c r="E1646" s="68"/>
      <c r="F1646" s="68" t="s">
        <v>2</v>
      </c>
      <c r="G1646" s="59" t="s">
        <v>664</v>
      </c>
      <c r="H1646" s="210"/>
      <c r="I164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47" spans="1:9" ht="15.75" hidden="1" x14ac:dyDescent="0.25">
      <c r="A1647" s="69">
        <v>42592</v>
      </c>
      <c r="B1647" s="59" t="s">
        <v>4022</v>
      </c>
      <c r="C1647" s="59"/>
      <c r="D1647" s="59">
        <v>3500</v>
      </c>
      <c r="E1647" s="68"/>
      <c r="F1647" s="68" t="s">
        <v>2</v>
      </c>
      <c r="G1647" s="59" t="s">
        <v>664</v>
      </c>
      <c r="H1647" s="210"/>
      <c r="I164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48" spans="1:9" ht="15.75" hidden="1" x14ac:dyDescent="0.25">
      <c r="A1648" s="69">
        <v>42621</v>
      </c>
      <c r="B1648" s="59" t="s">
        <v>4013</v>
      </c>
      <c r="C1648" s="59"/>
      <c r="D1648" s="59">
        <v>3350</v>
      </c>
      <c r="E1648" s="68"/>
      <c r="F1648" s="68" t="str">
        <f>"Прео"</f>
        <v>Прео</v>
      </c>
      <c r="G1648" s="59" t="s">
        <v>2017</v>
      </c>
      <c r="H1648" s="210"/>
      <c r="I164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49" spans="1:9" ht="15.75" hidden="1" x14ac:dyDescent="0.25">
      <c r="A1649" s="69">
        <v>42621</v>
      </c>
      <c r="B1649" s="59" t="s">
        <v>4013</v>
      </c>
      <c r="C1649" s="59"/>
      <c r="D1649" s="59">
        <v>3900</v>
      </c>
      <c r="E1649" s="68"/>
      <c r="F1649" s="68" t="str">
        <f>"Прео"</f>
        <v>Прео</v>
      </c>
      <c r="G1649" s="59" t="s">
        <v>2018</v>
      </c>
      <c r="H1649" s="210"/>
      <c r="I164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50" spans="1:9" ht="15.75" hidden="1" x14ac:dyDescent="0.25">
      <c r="A1650" s="144">
        <v>42618</v>
      </c>
      <c r="B1650" s="59" t="s">
        <v>4013</v>
      </c>
      <c r="C1650" s="145"/>
      <c r="D1650" s="145">
        <v>20000</v>
      </c>
      <c r="E1650" s="146"/>
      <c r="F1650" s="146" t="str">
        <f>"Прео"</f>
        <v>Прео</v>
      </c>
      <c r="G1650" s="145"/>
      <c r="H1650" s="210"/>
      <c r="I165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51" spans="1:9" ht="15.75" hidden="1" x14ac:dyDescent="0.25">
      <c r="A1651" s="144">
        <v>42613</v>
      </c>
      <c r="B1651" s="59" t="s">
        <v>4013</v>
      </c>
      <c r="C1651" s="145"/>
      <c r="D1651" s="145">
        <v>3350</v>
      </c>
      <c r="E1651" s="146"/>
      <c r="F1651" s="146" t="str">
        <f>"Прео"</f>
        <v>Прео</v>
      </c>
      <c r="G1651" s="145" t="s">
        <v>1847</v>
      </c>
      <c r="H1651" s="210"/>
      <c r="I165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52" spans="1:9" ht="15.75" hidden="1" x14ac:dyDescent="0.25">
      <c r="A1652" s="293">
        <v>42648</v>
      </c>
      <c r="B1652" s="294" t="s">
        <v>4027</v>
      </c>
      <c r="C1652" s="294"/>
      <c r="D1652" s="294">
        <v>4000</v>
      </c>
      <c r="E1652" s="295"/>
      <c r="F1652" s="295" t="s">
        <v>6</v>
      </c>
      <c r="G1652" s="294" t="s">
        <v>2167</v>
      </c>
      <c r="H1652" s="294"/>
      <c r="I1652" s="294" t="s">
        <v>6</v>
      </c>
    </row>
    <row r="1653" spans="1:9" ht="15.75" hidden="1" x14ac:dyDescent="0.25">
      <c r="A1653" s="297">
        <v>42647</v>
      </c>
      <c r="B1653" s="296" t="s">
        <v>4012</v>
      </c>
      <c r="C1653" s="296"/>
      <c r="D1653" s="296">
        <v>3000</v>
      </c>
      <c r="E1653" s="298"/>
      <c r="F1653" s="298" t="s">
        <v>6</v>
      </c>
      <c r="G1653" s="296" t="s">
        <v>2168</v>
      </c>
      <c r="H1653" s="296"/>
      <c r="I1653" s="296" t="s">
        <v>6</v>
      </c>
    </row>
    <row r="1654" spans="1:9" ht="15.75" hidden="1" x14ac:dyDescent="0.25">
      <c r="A1654" s="293">
        <v>42646</v>
      </c>
      <c r="B1654" s="294" t="s">
        <v>4019</v>
      </c>
      <c r="C1654" s="294"/>
      <c r="D1654" s="294">
        <v>1500</v>
      </c>
      <c r="E1654" s="295"/>
      <c r="F1654" s="295" t="s">
        <v>6</v>
      </c>
      <c r="G1654" s="294" t="s">
        <v>2169</v>
      </c>
      <c r="H1654" s="294"/>
      <c r="I1654" s="294" t="s">
        <v>6</v>
      </c>
    </row>
    <row r="1655" spans="1:9" ht="15.75" hidden="1" x14ac:dyDescent="0.25">
      <c r="A1655" s="297">
        <v>42646</v>
      </c>
      <c r="B1655" s="296" t="s">
        <v>4019</v>
      </c>
      <c r="C1655" s="296"/>
      <c r="D1655" s="296">
        <v>1200</v>
      </c>
      <c r="E1655" s="298"/>
      <c r="F1655" s="298" t="s">
        <v>6</v>
      </c>
      <c r="G1655" s="296" t="s">
        <v>2162</v>
      </c>
      <c r="H1655" s="296"/>
      <c r="I1655" s="296" t="s">
        <v>6</v>
      </c>
    </row>
    <row r="1656" spans="1:9" ht="15.75" hidden="1" x14ac:dyDescent="0.25">
      <c r="A1656" s="293">
        <v>42645</v>
      </c>
      <c r="B1656" s="294" t="s">
        <v>4014</v>
      </c>
      <c r="C1656" s="294"/>
      <c r="D1656" s="294">
        <v>1000</v>
      </c>
      <c r="E1656" s="295"/>
      <c r="F1656" s="295" t="s">
        <v>6</v>
      </c>
      <c r="G1656" s="294" t="s">
        <v>2170</v>
      </c>
      <c r="H1656" s="294"/>
      <c r="I1656" s="294" t="s">
        <v>6</v>
      </c>
    </row>
    <row r="1657" spans="1:9" ht="15.75" hidden="1" x14ac:dyDescent="0.25">
      <c r="A1657" s="297">
        <v>42645</v>
      </c>
      <c r="B1657" s="296" t="s">
        <v>4031</v>
      </c>
      <c r="C1657" s="296"/>
      <c r="D1657" s="296">
        <v>3500</v>
      </c>
      <c r="E1657" s="298"/>
      <c r="F1657" s="298" t="s">
        <v>6</v>
      </c>
      <c r="G1657" s="296" t="s">
        <v>2163</v>
      </c>
      <c r="H1657" s="296"/>
      <c r="I1657" s="296" t="s">
        <v>6</v>
      </c>
    </row>
    <row r="1658" spans="1:9" ht="15.75" hidden="1" x14ac:dyDescent="0.25">
      <c r="A1658" s="293">
        <v>42641</v>
      </c>
      <c r="B1658" s="294" t="s">
        <v>4019</v>
      </c>
      <c r="C1658" s="294"/>
      <c r="D1658" s="294">
        <v>3500</v>
      </c>
      <c r="E1658" s="295"/>
      <c r="F1658" s="295" t="s">
        <v>6</v>
      </c>
      <c r="G1658" s="294" t="s">
        <v>2100</v>
      </c>
      <c r="H1658" s="294"/>
      <c r="I1658" s="294" t="s">
        <v>6</v>
      </c>
    </row>
    <row r="1659" spans="1:9" ht="15.75" hidden="1" x14ac:dyDescent="0.25">
      <c r="A1659" s="297">
        <v>42641</v>
      </c>
      <c r="B1659" s="296" t="s">
        <v>4019</v>
      </c>
      <c r="C1659" s="296"/>
      <c r="D1659" s="296">
        <v>3500</v>
      </c>
      <c r="E1659" s="298"/>
      <c r="F1659" s="298" t="s">
        <v>6</v>
      </c>
      <c r="G1659" s="296" t="s">
        <v>2101</v>
      </c>
      <c r="H1659" s="296"/>
      <c r="I1659" s="296" t="s">
        <v>6</v>
      </c>
    </row>
    <row r="1660" spans="1:9" ht="15.75" hidden="1" x14ac:dyDescent="0.25">
      <c r="A1660" s="293">
        <v>42641</v>
      </c>
      <c r="B1660" s="294" t="s">
        <v>4019</v>
      </c>
      <c r="C1660" s="294"/>
      <c r="D1660" s="294">
        <v>3500</v>
      </c>
      <c r="E1660" s="295"/>
      <c r="F1660" s="295" t="s">
        <v>6</v>
      </c>
      <c r="G1660" s="294" t="s">
        <v>2102</v>
      </c>
      <c r="H1660" s="294"/>
      <c r="I1660" s="294" t="s">
        <v>6</v>
      </c>
    </row>
    <row r="1661" spans="1:9" ht="15.75" hidden="1" x14ac:dyDescent="0.25">
      <c r="A1661" s="297">
        <v>42640</v>
      </c>
      <c r="B1661" s="296" t="s">
        <v>4019</v>
      </c>
      <c r="C1661" s="296"/>
      <c r="D1661" s="296">
        <v>3500</v>
      </c>
      <c r="E1661" s="298"/>
      <c r="F1661" s="298" t="s">
        <v>6</v>
      </c>
      <c r="G1661" s="296" t="s">
        <v>2103</v>
      </c>
      <c r="H1661" s="296"/>
      <c r="I1661" s="296" t="s">
        <v>6</v>
      </c>
    </row>
    <row r="1662" spans="1:9" ht="15.75" hidden="1" x14ac:dyDescent="0.25">
      <c r="A1662" s="144">
        <v>42610</v>
      </c>
      <c r="B1662" s="59" t="s">
        <v>4031</v>
      </c>
      <c r="C1662" s="145"/>
      <c r="D1662" s="145">
        <v>3000</v>
      </c>
      <c r="E1662" s="146"/>
      <c r="F1662" s="146" t="str">
        <f>"Прео"</f>
        <v>Прео</v>
      </c>
      <c r="G1662" s="145" t="s">
        <v>1965</v>
      </c>
      <c r="H1662" s="210"/>
      <c r="I166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63" spans="1:9" ht="15.75" hidden="1" x14ac:dyDescent="0.25">
      <c r="A1663" s="69">
        <v>42588</v>
      </c>
      <c r="B1663" s="59" t="s">
        <v>4026</v>
      </c>
      <c r="C1663" s="59"/>
      <c r="D1663" s="59">
        <v>5000</v>
      </c>
      <c r="E1663" s="68"/>
      <c r="F1663" s="68" t="s">
        <v>2</v>
      </c>
      <c r="G1663" s="59" t="s">
        <v>1788</v>
      </c>
      <c r="H1663" s="210"/>
      <c r="I166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64" spans="1:9" ht="15.75" hidden="1" x14ac:dyDescent="0.25">
      <c r="A1664" s="144">
        <v>42608</v>
      </c>
      <c r="B1664" s="59" t="s">
        <v>4013</v>
      </c>
      <c r="C1664" s="145"/>
      <c r="D1664" s="145">
        <v>3900</v>
      </c>
      <c r="E1664" s="146"/>
      <c r="F1664" s="146" t="str">
        <f>"Прео"</f>
        <v>Прео</v>
      </c>
      <c r="G1664" s="145" t="s">
        <v>1969</v>
      </c>
      <c r="H1664" s="210"/>
      <c r="I166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65" spans="1:9" ht="15.75" hidden="1" x14ac:dyDescent="0.25">
      <c r="A1665" s="293">
        <v>42640</v>
      </c>
      <c r="B1665" s="294" t="s">
        <v>4019</v>
      </c>
      <c r="C1665" s="294"/>
      <c r="D1665" s="294">
        <v>2800</v>
      </c>
      <c r="E1665" s="295"/>
      <c r="F1665" s="295" t="s">
        <v>6</v>
      </c>
      <c r="G1665" s="294" t="s">
        <v>2104</v>
      </c>
      <c r="H1665" s="294"/>
      <c r="I1665" s="294" t="s">
        <v>6</v>
      </c>
    </row>
    <row r="1666" spans="1:9" ht="15.75" hidden="1" x14ac:dyDescent="0.25">
      <c r="A1666" s="129">
        <v>42586</v>
      </c>
      <c r="B1666" s="59" t="s">
        <v>4022</v>
      </c>
      <c r="C1666" s="130"/>
      <c r="D1666" s="130">
        <v>5390</v>
      </c>
      <c r="E1666" s="131"/>
      <c r="F1666" s="131" t="s">
        <v>2</v>
      </c>
      <c r="G1666" s="130" t="s">
        <v>1649</v>
      </c>
      <c r="H1666" s="210"/>
      <c r="I166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67" spans="1:9" ht="15.75" hidden="1" x14ac:dyDescent="0.25">
      <c r="A1667" s="144">
        <v>42608</v>
      </c>
      <c r="B1667" s="59" t="s">
        <v>4013</v>
      </c>
      <c r="C1667" s="145"/>
      <c r="D1667" s="145">
        <v>3900</v>
      </c>
      <c r="E1667" s="146"/>
      <c r="F1667" s="146" t="str">
        <f>"Прео"</f>
        <v>Прео</v>
      </c>
      <c r="G1667" s="145" t="s">
        <v>1968</v>
      </c>
      <c r="H1667" s="210"/>
      <c r="I166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68" spans="1:9" ht="15.75" hidden="1" x14ac:dyDescent="0.25">
      <c r="A1668" s="297">
        <v>42638</v>
      </c>
      <c r="B1668" s="296" t="s">
        <v>4019</v>
      </c>
      <c r="C1668" s="296"/>
      <c r="D1668" s="296">
        <v>5000</v>
      </c>
      <c r="E1668" s="298"/>
      <c r="F1668" s="298" t="s">
        <v>6</v>
      </c>
      <c r="G1668" s="296" t="s">
        <v>1529</v>
      </c>
      <c r="H1668" s="296"/>
      <c r="I1668" s="296" t="s">
        <v>6</v>
      </c>
    </row>
    <row r="1669" spans="1:9" ht="15.75" hidden="1" x14ac:dyDescent="0.25">
      <c r="A1669" s="293">
        <v>42638</v>
      </c>
      <c r="B1669" s="294" t="s">
        <v>4023</v>
      </c>
      <c r="C1669" s="294"/>
      <c r="D1669" s="294">
        <v>20000</v>
      </c>
      <c r="E1669" s="295"/>
      <c r="F1669" s="295" t="s">
        <v>6</v>
      </c>
      <c r="G1669" s="294" t="s">
        <v>1529</v>
      </c>
      <c r="H1669" s="294"/>
      <c r="I1669" s="294" t="s">
        <v>6</v>
      </c>
    </row>
    <row r="1670" spans="1:9" ht="15.75" hidden="1" x14ac:dyDescent="0.25">
      <c r="A1670" s="297">
        <v>42636</v>
      </c>
      <c r="B1670" s="296" t="s">
        <v>4019</v>
      </c>
      <c r="C1670" s="296"/>
      <c r="D1670" s="296">
        <v>3500</v>
      </c>
      <c r="E1670" s="298"/>
      <c r="F1670" s="298" t="s">
        <v>6</v>
      </c>
      <c r="G1670" s="296" t="s">
        <v>2105</v>
      </c>
      <c r="H1670" s="296"/>
      <c r="I1670" s="296" t="s">
        <v>6</v>
      </c>
    </row>
    <row r="1671" spans="1:9" ht="15.75" hidden="1" x14ac:dyDescent="0.25">
      <c r="A1671" s="293">
        <v>42636</v>
      </c>
      <c r="B1671" s="294" t="s">
        <v>4019</v>
      </c>
      <c r="C1671" s="294"/>
      <c r="D1671" s="294">
        <v>2800</v>
      </c>
      <c r="E1671" s="295"/>
      <c r="F1671" s="295" t="s">
        <v>6</v>
      </c>
      <c r="G1671" s="294" t="s">
        <v>1940</v>
      </c>
      <c r="H1671" s="294"/>
      <c r="I1671" s="294" t="s">
        <v>6</v>
      </c>
    </row>
    <row r="1672" spans="1:9" ht="15.75" hidden="1" x14ac:dyDescent="0.25">
      <c r="A1672" s="297">
        <v>42635</v>
      </c>
      <c r="B1672" s="296" t="s">
        <v>4027</v>
      </c>
      <c r="C1672" s="296"/>
      <c r="D1672" s="296">
        <v>3500</v>
      </c>
      <c r="E1672" s="298"/>
      <c r="F1672" s="298" t="s">
        <v>6</v>
      </c>
      <c r="G1672" s="296" t="s">
        <v>2059</v>
      </c>
      <c r="H1672" s="296"/>
      <c r="I1672" s="296" t="s">
        <v>6</v>
      </c>
    </row>
    <row r="1673" spans="1:9" ht="15.75" hidden="1" x14ac:dyDescent="0.25">
      <c r="A1673" s="293">
        <v>42634</v>
      </c>
      <c r="B1673" s="294" t="s">
        <v>4019</v>
      </c>
      <c r="C1673" s="294"/>
      <c r="D1673" s="294">
        <v>1500</v>
      </c>
      <c r="E1673" s="295"/>
      <c r="F1673" s="295" t="s">
        <v>6</v>
      </c>
      <c r="G1673" s="294" t="s">
        <v>1721</v>
      </c>
      <c r="H1673" s="294"/>
      <c r="I1673" s="294" t="s">
        <v>6</v>
      </c>
    </row>
    <row r="1674" spans="1:9" ht="15.75" hidden="1" x14ac:dyDescent="0.25">
      <c r="A1674" s="297">
        <v>42634</v>
      </c>
      <c r="B1674" s="296" t="s">
        <v>4019</v>
      </c>
      <c r="C1674" s="296"/>
      <c r="D1674" s="296">
        <v>3500</v>
      </c>
      <c r="E1674" s="298"/>
      <c r="F1674" s="298" t="s">
        <v>6</v>
      </c>
      <c r="G1674" s="296" t="s">
        <v>2060</v>
      </c>
      <c r="H1674" s="296"/>
      <c r="I1674" s="296" t="s">
        <v>6</v>
      </c>
    </row>
    <row r="1675" spans="1:9" ht="15.75" hidden="1" x14ac:dyDescent="0.25">
      <c r="A1675" s="129">
        <v>42583</v>
      </c>
      <c r="B1675" s="59" t="s">
        <v>4024</v>
      </c>
      <c r="C1675" s="130"/>
      <c r="D1675" s="130">
        <v>12011</v>
      </c>
      <c r="E1675" s="131"/>
      <c r="F1675" s="131" t="s">
        <v>2</v>
      </c>
      <c r="G1675" s="130" t="s">
        <v>1644</v>
      </c>
      <c r="H1675" s="210"/>
      <c r="I167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76" spans="1:9" ht="15.75" hidden="1" x14ac:dyDescent="0.25">
      <c r="A1676" s="293">
        <v>42634</v>
      </c>
      <c r="B1676" s="294" t="s">
        <v>4019</v>
      </c>
      <c r="C1676" s="294"/>
      <c r="D1676" s="294">
        <v>2800</v>
      </c>
      <c r="E1676" s="295"/>
      <c r="F1676" s="295" t="s">
        <v>6</v>
      </c>
      <c r="G1676" s="294" t="s">
        <v>1936</v>
      </c>
      <c r="H1676" s="294"/>
      <c r="I1676" s="294" t="s">
        <v>6</v>
      </c>
    </row>
    <row r="1677" spans="1:9" ht="15.75" hidden="1" x14ac:dyDescent="0.25">
      <c r="A1677" s="297">
        <v>42634</v>
      </c>
      <c r="B1677" s="296" t="s">
        <v>4027</v>
      </c>
      <c r="C1677" s="296"/>
      <c r="D1677" s="296">
        <v>500</v>
      </c>
      <c r="E1677" s="298"/>
      <c r="F1677" s="298" t="s">
        <v>6</v>
      </c>
      <c r="G1677" s="296" t="s">
        <v>2061</v>
      </c>
      <c r="H1677" s="296"/>
      <c r="I1677" s="296" t="s">
        <v>6</v>
      </c>
    </row>
    <row r="1678" spans="1:9" ht="15.75" hidden="1" x14ac:dyDescent="0.25">
      <c r="A1678" s="293">
        <v>42634</v>
      </c>
      <c r="B1678" s="294" t="s">
        <v>4027</v>
      </c>
      <c r="C1678" s="294"/>
      <c r="D1678" s="294">
        <v>2000</v>
      </c>
      <c r="E1678" s="295"/>
      <c r="F1678" s="295" t="s">
        <v>6</v>
      </c>
      <c r="G1678" s="294" t="s">
        <v>2062</v>
      </c>
      <c r="H1678" s="294"/>
      <c r="I1678" s="294" t="s">
        <v>6</v>
      </c>
    </row>
    <row r="1679" spans="1:9" ht="15.75" hidden="1" x14ac:dyDescent="0.25">
      <c r="A1679" s="297">
        <v>42634</v>
      </c>
      <c r="B1679" s="296" t="s">
        <v>4027</v>
      </c>
      <c r="C1679" s="296"/>
      <c r="D1679" s="296">
        <v>2000</v>
      </c>
      <c r="E1679" s="298"/>
      <c r="F1679" s="298" t="s">
        <v>6</v>
      </c>
      <c r="G1679" s="296" t="s">
        <v>2063</v>
      </c>
      <c r="H1679" s="296"/>
      <c r="I1679" s="296" t="s">
        <v>6</v>
      </c>
    </row>
    <row r="1680" spans="1:9" ht="15.75" hidden="1" x14ac:dyDescent="0.25">
      <c r="A1680" s="293">
        <v>42633</v>
      </c>
      <c r="B1680" s="294" t="s">
        <v>4019</v>
      </c>
      <c r="C1680" s="294"/>
      <c r="D1680" s="294">
        <v>2800</v>
      </c>
      <c r="E1680" s="295"/>
      <c r="F1680" s="295" t="s">
        <v>6</v>
      </c>
      <c r="G1680" s="294" t="s">
        <v>1726</v>
      </c>
      <c r="H1680" s="294"/>
      <c r="I1680" s="294" t="s">
        <v>6</v>
      </c>
    </row>
    <row r="1681" spans="1:9" ht="15.75" hidden="1" x14ac:dyDescent="0.25">
      <c r="A1681" s="297">
        <v>42633</v>
      </c>
      <c r="B1681" s="296" t="s">
        <v>4019</v>
      </c>
      <c r="C1681" s="296"/>
      <c r="D1681" s="296">
        <v>3500</v>
      </c>
      <c r="E1681" s="298"/>
      <c r="F1681" s="298" t="s">
        <v>6</v>
      </c>
      <c r="G1681" s="296" t="s">
        <v>2064</v>
      </c>
      <c r="H1681" s="296"/>
      <c r="I1681" s="296" t="s">
        <v>6</v>
      </c>
    </row>
    <row r="1682" spans="1:9" ht="15.75" hidden="1" x14ac:dyDescent="0.25">
      <c r="A1682" s="129">
        <v>42582</v>
      </c>
      <c r="B1682" s="59" t="s">
        <v>4028</v>
      </c>
      <c r="C1682" s="130"/>
      <c r="D1682" s="130">
        <v>96500</v>
      </c>
      <c r="E1682" s="131"/>
      <c r="F1682" s="68" t="s">
        <v>2</v>
      </c>
      <c r="G1682" s="59" t="s">
        <v>1809</v>
      </c>
      <c r="H1682" s="210"/>
      <c r="I168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683" spans="1:9" ht="15.75" hidden="1" x14ac:dyDescent="0.25">
      <c r="A1683" s="69">
        <v>42582</v>
      </c>
      <c r="B1683" s="59" t="s">
        <v>4018</v>
      </c>
      <c r="C1683" s="59"/>
      <c r="D1683" s="59">
        <v>100000</v>
      </c>
      <c r="E1683" s="68"/>
      <c r="F1683" s="68" t="s">
        <v>2</v>
      </c>
      <c r="G1683" s="59" t="s">
        <v>664</v>
      </c>
      <c r="H1683" s="210"/>
      <c r="I168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684" spans="1:9" ht="15.75" hidden="1" x14ac:dyDescent="0.25">
      <c r="A1684" s="144">
        <v>42608</v>
      </c>
      <c r="B1684" s="59" t="s">
        <v>4013</v>
      </c>
      <c r="C1684" s="145"/>
      <c r="D1684" s="145">
        <v>3775</v>
      </c>
      <c r="E1684" s="146"/>
      <c r="F1684" s="146" t="str">
        <f>"Прео"</f>
        <v>Прео</v>
      </c>
      <c r="G1684" s="145" t="s">
        <v>1966</v>
      </c>
      <c r="H1684" s="210"/>
      <c r="I168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85" spans="1:9" ht="15.75" hidden="1" x14ac:dyDescent="0.25">
      <c r="A1685" s="293">
        <v>42633</v>
      </c>
      <c r="B1685" s="294" t="s">
        <v>4027</v>
      </c>
      <c r="C1685" s="294"/>
      <c r="D1685" s="294">
        <v>500</v>
      </c>
      <c r="E1685" s="295"/>
      <c r="F1685" s="295" t="s">
        <v>6</v>
      </c>
      <c r="G1685" s="294" t="s">
        <v>2065</v>
      </c>
      <c r="H1685" s="294"/>
      <c r="I1685" s="294" t="s">
        <v>6</v>
      </c>
    </row>
    <row r="1686" spans="1:9" ht="15.75" hidden="1" x14ac:dyDescent="0.25">
      <c r="A1686" s="144">
        <v>42608</v>
      </c>
      <c r="B1686" s="59" t="s">
        <v>4013</v>
      </c>
      <c r="C1686" s="145"/>
      <c r="D1686" s="145">
        <v>3900</v>
      </c>
      <c r="E1686" s="146"/>
      <c r="F1686" s="146" t="str">
        <f>"Прео"</f>
        <v>Прео</v>
      </c>
      <c r="G1686" s="145" t="s">
        <v>1967</v>
      </c>
      <c r="H1686" s="210"/>
      <c r="I168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687" spans="1:9" ht="15.75" hidden="1" x14ac:dyDescent="0.25">
      <c r="A1687" s="297">
        <v>42632</v>
      </c>
      <c r="B1687" s="296" t="s">
        <v>4019</v>
      </c>
      <c r="C1687" s="296"/>
      <c r="D1687" s="296">
        <v>3300</v>
      </c>
      <c r="E1687" s="298"/>
      <c r="F1687" s="298" t="s">
        <v>6</v>
      </c>
      <c r="G1687" s="296" t="s">
        <v>2066</v>
      </c>
      <c r="H1687" s="296"/>
      <c r="I1687" s="296" t="s">
        <v>6</v>
      </c>
    </row>
    <row r="1688" spans="1:9" ht="15.75" hidden="1" x14ac:dyDescent="0.25">
      <c r="A1688" s="293">
        <v>42628</v>
      </c>
      <c r="B1688" s="294" t="s">
        <v>4019</v>
      </c>
      <c r="C1688" s="294"/>
      <c r="D1688" s="294">
        <v>3000</v>
      </c>
      <c r="E1688" s="295"/>
      <c r="F1688" s="295" t="s">
        <v>6</v>
      </c>
      <c r="G1688" s="294" t="s">
        <v>2001</v>
      </c>
      <c r="H1688" s="294"/>
      <c r="I1688" s="294" t="s">
        <v>6</v>
      </c>
    </row>
    <row r="1689" spans="1:9" ht="15.75" hidden="1" x14ac:dyDescent="0.25">
      <c r="A1689" s="297">
        <v>42628</v>
      </c>
      <c r="B1689" s="296" t="s">
        <v>4019</v>
      </c>
      <c r="C1689" s="296"/>
      <c r="D1689" s="296">
        <v>3000</v>
      </c>
      <c r="E1689" s="298"/>
      <c r="F1689" s="298" t="s">
        <v>6</v>
      </c>
      <c r="G1689" s="296" t="s">
        <v>2002</v>
      </c>
      <c r="H1689" s="296"/>
      <c r="I1689" s="296" t="s">
        <v>6</v>
      </c>
    </row>
    <row r="1690" spans="1:9" ht="15.75" hidden="1" x14ac:dyDescent="0.25">
      <c r="A1690" s="293">
        <v>42628</v>
      </c>
      <c r="B1690" s="294" t="s">
        <v>4019</v>
      </c>
      <c r="C1690" s="294"/>
      <c r="D1690" s="294">
        <v>3000</v>
      </c>
      <c r="E1690" s="295"/>
      <c r="F1690" s="295" t="s">
        <v>6</v>
      </c>
      <c r="G1690" s="294" t="s">
        <v>2003</v>
      </c>
      <c r="H1690" s="294"/>
      <c r="I1690" s="294" t="s">
        <v>6</v>
      </c>
    </row>
    <row r="1691" spans="1:9" ht="15.75" hidden="1" x14ac:dyDescent="0.25">
      <c r="A1691" s="297">
        <v>42628</v>
      </c>
      <c r="B1691" s="296" t="s">
        <v>4019</v>
      </c>
      <c r="C1691" s="296"/>
      <c r="D1691" s="296">
        <v>3000</v>
      </c>
      <c r="E1691" s="298"/>
      <c r="F1691" s="298" t="s">
        <v>6</v>
      </c>
      <c r="G1691" s="296" t="s">
        <v>2004</v>
      </c>
      <c r="H1691" s="296"/>
      <c r="I1691" s="296" t="s">
        <v>6</v>
      </c>
    </row>
    <row r="1692" spans="1:9" ht="15.75" hidden="1" x14ac:dyDescent="0.25">
      <c r="A1692" s="129">
        <v>42576</v>
      </c>
      <c r="B1692" s="59" t="s">
        <v>4020</v>
      </c>
      <c r="C1692" s="130"/>
      <c r="D1692" s="130">
        <v>20000</v>
      </c>
      <c r="E1692" s="131"/>
      <c r="F1692" s="131" t="s">
        <v>2</v>
      </c>
      <c r="G1692" s="130"/>
      <c r="H1692" s="210"/>
      <c r="I169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693" spans="1:9" ht="15.75" hidden="1" x14ac:dyDescent="0.25">
      <c r="A1693" s="293">
        <v>42627</v>
      </c>
      <c r="B1693" s="294" t="s">
        <v>4019</v>
      </c>
      <c r="C1693" s="294"/>
      <c r="D1693" s="294">
        <v>1500</v>
      </c>
      <c r="E1693" s="295"/>
      <c r="F1693" s="295" t="s">
        <v>6</v>
      </c>
      <c r="G1693" s="294" t="s">
        <v>1932</v>
      </c>
      <c r="H1693" s="294"/>
      <c r="I1693" s="294" t="s">
        <v>6</v>
      </c>
    </row>
    <row r="1694" spans="1:9" ht="15.75" hidden="1" x14ac:dyDescent="0.25">
      <c r="A1694" s="297">
        <v>42627</v>
      </c>
      <c r="B1694" s="296" t="s">
        <v>4019</v>
      </c>
      <c r="C1694" s="296"/>
      <c r="D1694" s="296">
        <v>1500</v>
      </c>
      <c r="E1694" s="298"/>
      <c r="F1694" s="298" t="s">
        <v>6</v>
      </c>
      <c r="G1694" s="296" t="s">
        <v>2005</v>
      </c>
      <c r="H1694" s="296"/>
      <c r="I1694" s="296" t="s">
        <v>6</v>
      </c>
    </row>
    <row r="1695" spans="1:9" ht="15.75" hidden="1" x14ac:dyDescent="0.25">
      <c r="A1695" s="293">
        <v>42626</v>
      </c>
      <c r="B1695" s="294" t="s">
        <v>4027</v>
      </c>
      <c r="C1695" s="294"/>
      <c r="D1695" s="294">
        <v>3000</v>
      </c>
      <c r="E1695" s="295"/>
      <c r="F1695" s="295" t="s">
        <v>6</v>
      </c>
      <c r="G1695" s="294" t="s">
        <v>1944</v>
      </c>
      <c r="H1695" s="294"/>
      <c r="I1695" s="294" t="s">
        <v>6</v>
      </c>
    </row>
    <row r="1696" spans="1:9" ht="15.75" hidden="1" x14ac:dyDescent="0.25">
      <c r="A1696" s="297">
        <v>42626</v>
      </c>
      <c r="B1696" s="296" t="s">
        <v>4027</v>
      </c>
      <c r="C1696" s="296"/>
      <c r="D1696" s="296">
        <v>3000</v>
      </c>
      <c r="E1696" s="298"/>
      <c r="F1696" s="298" t="s">
        <v>6</v>
      </c>
      <c r="G1696" s="296" t="s">
        <v>1939</v>
      </c>
      <c r="H1696" s="296"/>
      <c r="I1696" s="296" t="s">
        <v>6</v>
      </c>
    </row>
    <row r="1697" spans="1:9" ht="15.75" hidden="1" x14ac:dyDescent="0.25">
      <c r="A1697" s="293">
        <v>42626</v>
      </c>
      <c r="B1697" s="294" t="s">
        <v>4027</v>
      </c>
      <c r="C1697" s="294"/>
      <c r="D1697" s="294">
        <v>3000</v>
      </c>
      <c r="E1697" s="295"/>
      <c r="F1697" s="295" t="s">
        <v>6</v>
      </c>
      <c r="G1697" s="294" t="s">
        <v>1938</v>
      </c>
      <c r="H1697" s="294"/>
      <c r="I1697" s="294" t="s">
        <v>6</v>
      </c>
    </row>
    <row r="1698" spans="1:9" ht="15.75" hidden="1" x14ac:dyDescent="0.25">
      <c r="A1698" s="297">
        <v>42622</v>
      </c>
      <c r="B1698" s="296" t="s">
        <v>4019</v>
      </c>
      <c r="C1698" s="296"/>
      <c r="D1698" s="296">
        <v>2800</v>
      </c>
      <c r="E1698" s="298"/>
      <c r="F1698" s="298" t="s">
        <v>6</v>
      </c>
      <c r="G1698" s="296" t="s">
        <v>1937</v>
      </c>
      <c r="H1698" s="296"/>
      <c r="I1698" s="296" t="s">
        <v>6</v>
      </c>
    </row>
    <row r="1699" spans="1:9" ht="15.75" hidden="1" x14ac:dyDescent="0.25">
      <c r="A1699" s="293">
        <v>42622</v>
      </c>
      <c r="B1699" s="294" t="s">
        <v>4019</v>
      </c>
      <c r="C1699" s="294"/>
      <c r="D1699" s="294">
        <v>2800</v>
      </c>
      <c r="E1699" s="295"/>
      <c r="F1699" s="295" t="s">
        <v>6</v>
      </c>
      <c r="G1699" s="294" t="s">
        <v>1721</v>
      </c>
      <c r="H1699" s="294"/>
      <c r="I1699" s="294" t="s">
        <v>6</v>
      </c>
    </row>
    <row r="1700" spans="1:9" ht="15.75" hidden="1" x14ac:dyDescent="0.25">
      <c r="A1700" s="297">
        <v>42622</v>
      </c>
      <c r="B1700" s="296" t="s">
        <v>4019</v>
      </c>
      <c r="C1700" s="296"/>
      <c r="D1700" s="296">
        <v>1500</v>
      </c>
      <c r="E1700" s="298"/>
      <c r="F1700" s="298" t="s">
        <v>6</v>
      </c>
      <c r="G1700" s="296" t="s">
        <v>2006</v>
      </c>
      <c r="H1700" s="296"/>
      <c r="I1700" s="296" t="s">
        <v>6</v>
      </c>
    </row>
    <row r="1701" spans="1:9" ht="15.75" hidden="1" x14ac:dyDescent="0.25">
      <c r="A1701" s="129">
        <v>42606</v>
      </c>
      <c r="B1701" s="59" t="s">
        <v>4013</v>
      </c>
      <c r="C1701" s="130"/>
      <c r="D1701" s="130">
        <v>3900</v>
      </c>
      <c r="E1701" s="131"/>
      <c r="F1701" s="131" t="str">
        <f>"Прео"</f>
        <v>Прео</v>
      </c>
      <c r="G1701" s="130" t="s">
        <v>1844</v>
      </c>
      <c r="H1701" s="210"/>
      <c r="I170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702" spans="1:9" ht="15.75" hidden="1" x14ac:dyDescent="0.25">
      <c r="A1702" s="293">
        <v>42622</v>
      </c>
      <c r="B1702" s="294" t="s">
        <v>4019</v>
      </c>
      <c r="C1702" s="294"/>
      <c r="D1702" s="294">
        <v>5000</v>
      </c>
      <c r="E1702" s="295"/>
      <c r="F1702" s="295" t="s">
        <v>6</v>
      </c>
      <c r="G1702" s="294" t="s">
        <v>2007</v>
      </c>
      <c r="H1702" s="294"/>
      <c r="I1702" s="294" t="s">
        <v>6</v>
      </c>
    </row>
    <row r="1703" spans="1:9" ht="15.75" hidden="1" x14ac:dyDescent="0.25">
      <c r="A1703" s="297">
        <v>42622</v>
      </c>
      <c r="B1703" s="296" t="s">
        <v>4023</v>
      </c>
      <c r="C1703" s="296"/>
      <c r="D1703" s="296">
        <v>20000</v>
      </c>
      <c r="E1703" s="298"/>
      <c r="F1703" s="298" t="s">
        <v>6</v>
      </c>
      <c r="G1703" s="296" t="s">
        <v>2007</v>
      </c>
      <c r="H1703" s="296"/>
      <c r="I1703" s="296" t="s">
        <v>6</v>
      </c>
    </row>
    <row r="1704" spans="1:9" ht="15.75" hidden="1" x14ac:dyDescent="0.25">
      <c r="A1704" s="293">
        <v>42613</v>
      </c>
      <c r="B1704" s="294" t="s">
        <v>4019</v>
      </c>
      <c r="C1704" s="294"/>
      <c r="D1704" s="294">
        <v>1200</v>
      </c>
      <c r="E1704" s="295"/>
      <c r="F1704" s="295" t="s">
        <v>6</v>
      </c>
      <c r="G1704" s="294" t="s">
        <v>1729</v>
      </c>
      <c r="H1704" s="294"/>
      <c r="I1704" s="294" t="s">
        <v>6</v>
      </c>
    </row>
    <row r="1705" spans="1:9" ht="15.75" hidden="1" x14ac:dyDescent="0.25">
      <c r="A1705" s="297">
        <v>42613</v>
      </c>
      <c r="B1705" s="296" t="s">
        <v>4019</v>
      </c>
      <c r="C1705" s="296"/>
      <c r="D1705" s="296">
        <v>3500</v>
      </c>
      <c r="E1705" s="298"/>
      <c r="F1705" s="298" t="s">
        <v>6</v>
      </c>
      <c r="G1705" s="296" t="s">
        <v>1917</v>
      </c>
      <c r="H1705" s="296"/>
      <c r="I1705" s="296" t="s">
        <v>6</v>
      </c>
    </row>
    <row r="1706" spans="1:9" ht="15.75" hidden="1" x14ac:dyDescent="0.25">
      <c r="A1706" s="129">
        <v>42571</v>
      </c>
      <c r="B1706" s="59" t="s">
        <v>4013</v>
      </c>
      <c r="C1706" s="130"/>
      <c r="D1706" s="130">
        <v>20000</v>
      </c>
      <c r="E1706" s="131"/>
      <c r="F1706" s="131" t="s">
        <v>2</v>
      </c>
      <c r="G1706" s="130"/>
      <c r="H1706" s="210"/>
      <c r="I170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707" spans="1:9" ht="15.75" hidden="1" x14ac:dyDescent="0.25">
      <c r="A1707" s="129">
        <v>42606</v>
      </c>
      <c r="B1707" s="59" t="s">
        <v>4013</v>
      </c>
      <c r="C1707" s="130"/>
      <c r="D1707" s="130">
        <v>1750</v>
      </c>
      <c r="E1707" s="131"/>
      <c r="F1707" s="131" t="str">
        <f>"Прео"</f>
        <v>Прео</v>
      </c>
      <c r="G1707" s="130" t="s">
        <v>1843</v>
      </c>
      <c r="H1707" s="210"/>
      <c r="I170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708" spans="1:9" ht="15.75" hidden="1" x14ac:dyDescent="0.25">
      <c r="A1708" s="129">
        <v>42603</v>
      </c>
      <c r="B1708" s="59" t="s">
        <v>4017</v>
      </c>
      <c r="C1708" s="130"/>
      <c r="D1708" s="130">
        <v>3000</v>
      </c>
      <c r="E1708" s="131"/>
      <c r="F1708" s="131" t="str">
        <f>"Прео"</f>
        <v>Прео</v>
      </c>
      <c r="G1708" s="130" t="s">
        <v>1845</v>
      </c>
      <c r="H1708" s="210"/>
      <c r="I170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09" spans="1:9" ht="15.75" hidden="1" x14ac:dyDescent="0.25">
      <c r="A1709" s="129">
        <v>42601</v>
      </c>
      <c r="B1709" s="59" t="s">
        <v>4013</v>
      </c>
      <c r="C1709" s="130"/>
      <c r="D1709" s="130">
        <v>3350</v>
      </c>
      <c r="E1709" s="131"/>
      <c r="F1709" s="131" t="str">
        <f>"Прео"</f>
        <v>Прео</v>
      </c>
      <c r="G1709" s="130" t="s">
        <v>1846</v>
      </c>
      <c r="H1709" s="210"/>
      <c r="I170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710" spans="1:9" ht="15.75" hidden="1" x14ac:dyDescent="0.25">
      <c r="A1710" s="129">
        <v>42569</v>
      </c>
      <c r="B1710" s="59" t="s">
        <v>4024</v>
      </c>
      <c r="C1710" s="130"/>
      <c r="D1710" s="130">
        <v>11561</v>
      </c>
      <c r="E1710" s="131"/>
      <c r="F1710" s="131" t="s">
        <v>2</v>
      </c>
      <c r="G1710" s="130" t="s">
        <v>1581</v>
      </c>
      <c r="H1710" s="210"/>
      <c r="I171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11" spans="1:9" ht="15.75" hidden="1" x14ac:dyDescent="0.25">
      <c r="A1711" s="129">
        <v>42569</v>
      </c>
      <c r="B1711" s="59" t="s">
        <v>4014</v>
      </c>
      <c r="C1711" s="130"/>
      <c r="D1711" s="130">
        <v>4750</v>
      </c>
      <c r="E1711" s="131"/>
      <c r="F1711" s="131" t="s">
        <v>2</v>
      </c>
      <c r="G1711" s="130" t="s">
        <v>1583</v>
      </c>
      <c r="H1711" s="210"/>
      <c r="I171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12" spans="1:9" ht="15.75" hidden="1" x14ac:dyDescent="0.25">
      <c r="A1712" s="293">
        <v>42608</v>
      </c>
      <c r="B1712" s="294" t="s">
        <v>4019</v>
      </c>
      <c r="C1712" s="294"/>
      <c r="D1712" s="294">
        <v>3150</v>
      </c>
      <c r="E1712" s="295"/>
      <c r="F1712" s="295" t="s">
        <v>6</v>
      </c>
      <c r="G1712" s="294" t="s">
        <v>1918</v>
      </c>
      <c r="H1712" s="294"/>
      <c r="I1712" s="294" t="s">
        <v>6</v>
      </c>
    </row>
    <row r="1713" spans="1:9" ht="15.75" hidden="1" x14ac:dyDescent="0.25">
      <c r="A1713" s="297">
        <v>42608</v>
      </c>
      <c r="B1713" s="296" t="s">
        <v>4019</v>
      </c>
      <c r="C1713" s="296"/>
      <c r="D1713" s="296">
        <v>5600</v>
      </c>
      <c r="E1713" s="298"/>
      <c r="F1713" s="298" t="s">
        <v>6</v>
      </c>
      <c r="G1713" s="296" t="s">
        <v>1919</v>
      </c>
      <c r="H1713" s="296"/>
      <c r="I1713" s="296" t="s">
        <v>6</v>
      </c>
    </row>
    <row r="1714" spans="1:9" ht="15.75" hidden="1" x14ac:dyDescent="0.25">
      <c r="A1714" s="293">
        <v>42601</v>
      </c>
      <c r="B1714" s="294" t="s">
        <v>610</v>
      </c>
      <c r="C1714" s="294"/>
      <c r="D1714" s="294">
        <v>1200</v>
      </c>
      <c r="E1714" s="295"/>
      <c r="F1714" s="295" t="s">
        <v>6</v>
      </c>
      <c r="G1714" s="294" t="s">
        <v>1920</v>
      </c>
      <c r="H1714" s="294"/>
      <c r="I1714" s="294" t="s">
        <v>6</v>
      </c>
    </row>
    <row r="1715" spans="1:9" ht="15.75" hidden="1" x14ac:dyDescent="0.25">
      <c r="A1715" s="297">
        <v>42601</v>
      </c>
      <c r="B1715" s="296" t="s">
        <v>610</v>
      </c>
      <c r="C1715" s="296"/>
      <c r="D1715" s="296">
        <v>1200</v>
      </c>
      <c r="E1715" s="298"/>
      <c r="F1715" s="298" t="s">
        <v>6</v>
      </c>
      <c r="G1715" s="296" t="s">
        <v>1921</v>
      </c>
      <c r="H1715" s="296"/>
      <c r="I1715" s="296" t="s">
        <v>6</v>
      </c>
    </row>
    <row r="1716" spans="1:9" ht="15.75" hidden="1" x14ac:dyDescent="0.25">
      <c r="A1716" s="83">
        <v>42567</v>
      </c>
      <c r="B1716" s="59" t="s">
        <v>4019</v>
      </c>
      <c r="C1716" s="84"/>
      <c r="D1716" s="84">
        <v>7000</v>
      </c>
      <c r="E1716" s="135"/>
      <c r="F1716" s="135" t="str">
        <f>"Руднев"</f>
        <v>Руднев</v>
      </c>
      <c r="G1716" s="84" t="s">
        <v>1772</v>
      </c>
      <c r="H1716" s="210"/>
      <c r="I171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17" spans="1:9" ht="15.75" hidden="1" x14ac:dyDescent="0.25">
      <c r="A1717" s="125">
        <v>42564</v>
      </c>
      <c r="B1717" s="59" t="s">
        <v>4027</v>
      </c>
      <c r="C1717" s="126"/>
      <c r="D1717" s="126">
        <v>12627</v>
      </c>
      <c r="E1717" s="127"/>
      <c r="F1717" s="68" t="s">
        <v>2</v>
      </c>
      <c r="G1717" s="59" t="s">
        <v>1566</v>
      </c>
      <c r="H1717" s="210"/>
      <c r="I171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18" spans="1:9" ht="15.75" hidden="1" x14ac:dyDescent="0.25">
      <c r="A1718" s="125">
        <v>42564</v>
      </c>
      <c r="B1718" s="59" t="s">
        <v>4024</v>
      </c>
      <c r="C1718" s="126"/>
      <c r="D1718" s="126">
        <v>10580</v>
      </c>
      <c r="E1718" s="127"/>
      <c r="F1718" s="68" t="s">
        <v>2</v>
      </c>
      <c r="G1718" s="59" t="s">
        <v>1565</v>
      </c>
      <c r="H1718" s="210"/>
      <c r="I171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19" spans="1:9" ht="15.75" hidden="1" x14ac:dyDescent="0.25">
      <c r="A1719" s="293">
        <v>42601</v>
      </c>
      <c r="B1719" s="294" t="s">
        <v>610</v>
      </c>
      <c r="C1719" s="294"/>
      <c r="D1719" s="294">
        <v>1200</v>
      </c>
      <c r="E1719" s="295"/>
      <c r="F1719" s="295" t="s">
        <v>6</v>
      </c>
      <c r="G1719" s="294" t="s">
        <v>1922</v>
      </c>
      <c r="H1719" s="294"/>
      <c r="I1719" s="294" t="s">
        <v>6</v>
      </c>
    </row>
    <row r="1720" spans="1:9" ht="15.75" hidden="1" x14ac:dyDescent="0.25">
      <c r="A1720" s="297">
        <v>42601</v>
      </c>
      <c r="B1720" s="296" t="s">
        <v>610</v>
      </c>
      <c r="C1720" s="296"/>
      <c r="D1720" s="296">
        <v>1800</v>
      </c>
      <c r="E1720" s="298"/>
      <c r="F1720" s="298" t="s">
        <v>6</v>
      </c>
      <c r="G1720" s="296" t="s">
        <v>1517</v>
      </c>
      <c r="H1720" s="296"/>
      <c r="I1720" s="296" t="s">
        <v>6</v>
      </c>
    </row>
    <row r="1721" spans="1:9" ht="15.75" hidden="1" x14ac:dyDescent="0.25">
      <c r="A1721" s="293">
        <v>42600</v>
      </c>
      <c r="B1721" s="294" t="s">
        <v>610</v>
      </c>
      <c r="C1721" s="294"/>
      <c r="D1721" s="294">
        <v>3500</v>
      </c>
      <c r="E1721" s="295"/>
      <c r="F1721" s="295" t="s">
        <v>6</v>
      </c>
      <c r="G1721" s="294" t="s">
        <v>1923</v>
      </c>
      <c r="H1721" s="294"/>
      <c r="I1721" s="294" t="s">
        <v>6</v>
      </c>
    </row>
    <row r="1722" spans="1:9" ht="15.75" hidden="1" x14ac:dyDescent="0.25">
      <c r="A1722" s="297">
        <v>42599</v>
      </c>
      <c r="B1722" s="296" t="s">
        <v>610</v>
      </c>
      <c r="C1722" s="296"/>
      <c r="D1722" s="296">
        <v>2800</v>
      </c>
      <c r="E1722" s="298"/>
      <c r="F1722" s="298" t="s">
        <v>6</v>
      </c>
      <c r="G1722" s="296" t="s">
        <v>1725</v>
      </c>
      <c r="H1722" s="296"/>
      <c r="I1722" s="296" t="s">
        <v>6</v>
      </c>
    </row>
    <row r="1723" spans="1:9" ht="15.75" hidden="1" x14ac:dyDescent="0.25">
      <c r="A1723" s="293">
        <v>42599</v>
      </c>
      <c r="B1723" s="294" t="s">
        <v>610</v>
      </c>
      <c r="C1723" s="294"/>
      <c r="D1723" s="294">
        <v>1500</v>
      </c>
      <c r="E1723" s="295"/>
      <c r="F1723" s="295" t="s">
        <v>6</v>
      </c>
      <c r="G1723" s="294" t="s">
        <v>1924</v>
      </c>
      <c r="H1723" s="294"/>
      <c r="I1723" s="294" t="s">
        <v>6</v>
      </c>
    </row>
    <row r="1724" spans="1:9" ht="15.75" hidden="1" x14ac:dyDescent="0.25">
      <c r="A1724" s="297">
        <v>42598</v>
      </c>
      <c r="B1724" s="296" t="s">
        <v>610</v>
      </c>
      <c r="C1724" s="296"/>
      <c r="D1724" s="296">
        <v>3500</v>
      </c>
      <c r="E1724" s="298"/>
      <c r="F1724" s="298" t="s">
        <v>6</v>
      </c>
      <c r="G1724" s="296" t="s">
        <v>1534</v>
      </c>
      <c r="H1724" s="296"/>
      <c r="I1724" s="296" t="s">
        <v>6</v>
      </c>
    </row>
    <row r="1725" spans="1:9" ht="15.75" hidden="1" x14ac:dyDescent="0.25">
      <c r="A1725" s="293">
        <v>42598</v>
      </c>
      <c r="B1725" s="294" t="s">
        <v>610</v>
      </c>
      <c r="C1725" s="294"/>
      <c r="D1725" s="294">
        <v>3150</v>
      </c>
      <c r="E1725" s="295"/>
      <c r="F1725" s="295" t="s">
        <v>6</v>
      </c>
      <c r="G1725" s="294" t="s">
        <v>1925</v>
      </c>
      <c r="H1725" s="294"/>
      <c r="I1725" s="294" t="s">
        <v>6</v>
      </c>
    </row>
    <row r="1726" spans="1:9" ht="15.75" hidden="1" x14ac:dyDescent="0.25">
      <c r="A1726" s="297">
        <v>42598</v>
      </c>
      <c r="B1726" s="296" t="s">
        <v>610</v>
      </c>
      <c r="C1726" s="296"/>
      <c r="D1726" s="296">
        <v>3150</v>
      </c>
      <c r="E1726" s="298"/>
      <c r="F1726" s="298" t="s">
        <v>6</v>
      </c>
      <c r="G1726" s="296" t="s">
        <v>1918</v>
      </c>
      <c r="H1726" s="296"/>
      <c r="I1726" s="296" t="s">
        <v>6</v>
      </c>
    </row>
    <row r="1727" spans="1:9" ht="15.75" hidden="1" x14ac:dyDescent="0.25">
      <c r="A1727" s="293">
        <v>42598</v>
      </c>
      <c r="B1727" s="294" t="s">
        <v>610</v>
      </c>
      <c r="C1727" s="294"/>
      <c r="D1727" s="294">
        <v>1200</v>
      </c>
      <c r="E1727" s="295"/>
      <c r="F1727" s="295" t="s">
        <v>6</v>
      </c>
      <c r="G1727" s="294" t="s">
        <v>1926</v>
      </c>
      <c r="H1727" s="294"/>
      <c r="I1727" s="294" t="s">
        <v>6</v>
      </c>
    </row>
    <row r="1728" spans="1:9" ht="15.75" hidden="1" x14ac:dyDescent="0.25">
      <c r="A1728" s="297">
        <v>42598</v>
      </c>
      <c r="B1728" s="296" t="s">
        <v>610</v>
      </c>
      <c r="C1728" s="296"/>
      <c r="D1728" s="296">
        <v>1200</v>
      </c>
      <c r="E1728" s="298"/>
      <c r="F1728" s="298" t="s">
        <v>6</v>
      </c>
      <c r="G1728" s="296" t="s">
        <v>1927</v>
      </c>
      <c r="H1728" s="296"/>
      <c r="I1728" s="296" t="s">
        <v>6</v>
      </c>
    </row>
    <row r="1729" spans="1:9" ht="15.75" hidden="1" x14ac:dyDescent="0.25">
      <c r="A1729" s="293">
        <v>42598</v>
      </c>
      <c r="B1729" s="294" t="s">
        <v>610</v>
      </c>
      <c r="C1729" s="294"/>
      <c r="D1729" s="294">
        <v>800</v>
      </c>
      <c r="E1729" s="295"/>
      <c r="F1729" s="295" t="s">
        <v>6</v>
      </c>
      <c r="G1729" s="294" t="s">
        <v>1928</v>
      </c>
      <c r="H1729" s="294"/>
      <c r="I1729" s="294" t="s">
        <v>6</v>
      </c>
    </row>
    <row r="1730" spans="1:9" ht="15.75" hidden="1" x14ac:dyDescent="0.25">
      <c r="A1730" s="297">
        <v>42597</v>
      </c>
      <c r="B1730" s="296" t="s">
        <v>610</v>
      </c>
      <c r="C1730" s="296"/>
      <c r="D1730" s="296">
        <v>1800</v>
      </c>
      <c r="E1730" s="298"/>
      <c r="F1730" s="298" t="s">
        <v>6</v>
      </c>
      <c r="G1730" s="296" t="s">
        <v>1516</v>
      </c>
      <c r="H1730" s="296"/>
      <c r="I1730" s="296" t="s">
        <v>6</v>
      </c>
    </row>
    <row r="1731" spans="1:9" ht="15.75" hidden="1" x14ac:dyDescent="0.25">
      <c r="A1731" s="125">
        <v>42562</v>
      </c>
      <c r="B1731" s="59" t="s">
        <v>4020</v>
      </c>
      <c r="C1731" s="126"/>
      <c r="D1731" s="126">
        <v>20000</v>
      </c>
      <c r="E1731" s="127"/>
      <c r="F1731" s="68" t="s">
        <v>2</v>
      </c>
      <c r="G1731" s="126"/>
      <c r="H1731" s="210"/>
      <c r="I173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32" spans="1:9" ht="15.75" hidden="1" x14ac:dyDescent="0.25">
      <c r="A1732" s="125">
        <v>42561</v>
      </c>
      <c r="B1732" s="59" t="s">
        <v>4019</v>
      </c>
      <c r="C1732" s="126"/>
      <c r="D1732" s="126">
        <v>3500</v>
      </c>
      <c r="E1732" s="127"/>
      <c r="F1732" s="68" t="s">
        <v>2</v>
      </c>
      <c r="G1732" s="126"/>
      <c r="H1732" s="210"/>
      <c r="I173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33" spans="1:9" ht="15.75" hidden="1" x14ac:dyDescent="0.25">
      <c r="A1733" s="129">
        <v>42596</v>
      </c>
      <c r="B1733" s="59" t="s">
        <v>4017</v>
      </c>
      <c r="C1733" s="130"/>
      <c r="D1733" s="130">
        <v>4000</v>
      </c>
      <c r="E1733" s="131"/>
      <c r="F1733" s="131" t="str">
        <f>"Прео"</f>
        <v>Прео</v>
      </c>
      <c r="G1733" s="130" t="s">
        <v>1845</v>
      </c>
      <c r="H1733" s="210"/>
      <c r="I173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34" spans="1:9" ht="15.75" hidden="1" x14ac:dyDescent="0.25">
      <c r="A1734" s="129">
        <v>42592</v>
      </c>
      <c r="B1734" s="59" t="s">
        <v>4013</v>
      </c>
      <c r="C1734" s="130"/>
      <c r="D1734" s="130">
        <v>3350</v>
      </c>
      <c r="E1734" s="131"/>
      <c r="F1734" s="131" t="str">
        <f>"Прео"</f>
        <v>Прео</v>
      </c>
      <c r="G1734" s="130" t="s">
        <v>1847</v>
      </c>
      <c r="H1734" s="210"/>
      <c r="I173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735" spans="1:9" ht="15.75" hidden="1" x14ac:dyDescent="0.25">
      <c r="A1735" s="69">
        <v>42592</v>
      </c>
      <c r="B1735" s="59" t="s">
        <v>4013</v>
      </c>
      <c r="C1735" s="59"/>
      <c r="D1735" s="59">
        <v>4000</v>
      </c>
      <c r="E1735" s="68"/>
      <c r="F1735" s="68" t="str">
        <f>"Прео"</f>
        <v>Прео</v>
      </c>
      <c r="G1735" s="59" t="s">
        <v>1244</v>
      </c>
      <c r="H1735" s="210"/>
      <c r="I173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736" spans="1:9" ht="15.75" hidden="1" x14ac:dyDescent="0.25">
      <c r="A1736" s="22">
        <v>42592</v>
      </c>
      <c r="B1736" s="59" t="s">
        <v>4013</v>
      </c>
      <c r="C1736" s="130"/>
      <c r="D1736">
        <v>3900</v>
      </c>
      <c r="F1736" s="22" t="str">
        <f>"Прео"</f>
        <v>Прео</v>
      </c>
      <c r="G1736" t="s">
        <v>1850</v>
      </c>
      <c r="H1736" s="210"/>
      <c r="I173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737" spans="1:9" ht="15.75" hidden="1" x14ac:dyDescent="0.25">
      <c r="A1737" s="293">
        <v>42597</v>
      </c>
      <c r="B1737" s="294" t="s">
        <v>610</v>
      </c>
      <c r="C1737" s="294"/>
      <c r="D1737" s="294">
        <v>1200</v>
      </c>
      <c r="E1737" s="295"/>
      <c r="F1737" s="295" t="s">
        <v>6</v>
      </c>
      <c r="G1737" s="294" t="s">
        <v>1724</v>
      </c>
      <c r="H1737" s="294"/>
      <c r="I1737" s="294" t="s">
        <v>6</v>
      </c>
    </row>
    <row r="1738" spans="1:9" ht="15.75" hidden="1" x14ac:dyDescent="0.25">
      <c r="A1738" s="297">
        <v>42597</v>
      </c>
      <c r="B1738" s="296" t="s">
        <v>610</v>
      </c>
      <c r="C1738" s="296"/>
      <c r="D1738" s="296">
        <v>1200</v>
      </c>
      <c r="E1738" s="298"/>
      <c r="F1738" s="298" t="s">
        <v>6</v>
      </c>
      <c r="G1738" s="296" t="s">
        <v>1723</v>
      </c>
      <c r="H1738" s="296"/>
      <c r="I1738" s="296" t="s">
        <v>6</v>
      </c>
    </row>
    <row r="1739" spans="1:9" ht="15.75" hidden="1" x14ac:dyDescent="0.25">
      <c r="A1739" s="69">
        <v>42592</v>
      </c>
      <c r="B1739" s="59" t="s">
        <v>4013</v>
      </c>
      <c r="C1739" s="59"/>
      <c r="D1739" s="59">
        <v>4000</v>
      </c>
      <c r="E1739" s="68"/>
      <c r="F1739" s="68" t="str">
        <f>"Прео"</f>
        <v>Прео</v>
      </c>
      <c r="G1739" s="59" t="s">
        <v>1249</v>
      </c>
      <c r="H1739" s="210"/>
      <c r="I173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740" spans="1:9" ht="15.75" hidden="1" x14ac:dyDescent="0.25">
      <c r="A1740" s="293">
        <v>42597</v>
      </c>
      <c r="B1740" s="294" t="s">
        <v>610</v>
      </c>
      <c r="C1740" s="294"/>
      <c r="D1740" s="294">
        <v>1200</v>
      </c>
      <c r="E1740" s="295"/>
      <c r="F1740" s="295" t="s">
        <v>6</v>
      </c>
      <c r="G1740" s="294" t="s">
        <v>1728</v>
      </c>
      <c r="H1740" s="294"/>
      <c r="I1740" s="294" t="s">
        <v>6</v>
      </c>
    </row>
    <row r="1741" spans="1:9" ht="15.75" hidden="1" x14ac:dyDescent="0.25">
      <c r="A1741" s="297">
        <v>42597</v>
      </c>
      <c r="B1741" s="296" t="s">
        <v>610</v>
      </c>
      <c r="C1741" s="296"/>
      <c r="D1741" s="296">
        <v>1200</v>
      </c>
      <c r="E1741" s="298"/>
      <c r="F1741" s="298" t="s">
        <v>6</v>
      </c>
      <c r="G1741" s="296" t="s">
        <v>1929</v>
      </c>
      <c r="H1741" s="296"/>
      <c r="I1741" s="296" t="s">
        <v>6</v>
      </c>
    </row>
    <row r="1742" spans="1:9" ht="15.75" hidden="1" x14ac:dyDescent="0.25">
      <c r="A1742" s="293">
        <v>42592</v>
      </c>
      <c r="B1742" s="294" t="s">
        <v>610</v>
      </c>
      <c r="C1742" s="294"/>
      <c r="D1742" s="294">
        <v>1500</v>
      </c>
      <c r="E1742" s="295"/>
      <c r="F1742" s="295" t="s">
        <v>6</v>
      </c>
      <c r="G1742" s="294" t="s">
        <v>1528</v>
      </c>
      <c r="H1742" s="294"/>
      <c r="I1742" s="294" t="s">
        <v>6</v>
      </c>
    </row>
    <row r="1743" spans="1:9" ht="15.75" hidden="1" x14ac:dyDescent="0.25">
      <c r="A1743" s="297">
        <v>42591</v>
      </c>
      <c r="B1743" s="296" t="s">
        <v>4023</v>
      </c>
      <c r="C1743" s="296"/>
      <c r="D1743" s="296">
        <v>20000</v>
      </c>
      <c r="E1743" s="298"/>
      <c r="F1743" s="298" t="s">
        <v>6</v>
      </c>
      <c r="G1743" s="296" t="s">
        <v>611</v>
      </c>
      <c r="H1743" s="296"/>
      <c r="I1743" s="296" t="s">
        <v>6</v>
      </c>
    </row>
    <row r="1744" spans="1:9" ht="15.75" hidden="1" x14ac:dyDescent="0.25">
      <c r="A1744" s="293">
        <v>42591</v>
      </c>
      <c r="B1744" s="294" t="s">
        <v>4023</v>
      </c>
      <c r="C1744" s="294"/>
      <c r="D1744" s="294">
        <v>20000</v>
      </c>
      <c r="E1744" s="295"/>
      <c r="F1744" s="295" t="s">
        <v>6</v>
      </c>
      <c r="G1744" s="294" t="s">
        <v>1931</v>
      </c>
      <c r="H1744" s="294"/>
      <c r="I1744" s="294" t="s">
        <v>6</v>
      </c>
    </row>
    <row r="1745" spans="1:9" ht="15.75" hidden="1" x14ac:dyDescent="0.25">
      <c r="A1745" s="69">
        <v>42589</v>
      </c>
      <c r="B1745" s="59" t="s">
        <v>4017</v>
      </c>
      <c r="C1745" s="59"/>
      <c r="D1745" s="59">
        <v>3500</v>
      </c>
      <c r="E1745" s="68"/>
      <c r="F1745" s="68" t="str">
        <f>"Прео"</f>
        <v>Прео</v>
      </c>
      <c r="G1745" s="59" t="s">
        <v>1682</v>
      </c>
      <c r="H1745" s="210"/>
      <c r="I174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46" spans="1:9" ht="15.75" hidden="1" x14ac:dyDescent="0.25">
      <c r="A1746" s="69">
        <v>42553</v>
      </c>
      <c r="B1746" s="59" t="s">
        <v>1455</v>
      </c>
      <c r="C1746" s="59"/>
      <c r="D1746" s="59">
        <v>1800</v>
      </c>
      <c r="E1746" s="68"/>
      <c r="F1746" s="68" t="s">
        <v>2</v>
      </c>
      <c r="G1746" s="59" t="s">
        <v>1456</v>
      </c>
      <c r="H1746" s="210"/>
      <c r="I174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747" spans="1:9" ht="15.75" hidden="1" x14ac:dyDescent="0.25">
      <c r="A1747" s="69">
        <v>42553</v>
      </c>
      <c r="B1747" s="59" t="s">
        <v>4027</v>
      </c>
      <c r="C1747" s="59"/>
      <c r="D1747" s="59">
        <v>500</v>
      </c>
      <c r="E1747" s="68"/>
      <c r="F1747" s="68" t="s">
        <v>2</v>
      </c>
      <c r="G1747" s="59" t="s">
        <v>1454</v>
      </c>
      <c r="H1747" s="210"/>
      <c r="I174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48" spans="1:9" ht="15.75" hidden="1" x14ac:dyDescent="0.25">
      <c r="A1748" s="69">
        <v>42587</v>
      </c>
      <c r="B1748" s="59" t="s">
        <v>4013</v>
      </c>
      <c r="C1748" s="59"/>
      <c r="D1748" s="59">
        <v>20000</v>
      </c>
      <c r="E1748" s="68"/>
      <c r="F1748" s="68" t="str">
        <f>"Прео"</f>
        <v>Прео</v>
      </c>
      <c r="G1748" s="59"/>
      <c r="H1748" s="210"/>
      <c r="I174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749" spans="1:9" ht="15.75" hidden="1" x14ac:dyDescent="0.25">
      <c r="A1749" s="297">
        <v>42591</v>
      </c>
      <c r="B1749" s="296" t="s">
        <v>610</v>
      </c>
      <c r="C1749" s="296"/>
      <c r="D1749" s="296">
        <v>3500</v>
      </c>
      <c r="E1749" s="298"/>
      <c r="F1749" s="298" t="s">
        <v>6</v>
      </c>
      <c r="G1749" s="296" t="s">
        <v>1930</v>
      </c>
      <c r="H1749" s="296"/>
      <c r="I1749" s="296" t="s">
        <v>6</v>
      </c>
    </row>
    <row r="1750" spans="1:9" ht="15.75" hidden="1" x14ac:dyDescent="0.25">
      <c r="A1750" s="293">
        <v>42591</v>
      </c>
      <c r="B1750" s="294" t="s">
        <v>610</v>
      </c>
      <c r="C1750" s="294"/>
      <c r="D1750" s="294">
        <v>5000</v>
      </c>
      <c r="E1750" s="295"/>
      <c r="F1750" s="295" t="s">
        <v>6</v>
      </c>
      <c r="G1750" s="294" t="s">
        <v>611</v>
      </c>
      <c r="H1750" s="294"/>
      <c r="I1750" s="294" t="s">
        <v>6</v>
      </c>
    </row>
    <row r="1751" spans="1:9" ht="15.75" hidden="1" x14ac:dyDescent="0.25">
      <c r="A1751" s="297">
        <v>42591</v>
      </c>
      <c r="B1751" s="296" t="s">
        <v>610</v>
      </c>
      <c r="C1751" s="296"/>
      <c r="D1751" s="296">
        <v>1200</v>
      </c>
      <c r="E1751" s="298"/>
      <c r="F1751" s="298" t="s">
        <v>6</v>
      </c>
      <c r="G1751" s="296" t="s">
        <v>1732</v>
      </c>
      <c r="H1751" s="296"/>
      <c r="I1751" s="296" t="s">
        <v>6</v>
      </c>
    </row>
    <row r="1752" spans="1:9" ht="15.75" hidden="1" x14ac:dyDescent="0.25">
      <c r="A1752" s="293">
        <v>42591</v>
      </c>
      <c r="B1752" s="294" t="s">
        <v>610</v>
      </c>
      <c r="C1752" s="294"/>
      <c r="D1752" s="294">
        <v>1500</v>
      </c>
      <c r="E1752" s="295"/>
      <c r="F1752" s="295" t="s">
        <v>6</v>
      </c>
      <c r="G1752" s="294" t="s">
        <v>1299</v>
      </c>
      <c r="H1752" s="294"/>
      <c r="I1752" s="294" t="s">
        <v>6</v>
      </c>
    </row>
    <row r="1753" spans="1:9" ht="15.75" hidden="1" x14ac:dyDescent="0.25">
      <c r="A1753" s="297">
        <v>42590</v>
      </c>
      <c r="B1753" s="296" t="s">
        <v>610</v>
      </c>
      <c r="C1753" s="296"/>
      <c r="D1753" s="296">
        <v>1200</v>
      </c>
      <c r="E1753" s="298"/>
      <c r="F1753" s="298" t="s">
        <v>6</v>
      </c>
      <c r="G1753" s="296" t="s">
        <v>1920</v>
      </c>
      <c r="H1753" s="296"/>
      <c r="I1753" s="296" t="s">
        <v>6</v>
      </c>
    </row>
    <row r="1754" spans="1:9" ht="15.75" hidden="1" x14ac:dyDescent="0.25">
      <c r="A1754" s="293">
        <v>42590</v>
      </c>
      <c r="B1754" s="294" t="s">
        <v>610</v>
      </c>
      <c r="C1754" s="294"/>
      <c r="D1754" s="294">
        <v>1200</v>
      </c>
      <c r="E1754" s="295"/>
      <c r="F1754" s="295" t="s">
        <v>6</v>
      </c>
      <c r="G1754" s="294" t="s">
        <v>1921</v>
      </c>
      <c r="H1754" s="294"/>
      <c r="I1754" s="294" t="s">
        <v>6</v>
      </c>
    </row>
    <row r="1755" spans="1:9" ht="15.75" hidden="1" x14ac:dyDescent="0.25">
      <c r="A1755" s="297">
        <v>42590</v>
      </c>
      <c r="B1755" s="296" t="s">
        <v>610</v>
      </c>
      <c r="C1755" s="296"/>
      <c r="D1755" s="296">
        <v>1500</v>
      </c>
      <c r="E1755" s="298"/>
      <c r="F1755" s="298" t="s">
        <v>6</v>
      </c>
      <c r="G1755" s="296" t="s">
        <v>1932</v>
      </c>
      <c r="H1755" s="296"/>
      <c r="I1755" s="296" t="s">
        <v>6</v>
      </c>
    </row>
    <row r="1756" spans="1:9" ht="15.75" hidden="1" x14ac:dyDescent="0.25">
      <c r="A1756" s="293">
        <v>42587</v>
      </c>
      <c r="B1756" s="294" t="s">
        <v>4012</v>
      </c>
      <c r="C1756" s="294"/>
      <c r="D1756" s="294">
        <v>3500</v>
      </c>
      <c r="E1756" s="295"/>
      <c r="F1756" s="295" t="s">
        <v>6</v>
      </c>
      <c r="G1756" s="294" t="s">
        <v>1933</v>
      </c>
      <c r="H1756" s="294"/>
      <c r="I1756" s="294" t="s">
        <v>6</v>
      </c>
    </row>
    <row r="1757" spans="1:9" ht="15.75" hidden="1" x14ac:dyDescent="0.25">
      <c r="A1757" s="297">
        <v>42586</v>
      </c>
      <c r="B1757" s="296" t="s">
        <v>4027</v>
      </c>
      <c r="C1757" s="296"/>
      <c r="D1757" s="296">
        <v>3600</v>
      </c>
      <c r="E1757" s="298"/>
      <c r="F1757" s="298" t="s">
        <v>6</v>
      </c>
      <c r="G1757" s="296" t="s">
        <v>1938</v>
      </c>
      <c r="H1757" s="296"/>
      <c r="I1757" s="296" t="s">
        <v>6</v>
      </c>
    </row>
    <row r="1758" spans="1:9" ht="15.75" hidden="1" x14ac:dyDescent="0.25">
      <c r="A1758" s="129">
        <v>42551</v>
      </c>
      <c r="B1758" s="59" t="s">
        <v>4018</v>
      </c>
      <c r="C1758" s="130"/>
      <c r="D1758" s="130">
        <v>40000</v>
      </c>
      <c r="E1758" s="131"/>
      <c r="F1758" s="131" t="s">
        <v>2</v>
      </c>
      <c r="G1758" s="130"/>
      <c r="H1758" s="210"/>
      <c r="I175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759" spans="1:9" ht="15.75" hidden="1" x14ac:dyDescent="0.25">
      <c r="A1759" s="125">
        <v>42551</v>
      </c>
      <c r="B1759" s="59" t="s">
        <v>4018</v>
      </c>
      <c r="C1759" s="126"/>
      <c r="D1759" s="126">
        <v>35000</v>
      </c>
      <c r="E1759" s="127"/>
      <c r="F1759" s="68" t="s">
        <v>2</v>
      </c>
      <c r="G1759" s="126"/>
      <c r="H1759" s="210"/>
      <c r="I175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760" spans="1:9" ht="15.75" hidden="1" x14ac:dyDescent="0.25">
      <c r="A1760" s="125">
        <v>42551</v>
      </c>
      <c r="B1760" s="59" t="s">
        <v>4028</v>
      </c>
      <c r="C1760" s="126"/>
      <c r="D1760" s="126">
        <v>75000</v>
      </c>
      <c r="E1760" s="127"/>
      <c r="F1760" s="68" t="s">
        <v>2</v>
      </c>
      <c r="G1760" s="126"/>
      <c r="H1760" s="210"/>
      <c r="I176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761" spans="1:9" ht="15.75" hidden="1" x14ac:dyDescent="0.25">
      <c r="A1761" s="125">
        <v>42551</v>
      </c>
      <c r="B1761" s="59" t="s">
        <v>4027</v>
      </c>
      <c r="C1761" s="126"/>
      <c r="D1761" s="126">
        <v>39761</v>
      </c>
      <c r="E1761" s="127"/>
      <c r="F1761" s="127" t="s">
        <v>2</v>
      </c>
      <c r="G1761" s="126" t="s">
        <v>1441</v>
      </c>
      <c r="H1761" s="210"/>
      <c r="I176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62" spans="1:9" ht="15.75" hidden="1" x14ac:dyDescent="0.25">
      <c r="A1762" s="293">
        <v>42586</v>
      </c>
      <c r="B1762" s="294" t="s">
        <v>610</v>
      </c>
      <c r="C1762" s="294"/>
      <c r="D1762" s="294">
        <v>2800</v>
      </c>
      <c r="E1762" s="295"/>
      <c r="F1762" s="295" t="s">
        <v>6</v>
      </c>
      <c r="G1762" s="294" t="s">
        <v>1934</v>
      </c>
      <c r="H1762" s="294"/>
      <c r="I1762" s="294" t="s">
        <v>6</v>
      </c>
    </row>
    <row r="1763" spans="1:9" ht="15.75" hidden="1" x14ac:dyDescent="0.25">
      <c r="A1763" s="125">
        <v>42550</v>
      </c>
      <c r="B1763" s="59" t="s">
        <v>4022</v>
      </c>
      <c r="C1763" s="126"/>
      <c r="D1763" s="126">
        <v>3500</v>
      </c>
      <c r="E1763" s="127"/>
      <c r="F1763" s="127" t="s">
        <v>2</v>
      </c>
      <c r="G1763" s="126" t="s">
        <v>664</v>
      </c>
      <c r="H1763" s="210"/>
      <c r="I176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64" spans="1:9" ht="15.75" hidden="1" x14ac:dyDescent="0.25">
      <c r="A1764" s="297">
        <v>42586</v>
      </c>
      <c r="B1764" s="296" t="s">
        <v>610</v>
      </c>
      <c r="C1764" s="296"/>
      <c r="D1764" s="296">
        <v>2800</v>
      </c>
      <c r="E1764" s="298"/>
      <c r="F1764" s="298" t="s">
        <v>6</v>
      </c>
      <c r="G1764" s="296" t="s">
        <v>1935</v>
      </c>
      <c r="H1764" s="296"/>
      <c r="I1764" s="296" t="s">
        <v>6</v>
      </c>
    </row>
    <row r="1765" spans="1:9" ht="15.75" hidden="1" x14ac:dyDescent="0.25">
      <c r="A1765" s="293">
        <v>42586</v>
      </c>
      <c r="B1765" s="294" t="s">
        <v>610</v>
      </c>
      <c r="C1765" s="294"/>
      <c r="D1765" s="294">
        <v>2800</v>
      </c>
      <c r="E1765" s="295"/>
      <c r="F1765" s="295" t="s">
        <v>6</v>
      </c>
      <c r="G1765" s="294" t="s">
        <v>1936</v>
      </c>
      <c r="H1765" s="294"/>
      <c r="I1765" s="294" t="s">
        <v>6</v>
      </c>
    </row>
    <row r="1766" spans="1:9" ht="15.75" hidden="1" x14ac:dyDescent="0.25">
      <c r="A1766" s="297">
        <v>42586</v>
      </c>
      <c r="B1766" s="296" t="s">
        <v>610</v>
      </c>
      <c r="C1766" s="296"/>
      <c r="D1766" s="296">
        <v>2800</v>
      </c>
      <c r="E1766" s="298"/>
      <c r="F1766" s="298" t="s">
        <v>6</v>
      </c>
      <c r="G1766" s="296" t="s">
        <v>1937</v>
      </c>
      <c r="H1766" s="296"/>
      <c r="I1766" s="296" t="s">
        <v>6</v>
      </c>
    </row>
    <row r="1767" spans="1:9" ht="15.75" hidden="1" x14ac:dyDescent="0.25">
      <c r="A1767" s="293">
        <v>42586</v>
      </c>
      <c r="B1767" s="294" t="s">
        <v>610</v>
      </c>
      <c r="C1767" s="294"/>
      <c r="D1767" s="294">
        <v>1200</v>
      </c>
      <c r="E1767" s="295"/>
      <c r="F1767" s="295" t="s">
        <v>6</v>
      </c>
      <c r="G1767" s="294" t="s">
        <v>1929</v>
      </c>
      <c r="H1767" s="294"/>
      <c r="I1767" s="294" t="s">
        <v>6</v>
      </c>
    </row>
    <row r="1768" spans="1:9" ht="15.75" hidden="1" x14ac:dyDescent="0.25">
      <c r="A1768" s="297">
        <v>42584</v>
      </c>
      <c r="B1768" s="296" t="s">
        <v>4027</v>
      </c>
      <c r="C1768" s="296"/>
      <c r="D1768" s="296">
        <v>3600</v>
      </c>
      <c r="E1768" s="298"/>
      <c r="F1768" s="298" t="s">
        <v>6</v>
      </c>
      <c r="G1768" s="296" t="s">
        <v>1939</v>
      </c>
      <c r="H1768" s="296"/>
      <c r="I1768" s="296" t="s">
        <v>6</v>
      </c>
    </row>
    <row r="1769" spans="1:9" ht="15.75" hidden="1" x14ac:dyDescent="0.25">
      <c r="A1769" s="69">
        <v>42547</v>
      </c>
      <c r="B1769" s="59" t="s">
        <v>4026</v>
      </c>
      <c r="C1769" s="59"/>
      <c r="D1769" s="59">
        <v>5250</v>
      </c>
      <c r="E1769" s="68"/>
      <c r="F1769" s="68" t="s">
        <v>2</v>
      </c>
      <c r="G1769" s="59"/>
      <c r="H1769" s="210"/>
      <c r="I176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70" spans="1:9" ht="15.75" hidden="1" x14ac:dyDescent="0.25">
      <c r="A1770" s="125">
        <v>42546</v>
      </c>
      <c r="B1770" s="59" t="s">
        <v>4020</v>
      </c>
      <c r="C1770" s="126"/>
      <c r="D1770" s="126">
        <v>20000</v>
      </c>
      <c r="E1770" s="127"/>
      <c r="F1770" s="127" t="s">
        <v>2</v>
      </c>
      <c r="G1770" s="126" t="s">
        <v>664</v>
      </c>
      <c r="H1770" s="210"/>
      <c r="I177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71" spans="1:9" ht="15.75" hidden="1" x14ac:dyDescent="0.25">
      <c r="A1771" s="293">
        <v>42583</v>
      </c>
      <c r="B1771" s="294" t="s">
        <v>610</v>
      </c>
      <c r="C1771" s="294"/>
      <c r="D1771" s="294">
        <v>2800</v>
      </c>
      <c r="E1771" s="295"/>
      <c r="F1771" s="295" t="s">
        <v>6</v>
      </c>
      <c r="G1771" s="294" t="s">
        <v>1940</v>
      </c>
      <c r="H1771" s="294"/>
      <c r="I1771" s="294" t="s">
        <v>6</v>
      </c>
    </row>
    <row r="1772" spans="1:9" ht="15.75" hidden="1" x14ac:dyDescent="0.25">
      <c r="A1772" s="297">
        <v>42583</v>
      </c>
      <c r="B1772" s="296" t="s">
        <v>610</v>
      </c>
      <c r="C1772" s="296"/>
      <c r="D1772" s="296">
        <v>2800</v>
      </c>
      <c r="E1772" s="298"/>
      <c r="F1772" s="298" t="s">
        <v>6</v>
      </c>
      <c r="G1772" s="296" t="s">
        <v>1941</v>
      </c>
      <c r="H1772" s="296"/>
      <c r="I1772" s="296" t="s">
        <v>6</v>
      </c>
    </row>
    <row r="1773" spans="1:9" ht="15.75" hidden="1" x14ac:dyDescent="0.25">
      <c r="A1773" s="293">
        <v>42583</v>
      </c>
      <c r="B1773" s="294" t="s">
        <v>610</v>
      </c>
      <c r="C1773" s="294"/>
      <c r="D1773" s="294">
        <v>1800</v>
      </c>
      <c r="E1773" s="295"/>
      <c r="F1773" s="295" t="s">
        <v>6</v>
      </c>
      <c r="G1773" s="294" t="s">
        <v>1514</v>
      </c>
      <c r="H1773" s="294"/>
      <c r="I1773" s="294" t="s">
        <v>6</v>
      </c>
    </row>
    <row r="1774" spans="1:9" ht="15.75" hidden="1" x14ac:dyDescent="0.25">
      <c r="A1774" s="297">
        <v>42583</v>
      </c>
      <c r="B1774" s="296" t="s">
        <v>610</v>
      </c>
      <c r="C1774" s="296"/>
      <c r="D1774" s="296">
        <v>1200</v>
      </c>
      <c r="E1774" s="298"/>
      <c r="F1774" s="298" t="s">
        <v>6</v>
      </c>
      <c r="G1774" s="296" t="s">
        <v>1724</v>
      </c>
      <c r="H1774" s="296"/>
      <c r="I1774" s="296" t="s">
        <v>6</v>
      </c>
    </row>
    <row r="1775" spans="1:9" ht="15.75" hidden="1" x14ac:dyDescent="0.25">
      <c r="A1775" s="293">
        <v>42583</v>
      </c>
      <c r="B1775" s="294" t="s">
        <v>610</v>
      </c>
      <c r="C1775" s="294"/>
      <c r="D1775" s="294">
        <v>1500</v>
      </c>
      <c r="E1775" s="295"/>
      <c r="F1775" s="295" t="s">
        <v>6</v>
      </c>
      <c r="G1775" s="294" t="s">
        <v>1942</v>
      </c>
      <c r="H1775" s="294"/>
      <c r="I1775" s="294" t="s">
        <v>6</v>
      </c>
    </row>
    <row r="1776" spans="1:9" ht="15.75" hidden="1" x14ac:dyDescent="0.25">
      <c r="A1776" s="69">
        <v>42541</v>
      </c>
      <c r="B1776" s="59" t="s">
        <v>4013</v>
      </c>
      <c r="C1776" s="59"/>
      <c r="D1776" s="59">
        <v>20000</v>
      </c>
      <c r="E1776" s="68"/>
      <c r="F1776" s="68" t="s">
        <v>2</v>
      </c>
      <c r="G1776" s="59" t="s">
        <v>664</v>
      </c>
      <c r="H1776" s="210"/>
      <c r="I177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777" spans="1:9" ht="15.75" hidden="1" x14ac:dyDescent="0.25">
      <c r="A1777" s="69">
        <v>42541</v>
      </c>
      <c r="B1777" s="59" t="s">
        <v>4027</v>
      </c>
      <c r="C1777" s="59"/>
      <c r="D1777" s="59">
        <v>14278</v>
      </c>
      <c r="E1777" s="68"/>
      <c r="F1777" s="68" t="s">
        <v>2</v>
      </c>
      <c r="G1777" s="59" t="s">
        <v>1345</v>
      </c>
      <c r="H1777" s="210"/>
      <c r="I177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78" spans="1:9" ht="15.75" hidden="1" x14ac:dyDescent="0.25">
      <c r="A1778" s="69">
        <v>42540</v>
      </c>
      <c r="B1778" s="59" t="s">
        <v>4012</v>
      </c>
      <c r="C1778" s="59"/>
      <c r="D1778" s="59">
        <v>3500</v>
      </c>
      <c r="E1778" s="68"/>
      <c r="F1778" s="68" t="s">
        <v>2</v>
      </c>
      <c r="G1778" s="59" t="s">
        <v>664</v>
      </c>
      <c r="H1778" s="210"/>
      <c r="I177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79" spans="1:9" ht="15.75" hidden="1" x14ac:dyDescent="0.25">
      <c r="A1779" s="69">
        <v>42540</v>
      </c>
      <c r="B1779" s="59" t="s">
        <v>4022</v>
      </c>
      <c r="C1779" s="59"/>
      <c r="D1779" s="59">
        <v>3500</v>
      </c>
      <c r="E1779" s="68"/>
      <c r="F1779" s="68" t="s">
        <v>2</v>
      </c>
      <c r="G1779" s="59" t="s">
        <v>664</v>
      </c>
      <c r="H1779" s="210"/>
      <c r="I177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80" spans="1:9" ht="15.75" hidden="1" x14ac:dyDescent="0.25">
      <c r="A1780" s="144">
        <v>42586</v>
      </c>
      <c r="B1780" s="59" t="s">
        <v>4012</v>
      </c>
      <c r="C1780" s="145"/>
      <c r="D1780" s="145">
        <v>3500</v>
      </c>
      <c r="E1780" s="146"/>
      <c r="F1780" s="146" t="str">
        <f>"Прео"</f>
        <v>Прео</v>
      </c>
      <c r="G1780" s="145" t="s">
        <v>1979</v>
      </c>
      <c r="H1780" s="210"/>
      <c r="I178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81" spans="1:9" ht="15.75" hidden="1" x14ac:dyDescent="0.25">
      <c r="A1781" s="69">
        <v>42581</v>
      </c>
      <c r="B1781" s="59" t="s">
        <v>4031</v>
      </c>
      <c r="C1781" s="59"/>
      <c r="D1781" s="59">
        <v>3500</v>
      </c>
      <c r="E1781" s="68"/>
      <c r="F1781" s="68" t="str">
        <f>"Прео"</f>
        <v>Прео</v>
      </c>
      <c r="G1781" s="59" t="s">
        <v>1682</v>
      </c>
      <c r="H1781" s="210"/>
      <c r="I178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782" spans="1:9" ht="15.75" hidden="1" x14ac:dyDescent="0.25">
      <c r="A1782" s="22">
        <v>42579</v>
      </c>
      <c r="B1782" s="59" t="s">
        <v>4013</v>
      </c>
      <c r="C1782" s="130"/>
      <c r="D1782">
        <v>3000</v>
      </c>
      <c r="F1782" s="22" t="str">
        <f>"Прео"</f>
        <v>Прео</v>
      </c>
      <c r="G1782" t="s">
        <v>1851</v>
      </c>
      <c r="H1782" s="210"/>
      <c r="I178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783" spans="1:9" ht="15.75" hidden="1" x14ac:dyDescent="0.25">
      <c r="A1783" s="297">
        <v>42583</v>
      </c>
      <c r="B1783" s="296" t="s">
        <v>610</v>
      </c>
      <c r="C1783" s="296"/>
      <c r="D1783" s="296">
        <v>1500</v>
      </c>
      <c r="E1783" s="298"/>
      <c r="F1783" s="298" t="s">
        <v>6</v>
      </c>
      <c r="G1783" s="296" t="s">
        <v>1943</v>
      </c>
      <c r="H1783" s="296"/>
      <c r="I1783" s="296" t="s">
        <v>6</v>
      </c>
    </row>
    <row r="1784" spans="1:9" ht="15.75" hidden="1" x14ac:dyDescent="0.25">
      <c r="A1784" s="293">
        <v>42580</v>
      </c>
      <c r="B1784" s="294" t="s">
        <v>4012</v>
      </c>
      <c r="C1784" s="294"/>
      <c r="D1784" s="294">
        <v>3500</v>
      </c>
      <c r="E1784" s="295"/>
      <c r="F1784" s="295" t="s">
        <v>6</v>
      </c>
      <c r="G1784" s="294" t="s">
        <v>1933</v>
      </c>
      <c r="H1784" s="294"/>
      <c r="I1784" s="294" t="s">
        <v>6</v>
      </c>
    </row>
    <row r="1785" spans="1:9" ht="15.75" hidden="1" x14ac:dyDescent="0.25">
      <c r="A1785" s="297">
        <v>42579</v>
      </c>
      <c r="B1785" s="296" t="s">
        <v>4027</v>
      </c>
      <c r="C1785" s="296"/>
      <c r="D1785" s="296">
        <v>3600</v>
      </c>
      <c r="E1785" s="298"/>
      <c r="F1785" s="298" t="s">
        <v>6</v>
      </c>
      <c r="G1785" s="296" t="s">
        <v>1944</v>
      </c>
      <c r="H1785" s="296"/>
      <c r="I1785" s="296" t="s">
        <v>6</v>
      </c>
    </row>
    <row r="1786" spans="1:9" ht="15.75" hidden="1" x14ac:dyDescent="0.25">
      <c r="A1786" s="293">
        <v>42578</v>
      </c>
      <c r="B1786" s="294" t="s">
        <v>610</v>
      </c>
      <c r="C1786" s="294"/>
      <c r="D1786" s="294">
        <v>2800</v>
      </c>
      <c r="E1786" s="295"/>
      <c r="F1786" s="295" t="s">
        <v>6</v>
      </c>
      <c r="G1786" s="294" t="s">
        <v>1721</v>
      </c>
      <c r="H1786" s="294"/>
      <c r="I1786" s="294" t="s">
        <v>6</v>
      </c>
    </row>
    <row r="1787" spans="1:9" ht="15.75" hidden="1" x14ac:dyDescent="0.25">
      <c r="A1787" s="297">
        <v>42578</v>
      </c>
      <c r="B1787" s="296" t="s">
        <v>610</v>
      </c>
      <c r="C1787" s="296"/>
      <c r="D1787" s="296">
        <v>2800</v>
      </c>
      <c r="E1787" s="298"/>
      <c r="F1787" s="298" t="s">
        <v>6</v>
      </c>
      <c r="G1787" s="296" t="s">
        <v>1722</v>
      </c>
      <c r="H1787" s="296"/>
      <c r="I1787" s="296" t="s">
        <v>6</v>
      </c>
    </row>
    <row r="1788" spans="1:9" ht="15.75" hidden="1" x14ac:dyDescent="0.25">
      <c r="A1788" s="293">
        <v>42578</v>
      </c>
      <c r="B1788" s="294" t="s">
        <v>610</v>
      </c>
      <c r="C1788" s="294"/>
      <c r="D1788" s="294">
        <v>1200</v>
      </c>
      <c r="E1788" s="295"/>
      <c r="F1788" s="295" t="s">
        <v>6</v>
      </c>
      <c r="G1788" s="294" t="s">
        <v>1723</v>
      </c>
      <c r="H1788" s="294"/>
      <c r="I1788" s="294" t="s">
        <v>6</v>
      </c>
    </row>
    <row r="1789" spans="1:9" ht="15.75" hidden="1" x14ac:dyDescent="0.25">
      <c r="A1789" s="69">
        <v>42575</v>
      </c>
      <c r="B1789" s="59" t="s">
        <v>4026</v>
      </c>
      <c r="C1789" s="59"/>
      <c r="D1789" s="59">
        <v>3500</v>
      </c>
      <c r="E1789" s="68"/>
      <c r="F1789" s="68" t="str">
        <f>"Прео"</f>
        <v>Прео</v>
      </c>
      <c r="G1789" s="59" t="s">
        <v>1683</v>
      </c>
      <c r="H1789" s="210"/>
      <c r="I178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90" spans="1:9" ht="15.75" hidden="1" x14ac:dyDescent="0.25">
      <c r="A1790" s="69">
        <v>42571</v>
      </c>
      <c r="B1790" s="59" t="s">
        <v>4013</v>
      </c>
      <c r="C1790" s="59"/>
      <c r="D1790" s="59">
        <v>3775</v>
      </c>
      <c r="E1790" s="68"/>
      <c r="F1790" s="68" t="str">
        <f>"Прео"</f>
        <v>Прео</v>
      </c>
      <c r="G1790" s="59" t="s">
        <v>1685</v>
      </c>
      <c r="H1790" s="210"/>
      <c r="I179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791" spans="1:9" ht="15.75" hidden="1" x14ac:dyDescent="0.25">
      <c r="A1791" s="297">
        <v>42578</v>
      </c>
      <c r="B1791" s="296" t="s">
        <v>610</v>
      </c>
      <c r="C1791" s="296"/>
      <c r="D1791" s="296">
        <v>1200</v>
      </c>
      <c r="E1791" s="298"/>
      <c r="F1791" s="298" t="s">
        <v>6</v>
      </c>
      <c r="G1791" s="296" t="s">
        <v>1724</v>
      </c>
      <c r="H1791" s="296"/>
      <c r="I1791" s="296" t="s">
        <v>6</v>
      </c>
    </row>
    <row r="1792" spans="1:9" ht="15.75" hidden="1" x14ac:dyDescent="0.25">
      <c r="A1792" s="293">
        <v>42576</v>
      </c>
      <c r="B1792" s="294" t="s">
        <v>610</v>
      </c>
      <c r="C1792" s="294"/>
      <c r="D1792" s="294">
        <v>5000</v>
      </c>
      <c r="E1792" s="295"/>
      <c r="F1792" s="295" t="s">
        <v>6</v>
      </c>
      <c r="G1792" s="294" t="s">
        <v>1529</v>
      </c>
      <c r="H1792" s="294"/>
      <c r="I1792" s="294" t="s">
        <v>6</v>
      </c>
    </row>
    <row r="1793" spans="1:9" ht="15.75" hidden="1" x14ac:dyDescent="0.25">
      <c r="A1793" s="69">
        <v>42571</v>
      </c>
      <c r="B1793" s="59" t="s">
        <v>4013</v>
      </c>
      <c r="C1793" s="59"/>
      <c r="D1793" s="59">
        <v>3350</v>
      </c>
      <c r="E1793" s="68"/>
      <c r="F1793" s="68" t="str">
        <f>"Прео"</f>
        <v>Прео</v>
      </c>
      <c r="G1793" s="59" t="s">
        <v>1684</v>
      </c>
      <c r="H1793" s="210"/>
      <c r="I179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794" spans="1:9" ht="15.75" hidden="1" x14ac:dyDescent="0.25">
      <c r="A1794" s="69">
        <v>42531</v>
      </c>
      <c r="B1794" s="59" t="s">
        <v>4020</v>
      </c>
      <c r="C1794" s="59"/>
      <c r="D1794" s="59">
        <v>30000</v>
      </c>
      <c r="E1794" s="68"/>
      <c r="F1794" s="68" t="s">
        <v>2</v>
      </c>
      <c r="G1794" s="59" t="s">
        <v>1277</v>
      </c>
      <c r="H1794" s="210"/>
      <c r="I179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95" spans="1:9" ht="15.75" hidden="1" x14ac:dyDescent="0.25">
      <c r="A1795" s="297">
        <v>42576</v>
      </c>
      <c r="B1795" s="296" t="s">
        <v>4023</v>
      </c>
      <c r="C1795" s="296"/>
      <c r="D1795" s="296">
        <v>20000</v>
      </c>
      <c r="E1795" s="298"/>
      <c r="F1795" s="298" t="s">
        <v>6</v>
      </c>
      <c r="G1795" s="296" t="s">
        <v>1529</v>
      </c>
      <c r="H1795" s="296"/>
      <c r="I1795" s="296" t="s">
        <v>6</v>
      </c>
    </row>
    <row r="1796" spans="1:9" ht="15.75" hidden="1" x14ac:dyDescent="0.25">
      <c r="A1796" s="293">
        <v>42576</v>
      </c>
      <c r="B1796" s="294" t="s">
        <v>610</v>
      </c>
      <c r="C1796" s="294"/>
      <c r="D1796" s="294">
        <v>2800</v>
      </c>
      <c r="E1796" s="295"/>
      <c r="F1796" s="295" t="s">
        <v>6</v>
      </c>
      <c r="G1796" s="294" t="s">
        <v>1725</v>
      </c>
      <c r="H1796" s="294"/>
      <c r="I1796" s="294" t="s">
        <v>6</v>
      </c>
    </row>
    <row r="1797" spans="1:9" ht="15.75" hidden="1" x14ac:dyDescent="0.25">
      <c r="A1797" s="297">
        <v>42576</v>
      </c>
      <c r="B1797" s="296" t="s">
        <v>610</v>
      </c>
      <c r="C1797" s="296"/>
      <c r="D1797" s="296">
        <v>2800</v>
      </c>
      <c r="E1797" s="298"/>
      <c r="F1797" s="298" t="s">
        <v>6</v>
      </c>
      <c r="G1797" s="296" t="s">
        <v>1726</v>
      </c>
      <c r="H1797" s="296"/>
      <c r="I1797" s="296" t="s">
        <v>6</v>
      </c>
    </row>
    <row r="1798" spans="1:9" ht="15.75" hidden="1" x14ac:dyDescent="0.25">
      <c r="A1798" s="69">
        <v>42529</v>
      </c>
      <c r="B1798" s="59" t="s">
        <v>4024</v>
      </c>
      <c r="C1798" s="59"/>
      <c r="D1798" s="59">
        <v>8813</v>
      </c>
      <c r="E1798" s="68"/>
      <c r="F1798" s="68" t="s">
        <v>2</v>
      </c>
      <c r="G1798" s="59" t="s">
        <v>664</v>
      </c>
      <c r="H1798" s="210"/>
      <c r="I179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799" spans="1:9" ht="15.75" hidden="1" x14ac:dyDescent="0.25">
      <c r="A1799" s="293">
        <v>42576</v>
      </c>
      <c r="B1799" s="294" t="s">
        <v>610</v>
      </c>
      <c r="C1799" s="294"/>
      <c r="D1799" s="294">
        <v>1200</v>
      </c>
      <c r="E1799" s="295"/>
      <c r="F1799" s="295" t="s">
        <v>6</v>
      </c>
      <c r="G1799" s="294" t="s">
        <v>1727</v>
      </c>
      <c r="H1799" s="294"/>
      <c r="I1799" s="294" t="s">
        <v>6</v>
      </c>
    </row>
    <row r="1800" spans="1:9" ht="15.75" hidden="1" x14ac:dyDescent="0.25">
      <c r="A1800" s="297">
        <v>42576</v>
      </c>
      <c r="B1800" s="296" t="s">
        <v>610</v>
      </c>
      <c r="C1800" s="296"/>
      <c r="D1800" s="296">
        <v>1200</v>
      </c>
      <c r="E1800" s="298"/>
      <c r="F1800" s="298" t="s">
        <v>6</v>
      </c>
      <c r="G1800" s="296" t="s">
        <v>1728</v>
      </c>
      <c r="H1800" s="296"/>
      <c r="I1800" s="296" t="s">
        <v>6</v>
      </c>
    </row>
    <row r="1801" spans="1:9" ht="15.75" hidden="1" x14ac:dyDescent="0.25">
      <c r="A1801" s="293">
        <v>42576</v>
      </c>
      <c r="B1801" s="294" t="s">
        <v>610</v>
      </c>
      <c r="C1801" s="294"/>
      <c r="D1801" s="294">
        <v>1200</v>
      </c>
      <c r="E1801" s="295"/>
      <c r="F1801" s="295" t="s">
        <v>6</v>
      </c>
      <c r="G1801" s="294" t="s">
        <v>1729</v>
      </c>
      <c r="H1801" s="294"/>
      <c r="I1801" s="294" t="s">
        <v>6</v>
      </c>
    </row>
    <row r="1802" spans="1:9" ht="15.75" hidden="1" x14ac:dyDescent="0.25">
      <c r="A1802" s="297">
        <v>42576</v>
      </c>
      <c r="B1802" s="296" t="s">
        <v>610</v>
      </c>
      <c r="C1802" s="296"/>
      <c r="D1802" s="296">
        <v>1800</v>
      </c>
      <c r="E1802" s="298"/>
      <c r="F1802" s="298" t="s">
        <v>6</v>
      </c>
      <c r="G1802" s="296" t="s">
        <v>1730</v>
      </c>
      <c r="H1802" s="296"/>
      <c r="I1802" s="296" t="s">
        <v>6</v>
      </c>
    </row>
    <row r="1803" spans="1:9" ht="15.75" hidden="1" x14ac:dyDescent="0.25">
      <c r="A1803" s="293">
        <v>42573</v>
      </c>
      <c r="B1803" s="294" t="s">
        <v>610</v>
      </c>
      <c r="C1803" s="294"/>
      <c r="D1803" s="294">
        <v>1500</v>
      </c>
      <c r="E1803" s="295"/>
      <c r="F1803" s="295" t="s">
        <v>6</v>
      </c>
      <c r="G1803" s="294" t="s">
        <v>1411</v>
      </c>
      <c r="H1803" s="294"/>
      <c r="I1803" s="294" t="s">
        <v>6</v>
      </c>
    </row>
    <row r="1804" spans="1:9" ht="15.75" hidden="1" x14ac:dyDescent="0.25">
      <c r="A1804" s="297">
        <v>42573</v>
      </c>
      <c r="B1804" s="296" t="s">
        <v>610</v>
      </c>
      <c r="C1804" s="296"/>
      <c r="D1804" s="296">
        <v>1500</v>
      </c>
      <c r="E1804" s="298"/>
      <c r="F1804" s="298" t="s">
        <v>6</v>
      </c>
      <c r="G1804" s="296" t="s">
        <v>1315</v>
      </c>
      <c r="H1804" s="296"/>
      <c r="I1804" s="296" t="s">
        <v>6</v>
      </c>
    </row>
    <row r="1805" spans="1:9" ht="15.75" hidden="1" x14ac:dyDescent="0.25">
      <c r="A1805" s="69">
        <v>42526</v>
      </c>
      <c r="B1805" s="59" t="s">
        <v>4013</v>
      </c>
      <c r="C1805" s="59"/>
      <c r="D1805" s="59">
        <v>20000</v>
      </c>
      <c r="E1805" s="68"/>
      <c r="F1805" s="68" t="s">
        <v>2</v>
      </c>
      <c r="G1805" s="59" t="s">
        <v>664</v>
      </c>
      <c r="H1805" s="210"/>
      <c r="I180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06" spans="1:9" ht="15.75" hidden="1" x14ac:dyDescent="0.25">
      <c r="A1806" s="69">
        <v>42571</v>
      </c>
      <c r="B1806" s="59" t="s">
        <v>4013</v>
      </c>
      <c r="C1806" s="59"/>
      <c r="D1806" s="59">
        <v>3350</v>
      </c>
      <c r="E1806" s="68"/>
      <c r="F1806" s="68" t="str">
        <f>"Прео"</f>
        <v>Прео</v>
      </c>
      <c r="G1806" s="59" t="s">
        <v>1686</v>
      </c>
      <c r="H1806" s="210"/>
      <c r="I180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07" spans="1:9" ht="15.75" hidden="1" x14ac:dyDescent="0.25">
      <c r="A1807" s="293">
        <v>42573</v>
      </c>
      <c r="B1807" s="294" t="s">
        <v>610</v>
      </c>
      <c r="C1807" s="294"/>
      <c r="D1807" s="294">
        <v>1500</v>
      </c>
      <c r="E1807" s="295"/>
      <c r="F1807" s="295" t="s">
        <v>6</v>
      </c>
      <c r="G1807" s="294" t="s">
        <v>1731</v>
      </c>
      <c r="H1807" s="294"/>
      <c r="I1807" s="294" t="s">
        <v>6</v>
      </c>
    </row>
    <row r="1808" spans="1:9" ht="15.75" hidden="1" x14ac:dyDescent="0.25">
      <c r="A1808" s="297">
        <v>42573</v>
      </c>
      <c r="B1808" s="296" t="s">
        <v>610</v>
      </c>
      <c r="C1808" s="296"/>
      <c r="D1808" s="296">
        <v>1200</v>
      </c>
      <c r="E1808" s="298"/>
      <c r="F1808" s="298" t="s">
        <v>6</v>
      </c>
      <c r="G1808" s="296" t="s">
        <v>1732</v>
      </c>
      <c r="H1808" s="296"/>
      <c r="I1808" s="296" t="s">
        <v>6</v>
      </c>
    </row>
    <row r="1809" spans="1:9" ht="15.75" hidden="1" x14ac:dyDescent="0.25">
      <c r="A1809" s="293">
        <v>42569</v>
      </c>
      <c r="B1809" s="294" t="s">
        <v>610</v>
      </c>
      <c r="C1809" s="294"/>
      <c r="D1809" s="294">
        <v>1200</v>
      </c>
      <c r="E1809" s="295"/>
      <c r="F1809" s="295" t="s">
        <v>6</v>
      </c>
      <c r="G1809" s="294" t="s">
        <v>1733</v>
      </c>
      <c r="H1809" s="294"/>
      <c r="I1809" s="294" t="s">
        <v>6</v>
      </c>
    </row>
    <row r="1810" spans="1:9" ht="15.75" hidden="1" x14ac:dyDescent="0.25">
      <c r="A1810" s="297">
        <v>42569</v>
      </c>
      <c r="B1810" s="296" t="s">
        <v>610</v>
      </c>
      <c r="C1810" s="296"/>
      <c r="D1810" s="296">
        <v>600</v>
      </c>
      <c r="E1810" s="298"/>
      <c r="F1810" s="298" t="s">
        <v>6</v>
      </c>
      <c r="G1810" s="296" t="s">
        <v>1734</v>
      </c>
      <c r="H1810" s="296"/>
      <c r="I1810" s="296" t="s">
        <v>6</v>
      </c>
    </row>
    <row r="1811" spans="1:9" ht="15.75" hidden="1" x14ac:dyDescent="0.25">
      <c r="A1811" s="69">
        <v>42521</v>
      </c>
      <c r="B1811" s="59" t="s">
        <v>4018</v>
      </c>
      <c r="C1811" s="59"/>
      <c r="D1811" s="59">
        <v>50000</v>
      </c>
      <c r="E1811" s="68"/>
      <c r="F1811" s="68" t="s">
        <v>2</v>
      </c>
      <c r="G1811" s="59"/>
      <c r="H1811" s="210"/>
      <c r="I181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812" spans="1:9" ht="15.75" hidden="1" x14ac:dyDescent="0.25">
      <c r="A1812" s="69">
        <v>42521</v>
      </c>
      <c r="B1812" s="59" t="s">
        <v>4028</v>
      </c>
      <c r="C1812" s="59"/>
      <c r="D1812" s="59">
        <v>50000</v>
      </c>
      <c r="E1812" s="68"/>
      <c r="F1812" s="68" t="s">
        <v>2</v>
      </c>
      <c r="G1812" s="59"/>
      <c r="H1812" s="210"/>
      <c r="I181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813" spans="1:9" ht="15.75" hidden="1" x14ac:dyDescent="0.25">
      <c r="A1813" s="69">
        <v>42521</v>
      </c>
      <c r="B1813" s="59" t="s">
        <v>4024</v>
      </c>
      <c r="C1813" s="59"/>
      <c r="D1813" s="59">
        <v>9813</v>
      </c>
      <c r="E1813" s="68"/>
      <c r="F1813" s="68" t="s">
        <v>2</v>
      </c>
      <c r="G1813" s="59"/>
      <c r="H1813" s="210"/>
      <c r="I181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14" spans="1:9" ht="15.75" hidden="1" x14ac:dyDescent="0.25">
      <c r="A1814" s="69">
        <v>42520</v>
      </c>
      <c r="B1814" s="59" t="s">
        <v>4027</v>
      </c>
      <c r="C1814" s="59"/>
      <c r="D1814" s="59">
        <v>29552</v>
      </c>
      <c r="E1814" s="68"/>
      <c r="F1814" s="68" t="s">
        <v>2</v>
      </c>
      <c r="G1814" s="59" t="s">
        <v>1170</v>
      </c>
      <c r="H1814" s="210"/>
      <c r="I181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15" spans="1:9" ht="15.75" hidden="1" x14ac:dyDescent="0.25">
      <c r="A1815" s="69">
        <v>42518</v>
      </c>
      <c r="B1815" s="59" t="s">
        <v>4022</v>
      </c>
      <c r="C1815" s="59"/>
      <c r="D1815" s="59">
        <v>1750</v>
      </c>
      <c r="E1815" s="68"/>
      <c r="F1815" s="68" t="s">
        <v>2</v>
      </c>
      <c r="G1815" s="59" t="s">
        <v>1169</v>
      </c>
      <c r="H1815" s="210"/>
      <c r="I181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16" spans="1:9" ht="15.75" hidden="1" x14ac:dyDescent="0.25">
      <c r="A1816" s="69">
        <v>42561</v>
      </c>
      <c r="B1816" s="59" t="s">
        <v>4013</v>
      </c>
      <c r="C1816" s="59"/>
      <c r="D1816" s="59">
        <v>4000</v>
      </c>
      <c r="E1816" s="68"/>
      <c r="F1816" s="68" t="str">
        <f>"Прео"</f>
        <v>Прео</v>
      </c>
      <c r="G1816" s="59" t="s">
        <v>1689</v>
      </c>
      <c r="H1816" s="210"/>
      <c r="I181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17" spans="1:9" ht="15.75" hidden="1" x14ac:dyDescent="0.25">
      <c r="A1817" s="69">
        <v>42561</v>
      </c>
      <c r="B1817" s="59" t="s">
        <v>1687</v>
      </c>
      <c r="C1817" s="59"/>
      <c r="D1817" s="59">
        <v>3500</v>
      </c>
      <c r="E1817" s="68"/>
      <c r="F1817" s="68" t="str">
        <f>"Прео"</f>
        <v>Прео</v>
      </c>
      <c r="G1817" s="59" t="s">
        <v>1688</v>
      </c>
      <c r="H1817" s="210"/>
      <c r="I181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18" spans="1:9" ht="15.75" hidden="1" x14ac:dyDescent="0.25">
      <c r="A1818" s="22">
        <v>42559</v>
      </c>
      <c r="B1818" s="59" t="s">
        <v>4013</v>
      </c>
      <c r="C1818" s="59"/>
      <c r="D1818">
        <v>3500</v>
      </c>
      <c r="F1818" s="22" t="str">
        <f>"Прео"</f>
        <v>Прео</v>
      </c>
      <c r="G1818" t="s">
        <v>1852</v>
      </c>
      <c r="H1818" s="210"/>
      <c r="I181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19" spans="1:9" ht="15.75" hidden="1" x14ac:dyDescent="0.25">
      <c r="A1819" s="293">
        <v>42569</v>
      </c>
      <c r="B1819" s="294" t="s">
        <v>610</v>
      </c>
      <c r="C1819" s="294"/>
      <c r="D1819" s="294">
        <v>600</v>
      </c>
      <c r="E1819" s="295"/>
      <c r="F1819" s="295" t="s">
        <v>6</v>
      </c>
      <c r="G1819" s="294" t="s">
        <v>1735</v>
      </c>
      <c r="H1819" s="294"/>
      <c r="I1819" s="294" t="s">
        <v>6</v>
      </c>
    </row>
    <row r="1820" spans="1:9" ht="15.75" hidden="1" x14ac:dyDescent="0.25">
      <c r="A1820" s="297">
        <v>42569</v>
      </c>
      <c r="B1820" s="296" t="s">
        <v>610</v>
      </c>
      <c r="C1820" s="296"/>
      <c r="D1820" s="296">
        <v>3500</v>
      </c>
      <c r="E1820" s="298"/>
      <c r="F1820" s="298" t="s">
        <v>6</v>
      </c>
      <c r="G1820" s="296" t="s">
        <v>1736</v>
      </c>
      <c r="H1820" s="296"/>
      <c r="I1820" s="296" t="s">
        <v>6</v>
      </c>
    </row>
    <row r="1821" spans="1:9" ht="15.75" hidden="1" x14ac:dyDescent="0.25">
      <c r="A1821" s="69">
        <v>42515</v>
      </c>
      <c r="B1821" s="59" t="s">
        <v>4020</v>
      </c>
      <c r="C1821" s="59"/>
      <c r="D1821" s="59">
        <v>20000</v>
      </c>
      <c r="E1821" s="68"/>
      <c r="F1821" s="68" t="s">
        <v>2</v>
      </c>
      <c r="G1821" s="59" t="s">
        <v>664</v>
      </c>
      <c r="H1821" s="210"/>
      <c r="I182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22" spans="1:9" ht="15.75" hidden="1" x14ac:dyDescent="0.25">
      <c r="A1822" s="125">
        <v>42558</v>
      </c>
      <c r="B1822" s="59" t="s">
        <v>4013</v>
      </c>
      <c r="C1822" s="126"/>
      <c r="D1822" s="126">
        <v>3350</v>
      </c>
      <c r="E1822" s="127"/>
      <c r="F1822" s="127" t="str">
        <f>"Прео"</f>
        <v>Прео</v>
      </c>
      <c r="G1822" s="126" t="s">
        <v>1551</v>
      </c>
      <c r="H1822" s="210"/>
      <c r="I182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23" spans="1:9" ht="15.75" hidden="1" x14ac:dyDescent="0.25">
      <c r="A1823" s="125">
        <v>42556</v>
      </c>
      <c r="B1823" s="59" t="s">
        <v>4013</v>
      </c>
      <c r="C1823" s="126"/>
      <c r="D1823" s="126">
        <v>20000</v>
      </c>
      <c r="E1823" s="127"/>
      <c r="F1823" s="127" t="str">
        <f>"Прео"</f>
        <v>Прео</v>
      </c>
      <c r="G1823" s="126"/>
      <c r="H1823" s="210"/>
      <c r="I182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24" spans="1:9" ht="15.75" hidden="1" x14ac:dyDescent="0.25">
      <c r="A1824" s="293">
        <v>42564</v>
      </c>
      <c r="B1824" s="294" t="s">
        <v>4027</v>
      </c>
      <c r="C1824" s="294"/>
      <c r="D1824" s="294">
        <v>3600</v>
      </c>
      <c r="E1824" s="295"/>
      <c r="F1824" s="295" t="s">
        <v>6</v>
      </c>
      <c r="G1824" s="294" t="s">
        <v>1767</v>
      </c>
      <c r="H1824" s="294"/>
      <c r="I1824" s="294" t="s">
        <v>6</v>
      </c>
    </row>
    <row r="1825" spans="1:9" ht="15.75" hidden="1" x14ac:dyDescent="0.25">
      <c r="A1825" s="297">
        <v>42564</v>
      </c>
      <c r="B1825" s="296" t="s">
        <v>610</v>
      </c>
      <c r="C1825" s="296"/>
      <c r="D1825" s="296">
        <v>1500</v>
      </c>
      <c r="E1825" s="298"/>
      <c r="F1825" s="298" t="s">
        <v>6</v>
      </c>
      <c r="G1825" s="296" t="s">
        <v>1518</v>
      </c>
      <c r="H1825" s="296"/>
      <c r="I1825" s="296" t="s">
        <v>6</v>
      </c>
    </row>
    <row r="1826" spans="1:9" ht="15.75" hidden="1" x14ac:dyDescent="0.25">
      <c r="A1826" s="293">
        <v>42564</v>
      </c>
      <c r="B1826" s="294" t="s">
        <v>610</v>
      </c>
      <c r="C1826" s="294"/>
      <c r="D1826" s="294">
        <v>2800</v>
      </c>
      <c r="E1826" s="295"/>
      <c r="F1826" s="295" t="s">
        <v>6</v>
      </c>
      <c r="G1826" s="294" t="s">
        <v>1737</v>
      </c>
      <c r="H1826" s="294"/>
      <c r="I1826" s="294" t="s">
        <v>6</v>
      </c>
    </row>
    <row r="1827" spans="1:9" ht="15.75" hidden="1" x14ac:dyDescent="0.25">
      <c r="A1827" s="69">
        <v>42513</v>
      </c>
      <c r="B1827" s="59" t="s">
        <v>4024</v>
      </c>
      <c r="C1827" s="59"/>
      <c r="D1827" s="59">
        <v>2777</v>
      </c>
      <c r="E1827" s="68"/>
      <c r="F1827" s="68" t="s">
        <v>2</v>
      </c>
      <c r="G1827" s="59" t="s">
        <v>1064</v>
      </c>
      <c r="H1827" s="210"/>
      <c r="I182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28" spans="1:9" ht="15.75" hidden="1" x14ac:dyDescent="0.25">
      <c r="A1828" s="69">
        <v>42513</v>
      </c>
      <c r="B1828" s="59" t="s">
        <v>4024</v>
      </c>
      <c r="C1828" s="59"/>
      <c r="D1828" s="59">
        <v>11504</v>
      </c>
      <c r="E1828" s="68"/>
      <c r="F1828" s="68" t="s">
        <v>2</v>
      </c>
      <c r="G1828" s="59" t="s">
        <v>1063</v>
      </c>
      <c r="H1828" s="210"/>
      <c r="I182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29" spans="1:9" ht="15.75" hidden="1" x14ac:dyDescent="0.25">
      <c r="A1829" s="69">
        <v>42513</v>
      </c>
      <c r="B1829" s="59" t="s">
        <v>4024</v>
      </c>
      <c r="C1829" s="59"/>
      <c r="D1829" s="59">
        <v>8378</v>
      </c>
      <c r="E1829" s="68"/>
      <c r="F1829" s="68" t="s">
        <v>2</v>
      </c>
      <c r="G1829" s="59" t="s">
        <v>1062</v>
      </c>
      <c r="H1829" s="210"/>
      <c r="I182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30" spans="1:9" ht="15.75" hidden="1" x14ac:dyDescent="0.25">
      <c r="A1830" s="69">
        <v>42513</v>
      </c>
      <c r="B1830" s="59" t="s">
        <v>4022</v>
      </c>
      <c r="C1830" s="59"/>
      <c r="D1830" s="59">
        <v>3500</v>
      </c>
      <c r="E1830" s="68"/>
      <c r="F1830" s="68" t="s">
        <v>2</v>
      </c>
      <c r="G1830" s="59" t="s">
        <v>1065</v>
      </c>
      <c r="H1830" s="210"/>
      <c r="I183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31" spans="1:9" ht="15.75" hidden="1" x14ac:dyDescent="0.25">
      <c r="A1831" s="297">
        <v>42564</v>
      </c>
      <c r="B1831" s="296" t="s">
        <v>610</v>
      </c>
      <c r="C1831" s="296"/>
      <c r="D1831" s="296">
        <v>1200</v>
      </c>
      <c r="E1831" s="298"/>
      <c r="F1831" s="298" t="s">
        <v>6</v>
      </c>
      <c r="G1831" s="296" t="s">
        <v>1727</v>
      </c>
      <c r="H1831" s="296"/>
      <c r="I1831" s="296" t="s">
        <v>6</v>
      </c>
    </row>
    <row r="1832" spans="1:9" ht="15.75" hidden="1" x14ac:dyDescent="0.25">
      <c r="A1832" s="293">
        <v>42564</v>
      </c>
      <c r="B1832" s="294" t="s">
        <v>610</v>
      </c>
      <c r="C1832" s="294"/>
      <c r="D1832" s="294">
        <v>1200</v>
      </c>
      <c r="E1832" s="295"/>
      <c r="F1832" s="295" t="s">
        <v>6</v>
      </c>
      <c r="G1832" s="294" t="s">
        <v>1724</v>
      </c>
      <c r="H1832" s="294"/>
      <c r="I1832" s="294" t="s">
        <v>6</v>
      </c>
    </row>
    <row r="1833" spans="1:9" ht="15.75" hidden="1" x14ac:dyDescent="0.25">
      <c r="A1833" s="297">
        <v>42563</v>
      </c>
      <c r="B1833" s="296" t="s">
        <v>4023</v>
      </c>
      <c r="C1833" s="296"/>
      <c r="D1833" s="296">
        <v>20000</v>
      </c>
      <c r="E1833" s="298"/>
      <c r="F1833" s="298" t="s">
        <v>6</v>
      </c>
      <c r="G1833" s="296" t="s">
        <v>611</v>
      </c>
      <c r="H1833" s="296"/>
      <c r="I1833" s="296" t="s">
        <v>6</v>
      </c>
    </row>
    <row r="1834" spans="1:9" ht="15.75" hidden="1" x14ac:dyDescent="0.25">
      <c r="A1834" s="125">
        <v>42554</v>
      </c>
      <c r="B1834" s="126" t="s">
        <v>1552</v>
      </c>
      <c r="C1834" s="126"/>
      <c r="D1834" s="126">
        <v>1750</v>
      </c>
      <c r="E1834" s="127"/>
      <c r="F1834" s="127" t="str">
        <f>"Прео"</f>
        <v>Прео</v>
      </c>
      <c r="G1834" s="126"/>
      <c r="H1834" s="210"/>
      <c r="I183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35" spans="1:9" ht="15.75" hidden="1" x14ac:dyDescent="0.25">
      <c r="A1835" s="69">
        <v>42510</v>
      </c>
      <c r="B1835" s="59" t="s">
        <v>4013</v>
      </c>
      <c r="C1835" s="59"/>
      <c r="D1835" s="59">
        <v>20000</v>
      </c>
      <c r="E1835" s="68"/>
      <c r="F1835" s="68" t="s">
        <v>2</v>
      </c>
      <c r="G1835" s="59" t="s">
        <v>664</v>
      </c>
      <c r="H1835" s="210"/>
      <c r="I183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36" spans="1:9" ht="15.75" hidden="1" x14ac:dyDescent="0.25">
      <c r="A1836" s="125">
        <v>42553</v>
      </c>
      <c r="B1836" s="59" t="s">
        <v>4031</v>
      </c>
      <c r="C1836" s="126"/>
      <c r="D1836" s="126">
        <v>1750</v>
      </c>
      <c r="E1836" s="127"/>
      <c r="F1836" s="127" t="str">
        <f>"Прео"</f>
        <v>Прео</v>
      </c>
      <c r="G1836" s="126"/>
      <c r="H1836" s="210"/>
      <c r="I183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37" spans="1:9" ht="15.75" hidden="1" x14ac:dyDescent="0.25">
      <c r="A1837" s="293">
        <v>42563</v>
      </c>
      <c r="B1837" s="294" t="s">
        <v>610</v>
      </c>
      <c r="C1837" s="294"/>
      <c r="D1837" s="294">
        <v>5000</v>
      </c>
      <c r="E1837" s="295"/>
      <c r="F1837" s="295" t="s">
        <v>6</v>
      </c>
      <c r="G1837" s="294" t="s">
        <v>611</v>
      </c>
      <c r="H1837" s="294"/>
      <c r="I1837" s="294" t="s">
        <v>6</v>
      </c>
    </row>
    <row r="1838" spans="1:9" ht="15.75" hidden="1" x14ac:dyDescent="0.25">
      <c r="A1838" s="125">
        <v>42538</v>
      </c>
      <c r="B1838" s="59" t="s">
        <v>4013</v>
      </c>
      <c r="C1838" s="126"/>
      <c r="D1838" s="126">
        <v>3775</v>
      </c>
      <c r="E1838" s="127"/>
      <c r="F1838" s="127" t="str">
        <f>"Прео"</f>
        <v>Прео</v>
      </c>
      <c r="G1838" s="126" t="s">
        <v>1553</v>
      </c>
      <c r="H1838" s="210"/>
      <c r="I183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39" spans="1:9" ht="15.75" hidden="1" x14ac:dyDescent="0.25">
      <c r="A1839" s="125">
        <v>42538</v>
      </c>
      <c r="B1839" s="59" t="s">
        <v>4013</v>
      </c>
      <c r="C1839" s="126"/>
      <c r="D1839" s="126">
        <v>3775</v>
      </c>
      <c r="E1839" s="127"/>
      <c r="F1839" s="127" t="str">
        <f>"Прео"</f>
        <v>Прео</v>
      </c>
      <c r="G1839" s="126" t="s">
        <v>1553</v>
      </c>
      <c r="H1839" s="210"/>
      <c r="I183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40" spans="1:9" ht="15.75" hidden="1" x14ac:dyDescent="0.25">
      <c r="A1840" s="297">
        <v>42563</v>
      </c>
      <c r="B1840" s="296" t="s">
        <v>610</v>
      </c>
      <c r="C1840" s="296"/>
      <c r="D1840" s="296">
        <v>1200</v>
      </c>
      <c r="E1840" s="298"/>
      <c r="F1840" s="298" t="s">
        <v>6</v>
      </c>
      <c r="G1840" s="296" t="s">
        <v>1738</v>
      </c>
      <c r="H1840" s="296"/>
      <c r="I1840" s="296" t="s">
        <v>6</v>
      </c>
    </row>
    <row r="1841" spans="1:9" ht="15.75" hidden="1" x14ac:dyDescent="0.25">
      <c r="A1841" s="293">
        <v>42563</v>
      </c>
      <c r="B1841" s="294" t="s">
        <v>610</v>
      </c>
      <c r="C1841" s="294"/>
      <c r="D1841" s="294">
        <v>1200</v>
      </c>
      <c r="E1841" s="295"/>
      <c r="F1841" s="295" t="s">
        <v>6</v>
      </c>
      <c r="G1841" s="294" t="s">
        <v>1739</v>
      </c>
      <c r="H1841" s="294"/>
      <c r="I1841" s="294" t="s">
        <v>6</v>
      </c>
    </row>
    <row r="1842" spans="1:9" ht="15.75" hidden="1" x14ac:dyDescent="0.25">
      <c r="A1842" s="125">
        <v>42538</v>
      </c>
      <c r="B1842" s="59" t="s">
        <v>4013</v>
      </c>
      <c r="C1842" s="126"/>
      <c r="D1842" s="126">
        <v>4000</v>
      </c>
      <c r="E1842" s="127"/>
      <c r="F1842" s="127" t="str">
        <f>"Прео"</f>
        <v>Прео</v>
      </c>
      <c r="G1842" s="126" t="s">
        <v>1250</v>
      </c>
      <c r="H1842" s="210"/>
      <c r="I184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43" spans="1:9" ht="15.75" hidden="1" x14ac:dyDescent="0.25">
      <c r="A1843" s="69">
        <v>42536</v>
      </c>
      <c r="B1843" s="59" t="s">
        <v>4013</v>
      </c>
      <c r="C1843" s="59"/>
      <c r="D1843" s="59">
        <v>3550</v>
      </c>
      <c r="E1843" s="68"/>
      <c r="F1843" s="68" t="str">
        <f>"Прео"</f>
        <v>Прео</v>
      </c>
      <c r="G1843" s="59" t="s">
        <v>1388</v>
      </c>
      <c r="H1843" s="210"/>
      <c r="I184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44" spans="1:9" ht="15.75" hidden="1" x14ac:dyDescent="0.25">
      <c r="A1844" s="69">
        <v>42536</v>
      </c>
      <c r="B1844" s="59" t="s">
        <v>4013</v>
      </c>
      <c r="C1844" s="59"/>
      <c r="D1844" s="59">
        <v>1000</v>
      </c>
      <c r="E1844" s="68"/>
      <c r="F1844" s="68" t="str">
        <f>"Прео"</f>
        <v>Прео</v>
      </c>
      <c r="G1844" s="59" t="s">
        <v>1245</v>
      </c>
      <c r="H1844" s="210"/>
      <c r="I184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45" spans="1:9" ht="15.75" hidden="1" x14ac:dyDescent="0.25">
      <c r="A1845" s="69">
        <v>42533</v>
      </c>
      <c r="B1845" s="59" t="s">
        <v>4031</v>
      </c>
      <c r="C1845" s="59"/>
      <c r="D1845" s="59">
        <v>3500</v>
      </c>
      <c r="E1845" s="68"/>
      <c r="F1845" s="68" t="str">
        <f>"Прео"</f>
        <v>Прео</v>
      </c>
      <c r="G1845" s="59"/>
      <c r="H1845" s="210"/>
      <c r="I184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46" spans="1:9" ht="15.75" hidden="1" x14ac:dyDescent="0.25">
      <c r="A1846" s="69">
        <v>42526</v>
      </c>
      <c r="B1846" s="59" t="s">
        <v>4031</v>
      </c>
      <c r="C1846" s="59"/>
      <c r="D1846" s="59">
        <v>3500</v>
      </c>
      <c r="E1846" s="68"/>
      <c r="F1846" s="68" t="str">
        <f>"Прео"</f>
        <v>Прео</v>
      </c>
      <c r="G1846" s="59"/>
      <c r="H1846" s="210"/>
      <c r="I184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47" spans="1:9" ht="15.75" hidden="1" x14ac:dyDescent="0.25">
      <c r="A1847" s="297">
        <v>42563</v>
      </c>
      <c r="B1847" s="296" t="s">
        <v>610</v>
      </c>
      <c r="C1847" s="296"/>
      <c r="D1847" s="296">
        <v>1200</v>
      </c>
      <c r="E1847" s="298"/>
      <c r="F1847" s="298" t="s">
        <v>6</v>
      </c>
      <c r="G1847" s="296" t="s">
        <v>1740</v>
      </c>
      <c r="H1847" s="296"/>
      <c r="I1847" s="296" t="s">
        <v>6</v>
      </c>
    </row>
    <row r="1848" spans="1:9" ht="15.75" hidden="1" x14ac:dyDescent="0.25">
      <c r="A1848" s="293">
        <v>42563</v>
      </c>
      <c r="B1848" s="294" t="s">
        <v>610</v>
      </c>
      <c r="C1848" s="294"/>
      <c r="D1848" s="294">
        <v>600</v>
      </c>
      <c r="E1848" s="295"/>
      <c r="F1848" s="295" t="s">
        <v>6</v>
      </c>
      <c r="G1848" s="294" t="s">
        <v>1741</v>
      </c>
      <c r="H1848" s="294"/>
      <c r="I1848" s="294" t="s">
        <v>6</v>
      </c>
    </row>
    <row r="1849" spans="1:9" ht="15.75" hidden="1" x14ac:dyDescent="0.25">
      <c r="A1849" s="297">
        <v>42563</v>
      </c>
      <c r="B1849" s="296" t="s">
        <v>610</v>
      </c>
      <c r="C1849" s="296"/>
      <c r="D1849" s="296">
        <v>600</v>
      </c>
      <c r="E1849" s="298"/>
      <c r="F1849" s="298" t="s">
        <v>6</v>
      </c>
      <c r="G1849" s="296" t="s">
        <v>1742</v>
      </c>
      <c r="H1849" s="296"/>
      <c r="I1849" s="296" t="s">
        <v>6</v>
      </c>
    </row>
    <row r="1850" spans="1:9" ht="15.75" hidden="1" x14ac:dyDescent="0.25">
      <c r="A1850" s="69">
        <v>42500</v>
      </c>
      <c r="B1850" s="59" t="s">
        <v>4020</v>
      </c>
      <c r="C1850" s="59"/>
      <c r="D1850" s="59">
        <v>20000</v>
      </c>
      <c r="E1850" s="68"/>
      <c r="F1850" s="68" t="s">
        <v>2</v>
      </c>
      <c r="G1850" s="59" t="s">
        <v>664</v>
      </c>
      <c r="H1850" s="210"/>
      <c r="I185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51" spans="1:9" ht="15.75" hidden="1" x14ac:dyDescent="0.25">
      <c r="A1851" s="69">
        <v>42500</v>
      </c>
      <c r="B1851" s="59" t="s">
        <v>4023</v>
      </c>
      <c r="C1851" s="59"/>
      <c r="D1851" s="59">
        <v>15000</v>
      </c>
      <c r="E1851" s="68"/>
      <c r="F1851" s="68" t="s">
        <v>2</v>
      </c>
      <c r="G1851" s="59" t="s">
        <v>664</v>
      </c>
      <c r="H1851" s="210"/>
      <c r="I185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52" spans="1:9" ht="15.75" hidden="1" x14ac:dyDescent="0.25">
      <c r="A1852" s="69">
        <v>42500</v>
      </c>
      <c r="B1852" s="59" t="s">
        <v>4024</v>
      </c>
      <c r="C1852" s="59"/>
      <c r="D1852" s="59">
        <v>8738</v>
      </c>
      <c r="E1852" s="68"/>
      <c r="F1852" s="68" t="s">
        <v>2</v>
      </c>
      <c r="G1852" s="59" t="s">
        <v>1045</v>
      </c>
      <c r="H1852" s="210"/>
      <c r="I185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53" spans="1:9" ht="15.75" hidden="1" x14ac:dyDescent="0.25">
      <c r="A1853" s="293">
        <v>42558</v>
      </c>
      <c r="B1853" s="294" t="s">
        <v>610</v>
      </c>
      <c r="C1853" s="294"/>
      <c r="D1853" s="294">
        <v>500</v>
      </c>
      <c r="E1853" s="295"/>
      <c r="F1853" s="295" t="s">
        <v>6</v>
      </c>
      <c r="G1853" s="294" t="s">
        <v>1743</v>
      </c>
      <c r="H1853" s="294"/>
      <c r="I1853" s="294" t="s">
        <v>6</v>
      </c>
    </row>
    <row r="1854" spans="1:9" ht="15.75" hidden="1" x14ac:dyDescent="0.25">
      <c r="A1854" s="125">
        <v>42496</v>
      </c>
      <c r="B1854" s="59" t="s">
        <v>4022</v>
      </c>
      <c r="C1854" s="126"/>
      <c r="D1854" s="126">
        <v>7000</v>
      </c>
      <c r="E1854" s="127"/>
      <c r="F1854" s="68" t="s">
        <v>2</v>
      </c>
      <c r="G1854" s="59" t="s">
        <v>1432</v>
      </c>
      <c r="H1854" s="210"/>
      <c r="I185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55" spans="1:9" ht="15.75" hidden="1" x14ac:dyDescent="0.25">
      <c r="A1855" s="297">
        <v>42558</v>
      </c>
      <c r="B1855" s="296" t="s">
        <v>610</v>
      </c>
      <c r="C1855" s="296"/>
      <c r="D1855" s="296">
        <v>3500</v>
      </c>
      <c r="E1855" s="298"/>
      <c r="F1855" s="298" t="s">
        <v>6</v>
      </c>
      <c r="G1855" s="296" t="s">
        <v>1744</v>
      </c>
      <c r="H1855" s="296"/>
      <c r="I1855" s="296" t="s">
        <v>6</v>
      </c>
    </row>
    <row r="1856" spans="1:9" ht="15.75" hidden="1" x14ac:dyDescent="0.25">
      <c r="A1856" s="69">
        <v>42495</v>
      </c>
      <c r="B1856" s="59" t="s">
        <v>4013</v>
      </c>
      <c r="C1856" s="59"/>
      <c r="D1856" s="59">
        <v>20000</v>
      </c>
      <c r="E1856" s="68"/>
      <c r="F1856" s="68" t="s">
        <v>2</v>
      </c>
      <c r="G1856" s="59" t="s">
        <v>664</v>
      </c>
      <c r="H1856" s="210"/>
      <c r="I185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57" spans="1:9" ht="15.75" hidden="1" x14ac:dyDescent="0.25">
      <c r="A1857" s="69">
        <v>42490</v>
      </c>
      <c r="B1857" s="59" t="s">
        <v>4024</v>
      </c>
      <c r="C1857" s="59"/>
      <c r="D1857" s="59">
        <v>5437</v>
      </c>
      <c r="E1857" s="68"/>
      <c r="F1857" s="68" t="s">
        <v>2</v>
      </c>
      <c r="G1857" s="59" t="s">
        <v>1032</v>
      </c>
      <c r="H1857" s="210"/>
      <c r="I185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58" spans="1:9" ht="15.75" hidden="1" x14ac:dyDescent="0.25">
      <c r="A1858" s="69">
        <v>42490</v>
      </c>
      <c r="B1858" s="59" t="s">
        <v>4018</v>
      </c>
      <c r="C1858" s="59"/>
      <c r="D1858" s="59">
        <v>50000</v>
      </c>
      <c r="E1858" s="68"/>
      <c r="F1858" s="68" t="s">
        <v>2</v>
      </c>
      <c r="G1858" s="59"/>
      <c r="H1858" s="210"/>
      <c r="I185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859" spans="1:9" ht="15.75" hidden="1" x14ac:dyDescent="0.25">
      <c r="A1859" s="69">
        <v>42490</v>
      </c>
      <c r="B1859" s="59" t="s">
        <v>4028</v>
      </c>
      <c r="C1859" s="59"/>
      <c r="D1859" s="59">
        <v>50000</v>
      </c>
      <c r="E1859" s="68"/>
      <c r="F1859" s="68" t="s">
        <v>2</v>
      </c>
      <c r="G1859" s="59" t="s">
        <v>1046</v>
      </c>
      <c r="H1859" s="210"/>
      <c r="I185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860" spans="1:9" ht="15.75" hidden="1" x14ac:dyDescent="0.25">
      <c r="A1860" s="69">
        <v>42489</v>
      </c>
      <c r="B1860" s="59" t="s">
        <v>4023</v>
      </c>
      <c r="C1860" s="59"/>
      <c r="D1860" s="59">
        <v>10000</v>
      </c>
      <c r="E1860" s="68"/>
      <c r="F1860" s="68" t="s">
        <v>2</v>
      </c>
      <c r="G1860" s="59" t="s">
        <v>611</v>
      </c>
      <c r="H1860" s="210"/>
      <c r="I186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61" spans="1:9" ht="15.75" hidden="1" x14ac:dyDescent="0.25">
      <c r="A1861" s="69">
        <v>42518</v>
      </c>
      <c r="B1861" s="59" t="s">
        <v>4013</v>
      </c>
      <c r="C1861" s="59"/>
      <c r="D1861" s="59">
        <v>4000</v>
      </c>
      <c r="E1861" s="68"/>
      <c r="F1861" s="68" t="str">
        <f>"Прео"</f>
        <v>Прео</v>
      </c>
      <c r="G1861" s="59" t="s">
        <v>1242</v>
      </c>
      <c r="H1861" s="210"/>
      <c r="I186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62" spans="1:9" ht="15.75" hidden="1" x14ac:dyDescent="0.25">
      <c r="A1862" s="69">
        <v>42518</v>
      </c>
      <c r="B1862" s="59" t="s">
        <v>4013</v>
      </c>
      <c r="C1862" s="59"/>
      <c r="D1862" s="59">
        <v>4000</v>
      </c>
      <c r="E1862" s="68"/>
      <c r="F1862" s="68" t="str">
        <f>"Прео"</f>
        <v>Прео</v>
      </c>
      <c r="G1862" s="59" t="s">
        <v>1241</v>
      </c>
      <c r="H1862" s="210"/>
      <c r="I186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63" spans="1:9" ht="15.75" hidden="1" x14ac:dyDescent="0.25">
      <c r="A1863" s="293">
        <v>42556</v>
      </c>
      <c r="B1863" s="294" t="s">
        <v>4027</v>
      </c>
      <c r="C1863" s="294"/>
      <c r="D1863" s="294">
        <v>4700</v>
      </c>
      <c r="E1863" s="295"/>
      <c r="F1863" s="295" t="s">
        <v>6</v>
      </c>
      <c r="G1863" s="294" t="s">
        <v>1518</v>
      </c>
      <c r="H1863" s="294"/>
      <c r="I1863" s="294" t="s">
        <v>6</v>
      </c>
    </row>
    <row r="1864" spans="1:9" ht="15.75" hidden="1" x14ac:dyDescent="0.25">
      <c r="A1864" s="69">
        <v>42518</v>
      </c>
      <c r="B1864" s="59" t="s">
        <v>4026</v>
      </c>
      <c r="C1864" s="59"/>
      <c r="D1864" s="59">
        <v>2000</v>
      </c>
      <c r="E1864" s="68"/>
      <c r="F1864" s="68" t="str">
        <f>"Прео"</f>
        <v>Прео</v>
      </c>
      <c r="G1864" s="59" t="s">
        <v>1243</v>
      </c>
      <c r="H1864" s="210"/>
      <c r="I186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65" spans="1:9" ht="15.75" hidden="1" x14ac:dyDescent="0.25">
      <c r="A1865" s="297">
        <v>42556</v>
      </c>
      <c r="B1865" s="296" t="s">
        <v>610</v>
      </c>
      <c r="C1865" s="296"/>
      <c r="D1865" s="296">
        <v>1800</v>
      </c>
      <c r="E1865" s="298"/>
      <c r="F1865" s="298" t="s">
        <v>6</v>
      </c>
      <c r="G1865" s="296" t="s">
        <v>1514</v>
      </c>
      <c r="H1865" s="296"/>
      <c r="I1865" s="296" t="s">
        <v>6</v>
      </c>
    </row>
    <row r="1866" spans="1:9" ht="15.75" hidden="1" x14ac:dyDescent="0.25">
      <c r="A1866" s="293">
        <v>42556</v>
      </c>
      <c r="B1866" s="294" t="s">
        <v>610</v>
      </c>
      <c r="C1866" s="294"/>
      <c r="D1866" s="294">
        <v>1200</v>
      </c>
      <c r="E1866" s="295"/>
      <c r="F1866" s="295" t="s">
        <v>6</v>
      </c>
      <c r="G1866" s="294" t="s">
        <v>1515</v>
      </c>
      <c r="H1866" s="294"/>
      <c r="I1866" s="294" t="s">
        <v>6</v>
      </c>
    </row>
    <row r="1867" spans="1:9" ht="15.75" hidden="1" x14ac:dyDescent="0.25">
      <c r="A1867" s="297">
        <v>42556</v>
      </c>
      <c r="B1867" s="296" t="s">
        <v>610</v>
      </c>
      <c r="C1867" s="296"/>
      <c r="D1867" s="296">
        <v>1800</v>
      </c>
      <c r="E1867" s="298"/>
      <c r="F1867" s="298" t="s">
        <v>6</v>
      </c>
      <c r="G1867" s="296" t="s">
        <v>1516</v>
      </c>
      <c r="H1867" s="296"/>
      <c r="I1867" s="296" t="s">
        <v>6</v>
      </c>
    </row>
    <row r="1868" spans="1:9" ht="15.75" hidden="1" x14ac:dyDescent="0.25">
      <c r="A1868" s="69">
        <v>42486</v>
      </c>
      <c r="B1868" s="59" t="s">
        <v>4027</v>
      </c>
      <c r="C1868" s="59"/>
      <c r="D1868" s="59">
        <v>50108</v>
      </c>
      <c r="E1868" s="68"/>
      <c r="F1868" s="68" t="s">
        <v>2</v>
      </c>
      <c r="G1868" s="59" t="s">
        <v>1028</v>
      </c>
      <c r="H1868" s="210"/>
      <c r="I186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69" spans="1:9" ht="15.75" hidden="1" x14ac:dyDescent="0.25">
      <c r="A1869" s="293">
        <v>42556</v>
      </c>
      <c r="B1869" s="294" t="s">
        <v>610</v>
      </c>
      <c r="C1869" s="294"/>
      <c r="D1869" s="294">
        <v>1800</v>
      </c>
      <c r="E1869" s="295"/>
      <c r="F1869" s="295" t="s">
        <v>6</v>
      </c>
      <c r="G1869" s="294" t="s">
        <v>1517</v>
      </c>
      <c r="H1869" s="294"/>
      <c r="I1869" s="294" t="s">
        <v>6</v>
      </c>
    </row>
    <row r="1870" spans="1:9" ht="15.75" hidden="1" x14ac:dyDescent="0.25">
      <c r="A1870" s="297">
        <v>42552</v>
      </c>
      <c r="B1870" s="296" t="s">
        <v>4027</v>
      </c>
      <c r="C1870" s="296"/>
      <c r="D1870" s="296">
        <v>4200</v>
      </c>
      <c r="E1870" s="298"/>
      <c r="F1870" s="298" t="s">
        <v>6</v>
      </c>
      <c r="G1870" s="296" t="s">
        <v>1526</v>
      </c>
      <c r="H1870" s="296"/>
      <c r="I1870" s="296" t="s">
        <v>6</v>
      </c>
    </row>
    <row r="1871" spans="1:9" ht="15.75" hidden="1" x14ac:dyDescent="0.25">
      <c r="A1871" s="69">
        <v>42484</v>
      </c>
      <c r="B1871" s="59" t="s">
        <v>4020</v>
      </c>
      <c r="C1871" s="59"/>
      <c r="D1871" s="59">
        <v>20000</v>
      </c>
      <c r="E1871" s="68"/>
      <c r="F1871" s="68" t="s">
        <v>2</v>
      </c>
      <c r="G1871" s="59" t="s">
        <v>664</v>
      </c>
      <c r="H1871" s="210"/>
      <c r="I187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72" spans="1:9" ht="15.75" hidden="1" x14ac:dyDescent="0.25">
      <c r="A1872" s="69">
        <v>42484</v>
      </c>
      <c r="B1872" s="59" t="s">
        <v>4024</v>
      </c>
      <c r="C1872" s="59"/>
      <c r="D1872" s="59">
        <v>5437</v>
      </c>
      <c r="E1872" s="68"/>
      <c r="F1872" s="68" t="s">
        <v>2</v>
      </c>
      <c r="G1872" s="59" t="s">
        <v>1025</v>
      </c>
      <c r="H1872" s="210"/>
      <c r="I187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73" spans="1:9" ht="15.75" hidden="1" x14ac:dyDescent="0.25">
      <c r="A1873" s="69">
        <v>42484</v>
      </c>
      <c r="B1873" s="59" t="s">
        <v>4023</v>
      </c>
      <c r="C1873" s="59"/>
      <c r="D1873" s="59">
        <v>1750</v>
      </c>
      <c r="E1873" s="68"/>
      <c r="F1873" s="68" t="s">
        <v>2</v>
      </c>
      <c r="G1873" s="59" t="s">
        <v>1022</v>
      </c>
      <c r="H1873" s="210"/>
      <c r="I187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74" spans="1:9" ht="15.75" hidden="1" x14ac:dyDescent="0.25">
      <c r="A1874" s="69">
        <v>42484</v>
      </c>
      <c r="B1874" s="59" t="s">
        <v>4022</v>
      </c>
      <c r="C1874" s="59"/>
      <c r="D1874" s="59">
        <v>4380</v>
      </c>
      <c r="E1874" s="68"/>
      <c r="F1874" s="68" t="s">
        <v>2</v>
      </c>
      <c r="G1874" s="59" t="s">
        <v>1024</v>
      </c>
      <c r="H1874" s="214"/>
      <c r="I187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75" spans="1:9" ht="15.75" hidden="1" x14ac:dyDescent="0.25">
      <c r="A1875" s="69">
        <v>42484</v>
      </c>
      <c r="B1875" s="59" t="s">
        <v>4022</v>
      </c>
      <c r="C1875" s="59"/>
      <c r="D1875" s="59">
        <v>3500</v>
      </c>
      <c r="E1875" s="68"/>
      <c r="F1875" s="68" t="s">
        <v>2</v>
      </c>
      <c r="G1875" s="59" t="s">
        <v>1022</v>
      </c>
      <c r="H1875" s="214"/>
      <c r="I187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76" spans="1:9" ht="15.75" hidden="1" x14ac:dyDescent="0.25">
      <c r="A1876" s="69">
        <v>42483</v>
      </c>
      <c r="B1876" s="59" t="s">
        <v>1021</v>
      </c>
      <c r="C1876" s="59"/>
      <c r="D1876" s="59">
        <v>1750</v>
      </c>
      <c r="E1876" s="68"/>
      <c r="F1876" s="68" t="s">
        <v>2</v>
      </c>
      <c r="G1876" s="59" t="s">
        <v>1023</v>
      </c>
      <c r="H1876" s="214"/>
      <c r="I187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877" spans="1:9" ht="15.75" hidden="1" x14ac:dyDescent="0.25">
      <c r="A1877" s="69">
        <v>42515</v>
      </c>
      <c r="B1877" s="59" t="s">
        <v>4013</v>
      </c>
      <c r="C1877" s="59"/>
      <c r="D1877" s="59">
        <v>4000</v>
      </c>
      <c r="E1877" s="68"/>
      <c r="F1877" s="68" t="str">
        <f>"Прео"</f>
        <v>Прео</v>
      </c>
      <c r="G1877" s="59" t="s">
        <v>1244</v>
      </c>
      <c r="H1877" s="210"/>
      <c r="I187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78" spans="1:9" ht="15.75" hidden="1" x14ac:dyDescent="0.25">
      <c r="A1878" s="69">
        <v>42480</v>
      </c>
      <c r="B1878" s="59" t="s">
        <v>4024</v>
      </c>
      <c r="C1878" s="59"/>
      <c r="D1878" s="59">
        <v>3844</v>
      </c>
      <c r="E1878" s="68"/>
      <c r="F1878" s="68" t="s">
        <v>2</v>
      </c>
      <c r="G1878" s="59" t="s">
        <v>664</v>
      </c>
      <c r="H1878" s="214"/>
      <c r="I187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79" spans="1:9" ht="15.75" hidden="1" x14ac:dyDescent="0.25">
      <c r="A1879" s="69">
        <v>42480</v>
      </c>
      <c r="B1879" s="59" t="s">
        <v>4013</v>
      </c>
      <c r="C1879" s="59"/>
      <c r="D1879" s="59">
        <v>20000</v>
      </c>
      <c r="E1879" s="68"/>
      <c r="F1879" s="68" t="s">
        <v>2</v>
      </c>
      <c r="G1879" s="59" t="s">
        <v>664</v>
      </c>
      <c r="H1879" s="214"/>
      <c r="I187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80" spans="1:9" ht="15.75" hidden="1" x14ac:dyDescent="0.25">
      <c r="A1880" s="69">
        <v>42479</v>
      </c>
      <c r="B1880" s="59" t="s">
        <v>4022</v>
      </c>
      <c r="C1880" s="59"/>
      <c r="D1880" s="59">
        <v>3500</v>
      </c>
      <c r="E1880" s="68"/>
      <c r="F1880" s="68" t="s">
        <v>2</v>
      </c>
      <c r="G1880" s="59" t="s">
        <v>1001</v>
      </c>
      <c r="H1880" s="214"/>
      <c r="I188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81" spans="1:9" ht="15.75" hidden="1" x14ac:dyDescent="0.25">
      <c r="A1881" s="69">
        <v>42479</v>
      </c>
      <c r="B1881" s="59" t="s">
        <v>4023</v>
      </c>
      <c r="C1881" s="59"/>
      <c r="D1881" s="59">
        <v>10000</v>
      </c>
      <c r="E1881" s="68"/>
      <c r="F1881" s="68" t="s">
        <v>2</v>
      </c>
      <c r="G1881" s="59" t="s">
        <v>664</v>
      </c>
      <c r="H1881" s="214"/>
      <c r="I188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82" spans="1:9" ht="15.75" hidden="1" x14ac:dyDescent="0.25">
      <c r="A1882" s="69">
        <v>42515</v>
      </c>
      <c r="B1882" s="59" t="s">
        <v>4013</v>
      </c>
      <c r="C1882" s="59"/>
      <c r="D1882" s="59">
        <v>1000</v>
      </c>
      <c r="E1882" s="68"/>
      <c r="F1882" s="68" t="str">
        <f>"Прео"</f>
        <v>Прео</v>
      </c>
      <c r="G1882" s="59" t="s">
        <v>1245</v>
      </c>
      <c r="H1882" s="210"/>
      <c r="I188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83" spans="1:9" ht="15.75" hidden="1" x14ac:dyDescent="0.25">
      <c r="A1883" s="69">
        <v>42475</v>
      </c>
      <c r="B1883" s="59" t="s">
        <v>994</v>
      </c>
      <c r="C1883" s="59"/>
      <c r="D1883" s="59">
        <v>15000</v>
      </c>
      <c r="E1883" s="68"/>
      <c r="F1883" s="68" t="s">
        <v>2</v>
      </c>
      <c r="G1883" s="59" t="s">
        <v>995</v>
      </c>
      <c r="H1883" s="214"/>
      <c r="I188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884" spans="1:9" ht="15.75" hidden="1" x14ac:dyDescent="0.25">
      <c r="A1884" s="69">
        <v>42471</v>
      </c>
      <c r="B1884" s="59" t="s">
        <v>4022</v>
      </c>
      <c r="C1884" s="59"/>
      <c r="D1884" s="59">
        <v>1750</v>
      </c>
      <c r="E1884" s="68"/>
      <c r="F1884" s="68" t="s">
        <v>2</v>
      </c>
      <c r="G1884" s="59" t="s">
        <v>1022</v>
      </c>
      <c r="H1884" s="214"/>
      <c r="I188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85" spans="1:9" ht="15.75" hidden="1" x14ac:dyDescent="0.25">
      <c r="A1885" s="69">
        <v>42471</v>
      </c>
      <c r="B1885" s="59" t="s">
        <v>4027</v>
      </c>
      <c r="C1885" s="59"/>
      <c r="D1885" s="59">
        <v>51184</v>
      </c>
      <c r="E1885" s="68"/>
      <c r="F1885" s="68" t="s">
        <v>2</v>
      </c>
      <c r="G1885" s="59" t="s">
        <v>664</v>
      </c>
      <c r="H1885" s="210"/>
      <c r="I188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86" spans="1:9" ht="15.75" hidden="1" x14ac:dyDescent="0.25">
      <c r="A1886" s="69">
        <v>42471</v>
      </c>
      <c r="B1886" s="59" t="s">
        <v>4020</v>
      </c>
      <c r="C1886" s="59"/>
      <c r="D1886" s="59">
        <v>20000</v>
      </c>
      <c r="E1886" s="68"/>
      <c r="F1886" s="68" t="s">
        <v>2</v>
      </c>
      <c r="G1886" s="59" t="s">
        <v>664</v>
      </c>
      <c r="H1886" s="210"/>
      <c r="I188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87" spans="1:9" ht="15.75" hidden="1" x14ac:dyDescent="0.25">
      <c r="A1887" s="69">
        <v>42512</v>
      </c>
      <c r="B1887" s="59" t="s">
        <v>4026</v>
      </c>
      <c r="C1887" s="59"/>
      <c r="D1887" s="59">
        <v>5000</v>
      </c>
      <c r="E1887" s="68"/>
      <c r="F1887" s="68" t="str">
        <f>"Прео"</f>
        <v>Прео</v>
      </c>
      <c r="G1887" s="59" t="s">
        <v>1243</v>
      </c>
      <c r="H1887" s="210"/>
      <c r="I188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88" spans="1:9" ht="15.75" hidden="1" x14ac:dyDescent="0.25">
      <c r="A1888" s="69">
        <v>42509</v>
      </c>
      <c r="B1888" s="59" t="s">
        <v>4013</v>
      </c>
      <c r="C1888" s="59"/>
      <c r="D1888" s="59">
        <v>1000</v>
      </c>
      <c r="E1888" s="68"/>
      <c r="F1888" s="68" t="str">
        <f>"Прео"</f>
        <v>Прео</v>
      </c>
      <c r="G1888" s="59" t="s">
        <v>1245</v>
      </c>
      <c r="H1888" s="210"/>
      <c r="I188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89" spans="1:9" ht="15.75" hidden="1" x14ac:dyDescent="0.25">
      <c r="A1889" s="69">
        <v>42467</v>
      </c>
      <c r="B1889" s="59" t="s">
        <v>4024</v>
      </c>
      <c r="C1889" s="59"/>
      <c r="D1889" s="59">
        <v>3254</v>
      </c>
      <c r="E1889" s="68"/>
      <c r="F1889" s="68" t="s">
        <v>2</v>
      </c>
      <c r="G1889" s="59" t="s">
        <v>664</v>
      </c>
      <c r="H1889" s="210"/>
      <c r="I188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90" spans="1:9" ht="15.75" hidden="1" x14ac:dyDescent="0.25">
      <c r="A1890" s="69">
        <v>42465</v>
      </c>
      <c r="B1890" s="59" t="s">
        <v>4013</v>
      </c>
      <c r="C1890" s="59"/>
      <c r="D1890" s="59">
        <v>20000</v>
      </c>
      <c r="E1890" s="68"/>
      <c r="F1890" s="68" t="s">
        <v>2</v>
      </c>
      <c r="G1890" s="59" t="s">
        <v>664</v>
      </c>
      <c r="H1890" s="210"/>
      <c r="I189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91" spans="1:9" ht="15.75" hidden="1" x14ac:dyDescent="0.25">
      <c r="A1891" s="69">
        <v>42463</v>
      </c>
      <c r="B1891" s="59" t="s">
        <v>4023</v>
      </c>
      <c r="C1891" s="59"/>
      <c r="D1891" s="59">
        <v>10000</v>
      </c>
      <c r="E1891" s="68"/>
      <c r="F1891" s="68" t="s">
        <v>2</v>
      </c>
      <c r="G1891" s="59" t="s">
        <v>611</v>
      </c>
      <c r="H1891" s="210"/>
      <c r="I189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92" spans="1:9" ht="15.75" hidden="1" x14ac:dyDescent="0.25">
      <c r="A1892" s="69">
        <v>42463</v>
      </c>
      <c r="B1892" s="59" t="s">
        <v>4023</v>
      </c>
      <c r="C1892" s="59"/>
      <c r="D1892" s="59">
        <v>3500</v>
      </c>
      <c r="E1892" s="68"/>
      <c r="F1892" s="68" t="s">
        <v>2</v>
      </c>
      <c r="G1892" s="59" t="s">
        <v>968</v>
      </c>
      <c r="H1892" s="210"/>
      <c r="I189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93" spans="1:9" ht="15.75" hidden="1" x14ac:dyDescent="0.25">
      <c r="A1893" s="69">
        <v>42463</v>
      </c>
      <c r="B1893" s="59" t="s">
        <v>4022</v>
      </c>
      <c r="C1893" s="59"/>
      <c r="D1893" s="59">
        <v>4400</v>
      </c>
      <c r="E1893" s="68"/>
      <c r="F1893" s="68" t="s">
        <v>2</v>
      </c>
      <c r="G1893" s="59" t="s">
        <v>900</v>
      </c>
      <c r="H1893" s="210"/>
      <c r="I189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94" spans="1:9" ht="15.75" hidden="1" x14ac:dyDescent="0.25">
      <c r="A1894" s="69">
        <v>42463</v>
      </c>
      <c r="B1894" s="59" t="s">
        <v>4022</v>
      </c>
      <c r="C1894" s="59"/>
      <c r="D1894" s="59">
        <v>5250</v>
      </c>
      <c r="E1894" s="68"/>
      <c r="F1894" s="68" t="s">
        <v>2</v>
      </c>
      <c r="G1894" s="59" t="s">
        <v>968</v>
      </c>
      <c r="H1894" s="210"/>
      <c r="I189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95" spans="1:9" ht="15.75" hidden="1" x14ac:dyDescent="0.25">
      <c r="A1895" s="69">
        <v>42461</v>
      </c>
      <c r="B1895" s="59" t="s">
        <v>4024</v>
      </c>
      <c r="C1895" s="59"/>
      <c r="D1895" s="59">
        <v>10000</v>
      </c>
      <c r="E1895" s="68"/>
      <c r="F1895" s="68" t="s">
        <v>2</v>
      </c>
      <c r="G1895" s="59" t="s">
        <v>611</v>
      </c>
      <c r="H1895" s="210"/>
      <c r="I189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896" spans="1:9" ht="15.75" hidden="1" x14ac:dyDescent="0.25">
      <c r="A1896" s="69">
        <v>42508</v>
      </c>
      <c r="B1896" s="59" t="s">
        <v>4013</v>
      </c>
      <c r="C1896" s="59"/>
      <c r="D1896" s="59">
        <v>1000</v>
      </c>
      <c r="E1896" s="68"/>
      <c r="F1896" s="68" t="str">
        <f>"Прео"</f>
        <v>Прео</v>
      </c>
      <c r="G1896" s="59" t="s">
        <v>1245</v>
      </c>
      <c r="H1896" s="210"/>
      <c r="I189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897" spans="1:9" ht="15.75" hidden="1" x14ac:dyDescent="0.25">
      <c r="A1897" s="69">
        <v>42460</v>
      </c>
      <c r="B1897" s="59" t="s">
        <v>4028</v>
      </c>
      <c r="C1897" s="59"/>
      <c r="D1897" s="59">
        <v>100000</v>
      </c>
      <c r="E1897" s="68"/>
      <c r="F1897" s="68" t="s">
        <v>2</v>
      </c>
      <c r="G1897" s="59" t="s">
        <v>1016</v>
      </c>
      <c r="H1897" s="210"/>
      <c r="I189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898" spans="1:9" ht="15.75" hidden="1" x14ac:dyDescent="0.25">
      <c r="A1898" s="69">
        <v>42460</v>
      </c>
      <c r="B1898" s="59" t="s">
        <v>4018</v>
      </c>
      <c r="C1898" s="59"/>
      <c r="D1898" s="59">
        <v>100000</v>
      </c>
      <c r="E1898" s="68"/>
      <c r="F1898" s="68" t="s">
        <v>2</v>
      </c>
      <c r="G1898" s="59" t="s">
        <v>960</v>
      </c>
      <c r="H1898" s="210"/>
      <c r="I189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899" spans="1:9" ht="15.75" hidden="1" x14ac:dyDescent="0.25">
      <c r="A1899" s="69">
        <v>42458</v>
      </c>
      <c r="B1899" s="59" t="s">
        <v>4027</v>
      </c>
      <c r="C1899" s="59"/>
      <c r="D1899" s="59">
        <v>51184</v>
      </c>
      <c r="E1899" s="68"/>
      <c r="F1899" s="68" t="s">
        <v>2</v>
      </c>
      <c r="G1899" s="59" t="s">
        <v>664</v>
      </c>
      <c r="H1899" s="210"/>
      <c r="I189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00" spans="1:9" ht="15.75" hidden="1" x14ac:dyDescent="0.25">
      <c r="A1900" s="69">
        <v>42454</v>
      </c>
      <c r="B1900" s="59" t="s">
        <v>4020</v>
      </c>
      <c r="C1900" s="59"/>
      <c r="D1900" s="59">
        <v>20000</v>
      </c>
      <c r="E1900" s="68"/>
      <c r="F1900" s="68" t="s">
        <v>2</v>
      </c>
      <c r="G1900" s="59" t="s">
        <v>664</v>
      </c>
      <c r="H1900" s="210"/>
      <c r="I190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01" spans="1:9" ht="15.75" hidden="1" x14ac:dyDescent="0.25">
      <c r="A1901" s="69">
        <v>42450</v>
      </c>
      <c r="B1901" s="59" t="s">
        <v>4013</v>
      </c>
      <c r="C1901" s="59"/>
      <c r="D1901" s="59">
        <v>20000</v>
      </c>
      <c r="E1901" s="68"/>
      <c r="F1901" s="68" t="s">
        <v>2</v>
      </c>
      <c r="G1901" s="59" t="s">
        <v>664</v>
      </c>
      <c r="H1901" s="210"/>
      <c r="I190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902" spans="1:9" ht="15.75" hidden="1" x14ac:dyDescent="0.25">
      <c r="A1902" s="69">
        <v>42449</v>
      </c>
      <c r="B1902" s="59" t="s">
        <v>4024</v>
      </c>
      <c r="C1902" s="59"/>
      <c r="D1902" s="59">
        <v>12536</v>
      </c>
      <c r="E1902" s="68"/>
      <c r="F1902" s="68" t="s">
        <v>2</v>
      </c>
      <c r="G1902" s="59" t="s">
        <v>664</v>
      </c>
      <c r="H1902" s="210"/>
      <c r="I190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03" spans="1:9" ht="15.75" hidden="1" x14ac:dyDescent="0.25">
      <c r="A1903" s="69">
        <v>42449</v>
      </c>
      <c r="B1903" s="59" t="s">
        <v>4024</v>
      </c>
      <c r="C1903" s="59"/>
      <c r="D1903" s="59">
        <v>4760</v>
      </c>
      <c r="E1903" s="68"/>
      <c r="F1903" s="68" t="s">
        <v>2</v>
      </c>
      <c r="G1903" s="59" t="s">
        <v>664</v>
      </c>
      <c r="H1903" s="210"/>
      <c r="I190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04" spans="1:9" ht="15.75" hidden="1" x14ac:dyDescent="0.25">
      <c r="A1904" s="69">
        <v>42449</v>
      </c>
      <c r="B1904" s="59" t="s">
        <v>4023</v>
      </c>
      <c r="C1904" s="59"/>
      <c r="D1904" s="59">
        <v>3500</v>
      </c>
      <c r="E1904" s="68"/>
      <c r="F1904" s="68" t="s">
        <v>1</v>
      </c>
      <c r="G1904" s="59" t="s">
        <v>664</v>
      </c>
      <c r="H1904" s="210"/>
      <c r="I190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05" spans="1:9" ht="15.75" hidden="1" x14ac:dyDescent="0.25">
      <c r="A1905" s="69">
        <v>42507</v>
      </c>
      <c r="B1905" s="59" t="s">
        <v>4013</v>
      </c>
      <c r="C1905" s="59"/>
      <c r="D1905" s="59">
        <v>1000</v>
      </c>
      <c r="E1905" s="68"/>
      <c r="F1905" s="68" t="str">
        <f>"Прео"</f>
        <v>Прео</v>
      </c>
      <c r="G1905" s="59" t="s">
        <v>1246</v>
      </c>
      <c r="H1905" s="210"/>
      <c r="I190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906" spans="1:9" ht="15.75" hidden="1" x14ac:dyDescent="0.25">
      <c r="A1906" s="69">
        <v>42445</v>
      </c>
      <c r="B1906" s="59" t="s">
        <v>4027</v>
      </c>
      <c r="C1906" s="59"/>
      <c r="D1906" s="59">
        <v>51629</v>
      </c>
      <c r="E1906" s="68"/>
      <c r="F1906" s="68" t="s">
        <v>2</v>
      </c>
      <c r="G1906" s="59" t="s">
        <v>938</v>
      </c>
      <c r="H1906" s="210"/>
      <c r="I190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07" spans="1:9" ht="15.75" hidden="1" x14ac:dyDescent="0.25">
      <c r="A1907" s="69">
        <v>42503</v>
      </c>
      <c r="B1907" s="59" t="s">
        <v>4013</v>
      </c>
      <c r="C1907" s="59"/>
      <c r="D1907" s="59">
        <v>4000</v>
      </c>
      <c r="E1907" s="68"/>
      <c r="F1907" s="68" t="str">
        <f>"Прео"</f>
        <v>Прео</v>
      </c>
      <c r="G1907" s="59" t="s">
        <v>1247</v>
      </c>
      <c r="H1907" s="210"/>
      <c r="I190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908" spans="1:9" ht="15.75" hidden="1" x14ac:dyDescent="0.25">
      <c r="A1908" s="69">
        <v>42444</v>
      </c>
      <c r="B1908" s="59" t="s">
        <v>4026</v>
      </c>
      <c r="C1908" s="59"/>
      <c r="D1908" s="59">
        <v>3500</v>
      </c>
      <c r="E1908" s="68"/>
      <c r="F1908" s="68" t="s">
        <v>2</v>
      </c>
      <c r="G1908" s="59" t="s">
        <v>897</v>
      </c>
      <c r="H1908" s="210"/>
      <c r="I190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09" spans="1:9" ht="15.75" hidden="1" x14ac:dyDescent="0.25">
      <c r="A1909" s="69">
        <v>42443</v>
      </c>
      <c r="B1909" s="59" t="s">
        <v>601</v>
      </c>
      <c r="C1909" s="59"/>
      <c r="D1909" s="59"/>
      <c r="E1909" s="68"/>
      <c r="F1909" s="68"/>
      <c r="G1909" s="59" t="s">
        <v>602</v>
      </c>
      <c r="H1909" s="210"/>
      <c r="I1909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1910" spans="1:9" ht="15.75" hidden="1" x14ac:dyDescent="0.25">
      <c r="A1910" s="69">
        <v>42443</v>
      </c>
      <c r="B1910" s="59" t="s">
        <v>601</v>
      </c>
      <c r="C1910" s="59"/>
      <c r="D1910" s="59"/>
      <c r="E1910" s="68"/>
      <c r="F1910" s="68"/>
      <c r="G1910" s="59" t="s">
        <v>603</v>
      </c>
      <c r="H1910" s="210"/>
      <c r="I1910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1911" spans="1:9" ht="15.75" hidden="1" x14ac:dyDescent="0.25">
      <c r="A1911" s="69">
        <v>42442</v>
      </c>
      <c r="B1911" s="59" t="s">
        <v>4022</v>
      </c>
      <c r="C1911" s="59"/>
      <c r="D1911" s="59">
        <v>3500</v>
      </c>
      <c r="E1911" s="68"/>
      <c r="F1911" s="68" t="s">
        <v>2</v>
      </c>
      <c r="G1911" s="59" t="s">
        <v>897</v>
      </c>
      <c r="H1911" s="210"/>
      <c r="I191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12" spans="1:9" ht="15.75" hidden="1" x14ac:dyDescent="0.25">
      <c r="A1912" s="69">
        <v>42442</v>
      </c>
      <c r="B1912" s="59" t="s">
        <v>4023</v>
      </c>
      <c r="C1912" s="59"/>
      <c r="D1912" s="59">
        <v>3500</v>
      </c>
      <c r="E1912" s="68"/>
      <c r="F1912" s="68" t="s">
        <v>2</v>
      </c>
      <c r="G1912" s="59" t="s">
        <v>897</v>
      </c>
      <c r="H1912" s="210"/>
      <c r="I191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13" spans="1:9" ht="15.75" hidden="1" x14ac:dyDescent="0.25">
      <c r="A1913" s="69">
        <v>42442</v>
      </c>
      <c r="B1913" s="59" t="s">
        <v>4024</v>
      </c>
      <c r="C1913" s="59"/>
      <c r="D1913" s="59">
        <v>12536</v>
      </c>
      <c r="E1913" s="68"/>
      <c r="F1913" s="68" t="s">
        <v>2</v>
      </c>
      <c r="G1913" s="59" t="s">
        <v>926</v>
      </c>
      <c r="H1913" s="210"/>
      <c r="I191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14" spans="1:9" ht="15.75" hidden="1" x14ac:dyDescent="0.25">
      <c r="A1914" s="69">
        <v>42442</v>
      </c>
      <c r="B1914" s="59" t="s">
        <v>4023</v>
      </c>
      <c r="C1914" s="59"/>
      <c r="D1914" s="59">
        <v>3500</v>
      </c>
      <c r="E1914" s="68"/>
      <c r="F1914" s="68" t="s">
        <v>1</v>
      </c>
      <c r="G1914" s="59" t="s">
        <v>664</v>
      </c>
      <c r="H1914" s="210"/>
      <c r="I191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15" spans="1:9" ht="15.75" hidden="1" x14ac:dyDescent="0.25">
      <c r="A1915" s="69">
        <v>42441</v>
      </c>
      <c r="B1915" s="59" t="s">
        <v>601</v>
      </c>
      <c r="C1915" s="59"/>
      <c r="D1915" s="59"/>
      <c r="E1915" s="68"/>
      <c r="F1915" s="68"/>
      <c r="G1915" s="59" t="s">
        <v>604</v>
      </c>
      <c r="H1915" s="210"/>
      <c r="I1915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1916" spans="1:9" ht="15.75" hidden="1" x14ac:dyDescent="0.25">
      <c r="A1916" s="69">
        <v>42441</v>
      </c>
      <c r="B1916" s="59" t="s">
        <v>601</v>
      </c>
      <c r="C1916" s="59"/>
      <c r="D1916" s="59"/>
      <c r="E1916" s="68"/>
      <c r="F1916" s="68"/>
      <c r="G1916" s="59" t="s">
        <v>605</v>
      </c>
      <c r="H1916" s="210"/>
      <c r="I1916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1917" spans="1:9" ht="15.75" hidden="1" x14ac:dyDescent="0.25">
      <c r="A1917" s="69">
        <v>42441</v>
      </c>
      <c r="B1917" s="59" t="s">
        <v>601</v>
      </c>
      <c r="C1917" s="59"/>
      <c r="D1917" s="59"/>
      <c r="E1917" s="68"/>
      <c r="F1917" s="68"/>
      <c r="G1917" s="59" t="s">
        <v>606</v>
      </c>
      <c r="H1917" s="210"/>
      <c r="I1917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1918" spans="1:9" ht="15.75" hidden="1" x14ac:dyDescent="0.25">
      <c r="A1918" s="69">
        <v>42441</v>
      </c>
      <c r="B1918" s="59" t="s">
        <v>601</v>
      </c>
      <c r="C1918" s="59"/>
      <c r="D1918" s="59"/>
      <c r="E1918" s="68"/>
      <c r="F1918" s="68"/>
      <c r="G1918" s="59" t="s">
        <v>607</v>
      </c>
      <c r="H1918" s="210"/>
      <c r="I1918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1919" spans="1:9" ht="15.75" hidden="1" x14ac:dyDescent="0.25">
      <c r="A1919" s="69">
        <v>42439</v>
      </c>
      <c r="B1919" s="59" t="s">
        <v>4020</v>
      </c>
      <c r="C1919" s="59"/>
      <c r="D1919" s="59">
        <v>20000</v>
      </c>
      <c r="E1919" s="68"/>
      <c r="F1919" s="68" t="s">
        <v>2</v>
      </c>
      <c r="G1919" s="59" t="s">
        <v>664</v>
      </c>
      <c r="H1919" s="210"/>
      <c r="I191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20" spans="1:9" ht="15.75" hidden="1" x14ac:dyDescent="0.25">
      <c r="A1920" s="69">
        <v>42438</v>
      </c>
      <c r="B1920" s="59" t="s">
        <v>4024</v>
      </c>
      <c r="C1920" s="59"/>
      <c r="D1920" s="59">
        <v>4760</v>
      </c>
      <c r="E1920" s="68"/>
      <c r="F1920" s="68" t="s">
        <v>2</v>
      </c>
      <c r="G1920" s="59" t="s">
        <v>611</v>
      </c>
      <c r="H1920" s="210"/>
      <c r="I192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21" spans="1:9" ht="15.75" hidden="1" x14ac:dyDescent="0.25">
      <c r="A1921" s="69">
        <v>42435</v>
      </c>
      <c r="B1921" s="59" t="s">
        <v>4013</v>
      </c>
      <c r="C1921" s="59"/>
      <c r="D1921" s="59">
        <v>20000</v>
      </c>
      <c r="E1921" s="68"/>
      <c r="F1921" s="68" t="s">
        <v>2</v>
      </c>
      <c r="G1921" s="59" t="s">
        <v>611</v>
      </c>
      <c r="H1921" s="210"/>
      <c r="I192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1922" spans="1:9" ht="15.75" hidden="1" x14ac:dyDescent="0.25">
      <c r="A1922" s="69">
        <v>42430</v>
      </c>
      <c r="B1922" s="59" t="s">
        <v>4023</v>
      </c>
      <c r="C1922" s="59"/>
      <c r="D1922" s="59">
        <v>3500</v>
      </c>
      <c r="E1922" s="68"/>
      <c r="F1922" s="68" t="s">
        <v>1</v>
      </c>
      <c r="G1922" s="59"/>
      <c r="H1922" s="210"/>
      <c r="I192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23" spans="1:9" ht="15.75" hidden="1" x14ac:dyDescent="0.25">
      <c r="A1923" s="69">
        <v>42430</v>
      </c>
      <c r="B1923" s="59" t="s">
        <v>4026</v>
      </c>
      <c r="C1923" s="59"/>
      <c r="D1923" s="59">
        <v>3500</v>
      </c>
      <c r="E1923" s="68"/>
      <c r="F1923" s="68" t="s">
        <v>1</v>
      </c>
      <c r="G1923" s="59"/>
      <c r="H1923" s="210"/>
      <c r="I192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24" spans="1:9" ht="15.75" hidden="1" x14ac:dyDescent="0.25">
      <c r="A1924" s="69">
        <v>42430</v>
      </c>
      <c r="B1924" s="59" t="s">
        <v>622</v>
      </c>
      <c r="C1924" s="59"/>
      <c r="D1924" s="59">
        <v>11903</v>
      </c>
      <c r="E1924" s="68"/>
      <c r="F1924" s="68" t="s">
        <v>1</v>
      </c>
      <c r="G1924" s="59" t="s">
        <v>901</v>
      </c>
      <c r="H1924" s="210"/>
      <c r="I192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1925" spans="1:9" ht="15.75" hidden="1" x14ac:dyDescent="0.25">
      <c r="A1925" s="70">
        <v>42428</v>
      </c>
      <c r="B1925" s="59" t="s">
        <v>4018</v>
      </c>
      <c r="C1925" s="40"/>
      <c r="D1925" s="40">
        <v>100000</v>
      </c>
      <c r="E1925" s="71"/>
      <c r="F1925" s="71" t="s">
        <v>2</v>
      </c>
      <c r="G1925" s="40"/>
      <c r="H1925" s="210"/>
      <c r="I192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26" spans="1:9" ht="15.75" hidden="1" x14ac:dyDescent="0.25">
      <c r="A1926" s="69">
        <v>42428</v>
      </c>
      <c r="B1926" s="59" t="s">
        <v>4024</v>
      </c>
      <c r="C1926" s="59"/>
      <c r="D1926" s="59">
        <v>10010</v>
      </c>
      <c r="E1926" s="68"/>
      <c r="F1926" s="68" t="s">
        <v>2</v>
      </c>
      <c r="G1926" s="59" t="s">
        <v>664</v>
      </c>
      <c r="H1926" s="210"/>
      <c r="I192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27" spans="1:9" ht="15.75" hidden="1" x14ac:dyDescent="0.25">
      <c r="A1927" s="69">
        <v>42428</v>
      </c>
      <c r="B1927" s="59" t="s">
        <v>4027</v>
      </c>
      <c r="C1927" s="59"/>
      <c r="D1927" s="59"/>
      <c r="E1927" s="68"/>
      <c r="F1927" s="68"/>
      <c r="G1927" s="59" t="s">
        <v>608</v>
      </c>
      <c r="H1927" s="210"/>
      <c r="I192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28" spans="1:9" ht="15.75" hidden="1" x14ac:dyDescent="0.25">
      <c r="A1928" s="69">
        <v>42428</v>
      </c>
      <c r="B1928" s="59" t="s">
        <v>4031</v>
      </c>
      <c r="C1928" s="59"/>
      <c r="D1928" s="59"/>
      <c r="E1928" s="68"/>
      <c r="F1928" s="68"/>
      <c r="G1928" s="59"/>
      <c r="H1928" s="210"/>
      <c r="I1928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1929" spans="1:9" ht="15.75" hidden="1" x14ac:dyDescent="0.25">
      <c r="A1929" s="69">
        <v>42428</v>
      </c>
      <c r="B1929" s="59" t="s">
        <v>4027</v>
      </c>
      <c r="C1929" s="59"/>
      <c r="D1929" s="59"/>
      <c r="E1929" s="68"/>
      <c r="F1929" s="68"/>
      <c r="G1929" s="59" t="s">
        <v>664</v>
      </c>
      <c r="H1929" s="210"/>
      <c r="I192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30" spans="1:9" ht="15.75" hidden="1" x14ac:dyDescent="0.25">
      <c r="A1930" s="69">
        <v>42428</v>
      </c>
      <c r="B1930" s="59" t="s">
        <v>4031</v>
      </c>
      <c r="C1930" s="59"/>
      <c r="D1930" s="59"/>
      <c r="E1930" s="68"/>
      <c r="F1930" s="68"/>
      <c r="G1930" s="59"/>
      <c r="H1930" s="210"/>
      <c r="I1930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1931" spans="1:9" ht="15.75" hidden="1" x14ac:dyDescent="0.25">
      <c r="A1931" s="70">
        <v>42428</v>
      </c>
      <c r="B1931" s="59" t="s">
        <v>4028</v>
      </c>
      <c r="C1931" s="40"/>
      <c r="D1931" s="40">
        <v>100000</v>
      </c>
      <c r="E1931" s="71"/>
      <c r="F1931" s="71" t="s">
        <v>1</v>
      </c>
      <c r="G1931" s="40"/>
      <c r="H1931" s="210"/>
      <c r="I193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32" spans="1:9" ht="15.75" hidden="1" x14ac:dyDescent="0.25">
      <c r="A1932" s="69">
        <v>42425</v>
      </c>
      <c r="B1932" s="59" t="s">
        <v>610</v>
      </c>
      <c r="C1932" s="59"/>
      <c r="D1932" s="59"/>
      <c r="E1932" s="68"/>
      <c r="F1932" s="68"/>
      <c r="G1932" s="59" t="s">
        <v>611</v>
      </c>
      <c r="H1932" s="210"/>
      <c r="I1932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1933" spans="1:9" ht="15.75" hidden="1" x14ac:dyDescent="0.25">
      <c r="A1933" s="69">
        <v>42425</v>
      </c>
      <c r="B1933" s="59" t="s">
        <v>4022</v>
      </c>
      <c r="C1933" s="59"/>
      <c r="D1933" s="59">
        <v>2625</v>
      </c>
      <c r="E1933" s="68"/>
      <c r="F1933" s="68" t="s">
        <v>1</v>
      </c>
      <c r="G1933" s="59" t="s">
        <v>900</v>
      </c>
      <c r="H1933" s="210"/>
      <c r="I193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34" spans="1:9" ht="15.75" hidden="1" x14ac:dyDescent="0.25">
      <c r="A1934" s="69">
        <v>42425</v>
      </c>
      <c r="B1934" s="59" t="s">
        <v>4022</v>
      </c>
      <c r="C1934" s="59"/>
      <c r="D1934" s="59">
        <v>3500</v>
      </c>
      <c r="E1934" s="68"/>
      <c r="F1934" s="68" t="s">
        <v>1</v>
      </c>
      <c r="G1934" s="59" t="s">
        <v>900</v>
      </c>
      <c r="H1934" s="210"/>
      <c r="I193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35" spans="1:9" ht="15.75" hidden="1" x14ac:dyDescent="0.25">
      <c r="A1935" s="69">
        <v>42425</v>
      </c>
      <c r="B1935" s="59" t="s">
        <v>895</v>
      </c>
      <c r="C1935" s="59"/>
      <c r="D1935" s="59">
        <v>3500</v>
      </c>
      <c r="E1935" s="68"/>
      <c r="F1935" s="68" t="s">
        <v>1</v>
      </c>
      <c r="G1935" s="59" t="s">
        <v>899</v>
      </c>
      <c r="H1935" s="210"/>
      <c r="I193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1936" spans="1:9" ht="15.75" hidden="1" x14ac:dyDescent="0.25">
      <c r="A1936" s="69">
        <v>42425</v>
      </c>
      <c r="B1936" s="59" t="s">
        <v>641</v>
      </c>
      <c r="C1936" s="59"/>
      <c r="D1936" s="59">
        <v>3500</v>
      </c>
      <c r="E1936" s="68"/>
      <c r="F1936" s="68" t="s">
        <v>1</v>
      </c>
      <c r="G1936" s="59" t="s">
        <v>898</v>
      </c>
      <c r="H1936" s="210"/>
      <c r="I193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1937" spans="1:9" ht="15.75" hidden="1" x14ac:dyDescent="0.25">
      <c r="A1937" s="69">
        <v>42425</v>
      </c>
      <c r="B1937" s="59" t="s">
        <v>4020</v>
      </c>
      <c r="C1937" s="59"/>
      <c r="D1937" s="59">
        <v>3000</v>
      </c>
      <c r="E1937" s="68"/>
      <c r="F1937" s="68" t="s">
        <v>1</v>
      </c>
      <c r="G1937" s="59" t="s">
        <v>897</v>
      </c>
      <c r="H1937" s="210"/>
      <c r="I193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38" spans="1:9" ht="15.75" hidden="1" x14ac:dyDescent="0.25">
      <c r="A1938" s="69">
        <v>42425</v>
      </c>
      <c r="B1938" s="59" t="s">
        <v>601</v>
      </c>
      <c r="C1938" s="59"/>
      <c r="D1938" s="59"/>
      <c r="E1938" s="68"/>
      <c r="F1938" s="68"/>
      <c r="G1938" s="59" t="s">
        <v>609</v>
      </c>
      <c r="H1938" s="210"/>
      <c r="I1938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1939" spans="1:9" ht="15.75" hidden="1" x14ac:dyDescent="0.25">
      <c r="A1939" s="69">
        <v>42425</v>
      </c>
      <c r="B1939" s="59" t="s">
        <v>601</v>
      </c>
      <c r="C1939" s="59"/>
      <c r="D1939" s="59"/>
      <c r="E1939" s="68"/>
      <c r="F1939" s="68"/>
      <c r="G1939" s="59" t="s">
        <v>613</v>
      </c>
      <c r="H1939" s="210"/>
      <c r="I1939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1940" spans="1:9" ht="15.75" hidden="1" x14ac:dyDescent="0.25">
      <c r="A1940" s="69">
        <v>42425</v>
      </c>
      <c r="B1940" s="59" t="s">
        <v>601</v>
      </c>
      <c r="C1940" s="59"/>
      <c r="D1940" s="59"/>
      <c r="E1940" s="68"/>
      <c r="F1940" s="68"/>
      <c r="G1940" s="59" t="s">
        <v>614</v>
      </c>
      <c r="H1940" s="210"/>
      <c r="I1940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1941" spans="1:9" ht="15.75" hidden="1" x14ac:dyDescent="0.25">
      <c r="A1941" s="69">
        <v>42425</v>
      </c>
      <c r="B1941" s="59" t="s">
        <v>4020</v>
      </c>
      <c r="C1941" s="59"/>
      <c r="D1941" s="59">
        <v>20000</v>
      </c>
      <c r="E1941" s="68"/>
      <c r="F1941" s="68" t="s">
        <v>1</v>
      </c>
      <c r="G1941" s="59" t="s">
        <v>611</v>
      </c>
      <c r="H1941" s="210"/>
      <c r="I194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42" spans="1:9" ht="15.75" hidden="1" x14ac:dyDescent="0.25">
      <c r="A1942" s="69">
        <v>42422</v>
      </c>
      <c r="B1942" s="59" t="s">
        <v>895</v>
      </c>
      <c r="C1942" s="59"/>
      <c r="D1942" s="59">
        <v>3500</v>
      </c>
      <c r="E1942" s="68"/>
      <c r="F1942" s="68" t="s">
        <v>1</v>
      </c>
      <c r="G1942" s="59"/>
      <c r="H1942" s="210"/>
      <c r="I194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1943" spans="1:9" ht="15.75" hidden="1" x14ac:dyDescent="0.25">
      <c r="A1943" s="69">
        <v>42422</v>
      </c>
      <c r="B1943" s="59" t="s">
        <v>4031</v>
      </c>
      <c r="C1943" s="59"/>
      <c r="D1943" s="59"/>
      <c r="E1943" s="68"/>
      <c r="F1943" s="68"/>
      <c r="G1943" s="59"/>
      <c r="H1943" s="210"/>
      <c r="I1943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1944" spans="1:9" ht="15.75" hidden="1" x14ac:dyDescent="0.25">
      <c r="A1944" s="69">
        <v>42422</v>
      </c>
      <c r="B1944" s="59" t="s">
        <v>4031</v>
      </c>
      <c r="C1944" s="59"/>
      <c r="D1944" s="59"/>
      <c r="E1944" s="68"/>
      <c r="F1944" s="68"/>
      <c r="G1944" s="59"/>
      <c r="H1944" s="210"/>
      <c r="I1944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1945" spans="1:9" ht="15.75" hidden="1" x14ac:dyDescent="0.25">
      <c r="A1945" s="69">
        <v>42422</v>
      </c>
      <c r="B1945" s="59" t="s">
        <v>4022</v>
      </c>
      <c r="C1945" s="59"/>
      <c r="D1945" s="59">
        <v>2000</v>
      </c>
      <c r="E1945" s="68"/>
      <c r="F1945" s="68" t="s">
        <v>1</v>
      </c>
      <c r="G1945" s="59"/>
      <c r="H1945" s="210"/>
      <c r="I194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46" spans="1:9" ht="15.75" hidden="1" x14ac:dyDescent="0.25">
      <c r="A1946" s="69">
        <v>42421</v>
      </c>
      <c r="B1946" s="59" t="s">
        <v>4024</v>
      </c>
      <c r="C1946" s="59"/>
      <c r="D1946" s="59">
        <v>1110</v>
      </c>
      <c r="E1946" s="68"/>
      <c r="F1946" s="68" t="s">
        <v>2</v>
      </c>
      <c r="G1946" s="59" t="s">
        <v>615</v>
      </c>
      <c r="H1946" s="210"/>
      <c r="I194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47" spans="1:9" ht="15.75" hidden="1" x14ac:dyDescent="0.25">
      <c r="A1947" s="69">
        <v>42421</v>
      </c>
      <c r="B1947" s="59" t="s">
        <v>4027</v>
      </c>
      <c r="C1947" s="59"/>
      <c r="D1947" s="59"/>
      <c r="E1947" s="68"/>
      <c r="F1947" s="68"/>
      <c r="G1947" s="59"/>
      <c r="H1947" s="210"/>
      <c r="I194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48" spans="1:9" ht="15.75" hidden="1" x14ac:dyDescent="0.25">
      <c r="A1948" s="69">
        <v>42414</v>
      </c>
      <c r="B1948" s="59" t="s">
        <v>4027</v>
      </c>
      <c r="C1948" s="59"/>
      <c r="D1948" s="59">
        <v>34000</v>
      </c>
      <c r="E1948" s="68"/>
      <c r="F1948" s="68" t="s">
        <v>2</v>
      </c>
      <c r="G1948" s="59"/>
      <c r="H1948" s="210"/>
      <c r="I194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49" spans="1:9" ht="15.75" hidden="1" x14ac:dyDescent="0.25">
      <c r="A1949" s="69">
        <v>42414</v>
      </c>
      <c r="B1949" s="59" t="s">
        <v>4031</v>
      </c>
      <c r="C1949" s="59"/>
      <c r="D1949" s="59">
        <v>3500</v>
      </c>
      <c r="E1949" s="68"/>
      <c r="F1949" s="68" t="s">
        <v>2</v>
      </c>
      <c r="G1949" s="59"/>
      <c r="H1949" s="210"/>
      <c r="I194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50" spans="1:9" ht="15.75" hidden="1" x14ac:dyDescent="0.25">
      <c r="A1950" s="69">
        <v>42414</v>
      </c>
      <c r="B1950" s="59" t="s">
        <v>4031</v>
      </c>
      <c r="C1950" s="59"/>
      <c r="D1950" s="59">
        <v>4000</v>
      </c>
      <c r="E1950" s="68"/>
      <c r="F1950" s="68" t="s">
        <v>1</v>
      </c>
      <c r="G1950" s="59" t="s">
        <v>892</v>
      </c>
      <c r="H1950" s="210"/>
      <c r="I195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1951" spans="1:9" ht="15.75" hidden="1" x14ac:dyDescent="0.25">
      <c r="A1951" s="69">
        <v>42410</v>
      </c>
      <c r="B1951" s="59" t="s">
        <v>610</v>
      </c>
      <c r="C1951" s="59"/>
      <c r="D1951" s="59"/>
      <c r="E1951" s="68"/>
      <c r="F1951" s="68"/>
      <c r="G1951" s="59" t="s">
        <v>617</v>
      </c>
      <c r="H1951" s="210"/>
      <c r="I1951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1952" spans="1:9" ht="15.75" hidden="1" x14ac:dyDescent="0.25">
      <c r="A1952" s="69">
        <v>42410</v>
      </c>
      <c r="B1952" s="59" t="s">
        <v>4020</v>
      </c>
      <c r="C1952" s="59"/>
      <c r="D1952" s="59">
        <v>17500</v>
      </c>
      <c r="E1952" s="68"/>
      <c r="F1952" s="68" t="s">
        <v>2</v>
      </c>
      <c r="G1952" s="59" t="s">
        <v>617</v>
      </c>
      <c r="H1952" s="210"/>
      <c r="I195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53" spans="1:9" ht="15.75" hidden="1" x14ac:dyDescent="0.25">
      <c r="A1953" s="69">
        <v>42410</v>
      </c>
      <c r="B1953" s="59" t="s">
        <v>4027</v>
      </c>
      <c r="C1953" s="59"/>
      <c r="D1953" s="59"/>
      <c r="E1953" s="68"/>
      <c r="F1953" s="68"/>
      <c r="G1953" s="59" t="s">
        <v>618</v>
      </c>
      <c r="H1953" s="210"/>
      <c r="I195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54" spans="1:9" ht="15.75" hidden="1" x14ac:dyDescent="0.25">
      <c r="A1954" s="69">
        <v>42407</v>
      </c>
      <c r="B1954" s="59" t="s">
        <v>4024</v>
      </c>
      <c r="C1954" s="59"/>
      <c r="D1954" s="59">
        <v>20980</v>
      </c>
      <c r="E1954" s="68"/>
      <c r="F1954" s="68" t="s">
        <v>2</v>
      </c>
      <c r="G1954" s="59" t="s">
        <v>619</v>
      </c>
      <c r="H1954" s="210"/>
      <c r="I195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55" spans="1:9" ht="15.75" hidden="1" x14ac:dyDescent="0.25">
      <c r="A1955" s="69">
        <v>42407</v>
      </c>
      <c r="B1955" s="59" t="s">
        <v>4031</v>
      </c>
      <c r="C1955" s="59"/>
      <c r="D1955" s="59">
        <v>3500</v>
      </c>
      <c r="E1955" s="68"/>
      <c r="F1955" s="68" t="s">
        <v>2</v>
      </c>
      <c r="G1955" s="59"/>
      <c r="H1955" s="210"/>
      <c r="I195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56" spans="1:9" ht="15.75" hidden="1" x14ac:dyDescent="0.25">
      <c r="A1956" s="69">
        <v>42407</v>
      </c>
      <c r="B1956" s="59" t="s">
        <v>4031</v>
      </c>
      <c r="C1956" s="59"/>
      <c r="D1956" s="59">
        <v>3500</v>
      </c>
      <c r="E1956" s="68"/>
      <c r="F1956" s="68" t="s">
        <v>1</v>
      </c>
      <c r="G1956" s="59" t="s">
        <v>620</v>
      </c>
      <c r="H1956" s="210"/>
      <c r="I195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1957" spans="1:9" ht="15.75" hidden="1" x14ac:dyDescent="0.25">
      <c r="A1957" s="69">
        <v>42401</v>
      </c>
      <c r="B1957" s="59" t="s">
        <v>4022</v>
      </c>
      <c r="C1957" s="59"/>
      <c r="D1957" s="59">
        <v>3500</v>
      </c>
      <c r="E1957" s="68"/>
      <c r="F1957" s="68" t="s">
        <v>1</v>
      </c>
      <c r="G1957" s="59" t="s">
        <v>630</v>
      </c>
      <c r="H1957" s="210"/>
      <c r="I195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58" spans="1:9" ht="15.75" hidden="1" x14ac:dyDescent="0.25">
      <c r="A1958" s="70">
        <v>42400</v>
      </c>
      <c r="B1958" s="59" t="s">
        <v>4018</v>
      </c>
      <c r="C1958" s="40"/>
      <c r="D1958" s="59">
        <v>23000</v>
      </c>
      <c r="E1958" s="68"/>
      <c r="F1958" s="68" t="s">
        <v>2</v>
      </c>
      <c r="G1958" s="59"/>
      <c r="H1958" s="210"/>
      <c r="I195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59" spans="1:9" ht="15.75" hidden="1" x14ac:dyDescent="0.25">
      <c r="A1959" s="70">
        <v>42400</v>
      </c>
      <c r="B1959" s="59" t="s">
        <v>4018</v>
      </c>
      <c r="C1959" s="40"/>
      <c r="D1959" s="59">
        <v>30000</v>
      </c>
      <c r="E1959" s="68"/>
      <c r="F1959" s="68" t="s">
        <v>2</v>
      </c>
      <c r="G1959" s="59"/>
      <c r="H1959" s="210"/>
      <c r="I195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60" spans="1:9" ht="15.75" hidden="1" x14ac:dyDescent="0.25">
      <c r="A1960" s="69">
        <v>42400</v>
      </c>
      <c r="B1960" s="59" t="s">
        <v>622</v>
      </c>
      <c r="C1960" s="59"/>
      <c r="D1960" s="59">
        <v>6000</v>
      </c>
      <c r="E1960" s="68"/>
      <c r="F1960" s="68" t="s">
        <v>2</v>
      </c>
      <c r="G1960" s="59" t="s">
        <v>623</v>
      </c>
      <c r="H1960" s="210"/>
      <c r="I196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61" spans="1:9" ht="15.75" hidden="1" x14ac:dyDescent="0.25">
      <c r="A1961" s="69">
        <v>42400</v>
      </c>
      <c r="B1961" s="59" t="s">
        <v>4031</v>
      </c>
      <c r="C1961" s="59"/>
      <c r="D1961" s="59">
        <v>3500</v>
      </c>
      <c r="E1961" s="68"/>
      <c r="F1961" s="68" t="s">
        <v>2</v>
      </c>
      <c r="G1961" s="59"/>
      <c r="H1961" s="210"/>
      <c r="I196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62" spans="1:9" ht="15.75" hidden="1" x14ac:dyDescent="0.25">
      <c r="A1962" s="70">
        <v>42400</v>
      </c>
      <c r="B1962" s="59" t="s">
        <v>4018</v>
      </c>
      <c r="C1962" s="40"/>
      <c r="D1962" s="59"/>
      <c r="E1962" s="68"/>
      <c r="F1962" s="68"/>
      <c r="G1962" s="59"/>
      <c r="H1962" s="210"/>
      <c r="I196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63" spans="1:9" ht="15.75" hidden="1" x14ac:dyDescent="0.25">
      <c r="A1963" s="69">
        <v>42400</v>
      </c>
      <c r="B1963" s="59" t="s">
        <v>601</v>
      </c>
      <c r="C1963" s="59"/>
      <c r="D1963" s="59"/>
      <c r="E1963" s="68"/>
      <c r="F1963" s="68"/>
      <c r="G1963" s="67" t="s">
        <v>621</v>
      </c>
      <c r="H1963" s="210"/>
      <c r="I1963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1964" spans="1:9" ht="15.75" hidden="1" x14ac:dyDescent="0.25">
      <c r="A1964" s="70">
        <v>42400</v>
      </c>
      <c r="B1964" s="59" t="s">
        <v>4028</v>
      </c>
      <c r="C1964" s="40"/>
      <c r="D1964" s="59">
        <v>100000</v>
      </c>
      <c r="E1964" s="68"/>
      <c r="F1964" s="68" t="s">
        <v>1</v>
      </c>
      <c r="G1964" s="59"/>
      <c r="H1964" s="210"/>
      <c r="I196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65" spans="1:9" ht="15.75" hidden="1" x14ac:dyDescent="0.25">
      <c r="A1965" s="69">
        <v>42399</v>
      </c>
      <c r="B1965" s="59" t="s">
        <v>4024</v>
      </c>
      <c r="C1965" s="59"/>
      <c r="D1965" s="59">
        <v>20980</v>
      </c>
      <c r="E1965" s="68"/>
      <c r="F1965" s="68" t="s">
        <v>2</v>
      </c>
      <c r="G1965" s="59" t="s">
        <v>624</v>
      </c>
      <c r="H1965" s="210"/>
      <c r="I196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66" spans="1:9" ht="15.75" hidden="1" x14ac:dyDescent="0.25">
      <c r="A1966" s="69">
        <v>42396</v>
      </c>
      <c r="B1966" s="59" t="s">
        <v>4024</v>
      </c>
      <c r="C1966" s="59"/>
      <c r="D1966" s="59"/>
      <c r="E1966" s="68"/>
      <c r="F1966" s="68"/>
      <c r="G1966" s="59" t="s">
        <v>625</v>
      </c>
      <c r="H1966" s="210"/>
      <c r="I196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67" spans="1:9" ht="15.75" hidden="1" x14ac:dyDescent="0.25">
      <c r="A1967" s="69">
        <v>42394</v>
      </c>
      <c r="B1967" s="59" t="s">
        <v>610</v>
      </c>
      <c r="C1967" s="59"/>
      <c r="D1967" s="59">
        <v>17500</v>
      </c>
      <c r="E1967" s="68"/>
      <c r="F1967" s="68" t="s">
        <v>2</v>
      </c>
      <c r="G1967" s="59" t="s">
        <v>611</v>
      </c>
      <c r="H1967" s="210"/>
      <c r="I196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68" spans="1:9" ht="15.75" hidden="1" x14ac:dyDescent="0.25">
      <c r="A1968" s="69">
        <v>42394</v>
      </c>
      <c r="B1968" s="59" t="s">
        <v>4018</v>
      </c>
      <c r="C1968" s="59"/>
      <c r="D1968" s="59">
        <v>17000</v>
      </c>
      <c r="E1968" s="68"/>
      <c r="F1968" s="68" t="s">
        <v>2</v>
      </c>
      <c r="G1968" s="59"/>
      <c r="H1968" s="210"/>
      <c r="I196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69" spans="1:9" ht="15.75" hidden="1" x14ac:dyDescent="0.25">
      <c r="A1969" s="69">
        <v>42394</v>
      </c>
      <c r="B1969" s="59" t="s">
        <v>4020</v>
      </c>
      <c r="C1969" s="59"/>
      <c r="D1969" s="59">
        <v>17500</v>
      </c>
      <c r="E1969" s="68"/>
      <c r="F1969" s="68" t="s">
        <v>2</v>
      </c>
      <c r="G1969" s="59" t="s">
        <v>611</v>
      </c>
      <c r="H1969" s="210"/>
      <c r="I196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70" spans="1:9" ht="15.75" hidden="1" x14ac:dyDescent="0.25">
      <c r="A1970" s="69">
        <v>42394</v>
      </c>
      <c r="B1970" s="59" t="s">
        <v>601</v>
      </c>
      <c r="C1970" s="59"/>
      <c r="D1970" s="59">
        <v>3500</v>
      </c>
      <c r="E1970" s="68"/>
      <c r="F1970" s="68" t="s">
        <v>2</v>
      </c>
      <c r="G1970" s="59" t="s">
        <v>626</v>
      </c>
      <c r="H1970" s="210"/>
      <c r="I197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71" spans="1:9" ht="15.75" hidden="1" x14ac:dyDescent="0.25">
      <c r="A1971" s="69">
        <v>42394</v>
      </c>
      <c r="B1971" s="59" t="s">
        <v>601</v>
      </c>
      <c r="C1971" s="59"/>
      <c r="D1971" s="59">
        <v>3500</v>
      </c>
      <c r="E1971" s="68"/>
      <c r="F1971" s="68" t="s">
        <v>2</v>
      </c>
      <c r="G1971" s="59" t="s">
        <v>627</v>
      </c>
      <c r="H1971" s="210"/>
      <c r="I197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72" spans="1:9" ht="15.75" hidden="1" x14ac:dyDescent="0.25">
      <c r="A1972" s="69">
        <v>42394</v>
      </c>
      <c r="B1972" s="59" t="s">
        <v>601</v>
      </c>
      <c r="C1972" s="59"/>
      <c r="D1972" s="59">
        <v>3500</v>
      </c>
      <c r="E1972" s="68"/>
      <c r="F1972" s="68" t="s">
        <v>2</v>
      </c>
      <c r="G1972" s="59" t="s">
        <v>628</v>
      </c>
      <c r="H1972" s="210"/>
      <c r="I197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73" spans="1:9" ht="15.75" hidden="1" x14ac:dyDescent="0.25">
      <c r="A1973" s="69">
        <v>42394</v>
      </c>
      <c r="B1973" s="59" t="s">
        <v>601</v>
      </c>
      <c r="C1973" s="59"/>
      <c r="D1973" s="59">
        <v>3500</v>
      </c>
      <c r="E1973" s="68"/>
      <c r="F1973" s="68" t="s">
        <v>2</v>
      </c>
      <c r="G1973" s="59" t="s">
        <v>631</v>
      </c>
      <c r="H1973" s="210"/>
      <c r="I197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74" spans="1:9" ht="15.75" hidden="1" x14ac:dyDescent="0.25">
      <c r="A1974" s="69">
        <v>42393</v>
      </c>
      <c r="B1974" s="59" t="s">
        <v>622</v>
      </c>
      <c r="C1974" s="59"/>
      <c r="D1974" s="59">
        <v>30618</v>
      </c>
      <c r="E1974" s="68"/>
      <c r="F1974" s="68" t="s">
        <v>1</v>
      </c>
      <c r="G1974" s="59" t="s">
        <v>632</v>
      </c>
      <c r="H1974" s="210"/>
      <c r="I197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1975" spans="1:9" ht="15.75" hidden="1" x14ac:dyDescent="0.25">
      <c r="A1975" s="69">
        <v>42393</v>
      </c>
      <c r="B1975" s="59" t="s">
        <v>633</v>
      </c>
      <c r="C1975" s="59"/>
      <c r="D1975" s="59">
        <v>3500</v>
      </c>
      <c r="E1975" s="68"/>
      <c r="F1975" s="68" t="s">
        <v>1</v>
      </c>
      <c r="G1975" s="59"/>
      <c r="H1975" s="210"/>
      <c r="I197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1976" spans="1:9" ht="15.75" hidden="1" x14ac:dyDescent="0.25">
      <c r="A1976" s="69">
        <v>42388</v>
      </c>
      <c r="B1976" s="59" t="s">
        <v>4018</v>
      </c>
      <c r="C1976" s="59"/>
      <c r="D1976" s="59">
        <v>6000</v>
      </c>
      <c r="E1976" s="68"/>
      <c r="F1976" s="68" t="s">
        <v>2</v>
      </c>
      <c r="G1976" s="59"/>
      <c r="H1976" s="210"/>
      <c r="I197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77" spans="1:9" ht="15.75" hidden="1" x14ac:dyDescent="0.25">
      <c r="A1977" s="69">
        <v>42388</v>
      </c>
      <c r="B1977" s="59" t="s">
        <v>601</v>
      </c>
      <c r="C1977" s="59"/>
      <c r="D1977" s="59"/>
      <c r="E1977" s="68"/>
      <c r="F1977" s="68"/>
      <c r="G1977" s="59" t="s">
        <v>634</v>
      </c>
      <c r="H1977" s="210"/>
      <c r="I1977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1978" spans="1:9" ht="15.75" hidden="1" x14ac:dyDescent="0.25">
      <c r="A1978" s="69">
        <v>42387</v>
      </c>
      <c r="B1978" s="59" t="s">
        <v>4018</v>
      </c>
      <c r="C1978" s="59"/>
      <c r="D1978" s="59">
        <v>17200</v>
      </c>
      <c r="E1978" s="68"/>
      <c r="F1978" s="68" t="s">
        <v>2</v>
      </c>
      <c r="G1978" s="59"/>
      <c r="H1978" s="210"/>
      <c r="I197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79" spans="1:9" ht="15.75" hidden="1" x14ac:dyDescent="0.25">
      <c r="A1979" s="69">
        <v>42386</v>
      </c>
      <c r="B1979" s="59" t="s">
        <v>4031</v>
      </c>
      <c r="C1979" s="59"/>
      <c r="D1979" s="59">
        <v>3500</v>
      </c>
      <c r="E1979" s="68"/>
      <c r="F1979" s="68" t="s">
        <v>2</v>
      </c>
      <c r="G1979" s="59"/>
      <c r="H1979" s="210"/>
      <c r="I197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80" spans="1:9" ht="15.75" hidden="1" x14ac:dyDescent="0.25">
      <c r="A1980" s="69">
        <v>42385</v>
      </c>
      <c r="B1980" s="59" t="s">
        <v>4024</v>
      </c>
      <c r="C1980" s="59"/>
      <c r="D1980" s="59">
        <v>25200</v>
      </c>
      <c r="E1980" s="68"/>
      <c r="F1980" s="68" t="s">
        <v>2</v>
      </c>
      <c r="G1980" s="59"/>
      <c r="H1980" s="210"/>
      <c r="I198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81" spans="1:9" ht="15.75" hidden="1" x14ac:dyDescent="0.25">
      <c r="A1981" s="69">
        <v>42383</v>
      </c>
      <c r="B1981" s="59" t="s">
        <v>601</v>
      </c>
      <c r="C1981" s="59"/>
      <c r="D1981" s="59">
        <v>3500</v>
      </c>
      <c r="E1981" s="68"/>
      <c r="F1981" s="68" t="s">
        <v>2</v>
      </c>
      <c r="G1981" s="59" t="s">
        <v>635</v>
      </c>
      <c r="H1981" s="210"/>
      <c r="I198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82" spans="1:9" ht="15.75" hidden="1" x14ac:dyDescent="0.25">
      <c r="A1982" s="69">
        <v>42383</v>
      </c>
      <c r="B1982" s="59" t="s">
        <v>601</v>
      </c>
      <c r="C1982" s="59"/>
      <c r="D1982" s="59">
        <v>3500</v>
      </c>
      <c r="E1982" s="68"/>
      <c r="F1982" s="68" t="s">
        <v>2</v>
      </c>
      <c r="G1982" s="59" t="s">
        <v>636</v>
      </c>
      <c r="H1982" s="210"/>
      <c r="I198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83" spans="1:9" ht="15.75" hidden="1" x14ac:dyDescent="0.25">
      <c r="A1983" s="69">
        <v>42381</v>
      </c>
      <c r="B1983" s="59" t="s">
        <v>4027</v>
      </c>
      <c r="C1983" s="59"/>
      <c r="D1983" s="59">
        <v>37718</v>
      </c>
      <c r="E1983" s="68"/>
      <c r="F1983" s="68" t="s">
        <v>2</v>
      </c>
      <c r="G1983" s="59"/>
      <c r="H1983" s="210"/>
      <c r="I198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84" spans="1:9" ht="15.75" hidden="1" x14ac:dyDescent="0.25">
      <c r="A1984" s="69">
        <v>42381</v>
      </c>
      <c r="B1984" s="59" t="s">
        <v>601</v>
      </c>
      <c r="C1984" s="59"/>
      <c r="D1984" s="59">
        <v>3500</v>
      </c>
      <c r="E1984" s="68"/>
      <c r="F1984" s="68" t="s">
        <v>2</v>
      </c>
      <c r="G1984" s="59" t="s">
        <v>637</v>
      </c>
      <c r="H1984" s="210"/>
      <c r="I198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85" spans="1:9" ht="15.75" hidden="1" x14ac:dyDescent="0.25">
      <c r="A1985" s="69">
        <v>42381</v>
      </c>
      <c r="B1985" s="59" t="s">
        <v>601</v>
      </c>
      <c r="C1985" s="59"/>
      <c r="D1985" s="59">
        <v>3500</v>
      </c>
      <c r="E1985" s="68"/>
      <c r="F1985" s="68" t="s">
        <v>2</v>
      </c>
      <c r="G1985" s="59" t="s">
        <v>638</v>
      </c>
      <c r="H1985" s="210"/>
      <c r="I198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86" spans="1:9" ht="15.75" hidden="1" x14ac:dyDescent="0.25">
      <c r="A1986" s="69">
        <v>42381</v>
      </c>
      <c r="B1986" s="59" t="s">
        <v>601</v>
      </c>
      <c r="C1986" s="59"/>
      <c r="D1986" s="59">
        <v>3500</v>
      </c>
      <c r="E1986" s="68"/>
      <c r="F1986" s="68" t="s">
        <v>2</v>
      </c>
      <c r="G1986" s="59" t="s">
        <v>230</v>
      </c>
      <c r="H1986" s="210"/>
      <c r="I198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87" spans="1:9" ht="15.75" hidden="1" x14ac:dyDescent="0.25">
      <c r="A1987" s="69">
        <v>42381</v>
      </c>
      <c r="B1987" s="59" t="s">
        <v>601</v>
      </c>
      <c r="C1987" s="59"/>
      <c r="D1987" s="59">
        <v>3500</v>
      </c>
      <c r="E1987" s="68"/>
      <c r="F1987" s="68" t="s">
        <v>2</v>
      </c>
      <c r="G1987" s="59" t="s">
        <v>639</v>
      </c>
      <c r="H1987" s="210"/>
      <c r="I198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88" spans="1:9" ht="15.75" hidden="1" x14ac:dyDescent="0.25">
      <c r="A1988" s="69">
        <v>42380</v>
      </c>
      <c r="B1988" s="59" t="s">
        <v>601</v>
      </c>
      <c r="C1988" s="59"/>
      <c r="D1988" s="59">
        <v>3500</v>
      </c>
      <c r="E1988" s="68"/>
      <c r="F1988" s="68" t="s">
        <v>2</v>
      </c>
      <c r="G1988" s="59" t="s">
        <v>640</v>
      </c>
      <c r="H1988" s="210"/>
      <c r="I198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89" spans="1:9" ht="15.75" hidden="1" x14ac:dyDescent="0.25">
      <c r="A1989" s="69">
        <v>42380</v>
      </c>
      <c r="B1989" s="59" t="s">
        <v>601</v>
      </c>
      <c r="C1989" s="59"/>
      <c r="D1989" s="59">
        <v>3500</v>
      </c>
      <c r="E1989" s="68"/>
      <c r="F1989" s="68" t="s">
        <v>2</v>
      </c>
      <c r="G1989" s="59" t="s">
        <v>606</v>
      </c>
      <c r="H1989" s="210"/>
      <c r="I198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90" spans="1:9" ht="15.75" hidden="1" x14ac:dyDescent="0.25">
      <c r="A1990" s="69">
        <v>42380</v>
      </c>
      <c r="B1990" s="59" t="s">
        <v>601</v>
      </c>
      <c r="C1990" s="59"/>
      <c r="D1990" s="59">
        <v>3500</v>
      </c>
      <c r="E1990" s="68"/>
      <c r="F1990" s="68" t="s">
        <v>2</v>
      </c>
      <c r="G1990" s="59" t="s">
        <v>607</v>
      </c>
      <c r="H1990" s="210"/>
      <c r="I199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91" spans="1:9" ht="15.75" hidden="1" x14ac:dyDescent="0.25">
      <c r="A1991" s="69">
        <v>42379</v>
      </c>
      <c r="B1991" s="59" t="s">
        <v>641</v>
      </c>
      <c r="C1991" s="59"/>
      <c r="D1991" s="59">
        <v>3500</v>
      </c>
      <c r="E1991" s="68"/>
      <c r="F1991" s="68" t="s">
        <v>1</v>
      </c>
      <c r="G1991" s="59" t="s">
        <v>642</v>
      </c>
      <c r="H1991" s="210"/>
      <c r="I199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1992" spans="1:9" ht="15.75" hidden="1" x14ac:dyDescent="0.25">
      <c r="A1992" s="69">
        <v>42377</v>
      </c>
      <c r="B1992" s="59" t="s">
        <v>4022</v>
      </c>
      <c r="C1992" s="59"/>
      <c r="D1992" s="59">
        <v>3500</v>
      </c>
      <c r="E1992" s="68"/>
      <c r="F1992" s="68" t="s">
        <v>1</v>
      </c>
      <c r="G1992" s="59" t="s">
        <v>643</v>
      </c>
      <c r="H1992" s="210"/>
      <c r="I199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93" spans="1:9" ht="15.75" hidden="1" x14ac:dyDescent="0.25">
      <c r="A1993" s="69">
        <v>42375</v>
      </c>
      <c r="B1993" s="59" t="s">
        <v>4020</v>
      </c>
      <c r="C1993" s="59"/>
      <c r="D1993" s="59">
        <v>3500</v>
      </c>
      <c r="E1993" s="68"/>
      <c r="F1993" s="68" t="s">
        <v>1</v>
      </c>
      <c r="G1993" s="59" t="s">
        <v>644</v>
      </c>
      <c r="H1993" s="210"/>
      <c r="I199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94" spans="1:9" ht="15.75" hidden="1" x14ac:dyDescent="0.25">
      <c r="A1994" s="69">
        <v>42369</v>
      </c>
      <c r="B1994" s="59" t="s">
        <v>622</v>
      </c>
      <c r="C1994" s="59"/>
      <c r="D1994" s="59">
        <v>25350</v>
      </c>
      <c r="E1994" s="68"/>
      <c r="F1994" s="68" t="s">
        <v>1</v>
      </c>
      <c r="G1994" s="59"/>
      <c r="H1994" s="210"/>
      <c r="I199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1995" spans="1:9" ht="15.75" hidden="1" x14ac:dyDescent="0.25">
      <c r="A1995" s="70">
        <v>42368</v>
      </c>
      <c r="B1995" s="59" t="s">
        <v>4018</v>
      </c>
      <c r="C1995" s="40"/>
      <c r="D1995" s="40">
        <v>30000</v>
      </c>
      <c r="E1995" s="71"/>
      <c r="F1995" s="71" t="s">
        <v>2</v>
      </c>
      <c r="G1995" s="40" t="s">
        <v>645</v>
      </c>
      <c r="H1995" s="210"/>
      <c r="I199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96" spans="1:9" ht="15.75" hidden="1" x14ac:dyDescent="0.25">
      <c r="A1996" s="70">
        <v>42368</v>
      </c>
      <c r="B1996" s="59" t="s">
        <v>4018</v>
      </c>
      <c r="C1996" s="40"/>
      <c r="D1996" s="40">
        <v>70000</v>
      </c>
      <c r="E1996" s="71"/>
      <c r="F1996" s="71" t="s">
        <v>2</v>
      </c>
      <c r="G1996" s="40"/>
      <c r="H1996" s="210"/>
      <c r="I199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97" spans="1:9" ht="15.75" hidden="1" x14ac:dyDescent="0.25">
      <c r="A1997" s="70">
        <v>42368</v>
      </c>
      <c r="B1997" s="59" t="s">
        <v>4028</v>
      </c>
      <c r="C1997" s="40"/>
      <c r="D1997" s="40">
        <v>100000</v>
      </c>
      <c r="E1997" s="71"/>
      <c r="F1997" s="71" t="s">
        <v>1</v>
      </c>
      <c r="G1997" s="40"/>
      <c r="H1997" s="210"/>
      <c r="I199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1998" spans="1:9" ht="15.75" hidden="1" x14ac:dyDescent="0.25">
      <c r="A1998" s="69">
        <v>42367</v>
      </c>
      <c r="B1998" s="59" t="s">
        <v>4020</v>
      </c>
      <c r="C1998" s="59"/>
      <c r="D1998" s="59">
        <v>10000</v>
      </c>
      <c r="E1998" s="68"/>
      <c r="F1998" s="68" t="s">
        <v>1</v>
      </c>
      <c r="G1998" s="59" t="s">
        <v>646</v>
      </c>
      <c r="H1998" s="210"/>
      <c r="I199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1999" spans="1:9" ht="15.75" hidden="1" x14ac:dyDescent="0.25">
      <c r="A1999" s="69">
        <v>42367</v>
      </c>
      <c r="B1999" s="59" t="s">
        <v>4024</v>
      </c>
      <c r="C1999" s="59"/>
      <c r="D1999" s="59">
        <v>21500</v>
      </c>
      <c r="E1999" s="68"/>
      <c r="F1999" s="68" t="s">
        <v>1</v>
      </c>
      <c r="G1999" s="59"/>
      <c r="H1999" s="210"/>
      <c r="I199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000" spans="1:9" ht="15.75" hidden="1" x14ac:dyDescent="0.25">
      <c r="A2000" s="69">
        <v>42367</v>
      </c>
      <c r="B2000" s="59" t="s">
        <v>601</v>
      </c>
      <c r="C2000" s="59"/>
      <c r="D2000" s="59">
        <v>2500</v>
      </c>
      <c r="E2000" s="68"/>
      <c r="F2000" s="68" t="s">
        <v>1</v>
      </c>
      <c r="G2000" s="59" t="s">
        <v>577</v>
      </c>
      <c r="H2000" s="210"/>
      <c r="I200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2001" spans="1:9" ht="15.75" hidden="1" x14ac:dyDescent="0.25">
      <c r="A2001" s="69">
        <v>42366</v>
      </c>
      <c r="B2001" s="59" t="s">
        <v>601</v>
      </c>
      <c r="C2001" s="59"/>
      <c r="D2001" s="59">
        <v>3000</v>
      </c>
      <c r="E2001" s="68"/>
      <c r="F2001" s="68" t="s">
        <v>1</v>
      </c>
      <c r="G2001" s="59" t="s">
        <v>647</v>
      </c>
      <c r="H2001" s="210"/>
      <c r="I200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2002" spans="1:9" ht="15.75" hidden="1" x14ac:dyDescent="0.25">
      <c r="A2002" s="69">
        <v>42365</v>
      </c>
      <c r="B2002" s="59" t="s">
        <v>4031</v>
      </c>
      <c r="C2002" s="59"/>
      <c r="D2002" s="59">
        <v>3000</v>
      </c>
      <c r="E2002" s="68"/>
      <c r="F2002" s="68" t="s">
        <v>2</v>
      </c>
      <c r="G2002" s="59"/>
      <c r="H2002" s="210"/>
      <c r="I200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03" spans="1:9" ht="15.75" hidden="1" x14ac:dyDescent="0.25">
      <c r="A2003" s="69">
        <v>42365</v>
      </c>
      <c r="B2003" s="59" t="s">
        <v>4020</v>
      </c>
      <c r="C2003" s="59"/>
      <c r="D2003" s="59">
        <v>7500</v>
      </c>
      <c r="E2003" s="68"/>
      <c r="F2003" s="68" t="s">
        <v>2</v>
      </c>
      <c r="G2003" s="59" t="s">
        <v>649</v>
      </c>
      <c r="H2003" s="210"/>
      <c r="I200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004" spans="1:9" ht="15.75" hidden="1" x14ac:dyDescent="0.25">
      <c r="A2004" s="69">
        <v>42365</v>
      </c>
      <c r="B2004" s="59" t="s">
        <v>601</v>
      </c>
      <c r="C2004" s="59"/>
      <c r="D2004" s="59">
        <v>3000</v>
      </c>
      <c r="E2004" s="68"/>
      <c r="F2004" s="68" t="s">
        <v>2</v>
      </c>
      <c r="G2004" s="59" t="s">
        <v>648</v>
      </c>
      <c r="H2004" s="210"/>
      <c r="I200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05" spans="1:9" ht="15.75" hidden="1" x14ac:dyDescent="0.25">
      <c r="A2005" s="69">
        <v>42362</v>
      </c>
      <c r="B2005" s="59" t="s">
        <v>601</v>
      </c>
      <c r="C2005" s="59"/>
      <c r="D2005" s="59">
        <v>3500</v>
      </c>
      <c r="E2005" s="68"/>
      <c r="F2005" s="68" t="s">
        <v>2</v>
      </c>
      <c r="G2005" s="59" t="s">
        <v>650</v>
      </c>
      <c r="H2005" s="210"/>
      <c r="I200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06" spans="1:9" ht="15.75" hidden="1" x14ac:dyDescent="0.25">
      <c r="A2006" s="69">
        <v>42359</v>
      </c>
      <c r="B2006" s="59" t="s">
        <v>601</v>
      </c>
      <c r="C2006" s="59"/>
      <c r="D2006" s="59">
        <v>3500</v>
      </c>
      <c r="E2006" s="68"/>
      <c r="F2006" s="68" t="s">
        <v>1</v>
      </c>
      <c r="G2006" s="67" t="s">
        <v>651</v>
      </c>
      <c r="H2006" s="210"/>
      <c r="I200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2007" spans="1:9" ht="15.75" hidden="1" x14ac:dyDescent="0.25">
      <c r="A2007" s="69">
        <v>42358</v>
      </c>
      <c r="B2007" s="59" t="s">
        <v>652</v>
      </c>
      <c r="C2007" s="59"/>
      <c r="D2007" s="59">
        <v>17500</v>
      </c>
      <c r="E2007" s="68"/>
      <c r="F2007" s="68" t="s">
        <v>2</v>
      </c>
      <c r="G2007" s="59"/>
      <c r="H2007" s="210"/>
      <c r="I200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08" spans="1:9" ht="15.75" hidden="1" x14ac:dyDescent="0.25">
      <c r="A2008" s="69">
        <v>42358</v>
      </c>
      <c r="B2008" s="59" t="s">
        <v>4031</v>
      </c>
      <c r="C2008" s="59"/>
      <c r="D2008" s="59">
        <v>3000</v>
      </c>
      <c r="E2008" s="68"/>
      <c r="F2008" s="68" t="s">
        <v>1</v>
      </c>
      <c r="G2008" s="59"/>
      <c r="H2008" s="210"/>
      <c r="I200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2009" spans="1:9" ht="15.75" hidden="1" x14ac:dyDescent="0.25">
      <c r="A2009" s="69">
        <v>42358</v>
      </c>
      <c r="B2009" s="59" t="s">
        <v>601</v>
      </c>
      <c r="C2009" s="59"/>
      <c r="D2009" s="59">
        <v>7000</v>
      </c>
      <c r="E2009" s="68"/>
      <c r="F2009" s="68" t="s">
        <v>1</v>
      </c>
      <c r="G2009" s="59" t="s">
        <v>647</v>
      </c>
      <c r="H2009" s="210"/>
      <c r="I200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2010" spans="1:9" ht="15.75" hidden="1" x14ac:dyDescent="0.25">
      <c r="A2010" s="69">
        <v>42355</v>
      </c>
      <c r="B2010" s="59" t="s">
        <v>601</v>
      </c>
      <c r="C2010" s="59"/>
      <c r="D2010" s="59">
        <v>250</v>
      </c>
      <c r="E2010" s="68"/>
      <c r="F2010" s="68" t="s">
        <v>2</v>
      </c>
      <c r="G2010" s="59" t="s">
        <v>653</v>
      </c>
      <c r="H2010" s="210"/>
      <c r="I201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11" spans="1:9" ht="15.75" hidden="1" x14ac:dyDescent="0.25">
      <c r="A2011" s="69">
        <v>42353</v>
      </c>
      <c r="B2011" s="59" t="s">
        <v>652</v>
      </c>
      <c r="C2011" s="59"/>
      <c r="D2011" s="59">
        <v>750</v>
      </c>
      <c r="E2011" s="68"/>
      <c r="F2011" s="68" t="s">
        <v>2</v>
      </c>
      <c r="G2011" s="59" t="s">
        <v>654</v>
      </c>
      <c r="H2011" s="210"/>
      <c r="I201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12" spans="1:9" ht="15.75" hidden="1" x14ac:dyDescent="0.25">
      <c r="A2012" s="69">
        <v>42353</v>
      </c>
      <c r="B2012" s="59" t="s">
        <v>652</v>
      </c>
      <c r="C2012" s="59"/>
      <c r="D2012" s="59">
        <v>1500</v>
      </c>
      <c r="E2012" s="68"/>
      <c r="F2012" s="68" t="s">
        <v>2</v>
      </c>
      <c r="G2012" s="59" t="s">
        <v>655</v>
      </c>
      <c r="H2012" s="210"/>
      <c r="I201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13" spans="1:9" ht="15.75" hidden="1" x14ac:dyDescent="0.25">
      <c r="A2013" s="69">
        <v>42353</v>
      </c>
      <c r="B2013" s="59" t="s">
        <v>652</v>
      </c>
      <c r="C2013" s="59"/>
      <c r="D2013" s="59">
        <v>3500</v>
      </c>
      <c r="E2013" s="68"/>
      <c r="F2013" s="68" t="s">
        <v>2</v>
      </c>
      <c r="G2013" s="59" t="s">
        <v>656</v>
      </c>
      <c r="H2013" s="210"/>
      <c r="I201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14" spans="1:9" ht="15.75" hidden="1" x14ac:dyDescent="0.25">
      <c r="A2014" s="69">
        <v>42351</v>
      </c>
      <c r="B2014" s="59" t="s">
        <v>4031</v>
      </c>
      <c r="C2014" s="59"/>
      <c r="D2014" s="59">
        <v>3000</v>
      </c>
      <c r="E2014" s="68"/>
      <c r="F2014" s="68" t="s">
        <v>2</v>
      </c>
      <c r="G2014" s="59"/>
      <c r="H2014" s="210"/>
      <c r="I201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15" spans="1:9" ht="15.75" hidden="1" x14ac:dyDescent="0.25">
      <c r="A2015" s="69">
        <v>42350</v>
      </c>
      <c r="B2015" s="59" t="s">
        <v>4020</v>
      </c>
      <c r="C2015" s="59"/>
      <c r="D2015" s="59">
        <v>1500</v>
      </c>
      <c r="E2015" s="68"/>
      <c r="F2015" s="68" t="s">
        <v>2</v>
      </c>
      <c r="G2015" s="59" t="s">
        <v>657</v>
      </c>
      <c r="H2015" s="210"/>
      <c r="I201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016" spans="1:9" ht="15.75" hidden="1" x14ac:dyDescent="0.25">
      <c r="A2016" s="69">
        <v>42346</v>
      </c>
      <c r="B2016" s="59" t="s">
        <v>601</v>
      </c>
      <c r="C2016" s="59"/>
      <c r="D2016" s="59">
        <v>250</v>
      </c>
      <c r="E2016" s="68"/>
      <c r="F2016" s="68" t="s">
        <v>2</v>
      </c>
      <c r="G2016" s="59" t="s">
        <v>658</v>
      </c>
      <c r="H2016" s="210"/>
      <c r="I201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17" spans="1:9" ht="15.75" hidden="1" x14ac:dyDescent="0.25">
      <c r="A2017" s="69">
        <v>42344</v>
      </c>
      <c r="B2017" s="59" t="s">
        <v>652</v>
      </c>
      <c r="C2017" s="59"/>
      <c r="D2017" s="59">
        <v>17500</v>
      </c>
      <c r="E2017" s="68"/>
      <c r="F2017" s="68" t="s">
        <v>2</v>
      </c>
      <c r="G2017" s="59"/>
      <c r="H2017" s="210"/>
      <c r="I201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18" spans="1:9" ht="15.75" hidden="1" x14ac:dyDescent="0.25">
      <c r="A2018" s="69">
        <v>42344</v>
      </c>
      <c r="B2018" s="59" t="s">
        <v>4031</v>
      </c>
      <c r="C2018" s="59"/>
      <c r="D2018" s="59">
        <v>3000</v>
      </c>
      <c r="E2018" s="68"/>
      <c r="F2018" s="68" t="s">
        <v>2</v>
      </c>
      <c r="G2018" s="59"/>
      <c r="H2018" s="210"/>
      <c r="I201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19" spans="1:9" ht="15.75" hidden="1" x14ac:dyDescent="0.25">
      <c r="A2019" s="69">
        <v>42339</v>
      </c>
      <c r="B2019" s="59" t="s">
        <v>659</v>
      </c>
      <c r="C2019" s="59"/>
      <c r="D2019" s="59"/>
      <c r="E2019" s="68"/>
      <c r="F2019" s="68"/>
      <c r="G2019" s="59"/>
      <c r="H2019" s="210"/>
      <c r="I2019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2020" spans="1:9" ht="15.75" hidden="1" x14ac:dyDescent="0.25">
      <c r="A2020" s="70">
        <v>42338</v>
      </c>
      <c r="B2020" s="59" t="s">
        <v>4018</v>
      </c>
      <c r="C2020" s="40"/>
      <c r="D2020" s="40">
        <v>100000</v>
      </c>
      <c r="E2020" s="71"/>
      <c r="F2020" s="71" t="s">
        <v>2</v>
      </c>
      <c r="G2020" s="40"/>
      <c r="H2020" s="210"/>
      <c r="I202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21" spans="1:9" ht="15.75" hidden="1" x14ac:dyDescent="0.25">
      <c r="A2021" s="70">
        <v>42338</v>
      </c>
      <c r="B2021" s="59" t="s">
        <v>4028</v>
      </c>
      <c r="C2021" s="40"/>
      <c r="D2021" s="40">
        <v>90000</v>
      </c>
      <c r="E2021" s="71"/>
      <c r="F2021" s="71" t="s">
        <v>1</v>
      </c>
      <c r="G2021" s="40"/>
      <c r="H2021" s="210"/>
      <c r="I202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22" spans="1:9" ht="15.75" hidden="1" x14ac:dyDescent="0.25">
      <c r="A2022" s="69">
        <v>42337</v>
      </c>
      <c r="B2022" s="59" t="s">
        <v>4028</v>
      </c>
      <c r="C2022" s="59"/>
      <c r="D2022" s="59">
        <v>3500</v>
      </c>
      <c r="E2022" s="68"/>
      <c r="F2022" s="68" t="s">
        <v>1</v>
      </c>
      <c r="G2022" s="59" t="s">
        <v>660</v>
      </c>
      <c r="H2022" s="210"/>
      <c r="I202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23" spans="1:9" ht="15.75" hidden="1" x14ac:dyDescent="0.25">
      <c r="A2023" s="69">
        <v>42337</v>
      </c>
      <c r="B2023" s="59" t="s">
        <v>4020</v>
      </c>
      <c r="C2023" s="59"/>
      <c r="D2023" s="59">
        <v>3000</v>
      </c>
      <c r="E2023" s="68"/>
      <c r="F2023" s="68" t="s">
        <v>1</v>
      </c>
      <c r="G2023" s="59"/>
      <c r="H2023" s="210"/>
      <c r="I202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024" spans="1:9" ht="15.75" hidden="1" x14ac:dyDescent="0.25">
      <c r="A2024" s="69">
        <v>42337</v>
      </c>
      <c r="B2024" s="59" t="s">
        <v>622</v>
      </c>
      <c r="C2024" s="59"/>
      <c r="D2024" s="59">
        <v>9000</v>
      </c>
      <c r="E2024" s="68"/>
      <c r="F2024" s="68" t="s">
        <v>1</v>
      </c>
      <c r="G2024" s="59"/>
      <c r="H2024" s="210"/>
      <c r="I202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2025" spans="1:9" ht="15.75" hidden="1" x14ac:dyDescent="0.25">
      <c r="A2025" s="69">
        <v>42332</v>
      </c>
      <c r="B2025" s="59" t="s">
        <v>601</v>
      </c>
      <c r="C2025" s="59"/>
      <c r="D2025" s="59">
        <v>250</v>
      </c>
      <c r="E2025" s="68"/>
      <c r="F2025" s="68" t="s">
        <v>2</v>
      </c>
      <c r="G2025" s="59" t="s">
        <v>661</v>
      </c>
      <c r="H2025" s="210"/>
      <c r="I202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26" spans="1:9" ht="15.75" hidden="1" x14ac:dyDescent="0.25">
      <c r="A2026" s="69">
        <v>42332</v>
      </c>
      <c r="B2026" s="59" t="s">
        <v>601</v>
      </c>
      <c r="C2026" s="59"/>
      <c r="D2026" s="59">
        <v>3500</v>
      </c>
      <c r="E2026" s="68"/>
      <c r="F2026" s="68" t="s">
        <v>2</v>
      </c>
      <c r="G2026" s="59" t="s">
        <v>662</v>
      </c>
      <c r="H2026" s="210"/>
      <c r="I202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27" spans="1:9" ht="15.75" hidden="1" x14ac:dyDescent="0.25">
      <c r="A2027" s="69">
        <v>42330</v>
      </c>
      <c r="B2027" s="59" t="s">
        <v>4020</v>
      </c>
      <c r="C2027" s="59"/>
      <c r="D2027" s="59">
        <v>500</v>
      </c>
      <c r="E2027" s="68"/>
      <c r="F2027" s="68" t="s">
        <v>2</v>
      </c>
      <c r="G2027" s="59"/>
      <c r="H2027" s="210"/>
      <c r="I202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028" spans="1:9" ht="15.75" hidden="1" x14ac:dyDescent="0.25">
      <c r="A2028" s="69">
        <v>42330</v>
      </c>
      <c r="B2028" s="59" t="s">
        <v>663</v>
      </c>
      <c r="C2028" s="59"/>
      <c r="D2028" s="59">
        <v>13000</v>
      </c>
      <c r="E2028" s="68"/>
      <c r="F2028" s="68" t="s">
        <v>2</v>
      </c>
      <c r="G2028" s="59"/>
      <c r="H2028" s="210"/>
      <c r="I202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29" spans="1:9" ht="15.75" hidden="1" x14ac:dyDescent="0.25">
      <c r="A2029" s="69">
        <v>42328</v>
      </c>
      <c r="B2029" s="59" t="s">
        <v>601</v>
      </c>
      <c r="C2029" s="59"/>
      <c r="D2029" s="59">
        <v>17500</v>
      </c>
      <c r="E2029" s="68"/>
      <c r="F2029" s="68" t="s">
        <v>2</v>
      </c>
      <c r="G2029" s="59" t="s">
        <v>664</v>
      </c>
      <c r="H2029" s="210"/>
      <c r="I202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30" spans="1:9" ht="15.75" hidden="1" x14ac:dyDescent="0.25">
      <c r="A2030" s="69">
        <v>42328</v>
      </c>
      <c r="B2030" s="59" t="s">
        <v>4028</v>
      </c>
      <c r="C2030" s="59"/>
      <c r="D2030" s="59">
        <v>10000</v>
      </c>
      <c r="E2030" s="68"/>
      <c r="F2030" s="68" t="s">
        <v>1</v>
      </c>
      <c r="G2030" s="59" t="s">
        <v>611</v>
      </c>
      <c r="H2030" s="210"/>
      <c r="I203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31" spans="1:9" ht="15.75" hidden="1" x14ac:dyDescent="0.25">
      <c r="A2031" s="69">
        <v>42323</v>
      </c>
      <c r="B2031" s="59" t="s">
        <v>4020</v>
      </c>
      <c r="C2031" s="59"/>
      <c r="D2031" s="59">
        <v>4000</v>
      </c>
      <c r="E2031" s="68"/>
      <c r="F2031" s="68" t="s">
        <v>1</v>
      </c>
      <c r="G2031" s="59"/>
      <c r="H2031" s="210"/>
      <c r="I203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032" spans="1:9" ht="15.75" hidden="1" x14ac:dyDescent="0.25">
      <c r="A2032" s="69">
        <v>42318</v>
      </c>
      <c r="B2032" s="59" t="s">
        <v>601</v>
      </c>
      <c r="C2032" s="59"/>
      <c r="D2032" s="59">
        <v>4000</v>
      </c>
      <c r="E2032" s="68"/>
      <c r="F2032" s="68" t="s">
        <v>2</v>
      </c>
      <c r="G2032" s="59" t="s">
        <v>665</v>
      </c>
      <c r="H2032" s="210"/>
      <c r="I203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33" spans="1:9" ht="15.75" hidden="1" x14ac:dyDescent="0.25">
      <c r="A2033" s="69">
        <v>42318</v>
      </c>
      <c r="B2033" s="59" t="s">
        <v>622</v>
      </c>
      <c r="C2033" s="59"/>
      <c r="D2033" s="59">
        <v>10000</v>
      </c>
      <c r="E2033" s="68"/>
      <c r="F2033" s="68" t="s">
        <v>1</v>
      </c>
      <c r="G2033" s="59" t="s">
        <v>666</v>
      </c>
      <c r="H2033" s="210"/>
      <c r="I203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2034" spans="1:9" ht="15.75" hidden="1" x14ac:dyDescent="0.25">
      <c r="A2034" s="69">
        <v>42315</v>
      </c>
      <c r="B2034" s="59" t="s">
        <v>4020</v>
      </c>
      <c r="C2034" s="59"/>
      <c r="D2034" s="59">
        <v>3000</v>
      </c>
      <c r="E2034" s="68"/>
      <c r="F2034" s="68" t="s">
        <v>1</v>
      </c>
      <c r="G2034" s="59"/>
      <c r="H2034" s="210"/>
      <c r="I203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035" spans="1:9" ht="15.75" hidden="1" x14ac:dyDescent="0.25">
      <c r="A2035" s="69">
        <v>42315</v>
      </c>
      <c r="B2035" s="59" t="s">
        <v>4020</v>
      </c>
      <c r="C2035" s="59"/>
      <c r="D2035" s="59">
        <v>5000</v>
      </c>
      <c r="E2035" s="68"/>
      <c r="F2035" s="68" t="s">
        <v>1</v>
      </c>
      <c r="G2035" s="59" t="s">
        <v>667</v>
      </c>
      <c r="H2035" s="210"/>
      <c r="I203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036" spans="1:9" ht="15.75" hidden="1" x14ac:dyDescent="0.25">
      <c r="A2036" s="69">
        <v>42314</v>
      </c>
      <c r="B2036" s="59" t="s">
        <v>601</v>
      </c>
      <c r="C2036" s="59"/>
      <c r="D2036" s="59">
        <v>17500</v>
      </c>
      <c r="E2036" s="68"/>
      <c r="F2036" s="68" t="s">
        <v>2</v>
      </c>
      <c r="G2036" s="59" t="s">
        <v>611</v>
      </c>
      <c r="H2036" s="210"/>
      <c r="I203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37" spans="1:9" ht="15.75" hidden="1" x14ac:dyDescent="0.25">
      <c r="A2037" s="69">
        <v>42311</v>
      </c>
      <c r="B2037" s="59" t="s">
        <v>601</v>
      </c>
      <c r="C2037" s="59"/>
      <c r="D2037" s="59">
        <v>4000</v>
      </c>
      <c r="E2037" s="68"/>
      <c r="F2037" s="68" t="s">
        <v>1</v>
      </c>
      <c r="G2037" s="59" t="s">
        <v>668</v>
      </c>
      <c r="H2037" s="210"/>
      <c r="I203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2038" spans="1:9" ht="15.75" hidden="1" x14ac:dyDescent="0.25">
      <c r="A2038" s="69">
        <v>42309</v>
      </c>
      <c r="B2038" s="59" t="s">
        <v>4020</v>
      </c>
      <c r="C2038" s="59"/>
      <c r="D2038" s="59">
        <v>1500</v>
      </c>
      <c r="E2038" s="68"/>
      <c r="F2038" s="68" t="s">
        <v>2</v>
      </c>
      <c r="G2038" s="59"/>
      <c r="H2038" s="210"/>
      <c r="I203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039" spans="1:9" ht="15.75" hidden="1" x14ac:dyDescent="0.25">
      <c r="A2039" s="69">
        <v>42309</v>
      </c>
      <c r="B2039" s="59" t="s">
        <v>622</v>
      </c>
      <c r="C2039" s="59"/>
      <c r="D2039" s="59">
        <v>37500</v>
      </c>
      <c r="E2039" s="68"/>
      <c r="F2039" s="68" t="s">
        <v>1</v>
      </c>
      <c r="G2039" s="59"/>
      <c r="H2039" s="210"/>
      <c r="I203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2040" spans="1:9" ht="15.75" hidden="1" x14ac:dyDescent="0.25">
      <c r="A2040" s="69">
        <v>42308</v>
      </c>
      <c r="B2040" s="59" t="s">
        <v>4022</v>
      </c>
      <c r="C2040" s="59"/>
      <c r="D2040" s="59">
        <v>1500</v>
      </c>
      <c r="E2040" s="68"/>
      <c r="F2040" s="68" t="s">
        <v>1</v>
      </c>
      <c r="G2040" s="59"/>
      <c r="H2040" s="210"/>
      <c r="I204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041" spans="1:9" ht="15.75" hidden="1" x14ac:dyDescent="0.25">
      <c r="A2041" s="69">
        <v>42304</v>
      </c>
      <c r="B2041" s="59" t="s">
        <v>601</v>
      </c>
      <c r="C2041" s="59"/>
      <c r="D2041" s="59">
        <v>250</v>
      </c>
      <c r="E2041" s="68"/>
      <c r="F2041" s="68" t="s">
        <v>2</v>
      </c>
      <c r="G2041" s="59" t="s">
        <v>669</v>
      </c>
      <c r="H2041" s="210"/>
      <c r="I204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42" spans="1:9" ht="15.75" hidden="1" x14ac:dyDescent="0.25">
      <c r="A2042" s="69">
        <v>42304</v>
      </c>
      <c r="B2042" s="59" t="s">
        <v>601</v>
      </c>
      <c r="C2042" s="59"/>
      <c r="D2042" s="59">
        <v>4000</v>
      </c>
      <c r="E2042" s="68"/>
      <c r="F2042" s="68" t="s">
        <v>2</v>
      </c>
      <c r="G2042" s="59" t="s">
        <v>670</v>
      </c>
      <c r="H2042" s="210"/>
      <c r="I204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43" spans="1:9" ht="15.75" hidden="1" x14ac:dyDescent="0.25">
      <c r="A2043" s="69">
        <v>42302</v>
      </c>
      <c r="B2043" s="59" t="s">
        <v>4031</v>
      </c>
      <c r="C2043" s="59"/>
      <c r="D2043" s="59">
        <v>3000</v>
      </c>
      <c r="E2043" s="68"/>
      <c r="F2043" s="68" t="s">
        <v>2</v>
      </c>
      <c r="G2043" s="59" t="s">
        <v>612</v>
      </c>
      <c r="H2043" s="210"/>
      <c r="I204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44" spans="1:9" ht="15.75" hidden="1" x14ac:dyDescent="0.25">
      <c r="A2044" s="69">
        <v>42302</v>
      </c>
      <c r="B2044" s="59" t="s">
        <v>663</v>
      </c>
      <c r="C2044" s="59"/>
      <c r="D2044" s="59">
        <v>15500</v>
      </c>
      <c r="E2044" s="68"/>
      <c r="F2044" s="68" t="s">
        <v>2</v>
      </c>
      <c r="G2044" s="59"/>
      <c r="H2044" s="210"/>
      <c r="I204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45" spans="1:9" ht="15.75" hidden="1" x14ac:dyDescent="0.25">
      <c r="A2045" s="69">
        <v>42297</v>
      </c>
      <c r="B2045" s="59" t="s">
        <v>4018</v>
      </c>
      <c r="C2045" s="59"/>
      <c r="D2045" s="59">
        <v>30000</v>
      </c>
      <c r="E2045" s="68"/>
      <c r="F2045" s="68" t="s">
        <v>2</v>
      </c>
      <c r="G2045" s="59"/>
      <c r="H2045" s="210"/>
      <c r="I204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46" spans="1:9" ht="15.75" hidden="1" x14ac:dyDescent="0.25">
      <c r="A2046" s="69">
        <v>42297</v>
      </c>
      <c r="B2046" s="59" t="s">
        <v>601</v>
      </c>
      <c r="C2046" s="59"/>
      <c r="D2046" s="59">
        <v>17500</v>
      </c>
      <c r="E2046" s="68"/>
      <c r="F2046" s="68" t="s">
        <v>2</v>
      </c>
      <c r="G2046" s="59" t="s">
        <v>664</v>
      </c>
      <c r="H2046" s="210"/>
      <c r="I204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47" spans="1:9" ht="15.75" hidden="1" x14ac:dyDescent="0.25">
      <c r="A2047" s="69">
        <v>42297</v>
      </c>
      <c r="B2047" s="59" t="s">
        <v>4028</v>
      </c>
      <c r="C2047" s="59"/>
      <c r="D2047" s="59">
        <v>30000</v>
      </c>
      <c r="E2047" s="68"/>
      <c r="F2047" s="68" t="s">
        <v>1</v>
      </c>
      <c r="G2047" s="59"/>
      <c r="H2047" s="210"/>
      <c r="I204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48" spans="1:9" ht="15.75" hidden="1" x14ac:dyDescent="0.25">
      <c r="A2048" s="69">
        <v>42295</v>
      </c>
      <c r="B2048" s="59" t="s">
        <v>4031</v>
      </c>
      <c r="C2048" s="59"/>
      <c r="D2048" s="59">
        <v>3000</v>
      </c>
      <c r="E2048" s="68"/>
      <c r="F2048" s="68" t="s">
        <v>2</v>
      </c>
      <c r="G2048" s="59" t="s">
        <v>641</v>
      </c>
      <c r="H2048" s="210"/>
      <c r="I204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49" spans="1:9" ht="15.75" hidden="1" x14ac:dyDescent="0.25">
      <c r="A2049" s="69">
        <v>42292</v>
      </c>
      <c r="B2049" s="59" t="s">
        <v>672</v>
      </c>
      <c r="C2049" s="59"/>
      <c r="D2049" s="59">
        <v>7500</v>
      </c>
      <c r="E2049" s="68"/>
      <c r="F2049" s="68" t="s">
        <v>2</v>
      </c>
      <c r="G2049" s="59"/>
      <c r="H2049" s="210"/>
      <c r="I204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50" spans="1:9" ht="15.75" hidden="1" x14ac:dyDescent="0.25">
      <c r="A2050" s="69">
        <v>42292</v>
      </c>
      <c r="B2050" s="59" t="s">
        <v>601</v>
      </c>
      <c r="C2050" s="59"/>
      <c r="D2050" s="59">
        <v>4000</v>
      </c>
      <c r="E2050" s="68"/>
      <c r="F2050" s="68" t="s">
        <v>2</v>
      </c>
      <c r="G2050" s="72" t="s">
        <v>671</v>
      </c>
      <c r="H2050" s="210"/>
      <c r="I205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51" spans="1:9" ht="15.75" hidden="1" x14ac:dyDescent="0.25">
      <c r="A2051" s="69">
        <v>42288</v>
      </c>
      <c r="B2051" s="59" t="s">
        <v>4031</v>
      </c>
      <c r="C2051" s="59"/>
      <c r="D2051" s="59">
        <v>3000</v>
      </c>
      <c r="E2051" s="68"/>
      <c r="F2051" s="68" t="s">
        <v>1</v>
      </c>
      <c r="G2051" s="59" t="s">
        <v>641</v>
      </c>
      <c r="H2051" s="210"/>
      <c r="I205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2052" spans="1:9" ht="15.75" hidden="1" x14ac:dyDescent="0.25">
      <c r="A2052" s="69">
        <v>42283</v>
      </c>
      <c r="B2052" s="59" t="s">
        <v>601</v>
      </c>
      <c r="C2052" s="59"/>
      <c r="D2052" s="59">
        <v>17500</v>
      </c>
      <c r="E2052" s="68"/>
      <c r="F2052" s="68" t="s">
        <v>2</v>
      </c>
      <c r="G2052" s="59" t="s">
        <v>611</v>
      </c>
      <c r="H2052" s="210"/>
      <c r="I205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53" spans="1:9" ht="15.75" hidden="1" x14ac:dyDescent="0.25">
      <c r="A2053" s="69">
        <v>42283</v>
      </c>
      <c r="B2053" s="59" t="s">
        <v>601</v>
      </c>
      <c r="C2053" s="59"/>
      <c r="D2053" s="59">
        <v>4000</v>
      </c>
      <c r="E2053" s="68"/>
      <c r="F2053" s="68" t="s">
        <v>2</v>
      </c>
      <c r="G2053" s="59" t="s">
        <v>373</v>
      </c>
      <c r="H2053" s="210"/>
      <c r="I205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54" spans="1:9" ht="15.75" hidden="1" x14ac:dyDescent="0.25">
      <c r="A2054" s="69">
        <v>42281</v>
      </c>
      <c r="B2054" s="59" t="s">
        <v>4022</v>
      </c>
      <c r="C2054" s="59"/>
      <c r="D2054" s="59">
        <v>3000</v>
      </c>
      <c r="E2054" s="68"/>
      <c r="F2054" s="68" t="s">
        <v>2</v>
      </c>
      <c r="G2054" s="59"/>
      <c r="H2054" s="210"/>
      <c r="I205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055" spans="1:9" ht="15.75" hidden="1" x14ac:dyDescent="0.25">
      <c r="A2055" s="69">
        <v>42274</v>
      </c>
      <c r="B2055" s="59" t="s">
        <v>4022</v>
      </c>
      <c r="C2055" s="59"/>
      <c r="D2055" s="59">
        <v>3000</v>
      </c>
      <c r="E2055" s="68"/>
      <c r="F2055" s="68" t="s">
        <v>1</v>
      </c>
      <c r="G2055" s="59"/>
      <c r="H2055" s="210"/>
      <c r="I205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056" spans="1:9" ht="15.75" hidden="1" x14ac:dyDescent="0.25">
      <c r="A2056" s="69">
        <v>42269</v>
      </c>
      <c r="B2056" s="59" t="s">
        <v>672</v>
      </c>
      <c r="C2056" s="59"/>
      <c r="D2056" s="59">
        <v>7500</v>
      </c>
      <c r="E2056" s="68"/>
      <c r="F2056" s="68" t="s">
        <v>2</v>
      </c>
      <c r="G2056" s="59"/>
      <c r="H2056" s="210"/>
      <c r="I205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57" spans="1:9" ht="15.75" hidden="1" x14ac:dyDescent="0.25">
      <c r="A2057" s="69">
        <v>42269</v>
      </c>
      <c r="B2057" s="59" t="s">
        <v>601</v>
      </c>
      <c r="C2057" s="59"/>
      <c r="D2057" s="59">
        <v>17500</v>
      </c>
      <c r="E2057" s="68"/>
      <c r="F2057" s="68" t="s">
        <v>2</v>
      </c>
      <c r="G2057" s="59" t="s">
        <v>664</v>
      </c>
      <c r="H2057" s="210"/>
      <c r="I205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58" spans="1:9" ht="15.75" hidden="1" x14ac:dyDescent="0.25">
      <c r="A2058" s="69">
        <v>42267</v>
      </c>
      <c r="B2058" s="59" t="s">
        <v>4020</v>
      </c>
      <c r="C2058" s="59"/>
      <c r="D2058" s="59">
        <v>3000</v>
      </c>
      <c r="E2058" s="68"/>
      <c r="F2058" s="68" t="s">
        <v>1</v>
      </c>
      <c r="G2058" s="59"/>
      <c r="H2058" s="210"/>
      <c r="I205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059" spans="1:9" ht="15.75" hidden="1" x14ac:dyDescent="0.25">
      <c r="A2059" s="69">
        <v>42260</v>
      </c>
      <c r="B2059" s="59" t="s">
        <v>4020</v>
      </c>
      <c r="C2059" s="59"/>
      <c r="D2059" s="59">
        <v>3000</v>
      </c>
      <c r="E2059" s="68"/>
      <c r="F2059" s="68" t="s">
        <v>2</v>
      </c>
      <c r="G2059" s="59"/>
      <c r="H2059" s="210"/>
      <c r="I205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060" spans="1:9" ht="15.75" hidden="1" x14ac:dyDescent="0.25">
      <c r="A2060" s="69">
        <v>42253</v>
      </c>
      <c r="B2060" s="59" t="s">
        <v>4020</v>
      </c>
      <c r="C2060" s="59"/>
      <c r="D2060" s="59">
        <v>3000</v>
      </c>
      <c r="E2060" s="68"/>
      <c r="F2060" s="68" t="s">
        <v>1</v>
      </c>
      <c r="G2060" s="59"/>
      <c r="H2060" s="210"/>
      <c r="I206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061" spans="1:9" ht="15.75" hidden="1" x14ac:dyDescent="0.25">
      <c r="A2061" s="69">
        <v>42252</v>
      </c>
      <c r="B2061" s="59" t="s">
        <v>601</v>
      </c>
      <c r="C2061" s="59"/>
      <c r="D2061" s="59">
        <v>17500</v>
      </c>
      <c r="E2061" s="68"/>
      <c r="F2061" s="68" t="s">
        <v>2</v>
      </c>
      <c r="G2061" s="59" t="s">
        <v>611</v>
      </c>
      <c r="H2061" s="210"/>
      <c r="I206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62" spans="1:9" ht="15.75" hidden="1" x14ac:dyDescent="0.25">
      <c r="A2062" s="69">
        <v>42241</v>
      </c>
      <c r="B2062" s="59" t="s">
        <v>673</v>
      </c>
      <c r="C2062" s="59"/>
      <c r="D2062" s="59">
        <v>15000</v>
      </c>
      <c r="E2062" s="68"/>
      <c r="F2062" s="68" t="s">
        <v>2</v>
      </c>
      <c r="G2062" s="59" t="s">
        <v>611</v>
      </c>
      <c r="H2062" s="210"/>
      <c r="I206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63" spans="1:9" ht="15.75" hidden="1" x14ac:dyDescent="0.25">
      <c r="A2063" s="69">
        <v>42227</v>
      </c>
      <c r="B2063" s="59" t="s">
        <v>673</v>
      </c>
      <c r="C2063" s="59"/>
      <c r="D2063" s="59">
        <v>15000</v>
      </c>
      <c r="E2063" s="68"/>
      <c r="F2063" s="68" t="s">
        <v>1</v>
      </c>
      <c r="G2063" s="59" t="s">
        <v>617</v>
      </c>
      <c r="H2063" s="210"/>
      <c r="I206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Руднев</v>
      </c>
    </row>
    <row r="2064" spans="1:9" ht="15.75" hidden="1" x14ac:dyDescent="0.25">
      <c r="A2064" s="69">
        <v>42217</v>
      </c>
      <c r="B2064" s="59" t="s">
        <v>4028</v>
      </c>
      <c r="C2064" s="59"/>
      <c r="D2064" s="59">
        <v>50000</v>
      </c>
      <c r="E2064" s="68"/>
      <c r="F2064" s="68" t="s">
        <v>1</v>
      </c>
      <c r="G2064" s="59" t="s">
        <v>617</v>
      </c>
      <c r="H2064" s="210"/>
      <c r="I206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65" spans="1:9" ht="15.75" hidden="1" x14ac:dyDescent="0.25">
      <c r="A2065" s="69">
        <v>42217</v>
      </c>
      <c r="B2065" s="59" t="s">
        <v>673</v>
      </c>
      <c r="C2065" s="59"/>
      <c r="D2065" s="59"/>
      <c r="E2065" s="68"/>
      <c r="F2065" s="68"/>
      <c r="G2065" s="59"/>
      <c r="H2065" s="210"/>
      <c r="I2065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2066" spans="1:9" ht="15.75" hidden="1" x14ac:dyDescent="0.25">
      <c r="A2066" s="69">
        <v>42217</v>
      </c>
      <c r="B2066" s="59" t="s">
        <v>4018</v>
      </c>
      <c r="C2066" s="59"/>
      <c r="D2066" s="59">
        <v>50000</v>
      </c>
      <c r="E2066" s="68"/>
      <c r="F2066" s="68" t="s">
        <v>1</v>
      </c>
      <c r="G2066" s="59" t="s">
        <v>617</v>
      </c>
      <c r="H2066" s="210"/>
      <c r="I206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67" spans="1:9" ht="15.75" hidden="1" x14ac:dyDescent="0.25">
      <c r="A2067" s="69">
        <v>42210</v>
      </c>
      <c r="B2067" s="59" t="s">
        <v>4028</v>
      </c>
      <c r="C2067" s="59"/>
      <c r="D2067" s="59">
        <v>20000</v>
      </c>
      <c r="E2067" s="68"/>
      <c r="F2067" s="68" t="s">
        <v>1</v>
      </c>
      <c r="G2067" s="59"/>
      <c r="H2067" s="210"/>
      <c r="I206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68" spans="1:9" ht="15.75" hidden="1" x14ac:dyDescent="0.25">
      <c r="A2068" s="69">
        <v>42210</v>
      </c>
      <c r="B2068" s="59" t="s">
        <v>4018</v>
      </c>
      <c r="C2068" s="59"/>
      <c r="D2068" s="59">
        <v>40000</v>
      </c>
      <c r="E2068" s="68"/>
      <c r="F2068" s="68" t="s">
        <v>1</v>
      </c>
      <c r="G2068" s="59"/>
      <c r="H2068" s="210"/>
      <c r="I206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69" spans="1:9" ht="15.75" hidden="1" x14ac:dyDescent="0.25">
      <c r="A2069" s="69">
        <v>42209</v>
      </c>
      <c r="B2069" s="59" t="s">
        <v>673</v>
      </c>
      <c r="C2069" s="59"/>
      <c r="D2069" s="59">
        <v>15000</v>
      </c>
      <c r="E2069" s="68"/>
      <c r="F2069" s="68" t="s">
        <v>2</v>
      </c>
      <c r="G2069" s="59" t="s">
        <v>611</v>
      </c>
      <c r="H2069" s="210"/>
      <c r="I206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70" spans="1:9" ht="15.75" hidden="1" x14ac:dyDescent="0.25">
      <c r="A2070" s="69">
        <v>42198</v>
      </c>
      <c r="B2070" s="59" t="s">
        <v>4028</v>
      </c>
      <c r="C2070" s="59"/>
      <c r="D2070" s="59">
        <v>30000</v>
      </c>
      <c r="E2070" s="68"/>
      <c r="F2070" s="68"/>
      <c r="G2070" s="59"/>
      <c r="H2070" s="210"/>
      <c r="I207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71" spans="1:9" ht="15.75" hidden="1" x14ac:dyDescent="0.25">
      <c r="A2071" s="69">
        <v>42194</v>
      </c>
      <c r="B2071" s="59" t="s">
        <v>673</v>
      </c>
      <c r="C2071" s="59"/>
      <c r="D2071" s="59">
        <v>10000</v>
      </c>
      <c r="E2071" s="68"/>
      <c r="F2071" s="68"/>
      <c r="G2071" s="59"/>
      <c r="H2071" s="210"/>
      <c r="I2071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2072" spans="1:9" ht="15.75" hidden="1" x14ac:dyDescent="0.25">
      <c r="A2072" s="69">
        <v>42186</v>
      </c>
      <c r="B2072" s="59" t="s">
        <v>4028</v>
      </c>
      <c r="C2072" s="59"/>
      <c r="D2072" s="59"/>
      <c r="E2072" s="68"/>
      <c r="F2072" s="68"/>
      <c r="G2072" s="59"/>
      <c r="H2072" s="210"/>
      <c r="I207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73" spans="1:9" ht="15.75" hidden="1" x14ac:dyDescent="0.25">
      <c r="A2073" s="69">
        <v>42186</v>
      </c>
      <c r="B2073" s="59" t="s">
        <v>4018</v>
      </c>
      <c r="C2073" s="59"/>
      <c r="D2073" s="59">
        <v>10000</v>
      </c>
      <c r="E2073" s="68"/>
      <c r="F2073" s="68"/>
      <c r="G2073" s="59"/>
      <c r="H2073" s="210"/>
      <c r="I207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74" spans="1:9" ht="15.75" hidden="1" x14ac:dyDescent="0.25">
      <c r="A2074" s="69">
        <v>42181</v>
      </c>
      <c r="B2074" s="59" t="s">
        <v>673</v>
      </c>
      <c r="C2074" s="59"/>
      <c r="D2074" s="59">
        <v>10000</v>
      </c>
      <c r="E2074" s="68"/>
      <c r="F2074" s="68"/>
      <c r="G2074" s="59" t="s">
        <v>611</v>
      </c>
      <c r="H2074" s="210"/>
      <c r="I2074" s="59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0</v>
      </c>
    </row>
    <row r="2075" spans="1:9" ht="15.75" hidden="1" x14ac:dyDescent="0.25">
      <c r="A2075" s="69">
        <v>42181</v>
      </c>
      <c r="B2075" s="59" t="s">
        <v>4028</v>
      </c>
      <c r="C2075" s="59"/>
      <c r="D2075" s="59">
        <v>20000</v>
      </c>
      <c r="E2075" s="68"/>
      <c r="F2075" s="68"/>
      <c r="G2075" s="59"/>
      <c r="H2075" s="210"/>
      <c r="I207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Манунин</v>
      </c>
    </row>
    <row r="2076" spans="1:9" ht="15.75" hidden="1" x14ac:dyDescent="0.25">
      <c r="A2076" s="293">
        <v>42552</v>
      </c>
      <c r="B2076" s="294" t="s">
        <v>4027</v>
      </c>
      <c r="C2076" s="294"/>
      <c r="D2076" s="294">
        <v>5200</v>
      </c>
      <c r="E2076" s="295"/>
      <c r="F2076" s="295" t="s">
        <v>6</v>
      </c>
      <c r="G2076" s="294" t="s">
        <v>1527</v>
      </c>
      <c r="H2076" s="294"/>
      <c r="I2076" s="294" t="s">
        <v>6</v>
      </c>
    </row>
    <row r="2077" spans="1:9" ht="15.75" hidden="1" x14ac:dyDescent="0.25">
      <c r="A2077" s="297">
        <v>42552</v>
      </c>
      <c r="B2077" s="296" t="s">
        <v>610</v>
      </c>
      <c r="C2077" s="296"/>
      <c r="D2077" s="296">
        <v>700</v>
      </c>
      <c r="E2077" s="298"/>
      <c r="F2077" s="298" t="s">
        <v>6</v>
      </c>
      <c r="G2077" s="296" t="s">
        <v>1519</v>
      </c>
      <c r="H2077" s="296"/>
      <c r="I2077" s="296" t="s">
        <v>6</v>
      </c>
    </row>
    <row r="2078" spans="1:9" ht="15.75" hidden="1" x14ac:dyDescent="0.25">
      <c r="A2078" s="293">
        <v>42552</v>
      </c>
      <c r="B2078" s="294" t="s">
        <v>610</v>
      </c>
      <c r="C2078" s="294"/>
      <c r="D2078" s="294">
        <v>700</v>
      </c>
      <c r="E2078" s="295"/>
      <c r="F2078" s="295" t="s">
        <v>6</v>
      </c>
      <c r="G2078" s="294" t="s">
        <v>1520</v>
      </c>
      <c r="H2078" s="294"/>
      <c r="I2078" s="294" t="s">
        <v>6</v>
      </c>
    </row>
    <row r="2079" spans="1:9" ht="15.75" hidden="1" x14ac:dyDescent="0.25">
      <c r="A2079" s="297">
        <v>42552</v>
      </c>
      <c r="B2079" s="296" t="s">
        <v>610</v>
      </c>
      <c r="C2079" s="296"/>
      <c r="D2079" s="296">
        <v>700</v>
      </c>
      <c r="E2079" s="298"/>
      <c r="F2079" s="298" t="s">
        <v>6</v>
      </c>
      <c r="G2079" s="296" t="s">
        <v>1521</v>
      </c>
      <c r="H2079" s="296"/>
      <c r="I2079" s="296" t="s">
        <v>6</v>
      </c>
    </row>
    <row r="2080" spans="1:9" ht="15.75" hidden="1" x14ac:dyDescent="0.25">
      <c r="A2080" s="293">
        <v>42552</v>
      </c>
      <c r="B2080" s="294" t="s">
        <v>610</v>
      </c>
      <c r="C2080" s="294"/>
      <c r="D2080" s="294">
        <v>1200</v>
      </c>
      <c r="E2080" s="295"/>
      <c r="F2080" s="295" t="s">
        <v>6</v>
      </c>
      <c r="G2080" s="294" t="s">
        <v>1522</v>
      </c>
      <c r="H2080" s="294"/>
      <c r="I2080" s="294" t="s">
        <v>6</v>
      </c>
    </row>
    <row r="2081" spans="1:9" ht="15.75" hidden="1" x14ac:dyDescent="0.25">
      <c r="A2081" s="297">
        <v>42552</v>
      </c>
      <c r="B2081" s="296" t="s">
        <v>610</v>
      </c>
      <c r="C2081" s="296"/>
      <c r="D2081" s="296">
        <v>1200</v>
      </c>
      <c r="E2081" s="298"/>
      <c r="F2081" s="298" t="s">
        <v>6</v>
      </c>
      <c r="G2081" s="296" t="s">
        <v>1523</v>
      </c>
      <c r="H2081" s="296"/>
      <c r="I2081" s="296" t="s">
        <v>6</v>
      </c>
    </row>
    <row r="2082" spans="1:9" ht="15.75" hidden="1" x14ac:dyDescent="0.25">
      <c r="A2082" s="293">
        <v>42552</v>
      </c>
      <c r="B2082" s="294" t="s">
        <v>610</v>
      </c>
      <c r="C2082" s="294"/>
      <c r="D2082" s="294">
        <v>1200</v>
      </c>
      <c r="E2082" s="295"/>
      <c r="F2082" s="295" t="s">
        <v>6</v>
      </c>
      <c r="G2082" s="294" t="s">
        <v>1524</v>
      </c>
      <c r="H2082" s="294"/>
      <c r="I2082" s="294" t="s">
        <v>6</v>
      </c>
    </row>
    <row r="2083" spans="1:9" ht="15.75" hidden="1" x14ac:dyDescent="0.25">
      <c r="A2083" s="297">
        <v>42552</v>
      </c>
      <c r="B2083" s="296" t="s">
        <v>610</v>
      </c>
      <c r="C2083" s="296"/>
      <c r="D2083" s="296">
        <v>1200</v>
      </c>
      <c r="E2083" s="298"/>
      <c r="F2083" s="298" t="s">
        <v>6</v>
      </c>
      <c r="G2083" s="296" t="s">
        <v>1525</v>
      </c>
      <c r="H2083" s="296"/>
      <c r="I2083" s="296" t="s">
        <v>6</v>
      </c>
    </row>
    <row r="2084" spans="1:9" ht="15.75" hidden="1" x14ac:dyDescent="0.25">
      <c r="A2084" s="293">
        <v>42551</v>
      </c>
      <c r="B2084" s="294" t="s">
        <v>610</v>
      </c>
      <c r="C2084" s="294"/>
      <c r="D2084" s="294">
        <v>1500</v>
      </c>
      <c r="E2084" s="295"/>
      <c r="F2084" s="295" t="s">
        <v>6</v>
      </c>
      <c r="G2084" s="294" t="s">
        <v>1528</v>
      </c>
      <c r="H2084" s="294"/>
      <c r="I2084" s="294" t="s">
        <v>6</v>
      </c>
    </row>
    <row r="2085" spans="1:9" ht="15.75" hidden="1" x14ac:dyDescent="0.25">
      <c r="A2085" s="297">
        <v>42550</v>
      </c>
      <c r="B2085" s="296" t="s">
        <v>4023</v>
      </c>
      <c r="C2085" s="296"/>
      <c r="D2085" s="296">
        <v>20000</v>
      </c>
      <c r="E2085" s="298"/>
      <c r="F2085" s="298" t="s">
        <v>6</v>
      </c>
      <c r="G2085" s="296" t="s">
        <v>1529</v>
      </c>
      <c r="H2085" s="296"/>
      <c r="I2085" s="296" t="s">
        <v>6</v>
      </c>
    </row>
    <row r="2086" spans="1:9" ht="15.75" hidden="1" x14ac:dyDescent="0.25">
      <c r="A2086" s="293">
        <v>42550</v>
      </c>
      <c r="B2086" s="294" t="s">
        <v>610</v>
      </c>
      <c r="C2086" s="294"/>
      <c r="D2086" s="294">
        <v>5000</v>
      </c>
      <c r="E2086" s="295"/>
      <c r="F2086" s="295" t="s">
        <v>6</v>
      </c>
      <c r="G2086" s="294" t="s">
        <v>1529</v>
      </c>
      <c r="H2086" s="294"/>
      <c r="I2086" s="294" t="s">
        <v>6</v>
      </c>
    </row>
    <row r="2087" spans="1:9" ht="15.75" hidden="1" x14ac:dyDescent="0.25">
      <c r="A2087" s="297">
        <v>42550</v>
      </c>
      <c r="B2087" s="296" t="s">
        <v>610</v>
      </c>
      <c r="C2087" s="296"/>
      <c r="D2087" s="296">
        <v>1200</v>
      </c>
      <c r="E2087" s="298"/>
      <c r="F2087" s="298" t="s">
        <v>6</v>
      </c>
      <c r="G2087" s="296" t="s">
        <v>1530</v>
      </c>
      <c r="H2087" s="296"/>
      <c r="I2087" s="296" t="s">
        <v>6</v>
      </c>
    </row>
    <row r="2088" spans="1:9" ht="15.75" hidden="1" x14ac:dyDescent="0.25">
      <c r="A2088" s="293">
        <v>42550</v>
      </c>
      <c r="B2088" s="294" t="s">
        <v>610</v>
      </c>
      <c r="C2088" s="294"/>
      <c r="D2088" s="294">
        <v>1200</v>
      </c>
      <c r="E2088" s="295"/>
      <c r="F2088" s="295" t="s">
        <v>6</v>
      </c>
      <c r="G2088" s="294" t="s">
        <v>1531</v>
      </c>
      <c r="H2088" s="294"/>
      <c r="I2088" s="294" t="s">
        <v>6</v>
      </c>
    </row>
    <row r="2089" spans="1:9" ht="15.75" hidden="1" x14ac:dyDescent="0.25">
      <c r="A2089" s="297">
        <v>42550</v>
      </c>
      <c r="B2089" s="296" t="s">
        <v>610</v>
      </c>
      <c r="C2089" s="296"/>
      <c r="D2089" s="296">
        <v>1200</v>
      </c>
      <c r="E2089" s="298"/>
      <c r="F2089" s="298" t="s">
        <v>6</v>
      </c>
      <c r="G2089" s="296" t="s">
        <v>1532</v>
      </c>
      <c r="H2089" s="296"/>
      <c r="I2089" s="296" t="s">
        <v>6</v>
      </c>
    </row>
    <row r="2090" spans="1:9" ht="15.75" hidden="1" x14ac:dyDescent="0.25">
      <c r="A2090" s="293">
        <v>42545</v>
      </c>
      <c r="B2090" s="294" t="s">
        <v>610</v>
      </c>
      <c r="C2090" s="294"/>
      <c r="D2090" s="294">
        <v>3500</v>
      </c>
      <c r="E2090" s="295"/>
      <c r="F2090" s="295" t="s">
        <v>6</v>
      </c>
      <c r="G2090" s="294" t="s">
        <v>1533</v>
      </c>
      <c r="H2090" s="294"/>
      <c r="I2090" s="294" t="s">
        <v>6</v>
      </c>
    </row>
    <row r="2091" spans="1:9" ht="15.75" hidden="1" x14ac:dyDescent="0.25">
      <c r="A2091" s="297">
        <v>42545</v>
      </c>
      <c r="B2091" s="296" t="s">
        <v>610</v>
      </c>
      <c r="C2091" s="296"/>
      <c r="D2091" s="296">
        <v>3500</v>
      </c>
      <c r="E2091" s="298"/>
      <c r="F2091" s="298" t="s">
        <v>6</v>
      </c>
      <c r="G2091" s="296" t="s">
        <v>1534</v>
      </c>
      <c r="H2091" s="296"/>
      <c r="I2091" s="296" t="s">
        <v>6</v>
      </c>
    </row>
    <row r="2092" spans="1:9" ht="15.75" hidden="1" x14ac:dyDescent="0.25">
      <c r="A2092" s="293">
        <v>42542</v>
      </c>
      <c r="B2092" s="294" t="s">
        <v>4027</v>
      </c>
      <c r="C2092" s="294"/>
      <c r="D2092" s="294">
        <v>3000</v>
      </c>
      <c r="E2092" s="295"/>
      <c r="F2092" s="295" t="s">
        <v>6</v>
      </c>
      <c r="G2092" s="294" t="s">
        <v>1412</v>
      </c>
      <c r="H2092" s="294"/>
      <c r="I2092" s="294" t="s">
        <v>6</v>
      </c>
    </row>
    <row r="2093" spans="1:9" ht="15.75" hidden="1" x14ac:dyDescent="0.25">
      <c r="A2093" s="297">
        <v>42542</v>
      </c>
      <c r="B2093" s="296" t="s">
        <v>610</v>
      </c>
      <c r="C2093" s="296"/>
      <c r="D2093" s="296">
        <v>2400</v>
      </c>
      <c r="E2093" s="298"/>
      <c r="F2093" s="298" t="s">
        <v>6</v>
      </c>
      <c r="G2093" s="296" t="s">
        <v>1410</v>
      </c>
      <c r="H2093" s="296"/>
      <c r="I2093" s="296" t="s">
        <v>6</v>
      </c>
    </row>
    <row r="2094" spans="1:9" ht="15.75" hidden="1" x14ac:dyDescent="0.25">
      <c r="A2094" s="293">
        <v>42542</v>
      </c>
      <c r="B2094" s="294" t="s">
        <v>610</v>
      </c>
      <c r="C2094" s="294"/>
      <c r="D2094" s="294">
        <v>1500</v>
      </c>
      <c r="E2094" s="295"/>
      <c r="F2094" s="295" t="s">
        <v>6</v>
      </c>
      <c r="G2094" s="294" t="s">
        <v>1411</v>
      </c>
      <c r="H2094" s="294"/>
      <c r="I2094" s="294" t="s">
        <v>6</v>
      </c>
    </row>
    <row r="2095" spans="1:9" ht="15.75" hidden="1" x14ac:dyDescent="0.25">
      <c r="A2095" s="297">
        <v>42538</v>
      </c>
      <c r="B2095" s="296" t="s">
        <v>4027</v>
      </c>
      <c r="C2095" s="296"/>
      <c r="D2095" s="296">
        <v>4000</v>
      </c>
      <c r="E2095" s="298"/>
      <c r="F2095" s="298" t="s">
        <v>6</v>
      </c>
      <c r="G2095" s="296" t="s">
        <v>1414</v>
      </c>
      <c r="H2095" s="296"/>
      <c r="I2095" s="296" t="s">
        <v>6</v>
      </c>
    </row>
    <row r="2096" spans="1:9" ht="15.75" hidden="1" x14ac:dyDescent="0.25">
      <c r="A2096" s="293">
        <v>42538</v>
      </c>
      <c r="B2096" s="294" t="s">
        <v>610</v>
      </c>
      <c r="C2096" s="294"/>
      <c r="D2096" s="294">
        <v>1200</v>
      </c>
      <c r="E2096" s="295"/>
      <c r="F2096" s="295" t="s">
        <v>6</v>
      </c>
      <c r="G2096" s="294" t="s">
        <v>1413</v>
      </c>
      <c r="H2096" s="294"/>
      <c r="I2096" s="294" t="s">
        <v>6</v>
      </c>
    </row>
    <row r="2097" spans="1:9" ht="15.75" hidden="1" x14ac:dyDescent="0.25">
      <c r="A2097" s="297">
        <v>42537</v>
      </c>
      <c r="B2097" s="296" t="s">
        <v>601</v>
      </c>
      <c r="C2097" s="296"/>
      <c r="D2097" s="296">
        <v>3500</v>
      </c>
      <c r="E2097" s="298"/>
      <c r="F2097" s="298" t="s">
        <v>6</v>
      </c>
      <c r="G2097" s="296" t="s">
        <v>1377</v>
      </c>
      <c r="H2097" s="296"/>
      <c r="I2097" s="296" t="s">
        <v>6</v>
      </c>
    </row>
    <row r="2098" spans="1:9" ht="15.75" hidden="1" x14ac:dyDescent="0.25">
      <c r="A2098" s="293">
        <v>42537</v>
      </c>
      <c r="B2098" s="294" t="s">
        <v>610</v>
      </c>
      <c r="C2098" s="294"/>
      <c r="D2098" s="294">
        <v>2400</v>
      </c>
      <c r="E2098" s="295"/>
      <c r="F2098" s="295" t="s">
        <v>6</v>
      </c>
      <c r="G2098" s="294" t="s">
        <v>1374</v>
      </c>
      <c r="H2098" s="294"/>
      <c r="I2098" s="294" t="s">
        <v>6</v>
      </c>
    </row>
    <row r="2099" spans="1:9" ht="15.75" hidden="1" x14ac:dyDescent="0.25">
      <c r="A2099" s="297">
        <v>42537</v>
      </c>
      <c r="B2099" s="296" t="s">
        <v>610</v>
      </c>
      <c r="C2099" s="296"/>
      <c r="D2099" s="296">
        <v>7200</v>
      </c>
      <c r="E2099" s="298"/>
      <c r="F2099" s="298" t="s">
        <v>6</v>
      </c>
      <c r="G2099" s="296" t="s">
        <v>1375</v>
      </c>
      <c r="H2099" s="296"/>
      <c r="I2099" s="296" t="s">
        <v>6</v>
      </c>
    </row>
    <row r="2100" spans="1:9" ht="15.75" hidden="1" x14ac:dyDescent="0.25">
      <c r="A2100" s="293">
        <v>42537</v>
      </c>
      <c r="B2100" s="294" t="s">
        <v>610</v>
      </c>
      <c r="C2100" s="294"/>
      <c r="D2100" s="294">
        <v>1800</v>
      </c>
      <c r="E2100" s="295"/>
      <c r="F2100" s="295" t="s">
        <v>6</v>
      </c>
      <c r="G2100" s="294" t="s">
        <v>1376</v>
      </c>
      <c r="H2100" s="294"/>
      <c r="I2100" s="294" t="s">
        <v>6</v>
      </c>
    </row>
    <row r="2101" spans="1:9" ht="15.75" hidden="1" x14ac:dyDescent="0.25">
      <c r="A2101" s="297">
        <v>42535</v>
      </c>
      <c r="B2101" s="296" t="s">
        <v>601</v>
      </c>
      <c r="C2101" s="296"/>
      <c r="D2101" s="296">
        <v>1750</v>
      </c>
      <c r="E2101" s="298"/>
      <c r="F2101" s="298" t="s">
        <v>6</v>
      </c>
      <c r="G2101" s="296" t="s">
        <v>1379</v>
      </c>
      <c r="H2101" s="296"/>
      <c r="I2101" s="296" t="s">
        <v>6</v>
      </c>
    </row>
    <row r="2102" spans="1:9" ht="15.75" hidden="1" x14ac:dyDescent="0.25">
      <c r="A2102" s="293">
        <v>42535</v>
      </c>
      <c r="B2102" s="294" t="s">
        <v>610</v>
      </c>
      <c r="C2102" s="294"/>
      <c r="D2102" s="294">
        <v>1500</v>
      </c>
      <c r="E2102" s="295"/>
      <c r="F2102" s="295" t="s">
        <v>6</v>
      </c>
      <c r="G2102" s="294" t="s">
        <v>1378</v>
      </c>
      <c r="H2102" s="294"/>
      <c r="I2102" s="294" t="s">
        <v>6</v>
      </c>
    </row>
    <row r="2103" spans="1:9" ht="15.75" hidden="1" x14ac:dyDescent="0.25">
      <c r="A2103" s="297">
        <v>42531</v>
      </c>
      <c r="B2103" s="296" t="s">
        <v>601</v>
      </c>
      <c r="C2103" s="296"/>
      <c r="D2103" s="296">
        <v>3500</v>
      </c>
      <c r="E2103" s="298"/>
      <c r="F2103" s="298" t="s">
        <v>6</v>
      </c>
      <c r="G2103" s="296" t="s">
        <v>1380</v>
      </c>
      <c r="H2103" s="296"/>
      <c r="I2103" s="296" t="s">
        <v>6</v>
      </c>
    </row>
    <row r="2104" spans="1:9" ht="15.75" hidden="1" x14ac:dyDescent="0.25">
      <c r="A2104" s="293">
        <v>42531</v>
      </c>
      <c r="B2104" s="294" t="s">
        <v>4023</v>
      </c>
      <c r="C2104" s="294"/>
      <c r="D2104" s="294">
        <v>20000</v>
      </c>
      <c r="E2104" s="295"/>
      <c r="F2104" s="295" t="s">
        <v>6</v>
      </c>
      <c r="G2104" s="294" t="s">
        <v>611</v>
      </c>
      <c r="H2104" s="294"/>
      <c r="I2104" s="294" t="s">
        <v>6</v>
      </c>
    </row>
    <row r="2105" spans="1:9" ht="15.75" hidden="1" x14ac:dyDescent="0.25">
      <c r="A2105" s="297">
        <v>42531</v>
      </c>
      <c r="B2105" s="296" t="s">
        <v>610</v>
      </c>
      <c r="C2105" s="296"/>
      <c r="D2105" s="296">
        <v>5000</v>
      </c>
      <c r="E2105" s="298"/>
      <c r="F2105" s="298" t="s">
        <v>6</v>
      </c>
      <c r="G2105" s="296" t="s">
        <v>611</v>
      </c>
      <c r="H2105" s="296"/>
      <c r="I2105" s="296" t="s">
        <v>6</v>
      </c>
    </row>
    <row r="2106" spans="1:9" ht="15.75" hidden="1" x14ac:dyDescent="0.25">
      <c r="A2106" s="293">
        <v>42529</v>
      </c>
      <c r="B2106" s="294" t="s">
        <v>610</v>
      </c>
      <c r="C2106" s="294"/>
      <c r="D2106" s="294">
        <v>1500</v>
      </c>
      <c r="E2106" s="295"/>
      <c r="F2106" s="295" t="s">
        <v>6</v>
      </c>
      <c r="G2106" s="294" t="s">
        <v>1298</v>
      </c>
      <c r="H2106" s="294"/>
      <c r="I2106" s="294" t="s">
        <v>6</v>
      </c>
    </row>
    <row r="2107" spans="1:9" ht="15.75" hidden="1" x14ac:dyDescent="0.25">
      <c r="A2107" s="297">
        <v>42528</v>
      </c>
      <c r="B2107" s="296" t="s">
        <v>4027</v>
      </c>
      <c r="C2107" s="296"/>
      <c r="D2107" s="296">
        <v>3500</v>
      </c>
      <c r="E2107" s="298"/>
      <c r="F2107" s="298" t="s">
        <v>6</v>
      </c>
      <c r="G2107" s="296" t="s">
        <v>1300</v>
      </c>
      <c r="H2107" s="296"/>
      <c r="I2107" s="296" t="s">
        <v>6</v>
      </c>
    </row>
    <row r="2108" spans="1:9" ht="15.75" hidden="1" x14ac:dyDescent="0.25">
      <c r="A2108" s="293">
        <v>42528</v>
      </c>
      <c r="B2108" s="294" t="s">
        <v>601</v>
      </c>
      <c r="C2108" s="294"/>
      <c r="D2108" s="294">
        <v>3500</v>
      </c>
      <c r="E2108" s="295"/>
      <c r="F2108" s="295" t="s">
        <v>6</v>
      </c>
      <c r="G2108" s="294" t="s">
        <v>1301</v>
      </c>
      <c r="H2108" s="294"/>
      <c r="I2108" s="294" t="s">
        <v>6</v>
      </c>
    </row>
    <row r="2109" spans="1:9" ht="15.75" hidden="1" x14ac:dyDescent="0.25">
      <c r="A2109" s="297">
        <v>42528</v>
      </c>
      <c r="B2109" s="296" t="s">
        <v>610</v>
      </c>
      <c r="C2109" s="296"/>
      <c r="D2109" s="296">
        <v>1500</v>
      </c>
      <c r="E2109" s="298"/>
      <c r="F2109" s="298" t="s">
        <v>6</v>
      </c>
      <c r="G2109" s="296" t="s">
        <v>1299</v>
      </c>
      <c r="H2109" s="296"/>
      <c r="I2109" s="296" t="s">
        <v>6</v>
      </c>
    </row>
    <row r="2110" spans="1:9" ht="15.75" hidden="1" x14ac:dyDescent="0.25">
      <c r="A2110" s="293">
        <v>42528</v>
      </c>
      <c r="B2110" s="294" t="s">
        <v>610</v>
      </c>
      <c r="C2110" s="294"/>
      <c r="D2110" s="294">
        <v>3500</v>
      </c>
      <c r="E2110" s="295"/>
      <c r="F2110" s="295" t="s">
        <v>6</v>
      </c>
      <c r="G2110" s="294" t="s">
        <v>1302</v>
      </c>
      <c r="H2110" s="294"/>
      <c r="I2110" s="294" t="s">
        <v>6</v>
      </c>
    </row>
    <row r="2111" spans="1:9" ht="15.75" hidden="1" x14ac:dyDescent="0.25">
      <c r="A2111" s="297">
        <v>42527</v>
      </c>
      <c r="B2111" s="296" t="s">
        <v>601</v>
      </c>
      <c r="C2111" s="296"/>
      <c r="D2111" s="296">
        <v>3500</v>
      </c>
      <c r="E2111" s="298"/>
      <c r="F2111" s="298" t="s">
        <v>6</v>
      </c>
      <c r="G2111" s="296" t="s">
        <v>1303</v>
      </c>
      <c r="H2111" s="296"/>
      <c r="I2111" s="296" t="s">
        <v>6</v>
      </c>
    </row>
    <row r="2112" spans="1:9" ht="15.75" hidden="1" x14ac:dyDescent="0.25">
      <c r="A2112" s="293">
        <v>42523</v>
      </c>
      <c r="B2112" s="294" t="s">
        <v>610</v>
      </c>
      <c r="C2112" s="294"/>
      <c r="D2112" s="294">
        <v>1200</v>
      </c>
      <c r="E2112" s="295"/>
      <c r="F2112" s="295" t="s">
        <v>6</v>
      </c>
      <c r="G2112" s="294" t="s">
        <v>1422</v>
      </c>
      <c r="H2112" s="294"/>
      <c r="I2112" s="294" t="s">
        <v>6</v>
      </c>
    </row>
    <row r="2113" spans="1:9" ht="15.75" hidden="1" x14ac:dyDescent="0.25">
      <c r="A2113" s="297">
        <v>42523</v>
      </c>
      <c r="B2113" s="296" t="s">
        <v>610</v>
      </c>
      <c r="C2113" s="296"/>
      <c r="D2113" s="296">
        <v>1200</v>
      </c>
      <c r="E2113" s="298"/>
      <c r="F2113" s="298" t="s">
        <v>6</v>
      </c>
      <c r="G2113" s="296" t="s">
        <v>1423</v>
      </c>
      <c r="H2113" s="296"/>
      <c r="I2113" s="296" t="s">
        <v>6</v>
      </c>
    </row>
    <row r="2114" spans="1:9" ht="15.75" hidden="1" x14ac:dyDescent="0.25">
      <c r="A2114" s="293">
        <v>42523</v>
      </c>
      <c r="B2114" s="294" t="s">
        <v>610</v>
      </c>
      <c r="C2114" s="294"/>
      <c r="D2114" s="294">
        <v>1500</v>
      </c>
      <c r="E2114" s="295"/>
      <c r="F2114" s="295" t="s">
        <v>6</v>
      </c>
      <c r="G2114" s="294" t="s">
        <v>1315</v>
      </c>
      <c r="H2114" s="294"/>
      <c r="I2114" s="294" t="s">
        <v>6</v>
      </c>
    </row>
    <row r="2115" spans="1:9" ht="15.75" hidden="1" x14ac:dyDescent="0.25">
      <c r="A2115" s="297">
        <v>42522</v>
      </c>
      <c r="B2115" s="296" t="s">
        <v>610</v>
      </c>
      <c r="C2115" s="296"/>
      <c r="D2115" s="296">
        <v>6000</v>
      </c>
      <c r="E2115" s="298"/>
      <c r="F2115" s="298" t="s">
        <v>6</v>
      </c>
      <c r="G2115" s="296" t="s">
        <v>1424</v>
      </c>
      <c r="H2115" s="296"/>
      <c r="I2115" s="296" t="s">
        <v>6</v>
      </c>
    </row>
    <row r="2116" spans="1:9" ht="15.75" hidden="1" x14ac:dyDescent="0.25">
      <c r="A2116" s="293">
        <v>42516</v>
      </c>
      <c r="B2116" s="294" t="s">
        <v>610</v>
      </c>
      <c r="C2116" s="294"/>
      <c r="D2116" s="294">
        <v>3500</v>
      </c>
      <c r="E2116" s="295"/>
      <c r="F2116" s="295" t="s">
        <v>6</v>
      </c>
      <c r="G2116" s="294" t="s">
        <v>1425</v>
      </c>
      <c r="H2116" s="294"/>
      <c r="I2116" s="294" t="s">
        <v>6</v>
      </c>
    </row>
    <row r="2117" spans="1:9" ht="15.75" hidden="1" x14ac:dyDescent="0.25">
      <c r="A2117" s="297">
        <v>42516</v>
      </c>
      <c r="B2117" s="296" t="s">
        <v>610</v>
      </c>
      <c r="C2117" s="296"/>
      <c r="D2117" s="296">
        <v>1500</v>
      </c>
      <c r="E2117" s="298"/>
      <c r="F2117" s="298" t="s">
        <v>6</v>
      </c>
      <c r="G2117" s="296" t="s">
        <v>1126</v>
      </c>
      <c r="H2117" s="296"/>
      <c r="I2117" s="296" t="s">
        <v>6</v>
      </c>
    </row>
    <row r="2118" spans="1:9" ht="15.75" hidden="1" x14ac:dyDescent="0.25">
      <c r="A2118" s="293">
        <v>42515</v>
      </c>
      <c r="B2118" s="294" t="s">
        <v>4023</v>
      </c>
      <c r="C2118" s="294"/>
      <c r="D2118" s="294">
        <v>20000</v>
      </c>
      <c r="E2118" s="295"/>
      <c r="F2118" s="295" t="s">
        <v>6</v>
      </c>
      <c r="G2118" s="294" t="s">
        <v>1125</v>
      </c>
      <c r="H2118" s="294"/>
      <c r="I2118" s="294" t="s">
        <v>6</v>
      </c>
    </row>
    <row r="2119" spans="1:9" ht="15.75" hidden="1" x14ac:dyDescent="0.25">
      <c r="A2119" s="297">
        <v>42515</v>
      </c>
      <c r="B2119" s="296" t="s">
        <v>610</v>
      </c>
      <c r="C2119" s="296"/>
      <c r="D2119" s="296">
        <v>5000</v>
      </c>
      <c r="E2119" s="298"/>
      <c r="F2119" s="298" t="s">
        <v>6</v>
      </c>
      <c r="G2119" s="296" t="s">
        <v>1125</v>
      </c>
      <c r="H2119" s="296"/>
      <c r="I2119" s="296" t="s">
        <v>6</v>
      </c>
    </row>
    <row r="2120" spans="1:9" ht="15.75" hidden="1" x14ac:dyDescent="0.25">
      <c r="A2120" s="293">
        <v>42514</v>
      </c>
      <c r="B2120" s="294" t="s">
        <v>610</v>
      </c>
      <c r="C2120" s="294"/>
      <c r="D2120" s="294">
        <v>1500</v>
      </c>
      <c r="E2120" s="295"/>
      <c r="F2120" s="295" t="s">
        <v>6</v>
      </c>
      <c r="G2120" s="294" t="s">
        <v>1124</v>
      </c>
      <c r="H2120" s="294"/>
      <c r="I2120" s="294" t="s">
        <v>6</v>
      </c>
    </row>
    <row r="2121" spans="1:9" ht="15.75" hidden="1" x14ac:dyDescent="0.25">
      <c r="A2121" s="297">
        <v>42513</v>
      </c>
      <c r="B2121" s="296" t="s">
        <v>601</v>
      </c>
      <c r="C2121" s="296"/>
      <c r="D2121" s="296">
        <v>3500</v>
      </c>
      <c r="E2121" s="298"/>
      <c r="F2121" s="298" t="s">
        <v>6</v>
      </c>
      <c r="G2121" s="296" t="s">
        <v>1121</v>
      </c>
      <c r="H2121" s="296"/>
      <c r="I2121" s="296" t="s">
        <v>6</v>
      </c>
    </row>
    <row r="2122" spans="1:9" ht="15.75" hidden="1" x14ac:dyDescent="0.25">
      <c r="A2122" s="293">
        <v>42513</v>
      </c>
      <c r="B2122" s="294" t="s">
        <v>601</v>
      </c>
      <c r="C2122" s="294"/>
      <c r="D2122" s="294">
        <v>3500</v>
      </c>
      <c r="E2122" s="295"/>
      <c r="F2122" s="295" t="s">
        <v>6</v>
      </c>
      <c r="G2122" s="294" t="s">
        <v>1122</v>
      </c>
      <c r="H2122" s="294"/>
      <c r="I2122" s="294" t="s">
        <v>6</v>
      </c>
    </row>
    <row r="2123" spans="1:9" ht="15.75" hidden="1" x14ac:dyDescent="0.25">
      <c r="A2123" s="297">
        <v>42513</v>
      </c>
      <c r="B2123" s="296" t="s">
        <v>610</v>
      </c>
      <c r="C2123" s="296"/>
      <c r="D2123" s="296">
        <v>1500</v>
      </c>
      <c r="E2123" s="298"/>
      <c r="F2123" s="298" t="s">
        <v>6</v>
      </c>
      <c r="G2123" s="296" t="s">
        <v>1123</v>
      </c>
      <c r="H2123" s="296"/>
      <c r="I2123" s="296" t="s">
        <v>6</v>
      </c>
    </row>
    <row r="2124" spans="1:9" ht="15.75" hidden="1" x14ac:dyDescent="0.25">
      <c r="A2124" s="293">
        <v>42509</v>
      </c>
      <c r="B2124" s="294" t="s">
        <v>601</v>
      </c>
      <c r="C2124" s="294"/>
      <c r="D2124" s="294">
        <v>3500</v>
      </c>
      <c r="E2124" s="295"/>
      <c r="F2124" s="295" t="s">
        <v>6</v>
      </c>
      <c r="G2124" s="294" t="s">
        <v>1120</v>
      </c>
      <c r="H2124" s="294"/>
      <c r="I2124" s="294" t="s">
        <v>6</v>
      </c>
    </row>
    <row r="2125" spans="1:9" ht="15.75" hidden="1" x14ac:dyDescent="0.25">
      <c r="A2125" s="297">
        <v>42507</v>
      </c>
      <c r="B2125" s="296" t="s">
        <v>601</v>
      </c>
      <c r="C2125" s="296"/>
      <c r="D2125" s="296">
        <v>3500</v>
      </c>
      <c r="E2125" s="298"/>
      <c r="F2125" s="298" t="s">
        <v>6</v>
      </c>
      <c r="G2125" s="296" t="s">
        <v>1118</v>
      </c>
      <c r="H2125" s="296"/>
      <c r="I2125" s="296" t="s">
        <v>6</v>
      </c>
    </row>
    <row r="2126" spans="1:9" ht="15.75" hidden="1" x14ac:dyDescent="0.25">
      <c r="A2126" s="293">
        <v>42507</v>
      </c>
      <c r="B2126" s="294" t="s">
        <v>610</v>
      </c>
      <c r="C2126" s="294"/>
      <c r="D2126" s="294">
        <v>1500</v>
      </c>
      <c r="E2126" s="295"/>
      <c r="F2126" s="295" t="s">
        <v>6</v>
      </c>
      <c r="G2126" s="294" t="s">
        <v>1119</v>
      </c>
      <c r="H2126" s="294"/>
      <c r="I2126" s="294" t="s">
        <v>6</v>
      </c>
    </row>
    <row r="2127" spans="1:9" ht="15.75" hidden="1" x14ac:dyDescent="0.25">
      <c r="A2127" s="297">
        <v>42502</v>
      </c>
      <c r="B2127" s="296" t="s">
        <v>601</v>
      </c>
      <c r="C2127" s="296"/>
      <c r="D2127" s="296">
        <v>3500</v>
      </c>
      <c r="E2127" s="298"/>
      <c r="F2127" s="298" t="s">
        <v>6</v>
      </c>
      <c r="G2127" s="296" t="s">
        <v>1116</v>
      </c>
      <c r="H2127" s="296"/>
      <c r="I2127" s="296" t="s">
        <v>6</v>
      </c>
    </row>
    <row r="2128" spans="1:9" ht="15.75" hidden="1" x14ac:dyDescent="0.25">
      <c r="A2128" s="293">
        <v>42502</v>
      </c>
      <c r="B2128" s="294" t="s">
        <v>4027</v>
      </c>
      <c r="C2128" s="294"/>
      <c r="D2128" s="294">
        <v>4200</v>
      </c>
      <c r="E2128" s="295"/>
      <c r="F2128" s="295" t="s">
        <v>6</v>
      </c>
      <c r="G2128" s="294" t="s">
        <v>1117</v>
      </c>
      <c r="H2128" s="294"/>
      <c r="I2128" s="294" t="s">
        <v>6</v>
      </c>
    </row>
    <row r="2129" spans="1:9" ht="15.75" hidden="1" x14ac:dyDescent="0.25">
      <c r="A2129" s="297">
        <v>42501</v>
      </c>
      <c r="B2129" s="296" t="s">
        <v>610</v>
      </c>
      <c r="C2129" s="296"/>
      <c r="D2129" s="296">
        <v>5000</v>
      </c>
      <c r="E2129" s="298"/>
      <c r="F2129" s="298" t="s">
        <v>6</v>
      </c>
      <c r="G2129" s="296" t="s">
        <v>1115</v>
      </c>
      <c r="H2129" s="296"/>
      <c r="I2129" s="296" t="s">
        <v>6</v>
      </c>
    </row>
    <row r="2130" spans="1:9" ht="15.75" hidden="1" x14ac:dyDescent="0.25">
      <c r="A2130" s="293">
        <v>42500</v>
      </c>
      <c r="B2130" s="294" t="s">
        <v>610</v>
      </c>
      <c r="C2130" s="294"/>
      <c r="D2130" s="294">
        <v>3500</v>
      </c>
      <c r="E2130" s="295"/>
      <c r="F2130" s="295" t="s">
        <v>6</v>
      </c>
      <c r="G2130" s="294" t="s">
        <v>1114</v>
      </c>
      <c r="H2130" s="294"/>
      <c r="I2130" s="294" t="s">
        <v>6</v>
      </c>
    </row>
    <row r="2131" spans="1:9" ht="15.75" hidden="1" x14ac:dyDescent="0.25">
      <c r="A2131" s="297">
        <v>42496</v>
      </c>
      <c r="B2131" s="296" t="s">
        <v>4027</v>
      </c>
      <c r="C2131" s="296"/>
      <c r="D2131" s="296">
        <v>4200</v>
      </c>
      <c r="E2131" s="298"/>
      <c r="F2131" s="298" t="s">
        <v>6</v>
      </c>
      <c r="G2131" s="296" t="s">
        <v>1113</v>
      </c>
      <c r="H2131" s="296"/>
      <c r="I2131" s="296" t="s">
        <v>6</v>
      </c>
    </row>
    <row r="2132" spans="1:9" ht="15.75" hidden="1" x14ac:dyDescent="0.25">
      <c r="A2132" s="293">
        <v>42488</v>
      </c>
      <c r="B2132" s="294" t="s">
        <v>601</v>
      </c>
      <c r="C2132" s="294"/>
      <c r="D2132" s="294">
        <v>3500</v>
      </c>
      <c r="E2132" s="295"/>
      <c r="F2132" s="295" t="s">
        <v>6</v>
      </c>
      <c r="G2132" s="294" t="s">
        <v>1112</v>
      </c>
      <c r="H2132" s="294"/>
      <c r="I2132" s="294" t="s">
        <v>6</v>
      </c>
    </row>
    <row r="2133" spans="1:9" ht="15.75" hidden="1" x14ac:dyDescent="0.25">
      <c r="A2133" s="297">
        <v>42487</v>
      </c>
      <c r="B2133" s="296" t="s">
        <v>601</v>
      </c>
      <c r="C2133" s="296"/>
      <c r="D2133" s="296">
        <v>3500</v>
      </c>
      <c r="E2133" s="298"/>
      <c r="F2133" s="298" t="s">
        <v>6</v>
      </c>
      <c r="G2133" s="296" t="s">
        <v>1109</v>
      </c>
      <c r="H2133" s="296"/>
      <c r="I2133" s="296" t="s">
        <v>6</v>
      </c>
    </row>
    <row r="2134" spans="1:9" ht="15.75" hidden="1" x14ac:dyDescent="0.25">
      <c r="A2134" s="293">
        <v>42487</v>
      </c>
      <c r="B2134" s="294" t="s">
        <v>601</v>
      </c>
      <c r="C2134" s="294"/>
      <c r="D2134" s="294">
        <v>3500</v>
      </c>
      <c r="E2134" s="295"/>
      <c r="F2134" s="295" t="s">
        <v>6</v>
      </c>
      <c r="G2134" s="294" t="s">
        <v>1110</v>
      </c>
      <c r="H2134" s="294"/>
      <c r="I2134" s="294" t="s">
        <v>6</v>
      </c>
    </row>
    <row r="2135" spans="1:9" ht="15.75" hidden="1" x14ac:dyDescent="0.25">
      <c r="A2135" s="297">
        <v>42487</v>
      </c>
      <c r="B2135" s="296" t="s">
        <v>601</v>
      </c>
      <c r="C2135" s="296"/>
      <c r="D2135" s="296">
        <v>3500</v>
      </c>
      <c r="E2135" s="298"/>
      <c r="F2135" s="298" t="s">
        <v>6</v>
      </c>
      <c r="G2135" s="296" t="s">
        <v>1111</v>
      </c>
      <c r="H2135" s="296"/>
      <c r="I2135" s="296" t="s">
        <v>6</v>
      </c>
    </row>
    <row r="2136" spans="1:9" ht="15.75" hidden="1" x14ac:dyDescent="0.25">
      <c r="A2136" s="293">
        <v>42486</v>
      </c>
      <c r="B2136" s="294" t="s">
        <v>610</v>
      </c>
      <c r="C2136" s="294"/>
      <c r="D2136" s="294">
        <v>1500</v>
      </c>
      <c r="E2136" s="295"/>
      <c r="F2136" s="295" t="s">
        <v>6</v>
      </c>
      <c r="G2136" s="294" t="s">
        <v>1107</v>
      </c>
      <c r="H2136" s="294"/>
      <c r="I2136" s="294" t="s">
        <v>6</v>
      </c>
    </row>
    <row r="2137" spans="1:9" ht="15.75" hidden="1" x14ac:dyDescent="0.25">
      <c r="A2137" s="297">
        <v>42485</v>
      </c>
      <c r="B2137" s="296" t="s">
        <v>610</v>
      </c>
      <c r="C2137" s="296"/>
      <c r="D2137" s="296">
        <v>1500</v>
      </c>
      <c r="E2137" s="298"/>
      <c r="F2137" s="298" t="s">
        <v>6</v>
      </c>
      <c r="G2137" s="296" t="s">
        <v>1106</v>
      </c>
      <c r="H2137" s="296"/>
      <c r="I2137" s="296" t="s">
        <v>6</v>
      </c>
    </row>
    <row r="2138" spans="1:9" ht="15.75" hidden="1" x14ac:dyDescent="0.25">
      <c r="A2138" s="69">
        <v>42503</v>
      </c>
      <c r="B2138" s="59" t="s">
        <v>4013</v>
      </c>
      <c r="C2138" s="59"/>
      <c r="D2138" s="59">
        <v>1000</v>
      </c>
      <c r="E2138" s="68"/>
      <c r="F2138" s="68" t="str">
        <f t="shared" ref="F2138:F2151" si="46">"Прео"</f>
        <v>Прео</v>
      </c>
      <c r="G2138" s="59" t="s">
        <v>1245</v>
      </c>
      <c r="H2138" s="210"/>
      <c r="I213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39" spans="1:9" ht="15.75" hidden="1" x14ac:dyDescent="0.25">
      <c r="A2139" s="69">
        <v>42502</v>
      </c>
      <c r="B2139" s="59" t="s">
        <v>4013</v>
      </c>
      <c r="C2139" s="59"/>
      <c r="D2139" s="59">
        <v>3550</v>
      </c>
      <c r="E2139" s="68"/>
      <c r="F2139" s="68" t="str">
        <f t="shared" si="46"/>
        <v>Прео</v>
      </c>
      <c r="G2139" s="59" t="s">
        <v>1248</v>
      </c>
      <c r="H2139" s="210"/>
      <c r="I213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40" spans="1:9" ht="15.75" hidden="1" x14ac:dyDescent="0.25">
      <c r="A2140" s="69">
        <v>42502</v>
      </c>
      <c r="B2140" s="59" t="s">
        <v>4013</v>
      </c>
      <c r="C2140" s="59"/>
      <c r="D2140" s="59">
        <v>4000</v>
      </c>
      <c r="E2140" s="68"/>
      <c r="F2140" s="68" t="str">
        <f t="shared" si="46"/>
        <v>Прео</v>
      </c>
      <c r="G2140" s="59" t="s">
        <v>1249</v>
      </c>
      <c r="H2140" s="210"/>
      <c r="I214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41" spans="1:9" ht="15.75" hidden="1" x14ac:dyDescent="0.25">
      <c r="A2141" s="69">
        <v>42502</v>
      </c>
      <c r="B2141" s="59" t="s">
        <v>4013</v>
      </c>
      <c r="C2141" s="59"/>
      <c r="D2141" s="59">
        <v>700</v>
      </c>
      <c r="E2141" s="68"/>
      <c r="F2141" s="68" t="str">
        <f t="shared" si="46"/>
        <v>Прео</v>
      </c>
      <c r="G2141" s="59" t="s">
        <v>1245</v>
      </c>
      <c r="H2141" s="210"/>
      <c r="I214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42" spans="1:9" ht="15.75" hidden="1" x14ac:dyDescent="0.25">
      <c r="A2142" s="69">
        <v>42489</v>
      </c>
      <c r="B2142" s="59" t="s">
        <v>4013</v>
      </c>
      <c r="C2142" s="59"/>
      <c r="D2142" s="59">
        <v>1500</v>
      </c>
      <c r="E2142" s="68"/>
      <c r="F2142" s="68" t="str">
        <f t="shared" si="46"/>
        <v>Прео</v>
      </c>
      <c r="G2142" s="59" t="s">
        <v>1246</v>
      </c>
      <c r="H2142" s="210"/>
      <c r="I214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43" spans="1:9" ht="15.75" hidden="1" x14ac:dyDescent="0.25">
      <c r="A2143" s="69">
        <v>42488</v>
      </c>
      <c r="B2143" s="59" t="s">
        <v>4013</v>
      </c>
      <c r="C2143" s="59"/>
      <c r="D2143" s="59">
        <v>4000</v>
      </c>
      <c r="E2143" s="68"/>
      <c r="F2143" s="68" t="str">
        <f t="shared" si="46"/>
        <v>Прео</v>
      </c>
      <c r="G2143" s="59" t="s">
        <v>1250</v>
      </c>
      <c r="H2143" s="210"/>
      <c r="I214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44" spans="1:9" ht="15.75" hidden="1" x14ac:dyDescent="0.25">
      <c r="A2144" s="69">
        <v>42487</v>
      </c>
      <c r="B2144" s="59" t="s">
        <v>4013</v>
      </c>
      <c r="C2144" s="59"/>
      <c r="D2144" s="59">
        <v>4000</v>
      </c>
      <c r="E2144" s="68"/>
      <c r="F2144" s="68" t="str">
        <f t="shared" si="46"/>
        <v>Прео</v>
      </c>
      <c r="G2144" s="59" t="s">
        <v>1251</v>
      </c>
      <c r="H2144" s="210"/>
      <c r="I214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45" spans="1:9" ht="15.75" hidden="1" x14ac:dyDescent="0.25">
      <c r="A2145" s="69">
        <v>42482</v>
      </c>
      <c r="B2145" s="59" t="s">
        <v>4013</v>
      </c>
      <c r="C2145" s="59"/>
      <c r="D2145" s="59">
        <v>3500</v>
      </c>
      <c r="E2145" s="68"/>
      <c r="F2145" s="68" t="str">
        <f t="shared" si="46"/>
        <v>Прео</v>
      </c>
      <c r="G2145" s="59" t="s">
        <v>1252</v>
      </c>
      <c r="H2145" s="214"/>
      <c r="I214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46" spans="1:9" ht="15.75" hidden="1" x14ac:dyDescent="0.25">
      <c r="A2146" s="69">
        <v>42477</v>
      </c>
      <c r="B2146" s="59" t="s">
        <v>4031</v>
      </c>
      <c r="C2146" s="59"/>
      <c r="D2146" s="59">
        <v>3500</v>
      </c>
      <c r="E2146" s="68"/>
      <c r="F2146" s="68" t="str">
        <f t="shared" si="46"/>
        <v>Прео</v>
      </c>
      <c r="G2146" s="59" t="s">
        <v>1253</v>
      </c>
      <c r="H2146" s="214"/>
      <c r="I214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47" spans="1:9" ht="15.75" hidden="1" x14ac:dyDescent="0.25">
      <c r="A2147" s="69">
        <v>42470</v>
      </c>
      <c r="B2147" s="59" t="s">
        <v>4026</v>
      </c>
      <c r="C2147" s="59"/>
      <c r="D2147" s="59">
        <v>3500</v>
      </c>
      <c r="E2147" s="68"/>
      <c r="F2147" s="68" t="str">
        <f t="shared" si="46"/>
        <v>Прео</v>
      </c>
      <c r="G2147" s="59" t="s">
        <v>1254</v>
      </c>
      <c r="H2147" s="210"/>
      <c r="I214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148" spans="1:9" ht="15.75" hidden="1" x14ac:dyDescent="0.25">
      <c r="A2148" s="69">
        <v>42468</v>
      </c>
      <c r="B2148" s="59" t="s">
        <v>4026</v>
      </c>
      <c r="C2148" s="59"/>
      <c r="D2148" s="59">
        <v>3500</v>
      </c>
      <c r="E2148" s="68"/>
      <c r="F2148" s="68" t="str">
        <f t="shared" si="46"/>
        <v>Прео</v>
      </c>
      <c r="G2148" s="59" t="s">
        <v>1255</v>
      </c>
      <c r="H2148" s="210"/>
      <c r="I214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149" spans="1:9" ht="15.75" hidden="1" x14ac:dyDescent="0.25">
      <c r="A2149" s="69">
        <v>42461</v>
      </c>
      <c r="B2149" s="59" t="s">
        <v>4013</v>
      </c>
      <c r="C2149" s="59"/>
      <c r="D2149" s="59">
        <v>3350</v>
      </c>
      <c r="E2149" s="68"/>
      <c r="F2149" s="68" t="str">
        <f t="shared" si="46"/>
        <v>Прео</v>
      </c>
      <c r="G2149" s="59" t="s">
        <v>1256</v>
      </c>
      <c r="H2149" s="210"/>
      <c r="I214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50" spans="1:9" ht="15.75" hidden="1" x14ac:dyDescent="0.25">
      <c r="A2150" s="69">
        <v>42449</v>
      </c>
      <c r="B2150" s="59" t="s">
        <v>4026</v>
      </c>
      <c r="C2150" s="59"/>
      <c r="D2150" s="59">
        <v>3500</v>
      </c>
      <c r="E2150" s="68"/>
      <c r="F2150" s="68" t="str">
        <f t="shared" si="46"/>
        <v>Прео</v>
      </c>
      <c r="G2150" s="59" t="s">
        <v>1318</v>
      </c>
      <c r="H2150" s="210"/>
      <c r="I215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Самокатная</v>
      </c>
    </row>
    <row r="2151" spans="1:9" ht="15.75" hidden="1" x14ac:dyDescent="0.25">
      <c r="A2151" s="69">
        <v>42445</v>
      </c>
      <c r="B2151" s="59" t="s">
        <v>4013</v>
      </c>
      <c r="C2151" s="59"/>
      <c r="D2151" s="59">
        <v>3500</v>
      </c>
      <c r="E2151" s="68"/>
      <c r="F2151" s="68" t="str">
        <f t="shared" si="46"/>
        <v>Прео</v>
      </c>
      <c r="G2151" s="59" t="s">
        <v>1319</v>
      </c>
      <c r="H2151" s="210"/>
      <c r="I215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Прео</v>
      </c>
    </row>
    <row r="2152" spans="1:9" ht="15.75" hidden="1" x14ac:dyDescent="0.25">
      <c r="A2152" s="69">
        <v>42689</v>
      </c>
      <c r="B2152" s="59" t="s">
        <v>4015</v>
      </c>
      <c r="C2152" s="59"/>
      <c r="D2152" s="59">
        <f>3500+500</f>
        <v>4000</v>
      </c>
      <c r="E2152" s="68"/>
      <c r="F2152" s="68" t="s">
        <v>1341</v>
      </c>
      <c r="G2152" s="59" t="s">
        <v>3062</v>
      </c>
      <c r="H2152" s="210"/>
      <c r="I215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53" spans="1:9" ht="15.75" hidden="1" x14ac:dyDescent="0.25">
      <c r="A2153" s="69">
        <v>42689</v>
      </c>
      <c r="B2153" s="59" t="s">
        <v>4015</v>
      </c>
      <c r="C2153" s="59"/>
      <c r="D2153" s="59">
        <f>3500+500</f>
        <v>4000</v>
      </c>
      <c r="E2153" s="68"/>
      <c r="F2153" s="68" t="s">
        <v>1341</v>
      </c>
      <c r="G2153" s="59" t="s">
        <v>3063</v>
      </c>
      <c r="H2153" s="210"/>
      <c r="I215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54" spans="1:9" ht="15.75" hidden="1" x14ac:dyDescent="0.25">
      <c r="A2154" s="69">
        <v>42689</v>
      </c>
      <c r="B2154" s="59" t="s">
        <v>4015</v>
      </c>
      <c r="C2154" s="59"/>
      <c r="D2154" s="59">
        <f>3500+500</f>
        <v>4000</v>
      </c>
      <c r="E2154" s="68"/>
      <c r="F2154" s="68" t="s">
        <v>1341</v>
      </c>
      <c r="G2154" s="59" t="s">
        <v>3064</v>
      </c>
      <c r="H2154" s="210"/>
      <c r="I215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55" spans="1:9" ht="15.75" hidden="1" x14ac:dyDescent="0.25">
      <c r="A2155" s="69">
        <v>42658</v>
      </c>
      <c r="B2155" s="59" t="s">
        <v>4015</v>
      </c>
      <c r="C2155" s="59"/>
      <c r="D2155" s="59">
        <v>1200</v>
      </c>
      <c r="E2155" s="68"/>
      <c r="F2155" s="68" t="s">
        <v>1341</v>
      </c>
      <c r="G2155" s="59" t="s">
        <v>2997</v>
      </c>
      <c r="H2155" s="210"/>
      <c r="I215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56" spans="1:9" ht="15.75" hidden="1" x14ac:dyDescent="0.25">
      <c r="A2156" s="69">
        <v>42658</v>
      </c>
      <c r="B2156" s="59" t="s">
        <v>4015</v>
      </c>
      <c r="C2156" s="59"/>
      <c r="D2156" s="59">
        <v>1200</v>
      </c>
      <c r="E2156" s="68"/>
      <c r="F2156" s="68" t="s">
        <v>1341</v>
      </c>
      <c r="G2156" s="59" t="s">
        <v>2998</v>
      </c>
      <c r="H2156" s="210"/>
      <c r="I215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57" spans="1:9" ht="15.75" hidden="1" x14ac:dyDescent="0.25">
      <c r="A2157" s="69">
        <v>42658</v>
      </c>
      <c r="B2157" s="59" t="s">
        <v>4015</v>
      </c>
      <c r="C2157" s="59"/>
      <c r="D2157" s="59">
        <v>1200</v>
      </c>
      <c r="E2157" s="68"/>
      <c r="F2157" s="68" t="s">
        <v>1341</v>
      </c>
      <c r="G2157" s="59" t="s">
        <v>3065</v>
      </c>
      <c r="H2157" s="210"/>
      <c r="I215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58" spans="1:9" ht="15.75" hidden="1" x14ac:dyDescent="0.25">
      <c r="A2158" s="69">
        <v>42658</v>
      </c>
      <c r="B2158" s="59" t="s">
        <v>4015</v>
      </c>
      <c r="C2158" s="59"/>
      <c r="D2158" s="59">
        <v>2000</v>
      </c>
      <c r="E2158" s="68"/>
      <c r="F2158" s="68" t="s">
        <v>1341</v>
      </c>
      <c r="G2158" s="59" t="s">
        <v>3066</v>
      </c>
      <c r="H2158" s="210"/>
      <c r="I215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59" spans="1:9" ht="15.75" hidden="1" x14ac:dyDescent="0.25">
      <c r="A2159" s="69">
        <v>42658</v>
      </c>
      <c r="B2159" s="59" t="s">
        <v>4015</v>
      </c>
      <c r="C2159" s="59"/>
      <c r="D2159" s="59">
        <v>2000</v>
      </c>
      <c r="E2159" s="68"/>
      <c r="F2159" s="68" t="s">
        <v>1341</v>
      </c>
      <c r="G2159" s="59" t="s">
        <v>3008</v>
      </c>
      <c r="H2159" s="210"/>
      <c r="I215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60" spans="1:9" ht="15.75" hidden="1" x14ac:dyDescent="0.25">
      <c r="A2160" s="69">
        <v>42658</v>
      </c>
      <c r="B2160" s="59" t="s">
        <v>4015</v>
      </c>
      <c r="C2160" s="59"/>
      <c r="D2160" s="59">
        <v>7000</v>
      </c>
      <c r="E2160" s="68"/>
      <c r="F2160" s="68" t="s">
        <v>1341</v>
      </c>
      <c r="G2160" s="59" t="s">
        <v>3067</v>
      </c>
      <c r="H2160" s="210"/>
      <c r="I216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61" spans="1:9" ht="15.75" hidden="1" x14ac:dyDescent="0.25">
      <c r="A2161" s="69">
        <v>42658</v>
      </c>
      <c r="B2161" s="59" t="s">
        <v>4015</v>
      </c>
      <c r="C2161" s="59"/>
      <c r="D2161" s="59">
        <v>3500</v>
      </c>
      <c r="E2161" s="68"/>
      <c r="F2161" s="68" t="s">
        <v>1341</v>
      </c>
      <c r="G2161" s="59" t="s">
        <v>3068</v>
      </c>
      <c r="H2161" s="210"/>
      <c r="I216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62" spans="1:9" ht="15.75" hidden="1" x14ac:dyDescent="0.25">
      <c r="A2162" s="69">
        <v>42658</v>
      </c>
      <c r="B2162" s="59" t="s">
        <v>4015</v>
      </c>
      <c r="C2162" s="59"/>
      <c r="D2162" s="59">
        <v>3500</v>
      </c>
      <c r="E2162" s="68"/>
      <c r="F2162" s="68" t="s">
        <v>1341</v>
      </c>
      <c r="G2162" s="59" t="s">
        <v>3069</v>
      </c>
      <c r="H2162" s="210"/>
      <c r="I216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63" spans="1:9" ht="15.75" hidden="1" x14ac:dyDescent="0.25">
      <c r="A2163" s="69">
        <v>42658</v>
      </c>
      <c r="B2163" s="59" t="s">
        <v>4015</v>
      </c>
      <c r="C2163" s="59"/>
      <c r="D2163" s="59">
        <v>12500</v>
      </c>
      <c r="E2163" s="68"/>
      <c r="F2163" s="68" t="s">
        <v>1341</v>
      </c>
      <c r="G2163" s="59" t="s">
        <v>3070</v>
      </c>
      <c r="H2163" s="210"/>
      <c r="I216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64" spans="1:9" ht="15.75" hidden="1" x14ac:dyDescent="0.25">
      <c r="A2164" s="69">
        <v>42658</v>
      </c>
      <c r="B2164" s="59" t="s">
        <v>4015</v>
      </c>
      <c r="C2164" s="59"/>
      <c r="D2164" s="59">
        <v>12500</v>
      </c>
      <c r="E2164" s="68"/>
      <c r="F2164" s="68" t="s">
        <v>1341</v>
      </c>
      <c r="G2164" s="59" t="s">
        <v>3070</v>
      </c>
      <c r="H2164" s="210"/>
      <c r="I216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65" spans="1:9" ht="15.75" hidden="1" x14ac:dyDescent="0.25">
      <c r="A2165" s="69">
        <v>42658</v>
      </c>
      <c r="B2165" s="59" t="s">
        <v>4015</v>
      </c>
      <c r="C2165" s="59"/>
      <c r="D2165" s="59">
        <v>3500</v>
      </c>
      <c r="E2165" s="68"/>
      <c r="F2165" s="68" t="s">
        <v>1341</v>
      </c>
      <c r="G2165" s="59" t="s">
        <v>3071</v>
      </c>
      <c r="H2165" s="210"/>
      <c r="I216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66" spans="1:9" ht="15.75" hidden="1" x14ac:dyDescent="0.25">
      <c r="A2166" s="69">
        <v>42658</v>
      </c>
      <c r="B2166" s="59" t="s">
        <v>4015</v>
      </c>
      <c r="C2166" s="59"/>
      <c r="D2166" s="59">
        <v>3500</v>
      </c>
      <c r="E2166" s="68"/>
      <c r="F2166" s="68" t="s">
        <v>1341</v>
      </c>
      <c r="G2166" s="59" t="s">
        <v>3072</v>
      </c>
      <c r="H2166" s="210"/>
      <c r="I216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67" spans="1:9" ht="15.75" hidden="1" x14ac:dyDescent="0.25">
      <c r="A2167" s="69">
        <v>42658</v>
      </c>
      <c r="B2167" s="59" t="s">
        <v>4015</v>
      </c>
      <c r="C2167" s="59"/>
      <c r="D2167" s="59">
        <v>3500</v>
      </c>
      <c r="E2167" s="68"/>
      <c r="F2167" s="68" t="s">
        <v>1341</v>
      </c>
      <c r="G2167" s="59" t="s">
        <v>3073</v>
      </c>
      <c r="H2167" s="210"/>
      <c r="I2167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68" spans="1:9" ht="15.75" hidden="1" x14ac:dyDescent="0.25">
      <c r="A2168" s="69">
        <v>42658</v>
      </c>
      <c r="B2168" s="59" t="s">
        <v>4015</v>
      </c>
      <c r="C2168" s="59"/>
      <c r="D2168" s="59">
        <v>3500</v>
      </c>
      <c r="E2168" s="68"/>
      <c r="F2168" s="68" t="s">
        <v>1341</v>
      </c>
      <c r="G2168" s="59" t="s">
        <v>3074</v>
      </c>
      <c r="H2168" s="210"/>
      <c r="I2168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69" spans="1:9" ht="15.75" hidden="1" x14ac:dyDescent="0.25">
      <c r="A2169" s="69">
        <v>42658</v>
      </c>
      <c r="B2169" s="59" t="s">
        <v>4015</v>
      </c>
      <c r="C2169" s="59"/>
      <c r="D2169" s="59">
        <v>3500</v>
      </c>
      <c r="E2169" s="68"/>
      <c r="F2169" s="68" t="s">
        <v>1341</v>
      </c>
      <c r="G2169" s="59" t="s">
        <v>3075</v>
      </c>
      <c r="H2169" s="210"/>
      <c r="I2169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70" spans="1:9" ht="15.75" hidden="1" x14ac:dyDescent="0.25">
      <c r="A2170" s="69">
        <v>42658</v>
      </c>
      <c r="B2170" s="59" t="s">
        <v>4015</v>
      </c>
      <c r="C2170" s="59"/>
      <c r="D2170" s="59">
        <v>3500</v>
      </c>
      <c r="E2170" s="68"/>
      <c r="F2170" s="68" t="s">
        <v>1341</v>
      </c>
      <c r="G2170" s="59" t="s">
        <v>3076</v>
      </c>
      <c r="H2170" s="210"/>
      <c r="I2170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71" spans="1:9" ht="15.75" hidden="1" x14ac:dyDescent="0.25">
      <c r="A2171" s="69">
        <v>42658</v>
      </c>
      <c r="B2171" s="59" t="s">
        <v>4015</v>
      </c>
      <c r="C2171" s="59"/>
      <c r="D2171" s="59">
        <v>3500</v>
      </c>
      <c r="E2171" s="68"/>
      <c r="F2171" s="68" t="s">
        <v>1341</v>
      </c>
      <c r="G2171" s="59" t="s">
        <v>3077</v>
      </c>
      <c r="H2171" s="210"/>
      <c r="I2171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72" spans="1:9" ht="15.75" hidden="1" x14ac:dyDescent="0.25">
      <c r="A2172" s="69">
        <v>42658</v>
      </c>
      <c r="B2172" s="59" t="s">
        <v>4015</v>
      </c>
      <c r="C2172" s="59"/>
      <c r="D2172" s="59">
        <v>3500</v>
      </c>
      <c r="E2172" s="68"/>
      <c r="F2172" s="68" t="s">
        <v>1341</v>
      </c>
      <c r="G2172" s="59" t="s">
        <v>3078</v>
      </c>
      <c r="H2172" s="210"/>
      <c r="I2172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73" spans="1:9" ht="15.75" hidden="1" x14ac:dyDescent="0.25">
      <c r="A2173" s="69">
        <v>42658</v>
      </c>
      <c r="B2173" s="59" t="s">
        <v>4015</v>
      </c>
      <c r="C2173" s="59"/>
      <c r="D2173" s="59">
        <v>3500</v>
      </c>
      <c r="E2173" s="68"/>
      <c r="F2173" s="68" t="s">
        <v>1341</v>
      </c>
      <c r="G2173" s="59" t="s">
        <v>3079</v>
      </c>
      <c r="H2173" s="210"/>
      <c r="I2173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74" spans="1:9" ht="15.75" hidden="1" x14ac:dyDescent="0.25">
      <c r="A2174" s="69">
        <v>42658</v>
      </c>
      <c r="B2174" s="59" t="s">
        <v>4015</v>
      </c>
      <c r="C2174" s="59"/>
      <c r="D2174" s="59">
        <v>1000</v>
      </c>
      <c r="E2174" s="68"/>
      <c r="F2174" s="68" t="s">
        <v>1341</v>
      </c>
      <c r="G2174" s="59" t="s">
        <v>3010</v>
      </c>
      <c r="H2174" s="210"/>
      <c r="I2174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75" spans="1:9" ht="15.75" hidden="1" x14ac:dyDescent="0.25">
      <c r="A2175" s="69">
        <v>42625</v>
      </c>
      <c r="B2175" s="59" t="s">
        <v>4015</v>
      </c>
      <c r="C2175" s="59"/>
      <c r="D2175" s="59">
        <v>12500</v>
      </c>
      <c r="E2175" s="68"/>
      <c r="F2175" s="68" t="s">
        <v>1341</v>
      </c>
      <c r="G2175" s="59" t="s">
        <v>3070</v>
      </c>
      <c r="H2175" s="210"/>
      <c r="I2175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76" spans="1:9" ht="15.75" hidden="1" x14ac:dyDescent="0.25">
      <c r="A2176" s="69">
        <v>42607</v>
      </c>
      <c r="B2176" s="59" t="s">
        <v>4031</v>
      </c>
      <c r="C2176" s="59"/>
      <c r="D2176" s="59">
        <v>6000</v>
      </c>
      <c r="E2176" s="68"/>
      <c r="F2176" s="68" t="s">
        <v>1341</v>
      </c>
      <c r="G2176" s="59" t="s">
        <v>3080</v>
      </c>
      <c r="H2176" s="210"/>
      <c r="I2176" s="59" t="str">
        <f>IF(IFERROR(FIND("Волгин Вячеслав Тихонович",Таблица2[[#This Row],[Сотрудник]]),0)=1,"Самокатная",
 IF(IFERROR(FIND("Верещагин Александр Алексеевич",Таблица2[[#This Row],[Сотрудник]]),0)=1,"Прео",
 IF(IFERROR(FIND("Подколзин Александр Михайлович",Таблица2[[#This Row],[Сотрудник]]),0)=1,"Самокатная",
 IF(IFERROR(FIND("Беляев Константин Валерьевич",Таблица2[[#This Row],[Сотрудник]]),0)=1,"Питер",
 IF(IFERROR(FIND("Корытова Евгения Викторовна",Таблица2[[#This Row],[Сотрудник]]),0)=1,"Питер",
 IF(IFERROR(FIND("Барков Михаил Александрович",Таблица2[[#This Row],[Сотрудник]]),0)=1,"Самокатная",
 IF(IFERROR(FIND("Манунин Александр Алексеевич",Таблица2[[#This Row],[Сотрудник]]),0)=1,"Манунин",
 IF(IFERROR(FIND("Ивасюк Тимур Александрович",Таблица2[[#This Row],[Сотрудник]]),0)=1,"Самокатная",
 IF(IFERROR(FIND("Свинарева Дарья Сергеевна",Таблица2[[#This Row],[Сотрудник]]),0)=1,"Самокатная",
 IF(IFERROR(FIND("Захарова Лариса Юрьевна",Таблица2[[#This Row],[Сотрудник]]),0)=1,"Самокатная",
 IF(IFERROR(FIND("Иванов Сергей Владимирович",Таблица2[[#This Row],[Сотрудник]]),0)=1,"Самокатная",
 IF(IFERROR(FIND("Гесс Ольга Сергеевна",Таблица2[[#This Row],[Сотрудник]]),0)=1,"Самокатная",
 IF(IFERROR(FIND("Петрова Вера Витальевна",Таблица2[[#This Row],[Сотрудник]]),0)=1,"Самокатная",
 IF(IFERROR(FIND("Ветрова Ася (Ксения) Николаевна",Таблица2[[#This Row],[Сотрудник]]),0)=1,"Самокатная",
 IF(IFERROR(FIND("Сафельева Софья Андреевна",Таблица2[[#This Row],[Сотрудник]]),0)=1,"Самокатная",
 IF(IFERROR(FIND("Салтыков Александр Павлович",Таблица2[[#This Row],[Сотрудник]]),0)=1,"Самокатная",
 IF(IFERROR(FIND("Руднев Александр Александрович",Таблица2[[#This Row],[Сотрудник]]),0)=1,"Манунин",
 Таблица2[[#This Row],[Счет]])))))))))))))))))</f>
        <v>Питер</v>
      </c>
    </row>
    <row r="2177" spans="1:9" ht="15.75" x14ac:dyDescent="0.25">
      <c r="A2177" s="69"/>
      <c r="B2177" s="59"/>
      <c r="C2177" s="59"/>
      <c r="D2177" s="59">
        <f>SUBTOTAL(109,Таблица2[Факт])</f>
        <v>140200</v>
      </c>
      <c r="E2177" s="59"/>
      <c r="F2177" s="59"/>
      <c r="G2177" s="59"/>
      <c r="H2177" s="59"/>
      <c r="I2177" s="59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Лист2!$E$2:$E$21</xm:f>
          </x14:formula1>
          <xm:sqref>B127:B208 B216:B217 B478 B444:B445 B58:B113 B42:B56 B272 B1087 B210:B214 B121:B125 B115:B119 B2:B40</xm:sqref>
        </x14:dataValidation>
        <x14:dataValidation type="list" allowBlank="1" showInputMessage="1" showErrorMessage="1" xr:uid="{00000000-0002-0000-0500-000001000000}">
          <x14:formula1>
            <xm:f>Лист2!$E$2:$E$50</xm:f>
          </x14:formula1>
          <xm:sqref>B41 B114 B215 B209 B126 B57 B120</xm:sqref>
        </x14:dataValidation>
        <x14:dataValidation type="list" allowBlank="1" showInputMessage="1" showErrorMessage="1" xr:uid="{00000000-0002-0000-0500-000002000000}">
          <x14:formula1>
            <xm:f>'https://d.docs.live.net/6cc0925576d0710e/Столярка/Бюджет/[Бюджет 28.05.2017. Корректен.xlsx]Лист2'!#REF!</xm:f>
          </x14:formula1>
          <xm:sqref>B507:B812 B479:B499 B1088:B1474 B446:B477 B845:B1086 B257:B271 B273:B443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"/>
  <dimension ref="A1:J483"/>
  <sheetViews>
    <sheetView tabSelected="1" topLeftCell="A453" zoomScaleNormal="100" workbookViewId="0">
      <selection activeCell="F467" sqref="F467"/>
    </sheetView>
  </sheetViews>
  <sheetFormatPr defaultRowHeight="15" x14ac:dyDescent="0.25"/>
  <cols>
    <col min="1" max="1" width="14.7109375" customWidth="1"/>
    <col min="2" max="2" width="35.85546875" style="32" customWidth="1"/>
    <col min="3" max="3" width="15.140625" customWidth="1"/>
    <col min="4" max="4" width="14.85546875" customWidth="1"/>
    <col min="5" max="5" width="19.7109375" customWidth="1"/>
    <col min="6" max="7" width="15.28515625" customWidth="1"/>
    <col min="8" max="8" width="30.85546875" bestFit="1" customWidth="1"/>
    <col min="9" max="9" width="33.28515625" customWidth="1"/>
    <col min="10" max="10" width="29.5703125" bestFit="1" customWidth="1"/>
  </cols>
  <sheetData>
    <row r="1" spans="1:10" s="42" customFormat="1" ht="17.25" x14ac:dyDescent="0.25">
      <c r="A1" s="43" t="s">
        <v>6195</v>
      </c>
      <c r="B1" s="44" t="s">
        <v>6196</v>
      </c>
      <c r="C1" s="45" t="s">
        <v>14</v>
      </c>
      <c r="D1" s="45" t="s">
        <v>6197</v>
      </c>
      <c r="E1" s="45" t="s">
        <v>119</v>
      </c>
      <c r="F1" s="45" t="s">
        <v>6198</v>
      </c>
      <c r="G1" s="45" t="s">
        <v>6201</v>
      </c>
      <c r="H1" s="45" t="s">
        <v>6199</v>
      </c>
      <c r="I1" s="45" t="s">
        <v>1196</v>
      </c>
      <c r="J1" s="46" t="s">
        <v>6200</v>
      </c>
    </row>
    <row r="2" spans="1:10" x14ac:dyDescent="0.25">
      <c r="A2" s="47">
        <v>43032</v>
      </c>
      <c r="B2" s="48" t="s">
        <v>3079</v>
      </c>
      <c r="C2" s="48"/>
      <c r="D2" s="48">
        <v>4000</v>
      </c>
      <c r="E2" s="49" t="e">
        <f>MONTH([2]!Таблица3[[#This Row],[Дата]])</f>
        <v>#REF!</v>
      </c>
      <c r="F2" s="50" t="s">
        <v>1341</v>
      </c>
      <c r="G2" s="50"/>
      <c r="H2" s="48" t="s">
        <v>56</v>
      </c>
      <c r="I2" s="48" t="s">
        <v>6157</v>
      </c>
      <c r="J2" s="51" t="str">
        <f>Таблица3[[#This Row],[Account]]</f>
        <v>Питер</v>
      </c>
    </row>
    <row r="3" spans="1:10" x14ac:dyDescent="0.25">
      <c r="A3" s="47">
        <v>43028</v>
      </c>
      <c r="B3" s="48" t="s">
        <v>5806</v>
      </c>
      <c r="C3" s="48"/>
      <c r="D3" s="48">
        <v>4000</v>
      </c>
      <c r="E3" s="49" t="e">
        <f>MONTH([2]!Таблица3[[#This Row],[Дата]])</f>
        <v>#REF!</v>
      </c>
      <c r="F3" s="50" t="s">
        <v>1341</v>
      </c>
      <c r="G3" s="50"/>
      <c r="H3" s="48" t="s">
        <v>56</v>
      </c>
      <c r="I3" s="48" t="s">
        <v>6158</v>
      </c>
      <c r="J3" s="51" t="str">
        <f>Таблица3[[#This Row],[Account]]</f>
        <v>Питер</v>
      </c>
    </row>
    <row r="4" spans="1:10" x14ac:dyDescent="0.25">
      <c r="A4" s="47">
        <v>43027</v>
      </c>
      <c r="B4" s="48" t="s">
        <v>5795</v>
      </c>
      <c r="C4" s="48"/>
      <c r="D4" s="48">
        <v>4000</v>
      </c>
      <c r="E4" s="49">
        <f>MONTH(Таблица3[[#This Row],[Date]])</f>
        <v>10</v>
      </c>
      <c r="F4" s="50" t="s">
        <v>1341</v>
      </c>
      <c r="G4" s="50"/>
      <c r="H4" s="48" t="s">
        <v>56</v>
      </c>
      <c r="I4" s="48" t="s">
        <v>4565</v>
      </c>
      <c r="J4" s="51" t="str">
        <f>Таблица3[[#This Row],[Account]]</f>
        <v>Питер</v>
      </c>
    </row>
    <row r="5" spans="1:10" x14ac:dyDescent="0.25">
      <c r="A5" s="47">
        <v>43041</v>
      </c>
      <c r="B5" s="48" t="s">
        <v>4573</v>
      </c>
      <c r="C5" s="48"/>
      <c r="D5" s="48">
        <v>4500</v>
      </c>
      <c r="E5" s="49">
        <f>MONTH(Таблица3[[#This Row],[Date]])</f>
        <v>11</v>
      </c>
      <c r="F5" s="50" t="str">
        <f>"Прео"</f>
        <v>Прео</v>
      </c>
      <c r="G5" s="50"/>
      <c r="H5" s="48" t="s">
        <v>4527</v>
      </c>
      <c r="I5" s="48"/>
      <c r="J5" s="51" t="str">
        <f>Таблица3[[#This Row],[Account]]</f>
        <v>Прео</v>
      </c>
    </row>
    <row r="6" spans="1:10" x14ac:dyDescent="0.25">
      <c r="A6" s="47">
        <v>43026</v>
      </c>
      <c r="B6" s="48" t="s">
        <v>3509</v>
      </c>
      <c r="C6" s="48"/>
      <c r="D6" s="48">
        <v>4000</v>
      </c>
      <c r="E6" s="49">
        <f>MONTH(Таблица3[[#This Row],[Date]])</f>
        <v>10</v>
      </c>
      <c r="F6" s="50" t="s">
        <v>1341</v>
      </c>
      <c r="G6" s="50"/>
      <c r="H6" s="48" t="s">
        <v>56</v>
      </c>
      <c r="I6" s="48" t="s">
        <v>5504</v>
      </c>
      <c r="J6" s="51" t="str">
        <f>Таблица3[[#This Row],[Account]]</f>
        <v>Питер</v>
      </c>
    </row>
    <row r="7" spans="1:10" x14ac:dyDescent="0.25">
      <c r="A7" s="47">
        <v>43026</v>
      </c>
      <c r="B7" s="48" t="s">
        <v>5485</v>
      </c>
      <c r="C7" s="48"/>
      <c r="D7" s="48">
        <v>4000</v>
      </c>
      <c r="E7" s="49">
        <f>MONTH(Таблица3[[#This Row],[Date]])</f>
        <v>10</v>
      </c>
      <c r="F7" s="50" t="s">
        <v>1341</v>
      </c>
      <c r="G7" s="50"/>
      <c r="H7" s="48" t="s">
        <v>56</v>
      </c>
      <c r="I7" s="48" t="s">
        <v>5504</v>
      </c>
      <c r="J7" s="51" t="str">
        <f>Таблица3[[#This Row],[Account]]</f>
        <v>Питер</v>
      </c>
    </row>
    <row r="8" spans="1:10" s="34" customFormat="1" x14ac:dyDescent="0.25">
      <c r="A8" s="47">
        <v>43020</v>
      </c>
      <c r="B8" s="48" t="s">
        <v>3404</v>
      </c>
      <c r="C8" s="48"/>
      <c r="D8" s="48">
        <v>4000</v>
      </c>
      <c r="E8" s="49">
        <f>MONTH(Таблица3[[#This Row],[Date]])</f>
        <v>10</v>
      </c>
      <c r="F8" s="50" t="s">
        <v>1341</v>
      </c>
      <c r="G8" s="50"/>
      <c r="H8" s="48" t="s">
        <v>56</v>
      </c>
      <c r="I8" s="48" t="s">
        <v>5796</v>
      </c>
      <c r="J8" s="51" t="str">
        <f>Таблица3[[#This Row],[Account]]</f>
        <v>Питер</v>
      </c>
    </row>
    <row r="9" spans="1:10" x14ac:dyDescent="0.25">
      <c r="A9" s="47">
        <v>43019</v>
      </c>
      <c r="B9" s="48" t="s">
        <v>4820</v>
      </c>
      <c r="C9" s="48"/>
      <c r="D9" s="48">
        <v>6500</v>
      </c>
      <c r="E9" s="49">
        <f>MONTH(Таблица3[[#This Row],[Date]])</f>
        <v>10</v>
      </c>
      <c r="F9" s="50" t="s">
        <v>1341</v>
      </c>
      <c r="G9" s="50"/>
      <c r="H9" s="48" t="s">
        <v>56</v>
      </c>
      <c r="I9" s="48" t="s">
        <v>5797</v>
      </c>
      <c r="J9" s="51" t="str">
        <f>Таблица3[[#This Row],[Account]]</f>
        <v>Питер</v>
      </c>
    </row>
    <row r="10" spans="1:10" x14ac:dyDescent="0.25">
      <c r="A10" s="47">
        <v>43048</v>
      </c>
      <c r="B10" s="48" t="s">
        <v>3688</v>
      </c>
      <c r="C10" s="48"/>
      <c r="D10" s="48">
        <v>7000</v>
      </c>
      <c r="E10" s="49" t="e">
        <f>MONTH([3]!Таблица3[[#This Row],[Дата]])</f>
        <v>#REF!</v>
      </c>
      <c r="F10" s="50" t="str">
        <f>"Самокатная"</f>
        <v>Самокатная</v>
      </c>
      <c r="G10" s="50"/>
      <c r="H10" s="48" t="s">
        <v>6059</v>
      </c>
      <c r="I10" s="48"/>
      <c r="J10" s="51" t="str">
        <f>Таблица3[[#This Row],[Account]]</f>
        <v>Самокатная</v>
      </c>
    </row>
    <row r="11" spans="1:10" x14ac:dyDescent="0.25">
      <c r="A11" s="47">
        <v>43040</v>
      </c>
      <c r="B11" s="48" t="s">
        <v>6060</v>
      </c>
      <c r="C11" s="48"/>
      <c r="D11" s="48">
        <v>1500</v>
      </c>
      <c r="E11" s="49" t="e">
        <f>MONTH([3]!Таблица3[[#This Row],[Дата]])</f>
        <v>#REF!</v>
      </c>
      <c r="F11" s="50" t="str">
        <f>"Самокатная"</f>
        <v>Самокатная</v>
      </c>
      <c r="G11" s="50"/>
      <c r="H11" s="48" t="s">
        <v>6061</v>
      </c>
      <c r="I11" s="48"/>
      <c r="J11" s="51" t="str">
        <f>Таблица3[[#This Row],[Account]]</f>
        <v>Самокатная</v>
      </c>
    </row>
    <row r="12" spans="1:10" x14ac:dyDescent="0.25">
      <c r="A12" s="47">
        <v>43039</v>
      </c>
      <c r="B12" s="48" t="s">
        <v>5106</v>
      </c>
      <c r="C12" s="48"/>
      <c r="D12" s="48">
        <v>4500</v>
      </c>
      <c r="E12" s="49" t="e">
        <f>MONTH([3]!Таблица3[[#This Row],[Дата]])</f>
        <v>#REF!</v>
      </c>
      <c r="F12" s="50" t="str">
        <f>"Самокатная"</f>
        <v>Самокатная</v>
      </c>
      <c r="G12" s="50"/>
      <c r="H12" s="48" t="s">
        <v>6062</v>
      </c>
      <c r="I12" s="48"/>
      <c r="J12" s="51" t="str">
        <f>Таблица3[[#This Row],[Account]]</f>
        <v>Самокатная</v>
      </c>
    </row>
    <row r="13" spans="1:10" x14ac:dyDescent="0.25">
      <c r="A13" s="47">
        <v>43019</v>
      </c>
      <c r="B13" s="48" t="s">
        <v>5674</v>
      </c>
      <c r="C13" s="48"/>
      <c r="D13" s="48">
        <v>4000</v>
      </c>
      <c r="E13" s="49">
        <f>MONTH(Таблица3[[#This Row],[Date]])</f>
        <v>10</v>
      </c>
      <c r="F13" s="50" t="s">
        <v>1341</v>
      </c>
      <c r="G13" s="50"/>
      <c r="H13" s="48" t="s">
        <v>56</v>
      </c>
      <c r="I13" s="48" t="s">
        <v>5798</v>
      </c>
      <c r="J13" s="51" t="str">
        <f>Таблица3[[#This Row],[Account]]</f>
        <v>Питер</v>
      </c>
    </row>
    <row r="14" spans="1:10" x14ac:dyDescent="0.25">
      <c r="A14" s="47">
        <v>43019</v>
      </c>
      <c r="B14" s="48" t="s">
        <v>5799</v>
      </c>
      <c r="C14" s="48"/>
      <c r="D14" s="48">
        <v>1200</v>
      </c>
      <c r="E14" s="49">
        <f>MONTH(Таблица3[[#This Row],[Date]])</f>
        <v>10</v>
      </c>
      <c r="F14" s="50" t="s">
        <v>1341</v>
      </c>
      <c r="G14" s="50"/>
      <c r="H14" s="48" t="s">
        <v>56</v>
      </c>
      <c r="I14" s="48" t="s">
        <v>1094</v>
      </c>
      <c r="J14" s="51" t="str">
        <f>Таблица3[[#This Row],[Account]]</f>
        <v>Питер</v>
      </c>
    </row>
    <row r="15" spans="1:10" x14ac:dyDescent="0.25">
      <c r="A15" s="47">
        <v>43008</v>
      </c>
      <c r="B15" s="48" t="s">
        <v>4281</v>
      </c>
      <c r="C15" s="48"/>
      <c r="D15" s="48">
        <v>4000</v>
      </c>
      <c r="E15" s="49">
        <f>MONTH(Таблица3[[#This Row],[Date]])</f>
        <v>9</v>
      </c>
      <c r="F15" s="50" t="s">
        <v>1341</v>
      </c>
      <c r="G15" s="50"/>
      <c r="H15" s="48" t="s">
        <v>56</v>
      </c>
      <c r="I15" s="48" t="s">
        <v>5800</v>
      </c>
      <c r="J15" s="51" t="str">
        <f>Таблица3[[#This Row],[Account]]</f>
        <v>Питер</v>
      </c>
    </row>
    <row r="16" spans="1:10" x14ac:dyDescent="0.25">
      <c r="A16" s="47">
        <v>43038</v>
      </c>
      <c r="B16" s="48" t="s">
        <v>6063</v>
      </c>
      <c r="C16" s="48"/>
      <c r="D16" s="48">
        <v>4500</v>
      </c>
      <c r="E16" s="49" t="e">
        <f>MONTH([3]!Таблица3[[#This Row],[Дата]])</f>
        <v>#REF!</v>
      </c>
      <c r="F16" s="50" t="str">
        <f>"Самокатная"</f>
        <v>Самокатная</v>
      </c>
      <c r="G16" s="50"/>
      <c r="H16" s="48" t="s">
        <v>6064</v>
      </c>
      <c r="I16" s="48"/>
      <c r="J16" s="51" t="str">
        <f>Таблица3[[#This Row],[Account]]</f>
        <v>Самокатная</v>
      </c>
    </row>
    <row r="17" spans="1:10" x14ac:dyDescent="0.25">
      <c r="A17" s="47">
        <v>43040</v>
      </c>
      <c r="B17" s="48" t="s">
        <v>4905</v>
      </c>
      <c r="C17" s="48"/>
      <c r="D17" s="48">
        <v>7000</v>
      </c>
      <c r="E17" s="49">
        <f>MONTH(Таблица3[[#This Row],[Date]])</f>
        <v>11</v>
      </c>
      <c r="F17" s="50" t="str">
        <f>"Прео"</f>
        <v>Прео</v>
      </c>
      <c r="G17" s="50"/>
      <c r="H17" s="48" t="s">
        <v>4527</v>
      </c>
      <c r="I17" s="48"/>
      <c r="J17" s="51" t="str">
        <f>Таблица3[[#This Row],[Account]]</f>
        <v>Прео</v>
      </c>
    </row>
    <row r="18" spans="1:10" x14ac:dyDescent="0.25">
      <c r="A18" s="47">
        <v>43007</v>
      </c>
      <c r="B18" s="48" t="s">
        <v>5492</v>
      </c>
      <c r="C18" s="48"/>
      <c r="D18" s="48">
        <v>1000</v>
      </c>
      <c r="E18" s="49">
        <f>MONTH(Таблица3[[#This Row],[Date]])</f>
        <v>9</v>
      </c>
      <c r="F18" s="50" t="s">
        <v>1341</v>
      </c>
      <c r="G18" s="50"/>
      <c r="H18" s="48" t="s">
        <v>56</v>
      </c>
      <c r="I18" s="48" t="s">
        <v>1094</v>
      </c>
      <c r="J18" s="51" t="str">
        <f>Таблица3[[#This Row],[Account]]</f>
        <v>Питер</v>
      </c>
    </row>
    <row r="19" spans="1:10" x14ac:dyDescent="0.25">
      <c r="A19" s="47">
        <v>43020</v>
      </c>
      <c r="B19" s="48" t="s">
        <v>5303</v>
      </c>
      <c r="C19" s="48"/>
      <c r="D19" s="48">
        <v>4500</v>
      </c>
      <c r="E19" s="49">
        <f>MONTH(Таблица3[[#This Row],[Date]])</f>
        <v>10</v>
      </c>
      <c r="F19" s="50" t="str">
        <f>"Прео"</f>
        <v>Прео</v>
      </c>
      <c r="G19" s="50"/>
      <c r="H19" s="48" t="s">
        <v>4527</v>
      </c>
      <c r="I19" s="48"/>
      <c r="J19" s="51" t="str">
        <f>Таблица3[[#This Row],[Account]]</f>
        <v>Прео</v>
      </c>
    </row>
    <row r="20" spans="1:10" x14ac:dyDescent="0.25">
      <c r="A20" s="47">
        <v>43028</v>
      </c>
      <c r="B20" s="48" t="s">
        <v>6065</v>
      </c>
      <c r="C20" s="48"/>
      <c r="D20" s="48">
        <v>1200</v>
      </c>
      <c r="E20" s="49" t="e">
        <f>MONTH([3]!Таблица3[[#This Row],[Дата]])</f>
        <v>#REF!</v>
      </c>
      <c r="F20" s="50" t="str">
        <f>"Самокатная"</f>
        <v>Самокатная</v>
      </c>
      <c r="G20" s="50"/>
      <c r="H20" s="48" t="s">
        <v>4713</v>
      </c>
      <c r="I20" s="48"/>
      <c r="J20" s="51" t="str">
        <f>Таблица3[[#This Row],[Account]]</f>
        <v>Самокатная</v>
      </c>
    </row>
    <row r="21" spans="1:10" x14ac:dyDescent="0.25">
      <c r="A21" s="47">
        <v>43006</v>
      </c>
      <c r="B21" s="48" t="s">
        <v>5336</v>
      </c>
      <c r="C21" s="48"/>
      <c r="D21" s="48">
        <v>-4000</v>
      </c>
      <c r="E21" s="49">
        <f>MONTH(Таблица3[[#This Row],[Date]])</f>
        <v>9</v>
      </c>
      <c r="F21" s="50" t="s">
        <v>1341</v>
      </c>
      <c r="G21" s="50"/>
      <c r="H21" s="48" t="s">
        <v>56</v>
      </c>
      <c r="I21" s="48" t="s">
        <v>2712</v>
      </c>
      <c r="J21" s="51" t="str">
        <f>Таблица3[[#This Row],[Account]]</f>
        <v>Питер</v>
      </c>
    </row>
    <row r="22" spans="1:10" x14ac:dyDescent="0.25">
      <c r="A22" s="47">
        <v>43026</v>
      </c>
      <c r="B22" s="48" t="s">
        <v>4245</v>
      </c>
      <c r="C22" s="48"/>
      <c r="D22" s="48">
        <v>4500</v>
      </c>
      <c r="E22" s="49" t="e">
        <f>MONTH([3]!Таблица3[[#This Row],[Дата]])</f>
        <v>#REF!</v>
      </c>
      <c r="F22" s="50" t="str">
        <f>"Самокатная"</f>
        <v>Самокатная</v>
      </c>
      <c r="G22" s="50"/>
      <c r="H22" s="48" t="s">
        <v>6066</v>
      </c>
      <c r="I22" s="48"/>
      <c r="J22" s="51" t="str">
        <f>Таблица3[[#This Row],[Account]]</f>
        <v>Самокатная</v>
      </c>
    </row>
    <row r="23" spans="1:10" x14ac:dyDescent="0.25">
      <c r="A23" s="47">
        <v>43025</v>
      </c>
      <c r="B23" s="48" t="s">
        <v>6067</v>
      </c>
      <c r="C23" s="48"/>
      <c r="D23" s="48">
        <v>4500</v>
      </c>
      <c r="E23" s="49" t="e">
        <f>MONTH([3]!Таблица3[[#This Row],[Дата]])</f>
        <v>#REF!</v>
      </c>
      <c r="F23" s="50" t="str">
        <f>"Самокатная"</f>
        <v>Самокатная</v>
      </c>
      <c r="G23" s="50"/>
      <c r="H23" s="48" t="s">
        <v>6068</v>
      </c>
      <c r="I23" s="48"/>
      <c r="J23" s="51" t="str">
        <f>Таблица3[[#This Row],[Account]]</f>
        <v>Самокатная</v>
      </c>
    </row>
    <row r="24" spans="1:10" x14ac:dyDescent="0.25">
      <c r="A24" s="47">
        <v>43005</v>
      </c>
      <c r="B24" s="48" t="s">
        <v>5801</v>
      </c>
      <c r="C24" s="48"/>
      <c r="D24" s="48">
        <v>1200</v>
      </c>
      <c r="E24" s="49">
        <f>MONTH(Таблица3[[#This Row],[Date]])</f>
        <v>9</v>
      </c>
      <c r="F24" s="50" t="s">
        <v>1341</v>
      </c>
      <c r="G24" s="50"/>
      <c r="H24" s="48" t="s">
        <v>56</v>
      </c>
      <c r="I24" s="48" t="s">
        <v>1094</v>
      </c>
      <c r="J24" s="51" t="str">
        <f>Таблица3[[#This Row],[Account]]</f>
        <v>Питер</v>
      </c>
    </row>
    <row r="25" spans="1:10" x14ac:dyDescent="0.25">
      <c r="A25" s="47">
        <v>43018</v>
      </c>
      <c r="B25" s="48" t="s">
        <v>2747</v>
      </c>
      <c r="C25" s="48"/>
      <c r="D25" s="48">
        <v>4500</v>
      </c>
      <c r="E25" s="49">
        <f>MONTH(Таблица3[[#This Row],[Date]])</f>
        <v>10</v>
      </c>
      <c r="F25" s="50" t="str">
        <f>"Самокатная"</f>
        <v>Самокатная</v>
      </c>
      <c r="G25" s="50"/>
      <c r="H25" s="48" t="s">
        <v>5902</v>
      </c>
      <c r="I25" s="48"/>
      <c r="J25" s="51" t="str">
        <f>Таблица3[[#This Row],[Account]]</f>
        <v>Самокатная</v>
      </c>
    </row>
    <row r="26" spans="1:10" x14ac:dyDescent="0.25">
      <c r="A26" s="47">
        <v>43010</v>
      </c>
      <c r="B26" s="48" t="s">
        <v>4297</v>
      </c>
      <c r="C26" s="48"/>
      <c r="D26" s="48">
        <v>4500</v>
      </c>
      <c r="E26" s="49">
        <f>MONTH(Таблица3[[#This Row],[Date]])</f>
        <v>10</v>
      </c>
      <c r="F26" s="50" t="str">
        <f>"Самокатная"</f>
        <v>Самокатная</v>
      </c>
      <c r="G26" s="50"/>
      <c r="H26" s="48" t="s">
        <v>5903</v>
      </c>
      <c r="I26" s="48"/>
      <c r="J26" s="51" t="str">
        <f>Таблица3[[#This Row],[Account]]</f>
        <v>Самокатная</v>
      </c>
    </row>
    <row r="27" spans="1:10" x14ac:dyDescent="0.25">
      <c r="A27" s="47">
        <v>43010</v>
      </c>
      <c r="B27" s="48" t="s">
        <v>5904</v>
      </c>
      <c r="C27" s="48"/>
      <c r="D27" s="48">
        <v>4500</v>
      </c>
      <c r="E27" s="49">
        <f>MONTH(Таблица3[[#This Row],[Date]])</f>
        <v>10</v>
      </c>
      <c r="F27" s="50" t="str">
        <f>"Самокатная"</f>
        <v>Самокатная</v>
      </c>
      <c r="G27" s="50"/>
      <c r="H27" s="48" t="s">
        <v>5905</v>
      </c>
      <c r="I27" s="48"/>
      <c r="J27" s="51" t="str">
        <f>Таблица3[[#This Row],[Account]]</f>
        <v>Самокатная</v>
      </c>
    </row>
    <row r="28" spans="1:10" x14ac:dyDescent="0.25">
      <c r="A28" s="47">
        <v>43005</v>
      </c>
      <c r="B28" s="48" t="s">
        <v>4573</v>
      </c>
      <c r="C28" s="48"/>
      <c r="D28" s="48">
        <v>4500</v>
      </c>
      <c r="E28" s="49">
        <f>MONTH(Таблица3[[#This Row],[Date]])</f>
        <v>9</v>
      </c>
      <c r="F28" s="50" t="str">
        <f>"Прео"</f>
        <v>Прео</v>
      </c>
      <c r="G28" s="50"/>
      <c r="H28" s="48" t="s">
        <v>4527</v>
      </c>
      <c r="I28" s="48"/>
      <c r="J28" s="51" t="str">
        <f>Таблица3[[#This Row],[Account]]</f>
        <v>Прео</v>
      </c>
    </row>
    <row r="29" spans="1:10" x14ac:dyDescent="0.25">
      <c r="A29" s="47">
        <v>43006</v>
      </c>
      <c r="B29" s="48" t="s">
        <v>4297</v>
      </c>
      <c r="C29" s="48"/>
      <c r="D29" s="48">
        <v>2500</v>
      </c>
      <c r="E29" s="49">
        <f>MONTH(Таблица3[[#This Row],[Date]])</f>
        <v>9</v>
      </c>
      <c r="F29" s="50" t="str">
        <f>"Самокатная"</f>
        <v>Самокатная</v>
      </c>
      <c r="G29" s="50"/>
      <c r="H29" s="48" t="s">
        <v>5906</v>
      </c>
      <c r="I29" s="48"/>
      <c r="J29" s="51" t="str">
        <f>Таблица3[[#This Row],[Account]]</f>
        <v>Самокатная</v>
      </c>
    </row>
    <row r="30" spans="1:10" x14ac:dyDescent="0.25">
      <c r="A30" s="254">
        <v>42998</v>
      </c>
      <c r="B30" s="255" t="s">
        <v>5336</v>
      </c>
      <c r="C30" s="255"/>
      <c r="D30" s="255">
        <v>4000</v>
      </c>
      <c r="E30" s="49">
        <f>MONTH(Таблица3[[#This Row],[Date]])</f>
        <v>9</v>
      </c>
      <c r="F30" s="256" t="s">
        <v>1341</v>
      </c>
      <c r="G30" s="256"/>
      <c r="H30" s="255" t="s">
        <v>56</v>
      </c>
      <c r="I30" s="255" t="s">
        <v>5667</v>
      </c>
      <c r="J30" s="257" t="str">
        <f>Таблица3[[#This Row],[Account]]</f>
        <v>Питер</v>
      </c>
    </row>
    <row r="31" spans="1:10" x14ac:dyDescent="0.25">
      <c r="A31" s="47">
        <v>42999</v>
      </c>
      <c r="B31" s="48" t="s">
        <v>5886</v>
      </c>
      <c r="C31" s="48"/>
      <c r="D31" s="48">
        <v>1500</v>
      </c>
      <c r="E31" s="49">
        <f>MONTH(Таблица3[[#This Row],[Date]])</f>
        <v>9</v>
      </c>
      <c r="F31" s="50" t="str">
        <f>"Самокатная"</f>
        <v>Самокатная</v>
      </c>
      <c r="G31" s="50"/>
      <c r="H31" s="48" t="s">
        <v>2049</v>
      </c>
      <c r="I31" s="48"/>
      <c r="J31" s="51" t="str">
        <f>Таблица3[[#This Row],[Account]]</f>
        <v>Самокатная</v>
      </c>
    </row>
    <row r="32" spans="1:10" x14ac:dyDescent="0.25">
      <c r="A32" s="254">
        <v>42994</v>
      </c>
      <c r="B32" s="255" t="s">
        <v>3079</v>
      </c>
      <c r="C32" s="255"/>
      <c r="D32" s="255">
        <v>4000</v>
      </c>
      <c r="E32" s="49">
        <f>MONTH(Таблица3[[#This Row],[Date]])</f>
        <v>9</v>
      </c>
      <c r="F32" s="256" t="s">
        <v>1341</v>
      </c>
      <c r="G32" s="256"/>
      <c r="H32" s="255" t="s">
        <v>56</v>
      </c>
      <c r="I32" s="255" t="s">
        <v>5667</v>
      </c>
      <c r="J32" s="257" t="str">
        <f>Таблица3[[#This Row],[Account]]</f>
        <v>Питер</v>
      </c>
    </row>
    <row r="33" spans="1:10" x14ac:dyDescent="0.25">
      <c r="A33" s="47">
        <v>43000</v>
      </c>
      <c r="B33" s="48" t="s">
        <v>5846</v>
      </c>
      <c r="C33" s="48"/>
      <c r="D33" s="48">
        <v>4500</v>
      </c>
      <c r="E33" s="49">
        <f>MONTH(Таблица3[[#This Row],[Date]])</f>
        <v>9</v>
      </c>
      <c r="F33" s="50" t="str">
        <f>"Прео"</f>
        <v>Прео</v>
      </c>
      <c r="G33" s="50"/>
      <c r="H33" s="48" t="s">
        <v>4527</v>
      </c>
      <c r="I33" s="48"/>
      <c r="J33" s="51" t="str">
        <f>Таблица3[[#This Row],[Account]]</f>
        <v>Прео</v>
      </c>
    </row>
    <row r="34" spans="1:10" x14ac:dyDescent="0.25">
      <c r="A34" s="47">
        <v>42997</v>
      </c>
      <c r="B34" s="48" t="s">
        <v>5106</v>
      </c>
      <c r="C34" s="48"/>
      <c r="D34" s="48">
        <v>4500</v>
      </c>
      <c r="E34" s="49">
        <f>MONTH(Таблица3[[#This Row],[Date]])</f>
        <v>9</v>
      </c>
      <c r="F34" s="50" t="str">
        <f>"Самокатная"</f>
        <v>Самокатная</v>
      </c>
      <c r="G34" s="50"/>
      <c r="H34" s="48" t="s">
        <v>5907</v>
      </c>
      <c r="I34" s="48"/>
      <c r="J34" s="51" t="str">
        <f>Таблица3[[#This Row],[Account]]</f>
        <v>Самокатная</v>
      </c>
    </row>
    <row r="35" spans="1:10" x14ac:dyDescent="0.25">
      <c r="A35" s="47">
        <v>42996</v>
      </c>
      <c r="B35" s="48" t="s">
        <v>2095</v>
      </c>
      <c r="C35" s="48"/>
      <c r="D35" s="48">
        <v>7000</v>
      </c>
      <c r="E35" s="49">
        <f>MONTH(Таблица3[[#This Row],[Date]])</f>
        <v>9</v>
      </c>
      <c r="F35" s="50" t="str">
        <f>"Самокатная"</f>
        <v>Самокатная</v>
      </c>
      <c r="G35" s="50"/>
      <c r="H35" s="48" t="s">
        <v>5908</v>
      </c>
      <c r="I35" s="48"/>
      <c r="J35" s="51" t="str">
        <f>Таблица3[[#This Row],[Account]]</f>
        <v>Самокатная</v>
      </c>
    </row>
    <row r="36" spans="1:10" x14ac:dyDescent="0.25">
      <c r="A36" s="47">
        <v>42993</v>
      </c>
      <c r="B36" s="48" t="s">
        <v>5909</v>
      </c>
      <c r="C36" s="48"/>
      <c r="D36" s="48">
        <v>1200</v>
      </c>
      <c r="E36" s="49">
        <f>MONTH(Таблица3[[#This Row],[Date]])</f>
        <v>9</v>
      </c>
      <c r="F36" s="50" t="str">
        <f>"Самокатная"</f>
        <v>Самокатная</v>
      </c>
      <c r="G36" s="50"/>
      <c r="H36" s="48" t="s">
        <v>5910</v>
      </c>
      <c r="I36" s="48"/>
      <c r="J36" s="51" t="str">
        <f>Таблица3[[#This Row],[Account]]</f>
        <v>Самокатная</v>
      </c>
    </row>
    <row r="37" spans="1:10" x14ac:dyDescent="0.25">
      <c r="A37" s="254">
        <v>42984</v>
      </c>
      <c r="B37" s="255" t="s">
        <v>4471</v>
      </c>
      <c r="C37" s="255"/>
      <c r="D37" s="255">
        <v>1000</v>
      </c>
      <c r="E37" s="49">
        <f>MONTH(Таблица3[[#This Row],[Date]])</f>
        <v>9</v>
      </c>
      <c r="F37" s="256" t="s">
        <v>1341</v>
      </c>
      <c r="G37" s="256"/>
      <c r="H37" s="255" t="s">
        <v>56</v>
      </c>
      <c r="I37" s="255" t="s">
        <v>1094</v>
      </c>
      <c r="J37" s="257" t="str">
        <f>Таблица3[[#This Row],[Account]]</f>
        <v>Питер</v>
      </c>
    </row>
    <row r="38" spans="1:10" x14ac:dyDescent="0.25">
      <c r="A38" s="254">
        <v>42978</v>
      </c>
      <c r="B38" s="255" t="s">
        <v>5496</v>
      </c>
      <c r="C38" s="255"/>
      <c r="D38" s="255">
        <v>1000</v>
      </c>
      <c r="E38" s="49">
        <f>MONTH(Таблица3[[#This Row],[Date]])</f>
        <v>8</v>
      </c>
      <c r="F38" s="256" t="s">
        <v>1341</v>
      </c>
      <c r="G38" s="256"/>
      <c r="H38" s="255" t="s">
        <v>56</v>
      </c>
      <c r="I38" s="255" t="s">
        <v>5501</v>
      </c>
      <c r="J38" s="257" t="str">
        <f>Таблица3[[#This Row],[Account]]</f>
        <v>Питер</v>
      </c>
    </row>
    <row r="39" spans="1:10" x14ac:dyDescent="0.25">
      <c r="A39" s="254">
        <v>42992</v>
      </c>
      <c r="B39" s="255" t="s">
        <v>4245</v>
      </c>
      <c r="C39" s="255"/>
      <c r="D39" s="255">
        <v>4500</v>
      </c>
      <c r="E39" s="49">
        <f>MONTH(Таблица3[[#This Row],[Date]])</f>
        <v>9</v>
      </c>
      <c r="F39" s="256" t="str">
        <f>"Самокатная"</f>
        <v>Самокатная</v>
      </c>
      <c r="G39" s="256"/>
      <c r="H39" s="255" t="s">
        <v>5708</v>
      </c>
      <c r="I39" s="255"/>
      <c r="J39" s="257" t="str">
        <f>Таблица3[[#This Row],[Account]]</f>
        <v>Самокатная</v>
      </c>
    </row>
    <row r="40" spans="1:10" x14ac:dyDescent="0.25">
      <c r="A40" s="254">
        <v>42989</v>
      </c>
      <c r="B40" s="255" t="s">
        <v>5709</v>
      </c>
      <c r="C40" s="255"/>
      <c r="D40" s="255">
        <v>4500</v>
      </c>
      <c r="E40" s="49">
        <f>MONTH(Таблица3[[#This Row],[Date]])</f>
        <v>9</v>
      </c>
      <c r="F40" s="256" t="str">
        <f>"Самокатная"</f>
        <v>Самокатная</v>
      </c>
      <c r="G40" s="256"/>
      <c r="H40" s="255" t="s">
        <v>5710</v>
      </c>
      <c r="I40" s="255"/>
      <c r="J40" s="257" t="str">
        <f>Таблица3[[#This Row],[Account]]</f>
        <v>Самокатная</v>
      </c>
    </row>
    <row r="41" spans="1:10" x14ac:dyDescent="0.25">
      <c r="A41" s="254">
        <v>42986</v>
      </c>
      <c r="B41" s="255" t="s">
        <v>2747</v>
      </c>
      <c r="C41" s="255"/>
      <c r="D41" s="255">
        <v>4500</v>
      </c>
      <c r="E41" s="49">
        <f>MONTH(Таблица3[[#This Row],[Date]])</f>
        <v>9</v>
      </c>
      <c r="F41" s="256" t="str">
        <f>"Самокатная"</f>
        <v>Самокатная</v>
      </c>
      <c r="G41" s="256"/>
      <c r="H41" s="255" t="s">
        <v>5711</v>
      </c>
      <c r="I41" s="255"/>
      <c r="J41" s="257" t="str">
        <f>Таблица3[[#This Row],[Account]]</f>
        <v>Самокатная</v>
      </c>
    </row>
    <row r="42" spans="1:10" x14ac:dyDescent="0.25">
      <c r="A42" s="254">
        <v>42986</v>
      </c>
      <c r="B42" s="255" t="s">
        <v>5687</v>
      </c>
      <c r="C42" s="255"/>
      <c r="D42" s="255">
        <v>4500</v>
      </c>
      <c r="E42" s="49">
        <f>MONTH(Таблица3[[#This Row],[Date]])</f>
        <v>9</v>
      </c>
      <c r="F42" s="256" t="str">
        <f>"Прео"</f>
        <v>Прео</v>
      </c>
      <c r="G42" s="256"/>
      <c r="H42" s="255"/>
      <c r="I42" s="255"/>
      <c r="J42" s="257" t="str">
        <f>Таблица3[[#This Row],[Account]]</f>
        <v>Прео</v>
      </c>
    </row>
    <row r="43" spans="1:10" x14ac:dyDescent="0.25">
      <c r="A43" s="254">
        <v>42971</v>
      </c>
      <c r="B43" s="255" t="s">
        <v>4573</v>
      </c>
      <c r="C43" s="255"/>
      <c r="D43" s="255">
        <v>7000</v>
      </c>
      <c r="E43" s="49">
        <f>MONTH(Таблица3[[#This Row],[Date]])</f>
        <v>8</v>
      </c>
      <c r="F43" s="256" t="str">
        <f>"Прео"</f>
        <v>Прео</v>
      </c>
      <c r="G43" s="256"/>
      <c r="H43" s="255" t="s">
        <v>4527</v>
      </c>
      <c r="I43" s="255"/>
      <c r="J43" s="257" t="str">
        <f>Таблица3[[#This Row],[Account]]</f>
        <v>Прео</v>
      </c>
    </row>
    <row r="44" spans="1:10" x14ac:dyDescent="0.25">
      <c r="A44" s="254">
        <v>42984</v>
      </c>
      <c r="B44" s="255" t="s">
        <v>5562</v>
      </c>
      <c r="C44" s="255"/>
      <c r="D44" s="255">
        <v>4500</v>
      </c>
      <c r="E44" s="49">
        <f>MONTH(Таблица3[[#This Row],[Date]])</f>
        <v>9</v>
      </c>
      <c r="F44" s="256" t="str">
        <f>"Самокатная"</f>
        <v>Самокатная</v>
      </c>
      <c r="G44" s="256"/>
      <c r="H44" s="255" t="s">
        <v>5573</v>
      </c>
      <c r="I44" s="255"/>
      <c r="J44" s="257" t="str">
        <f>Таблица3[[#This Row],[Account]]</f>
        <v>Самокатная</v>
      </c>
    </row>
    <row r="45" spans="1:10" x14ac:dyDescent="0.25">
      <c r="A45" s="254">
        <v>42971</v>
      </c>
      <c r="B45" s="255" t="s">
        <v>5574</v>
      </c>
      <c r="C45" s="255"/>
      <c r="D45" s="255">
        <v>2500</v>
      </c>
      <c r="E45" s="49">
        <f>MONTH(Таблица3[[#This Row],[Date]])</f>
        <v>8</v>
      </c>
      <c r="F45" s="256" t="str">
        <f>"Самокатная"</f>
        <v>Самокатная</v>
      </c>
      <c r="G45" s="256"/>
      <c r="H45" s="255" t="s">
        <v>5575</v>
      </c>
      <c r="I45" s="255"/>
      <c r="J45" s="257" t="str">
        <f>Таблица3[[#This Row],[Account]]</f>
        <v>Самокатная</v>
      </c>
    </row>
    <row r="46" spans="1:10" x14ac:dyDescent="0.25">
      <c r="A46" s="254">
        <v>42971</v>
      </c>
      <c r="B46" s="255" t="s">
        <v>5576</v>
      </c>
      <c r="C46" s="255"/>
      <c r="D46" s="255">
        <v>1500</v>
      </c>
      <c r="E46" s="49">
        <f>MONTH(Таблица3[[#This Row],[Date]])</f>
        <v>8</v>
      </c>
      <c r="F46" s="256" t="str">
        <f>"Самокатная"</f>
        <v>Самокатная</v>
      </c>
      <c r="G46" s="256"/>
      <c r="H46" s="255" t="s">
        <v>4713</v>
      </c>
      <c r="I46" s="255"/>
      <c r="J46" s="257" t="str">
        <f>Таблица3[[#This Row],[Account]]</f>
        <v>Самокатная</v>
      </c>
    </row>
    <row r="47" spans="1:10" x14ac:dyDescent="0.25">
      <c r="A47" s="254">
        <v>42951</v>
      </c>
      <c r="B47" s="255" t="s">
        <v>5530</v>
      </c>
      <c r="C47" s="255"/>
      <c r="D47" s="255">
        <v>1200</v>
      </c>
      <c r="E47" s="49">
        <f>MONTH(Таблица3[[#This Row],[Date]])</f>
        <v>8</v>
      </c>
      <c r="F47" s="256" t="str">
        <f>"Прео"</f>
        <v>Прео</v>
      </c>
      <c r="G47" s="256"/>
      <c r="H47" s="255" t="s">
        <v>4441</v>
      </c>
      <c r="I47" s="255"/>
      <c r="J47" s="257" t="str">
        <f>Таблица3[[#This Row],[Account]]</f>
        <v>Прео</v>
      </c>
    </row>
    <row r="48" spans="1:10" x14ac:dyDescent="0.25">
      <c r="A48" s="254">
        <v>42968</v>
      </c>
      <c r="B48" s="255" t="s">
        <v>58</v>
      </c>
      <c r="C48" s="255"/>
      <c r="D48" s="255">
        <v>1500</v>
      </c>
      <c r="E48" s="49">
        <f>MONTH(Таблица3[[#This Row],[Date]])</f>
        <v>8</v>
      </c>
      <c r="F48" s="256" t="str">
        <f>"Самокатная"</f>
        <v>Самокатная</v>
      </c>
      <c r="G48" s="256"/>
      <c r="H48" s="255" t="s">
        <v>4713</v>
      </c>
      <c r="I48" s="255"/>
      <c r="J48" s="257" t="str">
        <f>Таблица3[[#This Row],[Account]]</f>
        <v>Самокатная</v>
      </c>
    </row>
    <row r="49" spans="1:10" x14ac:dyDescent="0.25">
      <c r="A49" s="254">
        <v>42965</v>
      </c>
      <c r="B49" s="255" t="s">
        <v>4896</v>
      </c>
      <c r="C49" s="255"/>
      <c r="D49" s="255">
        <v>4500</v>
      </c>
      <c r="E49" s="49">
        <f>MONTH(Таблица3[[#This Row],[Date]])</f>
        <v>8</v>
      </c>
      <c r="F49" s="256" t="str">
        <f>"Самокатная"</f>
        <v>Самокатная</v>
      </c>
      <c r="G49" s="256"/>
      <c r="H49" s="255" t="s">
        <v>5577</v>
      </c>
      <c r="I49" s="255"/>
      <c r="J49" s="257" t="str">
        <f>Таблица3[[#This Row],[Account]]</f>
        <v>Самокатная</v>
      </c>
    </row>
    <row r="50" spans="1:10" x14ac:dyDescent="0.25">
      <c r="A50" s="254">
        <v>42965</v>
      </c>
      <c r="B50" s="255" t="s">
        <v>5496</v>
      </c>
      <c r="C50" s="255"/>
      <c r="D50" s="255">
        <v>5500</v>
      </c>
      <c r="E50" s="49">
        <f>MONTH(Таблица3[[#This Row],[Date]])</f>
        <v>8</v>
      </c>
      <c r="F50" s="256" t="s">
        <v>1341</v>
      </c>
      <c r="G50" s="256"/>
      <c r="H50" s="255" t="s">
        <v>56</v>
      </c>
      <c r="I50" s="255" t="s">
        <v>5501</v>
      </c>
      <c r="J50" s="257" t="str">
        <f>Таблица3[[#This Row],[Account]]</f>
        <v>Питер</v>
      </c>
    </row>
    <row r="51" spans="1:10" x14ac:dyDescent="0.25">
      <c r="A51" s="254">
        <v>42965</v>
      </c>
      <c r="B51" s="255" t="s">
        <v>5502</v>
      </c>
      <c r="C51" s="255"/>
      <c r="D51" s="255">
        <v>2000</v>
      </c>
      <c r="E51" s="49">
        <f>MONTH(Таблица3[[#This Row],[Date]])</f>
        <v>8</v>
      </c>
      <c r="F51" s="256" t="s">
        <v>1341</v>
      </c>
      <c r="G51" s="256"/>
      <c r="H51" s="255" t="s">
        <v>5503</v>
      </c>
      <c r="I51" s="255" t="s">
        <v>5504</v>
      </c>
      <c r="J51" s="257" t="str">
        <f>Таблица3[[#This Row],[Account]]</f>
        <v>Питер</v>
      </c>
    </row>
    <row r="52" spans="1:10" x14ac:dyDescent="0.25">
      <c r="A52" s="254">
        <v>42958</v>
      </c>
      <c r="B52" s="255" t="s">
        <v>4245</v>
      </c>
      <c r="C52" s="255"/>
      <c r="D52" s="255">
        <v>4500</v>
      </c>
      <c r="E52" s="49">
        <f>MONTH(Таблица3[[#This Row],[Date]])</f>
        <v>8</v>
      </c>
      <c r="F52" s="256" t="str">
        <f>"Самокатная"</f>
        <v>Самокатная</v>
      </c>
      <c r="G52" s="256"/>
      <c r="H52" s="255" t="s">
        <v>5578</v>
      </c>
      <c r="I52" s="255"/>
      <c r="J52" s="257" t="str">
        <f>Таблица3[[#This Row],[Account]]</f>
        <v>Самокатная</v>
      </c>
    </row>
    <row r="53" spans="1:10" x14ac:dyDescent="0.25">
      <c r="A53" s="254">
        <v>42940</v>
      </c>
      <c r="B53" s="255" t="s">
        <v>5332</v>
      </c>
      <c r="C53" s="255"/>
      <c r="D53" s="255">
        <v>20000</v>
      </c>
      <c r="E53" s="49">
        <f>MONTH(Таблица3[[#This Row],[Date]])</f>
        <v>7</v>
      </c>
      <c r="F53" s="256" t="s">
        <v>1341</v>
      </c>
      <c r="G53" s="256"/>
      <c r="H53" s="255" t="s">
        <v>56</v>
      </c>
      <c r="I53" s="255" t="s">
        <v>5333</v>
      </c>
      <c r="J53" s="257" t="str">
        <f>Таблица3[[#This Row],[Account]]</f>
        <v>Питер</v>
      </c>
    </row>
    <row r="54" spans="1:10" x14ac:dyDescent="0.25">
      <c r="A54" s="254">
        <v>42957</v>
      </c>
      <c r="B54" s="255" t="s">
        <v>5143</v>
      </c>
      <c r="C54" s="255"/>
      <c r="D54" s="255">
        <v>1500</v>
      </c>
      <c r="E54" s="49">
        <f>MONTH(Таблица3[[#This Row],[Date]])</f>
        <v>8</v>
      </c>
      <c r="F54" s="256" t="str">
        <f>"Самокатная"</f>
        <v>Самокатная</v>
      </c>
      <c r="G54" s="256"/>
      <c r="H54" s="255" t="s">
        <v>4713</v>
      </c>
      <c r="I54" s="255"/>
      <c r="J54" s="257" t="str">
        <f>Таблица3[[#This Row],[Account]]</f>
        <v>Самокатная</v>
      </c>
    </row>
    <row r="55" spans="1:10" x14ac:dyDescent="0.25">
      <c r="A55" s="254">
        <v>42947</v>
      </c>
      <c r="B55" s="255" t="s">
        <v>5122</v>
      </c>
      <c r="C55" s="255"/>
      <c r="D55" s="255">
        <v>1500</v>
      </c>
      <c r="E55" s="49">
        <f>MONTH(Таблица3[[#This Row],[Date]])</f>
        <v>7</v>
      </c>
      <c r="F55" s="256" t="str">
        <f>"Самокатная"</f>
        <v>Самокатная</v>
      </c>
      <c r="G55" s="256"/>
      <c r="H55" s="255" t="s">
        <v>4713</v>
      </c>
      <c r="I55" s="255"/>
      <c r="J55" s="257" t="str">
        <f>Таблица3[[#This Row],[Account]]</f>
        <v>Самокатная</v>
      </c>
    </row>
    <row r="56" spans="1:10" x14ac:dyDescent="0.25">
      <c r="A56" s="381">
        <v>42944</v>
      </c>
      <c r="B56" s="382" t="s">
        <v>3675</v>
      </c>
      <c r="C56" s="382"/>
      <c r="D56" s="382">
        <v>4500</v>
      </c>
      <c r="E56" s="49">
        <f>MONTH(Таблица3[[#This Row],[Date]])</f>
        <v>7</v>
      </c>
      <c r="F56" s="383" t="str">
        <f>"Самокатная"</f>
        <v>Самокатная</v>
      </c>
      <c r="G56" s="383"/>
      <c r="H56" s="382" t="s">
        <v>5144</v>
      </c>
      <c r="I56" s="382"/>
      <c r="J56" s="257" t="str">
        <f>Таблица3[[#This Row],[Account]]</f>
        <v>Самокатная</v>
      </c>
    </row>
    <row r="57" spans="1:10" x14ac:dyDescent="0.25">
      <c r="A57" s="254">
        <v>42944</v>
      </c>
      <c r="B57" s="255" t="s">
        <v>5145</v>
      </c>
      <c r="C57" s="255"/>
      <c r="D57" s="255">
        <v>4500</v>
      </c>
      <c r="E57" s="49">
        <f>MONTH(Таблица3[[#This Row],[Date]])</f>
        <v>7</v>
      </c>
      <c r="F57" s="256" t="str">
        <f>"Самокатная"</f>
        <v>Самокатная</v>
      </c>
      <c r="G57" s="256"/>
      <c r="H57" s="255" t="s">
        <v>5146</v>
      </c>
      <c r="I57" s="255"/>
      <c r="J57" s="257" t="str">
        <f>Таблица3[[#This Row],[Account]]</f>
        <v>Самокатная</v>
      </c>
    </row>
    <row r="58" spans="1:10" x14ac:dyDescent="0.25">
      <c r="A58" s="254">
        <v>42937</v>
      </c>
      <c r="B58" s="255" t="s">
        <v>4826</v>
      </c>
      <c r="C58" s="255"/>
      <c r="D58" s="255">
        <v>4000</v>
      </c>
      <c r="E58" s="49">
        <f>MONTH(Таблица3[[#This Row],[Date]])</f>
        <v>7</v>
      </c>
      <c r="F58" s="256" t="s">
        <v>1341</v>
      </c>
      <c r="G58" s="256"/>
      <c r="H58" s="255" t="s">
        <v>3372</v>
      </c>
      <c r="I58" s="255" t="s">
        <v>5334</v>
      </c>
      <c r="J58" s="257" t="str">
        <f>Таблица3[[#This Row],[Account]]</f>
        <v>Питер</v>
      </c>
    </row>
    <row r="59" spans="1:10" x14ac:dyDescent="0.25">
      <c r="A59" s="254">
        <v>42943</v>
      </c>
      <c r="B59" s="255" t="s">
        <v>4781</v>
      </c>
      <c r="C59" s="255"/>
      <c r="D59" s="255">
        <v>4500</v>
      </c>
      <c r="E59" s="49">
        <f>MONTH(Таблица3[[#This Row],[Date]])</f>
        <v>7</v>
      </c>
      <c r="F59" s="256" t="str">
        <f>"Самокатная"</f>
        <v>Самокатная</v>
      </c>
      <c r="G59" s="256"/>
      <c r="H59" s="255" t="s">
        <v>5147</v>
      </c>
      <c r="I59" s="255"/>
      <c r="J59" s="257" t="str">
        <f>Таблица3[[#This Row],[Account]]</f>
        <v>Самокатная</v>
      </c>
    </row>
    <row r="60" spans="1:10" x14ac:dyDescent="0.25">
      <c r="A60" s="254">
        <v>42935</v>
      </c>
      <c r="B60" s="255" t="s">
        <v>2042</v>
      </c>
      <c r="C60" s="255"/>
      <c r="D60" s="255">
        <v>4000</v>
      </c>
      <c r="E60" s="49">
        <f>MONTH(Таблица3[[#This Row],[Date]])</f>
        <v>7</v>
      </c>
      <c r="F60" s="256" t="s">
        <v>1341</v>
      </c>
      <c r="G60" s="256"/>
      <c r="H60" s="255" t="s">
        <v>3372</v>
      </c>
      <c r="I60" s="255" t="s">
        <v>5335</v>
      </c>
      <c r="J60" s="257" t="str">
        <f>Таблица3[[#This Row],[Account]]</f>
        <v>Питер</v>
      </c>
    </row>
    <row r="61" spans="1:10" x14ac:dyDescent="0.25">
      <c r="A61" s="381">
        <v>42922</v>
      </c>
      <c r="B61" s="382" t="s">
        <v>1668</v>
      </c>
      <c r="C61" s="382"/>
      <c r="D61" s="382">
        <v>4000</v>
      </c>
      <c r="E61" s="49">
        <f>MONTH(Таблица3[[#This Row],[Date]])</f>
        <v>7</v>
      </c>
      <c r="F61" s="383" t="s">
        <v>1341</v>
      </c>
      <c r="G61" s="383"/>
      <c r="H61" s="382" t="s">
        <v>3372</v>
      </c>
      <c r="I61" s="382" t="s">
        <v>4949</v>
      </c>
      <c r="J61" s="257" t="str">
        <f>Таблица3[[#This Row],[Account]]</f>
        <v>Питер</v>
      </c>
    </row>
    <row r="62" spans="1:10" x14ac:dyDescent="0.25">
      <c r="A62" s="254">
        <v>42949</v>
      </c>
      <c r="B62" s="255" t="s">
        <v>4905</v>
      </c>
      <c r="C62" s="255"/>
      <c r="D62" s="255">
        <v>7000</v>
      </c>
      <c r="E62" s="49">
        <f>MONTH(Таблица3[[#This Row],[Date]])</f>
        <v>8</v>
      </c>
      <c r="F62" s="256" t="str">
        <f>"Прео"</f>
        <v>Прео</v>
      </c>
      <c r="G62" s="256"/>
      <c r="H62" s="255" t="s">
        <v>4527</v>
      </c>
      <c r="I62" s="255"/>
      <c r="J62" s="257" t="str">
        <f>Таблица3[[#This Row],[Account]]</f>
        <v>Прео</v>
      </c>
    </row>
    <row r="63" spans="1:10" x14ac:dyDescent="0.25">
      <c r="A63" s="254">
        <v>42914</v>
      </c>
      <c r="B63" s="255" t="s">
        <v>3079</v>
      </c>
      <c r="C63" s="255"/>
      <c r="D63" s="255">
        <v>4000</v>
      </c>
      <c r="E63" s="49">
        <f>MONTH(Таблица3[[#This Row],[Date]])</f>
        <v>6</v>
      </c>
      <c r="F63" s="256" t="s">
        <v>1341</v>
      </c>
      <c r="G63" s="256"/>
      <c r="H63" s="255" t="s">
        <v>3372</v>
      </c>
      <c r="I63" s="255" t="s">
        <v>4819</v>
      </c>
      <c r="J63" s="257" t="str">
        <f>Таблица3[[#This Row],[Account]]</f>
        <v>Питер</v>
      </c>
    </row>
    <row r="64" spans="1:10" x14ac:dyDescent="0.25">
      <c r="A64" s="254">
        <v>42941</v>
      </c>
      <c r="B64" s="255" t="s">
        <v>3284</v>
      </c>
      <c r="C64" s="255"/>
      <c r="D64" s="255">
        <v>4500</v>
      </c>
      <c r="E64" s="49">
        <f>MONTH(Таблица3[[#This Row],[Date]])</f>
        <v>7</v>
      </c>
      <c r="F64" s="256" t="str">
        <f>"Самокатная"</f>
        <v>Самокатная</v>
      </c>
      <c r="G64" s="256"/>
      <c r="H64" s="255" t="s">
        <v>5148</v>
      </c>
      <c r="I64" s="255"/>
      <c r="J64" s="257" t="str">
        <f>Таблица3[[#This Row],[Account]]</f>
        <v>Самокатная</v>
      </c>
    </row>
    <row r="65" spans="1:10" x14ac:dyDescent="0.25">
      <c r="A65" s="254">
        <v>42914</v>
      </c>
      <c r="B65" s="255" t="s">
        <v>3374</v>
      </c>
      <c r="C65" s="255"/>
      <c r="D65" s="255">
        <v>1500</v>
      </c>
      <c r="E65" s="49">
        <f>MONTH(Таблица3[[#This Row],[Date]])</f>
        <v>6</v>
      </c>
      <c r="F65" s="256" t="s">
        <v>1341</v>
      </c>
      <c r="G65" s="256"/>
      <c r="H65" s="255" t="s">
        <v>56</v>
      </c>
      <c r="I65" s="255" t="s">
        <v>4565</v>
      </c>
      <c r="J65" s="257" t="str">
        <f>Таблица3[[#This Row],[Account]]</f>
        <v>Питер</v>
      </c>
    </row>
    <row r="66" spans="1:10" x14ac:dyDescent="0.25">
      <c r="A66" s="254">
        <v>42943</v>
      </c>
      <c r="B66" s="255" t="s">
        <v>5303</v>
      </c>
      <c r="C66" s="255"/>
      <c r="D66" s="255">
        <v>2000</v>
      </c>
      <c r="E66" s="49">
        <f>MONTH(Таблица3[[#This Row],[Date]])</f>
        <v>7</v>
      </c>
      <c r="F66" s="256" t="str">
        <f>"Прео"</f>
        <v>Прео</v>
      </c>
      <c r="G66" s="256"/>
      <c r="H66" s="255"/>
      <c r="I66" s="255"/>
      <c r="J66" s="257" t="str">
        <f>Таблица3[[#This Row],[Account]]</f>
        <v>Прео</v>
      </c>
    </row>
    <row r="67" spans="1:10" x14ac:dyDescent="0.25">
      <c r="A67" s="254">
        <v>42937</v>
      </c>
      <c r="B67" s="255" t="s">
        <v>5149</v>
      </c>
      <c r="C67" s="255"/>
      <c r="D67" s="255">
        <v>1500</v>
      </c>
      <c r="E67" s="49">
        <f>MONTH(Таблица3[[#This Row],[Date]])</f>
        <v>7</v>
      </c>
      <c r="F67" s="256" t="str">
        <f>"Самокатная"</f>
        <v>Самокатная</v>
      </c>
      <c r="G67" s="256"/>
      <c r="H67" s="255" t="s">
        <v>4713</v>
      </c>
      <c r="I67" s="255"/>
      <c r="J67" s="257" t="str">
        <f>Таблица3[[#This Row],[Account]]</f>
        <v>Самокатная</v>
      </c>
    </row>
    <row r="68" spans="1:10" x14ac:dyDescent="0.25">
      <c r="A68" s="254">
        <v>42934</v>
      </c>
      <c r="B68" s="255" t="s">
        <v>5150</v>
      </c>
      <c r="C68" s="255"/>
      <c r="D68" s="255">
        <v>4500</v>
      </c>
      <c r="E68" s="49">
        <f>MONTH(Таблица3[[#This Row],[Date]])</f>
        <v>7</v>
      </c>
      <c r="F68" s="256" t="str">
        <f>"Самокатная"</f>
        <v>Самокатная</v>
      </c>
      <c r="G68" s="256"/>
      <c r="H68" s="255" t="s">
        <v>5151</v>
      </c>
      <c r="I68" s="255"/>
      <c r="J68" s="257" t="str">
        <f>Таблица3[[#This Row],[Account]]</f>
        <v>Самокатная</v>
      </c>
    </row>
    <row r="69" spans="1:10" x14ac:dyDescent="0.25">
      <c r="A69" s="254">
        <v>42914</v>
      </c>
      <c r="B69" s="255" t="s">
        <v>4281</v>
      </c>
      <c r="C69" s="255"/>
      <c r="D69" s="255">
        <v>4000</v>
      </c>
      <c r="E69" s="49">
        <f>MONTH(Таблица3[[#This Row],[Date]])</f>
        <v>6</v>
      </c>
      <c r="F69" s="256" t="s">
        <v>1341</v>
      </c>
      <c r="G69" s="256"/>
      <c r="H69" s="255" t="s">
        <v>3372</v>
      </c>
      <c r="I69" s="255" t="s">
        <v>4819</v>
      </c>
      <c r="J69" s="257" t="str">
        <f>Таблица3[[#This Row],[Account]]</f>
        <v>Питер</v>
      </c>
    </row>
    <row r="70" spans="1:10" x14ac:dyDescent="0.25">
      <c r="A70" s="254">
        <v>42909</v>
      </c>
      <c r="B70" s="255" t="s">
        <v>4820</v>
      </c>
      <c r="C70" s="255"/>
      <c r="D70" s="255">
        <v>4000</v>
      </c>
      <c r="E70" s="49">
        <f>MONTH(Таблица3[[#This Row],[Date]])</f>
        <v>6</v>
      </c>
      <c r="F70" s="256" t="s">
        <v>1341</v>
      </c>
      <c r="G70" s="256"/>
      <c r="H70" s="255" t="s">
        <v>3372</v>
      </c>
      <c r="I70" s="255" t="s">
        <v>4821</v>
      </c>
      <c r="J70" s="257" t="str">
        <f>Таблица3[[#This Row],[Account]]</f>
        <v>Питер</v>
      </c>
    </row>
    <row r="71" spans="1:10" x14ac:dyDescent="0.25">
      <c r="A71" s="254">
        <v>42902</v>
      </c>
      <c r="B71" s="255" t="s">
        <v>4822</v>
      </c>
      <c r="C71" s="255"/>
      <c r="D71" s="255">
        <v>1200</v>
      </c>
      <c r="E71" s="49">
        <f>MONTH(Таблица3[[#This Row],[Date]])</f>
        <v>6</v>
      </c>
      <c r="F71" s="256" t="s">
        <v>1341</v>
      </c>
      <c r="G71" s="256"/>
      <c r="H71" s="255" t="s">
        <v>56</v>
      </c>
      <c r="I71" s="255" t="s">
        <v>1094</v>
      </c>
      <c r="J71" s="257" t="str">
        <f>Таблица3[[#This Row],[Account]]</f>
        <v>Питер</v>
      </c>
    </row>
    <row r="72" spans="1:10" x14ac:dyDescent="0.25">
      <c r="A72" s="254">
        <v>42900</v>
      </c>
      <c r="B72" s="255" t="s">
        <v>3621</v>
      </c>
      <c r="C72" s="255"/>
      <c r="D72" s="255">
        <v>4000</v>
      </c>
      <c r="E72" s="49">
        <f>MONTH(Таблица3[[#This Row],[Date]])</f>
        <v>6</v>
      </c>
      <c r="F72" s="256" t="s">
        <v>1341</v>
      </c>
      <c r="G72" s="256"/>
      <c r="H72" s="255" t="s">
        <v>3372</v>
      </c>
      <c r="I72" s="255" t="s">
        <v>4823</v>
      </c>
      <c r="J72" s="257" t="str">
        <f>Таблица3[[#This Row],[Account]]</f>
        <v>Питер</v>
      </c>
    </row>
    <row r="73" spans="1:10" x14ac:dyDescent="0.25">
      <c r="A73" s="254">
        <v>42933</v>
      </c>
      <c r="B73" s="255" t="s">
        <v>58</v>
      </c>
      <c r="C73" s="255"/>
      <c r="D73" s="255">
        <v>7000</v>
      </c>
      <c r="E73" s="49">
        <f>MONTH(Таблица3[[#This Row],[Date]])</f>
        <v>7</v>
      </c>
      <c r="F73" s="256" t="str">
        <f>"Самокатная"</f>
        <v>Самокатная</v>
      </c>
      <c r="G73" s="256"/>
      <c r="H73" s="255" t="s">
        <v>5152</v>
      </c>
      <c r="I73" s="255"/>
      <c r="J73" s="257" t="str">
        <f>Таблица3[[#This Row],[Account]]</f>
        <v>Самокатная</v>
      </c>
    </row>
    <row r="74" spans="1:10" x14ac:dyDescent="0.25">
      <c r="A74" s="254">
        <v>42900</v>
      </c>
      <c r="B74" s="255" t="s">
        <v>3000</v>
      </c>
      <c r="C74" s="255"/>
      <c r="D74" s="255">
        <v>6500</v>
      </c>
      <c r="E74" s="49">
        <f>MONTH(Таблица3[[#This Row],[Date]])</f>
        <v>6</v>
      </c>
      <c r="F74" s="256" t="s">
        <v>1341</v>
      </c>
      <c r="G74" s="256"/>
      <c r="H74" s="255" t="s">
        <v>3372</v>
      </c>
      <c r="I74" s="255" t="s">
        <v>4824</v>
      </c>
      <c r="J74" s="257" t="str">
        <f>Таблица3[[#This Row],[Account]]</f>
        <v>Питер</v>
      </c>
    </row>
    <row r="75" spans="1:10" x14ac:dyDescent="0.25">
      <c r="A75" s="254">
        <v>42927</v>
      </c>
      <c r="B75" s="255" t="s">
        <v>3688</v>
      </c>
      <c r="C75" s="255"/>
      <c r="D75" s="255">
        <v>7000</v>
      </c>
      <c r="E75" s="49">
        <f>MONTH(Таблица3[[#This Row],[Date]])</f>
        <v>7</v>
      </c>
      <c r="F75" s="256" t="str">
        <f>"Самокатная"</f>
        <v>Самокатная</v>
      </c>
      <c r="G75" s="256"/>
      <c r="H75" s="255" t="s">
        <v>5153</v>
      </c>
      <c r="I75" s="255"/>
      <c r="J75" s="257" t="str">
        <f>Таблица3[[#This Row],[Account]]</f>
        <v>Самокатная</v>
      </c>
    </row>
    <row r="76" spans="1:10" x14ac:dyDescent="0.25">
      <c r="A76" s="254">
        <v>42927</v>
      </c>
      <c r="B76" s="255" t="s">
        <v>5154</v>
      </c>
      <c r="C76" s="255"/>
      <c r="D76" s="255">
        <v>4500</v>
      </c>
      <c r="E76" s="49">
        <f>MONTH(Таблица3[[#This Row],[Date]])</f>
        <v>7</v>
      </c>
      <c r="F76" s="256" t="str">
        <f>"Самокатная"</f>
        <v>Самокатная</v>
      </c>
      <c r="G76" s="256"/>
      <c r="H76" s="255" t="s">
        <v>5153</v>
      </c>
      <c r="I76" s="255"/>
      <c r="J76" s="257" t="str">
        <f>Таблица3[[#This Row],[Account]]</f>
        <v>Самокатная</v>
      </c>
    </row>
    <row r="77" spans="1:10" x14ac:dyDescent="0.25">
      <c r="A77" s="254">
        <v>42915</v>
      </c>
      <c r="B77" s="255" t="s">
        <v>4972</v>
      </c>
      <c r="C77" s="255"/>
      <c r="D77" s="255">
        <v>4500</v>
      </c>
      <c r="E77" s="49">
        <f>MONTH(Таблица3[[#This Row],[Date]])</f>
        <v>6</v>
      </c>
      <c r="F77" s="256" t="str">
        <f>"Самокатная"</f>
        <v>Самокатная</v>
      </c>
      <c r="G77" s="256"/>
      <c r="H77" s="255" t="s">
        <v>4973</v>
      </c>
      <c r="I77" s="255"/>
      <c r="J77" s="257" t="str">
        <f>Таблица3[[#This Row],[Account]]</f>
        <v>Самокатная</v>
      </c>
    </row>
    <row r="78" spans="1:10" x14ac:dyDescent="0.25">
      <c r="A78" s="254">
        <v>42900</v>
      </c>
      <c r="B78" s="255" t="s">
        <v>4473</v>
      </c>
      <c r="C78" s="255"/>
      <c r="D78" s="255">
        <v>4000</v>
      </c>
      <c r="E78" s="49">
        <f>MONTH(Таблица3[[#This Row],[Date]])</f>
        <v>6</v>
      </c>
      <c r="F78" s="256" t="s">
        <v>1341</v>
      </c>
      <c r="G78" s="256"/>
      <c r="H78" s="255" t="s">
        <v>3372</v>
      </c>
      <c r="I78" s="255" t="s">
        <v>4824</v>
      </c>
      <c r="J78" s="257" t="str">
        <f>Таблица3[[#This Row],[Account]]</f>
        <v>Питер</v>
      </c>
    </row>
    <row r="79" spans="1:10" x14ac:dyDescent="0.25">
      <c r="A79" s="254">
        <v>42914</v>
      </c>
      <c r="B79" s="255" t="s">
        <v>4573</v>
      </c>
      <c r="C79" s="255"/>
      <c r="D79" s="255">
        <v>7000</v>
      </c>
      <c r="E79" s="49">
        <f>MONTH(Таблица3[[#This Row],[Date]])</f>
        <v>6</v>
      </c>
      <c r="F79" s="256" t="str">
        <f>"Прео"</f>
        <v>Прео</v>
      </c>
      <c r="G79" s="256"/>
      <c r="H79" s="255" t="s">
        <v>5027</v>
      </c>
      <c r="I79" s="255"/>
      <c r="J79" s="257" t="str">
        <f>Таблица3[[#This Row],[Account]]</f>
        <v>Прео</v>
      </c>
    </row>
    <row r="80" spans="1:10" x14ac:dyDescent="0.25">
      <c r="A80" s="254">
        <v>42895</v>
      </c>
      <c r="B80" s="255" t="s">
        <v>4825</v>
      </c>
      <c r="C80" s="255"/>
      <c r="D80" s="255">
        <v>1000</v>
      </c>
      <c r="E80" s="49">
        <f>MONTH(Таблица3[[#This Row],[Date]])</f>
        <v>6</v>
      </c>
      <c r="F80" s="256" t="s">
        <v>1341</v>
      </c>
      <c r="G80" s="256"/>
      <c r="H80" s="255" t="s">
        <v>56</v>
      </c>
      <c r="I80" s="255" t="s">
        <v>1094</v>
      </c>
      <c r="J80" s="257" t="str">
        <f>Таблица3[[#This Row],[Account]]</f>
        <v>Питер</v>
      </c>
    </row>
    <row r="81" spans="1:10" x14ac:dyDescent="0.25">
      <c r="A81" s="254">
        <v>42887</v>
      </c>
      <c r="B81" s="255" t="s">
        <v>3973</v>
      </c>
      <c r="C81" s="255"/>
      <c r="D81" s="255">
        <v>4000</v>
      </c>
      <c r="E81" s="49">
        <f>MONTH(Таблица3[[#This Row],[Date]])</f>
        <v>6</v>
      </c>
      <c r="F81" s="256" t="s">
        <v>1341</v>
      </c>
      <c r="G81" s="256"/>
      <c r="H81" s="255" t="s">
        <v>56</v>
      </c>
      <c r="I81" s="255" t="s">
        <v>4688</v>
      </c>
      <c r="J81" s="257" t="str">
        <f>Таблица3[[#This Row],[Account]]</f>
        <v>Питер</v>
      </c>
    </row>
    <row r="82" spans="1:10" x14ac:dyDescent="0.25">
      <c r="A82" s="254">
        <v>42913</v>
      </c>
      <c r="B82" s="255" t="s">
        <v>3675</v>
      </c>
      <c r="C82" s="255"/>
      <c r="D82" s="255">
        <v>4500</v>
      </c>
      <c r="E82" s="49">
        <f>MONTH(Таблица3[[#This Row],[Date]])</f>
        <v>6</v>
      </c>
      <c r="F82" s="256" t="str">
        <f>"Самокатная"</f>
        <v>Самокатная</v>
      </c>
      <c r="G82" s="256"/>
      <c r="H82" s="255" t="s">
        <v>4974</v>
      </c>
      <c r="I82" s="255"/>
      <c r="J82" s="257" t="str">
        <f>Таблица3[[#This Row],[Account]]</f>
        <v>Самокатная</v>
      </c>
    </row>
    <row r="83" spans="1:10" x14ac:dyDescent="0.25">
      <c r="A83" s="254">
        <v>42906</v>
      </c>
      <c r="B83" s="255" t="s">
        <v>4863</v>
      </c>
      <c r="C83" s="255"/>
      <c r="D83" s="255">
        <v>7000</v>
      </c>
      <c r="E83" s="49">
        <f>MONTH(Таблица3[[#This Row],[Date]])</f>
        <v>6</v>
      </c>
      <c r="F83" s="256" t="str">
        <f>"Самокатная"</f>
        <v>Самокатная</v>
      </c>
      <c r="G83" s="256"/>
      <c r="H83" s="255" t="s">
        <v>4864</v>
      </c>
      <c r="I83" s="255"/>
      <c r="J83" s="257" t="str">
        <f>Таблица3[[#This Row],[Account]]</f>
        <v>Самокатная</v>
      </c>
    </row>
    <row r="84" spans="1:10" x14ac:dyDescent="0.25">
      <c r="A84" s="254">
        <v>42907</v>
      </c>
      <c r="B84" s="255" t="s">
        <v>4905</v>
      </c>
      <c r="C84" s="255"/>
      <c r="D84" s="255">
        <v>4500</v>
      </c>
      <c r="E84" s="49">
        <f>MONTH(Таблица3[[#This Row],[Date]])</f>
        <v>6</v>
      </c>
      <c r="F84" s="256" t="str">
        <f>"Прео"</f>
        <v>Прео</v>
      </c>
      <c r="G84" s="256"/>
      <c r="H84" s="255" t="s">
        <v>4527</v>
      </c>
      <c r="I84" s="255"/>
      <c r="J84" s="257" t="str">
        <f>Таблица3[[#This Row],[Account]]</f>
        <v>Прео</v>
      </c>
    </row>
    <row r="85" spans="1:10" x14ac:dyDescent="0.25">
      <c r="A85" s="254">
        <v>42879</v>
      </c>
      <c r="B85" s="255" t="s">
        <v>4564</v>
      </c>
      <c r="C85" s="255"/>
      <c r="D85" s="255">
        <v>2000</v>
      </c>
      <c r="E85" s="49">
        <f>MONTH(Таблица3[[#This Row],[Date]])</f>
        <v>5</v>
      </c>
      <c r="F85" s="256" t="s">
        <v>1341</v>
      </c>
      <c r="G85" s="256"/>
      <c r="H85" s="255" t="s">
        <v>56</v>
      </c>
      <c r="I85" s="255" t="s">
        <v>4565</v>
      </c>
      <c r="J85" s="257" t="str">
        <f>Таблица3[[#This Row],[Account]]</f>
        <v>Питер</v>
      </c>
    </row>
    <row r="86" spans="1:10" x14ac:dyDescent="0.25">
      <c r="A86" s="254">
        <v>42905</v>
      </c>
      <c r="B86" s="255" t="s">
        <v>4865</v>
      </c>
      <c r="C86" s="255"/>
      <c r="D86" s="255">
        <v>1500</v>
      </c>
      <c r="E86" s="49">
        <f>MONTH(Таблица3[[#This Row],[Date]])</f>
        <v>6</v>
      </c>
      <c r="F86" s="256" t="str">
        <f>"Самокатная"</f>
        <v>Самокатная</v>
      </c>
      <c r="G86" s="256"/>
      <c r="H86" s="255" t="s">
        <v>4713</v>
      </c>
      <c r="I86" s="255"/>
      <c r="J86" s="257" t="str">
        <f>Таблица3[[#This Row],[Account]]</f>
        <v>Самокатная</v>
      </c>
    </row>
    <row r="87" spans="1:10" x14ac:dyDescent="0.25">
      <c r="A87" s="254">
        <v>42899</v>
      </c>
      <c r="B87" s="255" t="s">
        <v>58</v>
      </c>
      <c r="C87" s="255"/>
      <c r="D87" s="255">
        <v>5000</v>
      </c>
      <c r="E87" s="49">
        <f>MONTH(Таблица3[[#This Row],[Date]])</f>
        <v>6</v>
      </c>
      <c r="F87" s="256" t="str">
        <f>"Самокатная"</f>
        <v>Самокатная</v>
      </c>
      <c r="G87" s="256"/>
      <c r="H87" s="255" t="s">
        <v>4866</v>
      </c>
      <c r="I87" s="255"/>
      <c r="J87" s="257" t="str">
        <f>Таблица3[[#This Row],[Account]]</f>
        <v>Самокатная</v>
      </c>
    </row>
    <row r="88" spans="1:10" x14ac:dyDescent="0.25">
      <c r="A88" s="254">
        <v>42879</v>
      </c>
      <c r="B88" s="255" t="s">
        <v>4573</v>
      </c>
      <c r="C88" s="255"/>
      <c r="D88" s="255">
        <v>7000</v>
      </c>
      <c r="E88" s="49">
        <f>MONTH(Таблица3[[#This Row],[Date]])</f>
        <v>5</v>
      </c>
      <c r="F88" s="256" t="str">
        <f>"Прео"</f>
        <v>Прео</v>
      </c>
      <c r="G88" s="256"/>
      <c r="H88" s="255"/>
      <c r="I88" s="255"/>
      <c r="J88" s="257" t="str">
        <f>Таблица3[[#This Row],[Account]]</f>
        <v>Прео</v>
      </c>
    </row>
    <row r="89" spans="1:10" x14ac:dyDescent="0.25">
      <c r="A89" s="47">
        <v>42872</v>
      </c>
      <c r="B89" s="48" t="s">
        <v>4526</v>
      </c>
      <c r="C89" s="48"/>
      <c r="D89" s="48">
        <v>4500</v>
      </c>
      <c r="E89" s="49">
        <f>MONTH(Таблица3[[#This Row],[Date]])</f>
        <v>5</v>
      </c>
      <c r="F89" s="50" t="str">
        <f>"Прео"</f>
        <v>Прео</v>
      </c>
      <c r="G89" s="50"/>
      <c r="H89" s="48" t="s">
        <v>4527</v>
      </c>
      <c r="I89" s="48"/>
      <c r="J89" s="51" t="str">
        <f>Таблица3[[#This Row],[Account]]</f>
        <v>Прео</v>
      </c>
    </row>
    <row r="90" spans="1:10" x14ac:dyDescent="0.25">
      <c r="A90" s="381">
        <v>42879</v>
      </c>
      <c r="B90" s="382" t="s">
        <v>4566</v>
      </c>
      <c r="C90" s="382"/>
      <c r="D90" s="382">
        <v>1200</v>
      </c>
      <c r="E90" s="170">
        <f>MONTH(Таблица3[[#This Row],[Date]])</f>
        <v>5</v>
      </c>
      <c r="F90" s="383" t="s">
        <v>1341</v>
      </c>
      <c r="G90" s="383"/>
      <c r="H90" s="382" t="s">
        <v>56</v>
      </c>
      <c r="I90" s="382" t="s">
        <v>1094</v>
      </c>
      <c r="J90" s="257" t="str">
        <f>Таблица3[[#This Row],[Account]]</f>
        <v>Питер</v>
      </c>
    </row>
    <row r="91" spans="1:10" x14ac:dyDescent="0.25">
      <c r="A91" s="47">
        <v>42872</v>
      </c>
      <c r="B91" s="48" t="s">
        <v>4471</v>
      </c>
      <c r="C91" s="48"/>
      <c r="D91" s="48">
        <v>1000</v>
      </c>
      <c r="E91" s="49">
        <f>MONTH(Таблица3[[#This Row],[Date]])</f>
        <v>5</v>
      </c>
      <c r="F91" s="50" t="s">
        <v>1341</v>
      </c>
      <c r="G91" s="50"/>
      <c r="H91" s="48" t="s">
        <v>56</v>
      </c>
      <c r="I91" s="48" t="s">
        <v>1094</v>
      </c>
      <c r="J91" s="51" t="str">
        <f>Таблица3[[#This Row],[Account]]</f>
        <v>Питер</v>
      </c>
    </row>
    <row r="92" spans="1:10" x14ac:dyDescent="0.25">
      <c r="A92" s="381">
        <v>42894</v>
      </c>
      <c r="B92" s="382" t="s">
        <v>3678</v>
      </c>
      <c r="C92" s="382"/>
      <c r="D92" s="382">
        <v>4500</v>
      </c>
      <c r="E92" s="170">
        <f>MONTH(Таблица3[[#This Row],[Date]])</f>
        <v>6</v>
      </c>
      <c r="F92" s="383" t="str">
        <f>"Самокатная"</f>
        <v>Самокатная</v>
      </c>
      <c r="G92" s="383"/>
      <c r="H92" s="382" t="s">
        <v>4710</v>
      </c>
      <c r="I92" s="382"/>
      <c r="J92" s="257" t="str">
        <f>Таблица3[[#This Row],[Account]]</f>
        <v>Самокатная</v>
      </c>
    </row>
    <row r="93" spans="1:10" x14ac:dyDescent="0.25">
      <c r="A93" s="47">
        <v>42867</v>
      </c>
      <c r="B93" s="48" t="s">
        <v>3000</v>
      </c>
      <c r="C93" s="48"/>
      <c r="D93" s="48">
        <v>6500</v>
      </c>
      <c r="E93" s="49">
        <f>MONTH(Таблица3[[#This Row],[Date]])</f>
        <v>5</v>
      </c>
      <c r="F93" s="50" t="s">
        <v>1341</v>
      </c>
      <c r="G93" s="50"/>
      <c r="H93" s="48" t="s">
        <v>3372</v>
      </c>
      <c r="I93" s="48" t="s">
        <v>4472</v>
      </c>
      <c r="J93" s="51" t="str">
        <f>Таблица3[[#This Row],[Account]]</f>
        <v>Питер</v>
      </c>
    </row>
    <row r="94" spans="1:10" x14ac:dyDescent="0.25">
      <c r="A94" s="47">
        <v>42867</v>
      </c>
      <c r="B94" s="48" t="s">
        <v>4473</v>
      </c>
      <c r="C94" s="48"/>
      <c r="D94" s="48">
        <v>4000</v>
      </c>
      <c r="E94" s="49">
        <f>MONTH(Таблица3[[#This Row],[Date]])</f>
        <v>5</v>
      </c>
      <c r="F94" s="50" t="s">
        <v>1341</v>
      </c>
      <c r="G94" s="50"/>
      <c r="H94" s="48" t="s">
        <v>3372</v>
      </c>
      <c r="I94" s="48" t="s">
        <v>4472</v>
      </c>
      <c r="J94" s="51" t="str">
        <f>Таблица3[[#This Row],[Account]]</f>
        <v>Питер</v>
      </c>
    </row>
    <row r="95" spans="1:10" x14ac:dyDescent="0.25">
      <c r="A95" s="47">
        <v>42865</v>
      </c>
      <c r="B95" s="48" t="s">
        <v>3079</v>
      </c>
      <c r="C95" s="48"/>
      <c r="D95" s="48">
        <v>4000</v>
      </c>
      <c r="E95" s="49">
        <f>MONTH(Таблица3[[#This Row],[Date]])</f>
        <v>5</v>
      </c>
      <c r="F95" s="50" t="s">
        <v>1341</v>
      </c>
      <c r="G95" s="50"/>
      <c r="H95" s="48" t="s">
        <v>3372</v>
      </c>
      <c r="I95" s="48" t="s">
        <v>4398</v>
      </c>
      <c r="J95" s="51" t="str">
        <f>Таблица3[[#This Row],[Account]]</f>
        <v>Питер</v>
      </c>
    </row>
    <row r="96" spans="1:10" x14ac:dyDescent="0.25">
      <c r="A96" s="56">
        <v>42859</v>
      </c>
      <c r="B96" s="57" t="s">
        <v>4399</v>
      </c>
      <c r="C96" s="57"/>
      <c r="D96" s="57">
        <v>4000</v>
      </c>
      <c r="E96" s="170">
        <f>MONTH(Таблица3[[#This Row],[Date]])</f>
        <v>5</v>
      </c>
      <c r="F96" s="150" t="s">
        <v>1341</v>
      </c>
      <c r="G96" s="150"/>
      <c r="H96" s="57" t="s">
        <v>3372</v>
      </c>
      <c r="I96" s="57" t="s">
        <v>4400</v>
      </c>
      <c r="J96" s="51" t="str">
        <f>Таблица3[[#This Row],[Account]]</f>
        <v>Питер</v>
      </c>
    </row>
    <row r="97" spans="1:10" x14ac:dyDescent="0.25">
      <c r="A97" s="47">
        <v>42867</v>
      </c>
      <c r="B97" s="48" t="s">
        <v>4528</v>
      </c>
      <c r="C97" s="48"/>
      <c r="D97" s="48">
        <v>4500</v>
      </c>
      <c r="E97" s="49">
        <f>MONTH(Таблица3[[#This Row],[Date]])</f>
        <v>5</v>
      </c>
      <c r="F97" s="50" t="str">
        <f>"Прео"</f>
        <v>Прео</v>
      </c>
      <c r="G97" s="50"/>
      <c r="H97" s="48"/>
      <c r="I97" s="48"/>
      <c r="J97" s="51" t="str">
        <f>Таблица3[[#This Row],[Account]]</f>
        <v>Прео</v>
      </c>
    </row>
    <row r="98" spans="1:10" x14ac:dyDescent="0.25">
      <c r="A98" s="254">
        <v>42893</v>
      </c>
      <c r="B98" s="255" t="s">
        <v>4284</v>
      </c>
      <c r="C98" s="255"/>
      <c r="D98" s="255">
        <v>4500</v>
      </c>
      <c r="E98" s="49">
        <f>MONTH(Таблица3[[#This Row],[Date]])</f>
        <v>6</v>
      </c>
      <c r="F98" s="256" t="str">
        <f>"Самокатная"</f>
        <v>Самокатная</v>
      </c>
      <c r="G98" s="256"/>
      <c r="H98" s="255" t="s">
        <v>4711</v>
      </c>
      <c r="I98" s="255"/>
      <c r="J98" s="257" t="str">
        <f>Таблица3[[#This Row],[Account]]</f>
        <v>Самокатная</v>
      </c>
    </row>
    <row r="99" spans="1:10" x14ac:dyDescent="0.25">
      <c r="A99" s="47">
        <v>42867</v>
      </c>
      <c r="B99" s="48" t="s">
        <v>4076</v>
      </c>
      <c r="C99" s="48"/>
      <c r="D99" s="48">
        <v>1200</v>
      </c>
      <c r="E99" s="49">
        <f>MONTH(Таблица3[[#This Row],[Date]])</f>
        <v>5</v>
      </c>
      <c r="F99" s="50" t="str">
        <f>"Прео"</f>
        <v>Прео</v>
      </c>
      <c r="G99" s="50"/>
      <c r="H99" s="48" t="s">
        <v>4441</v>
      </c>
      <c r="I99" s="48"/>
      <c r="J99" s="51" t="str">
        <f>Таблица3[[#This Row],[Account]]</f>
        <v>Прео</v>
      </c>
    </row>
    <row r="100" spans="1:10" x14ac:dyDescent="0.25">
      <c r="A100" s="254">
        <v>42891</v>
      </c>
      <c r="B100" s="255" t="s">
        <v>4712</v>
      </c>
      <c r="C100" s="255"/>
      <c r="D100" s="255">
        <v>1500</v>
      </c>
      <c r="E100" s="49">
        <f>MONTH(Таблица3[[#This Row],[Date]])</f>
        <v>6</v>
      </c>
      <c r="F100" s="256" t="str">
        <f>"Самокатная"</f>
        <v>Самокатная</v>
      </c>
      <c r="G100" s="256"/>
      <c r="H100" s="255" t="s">
        <v>4713</v>
      </c>
      <c r="I100" s="255"/>
      <c r="J100" s="257" t="str">
        <f>Таблица3[[#This Row],[Account]]</f>
        <v>Самокатная</v>
      </c>
    </row>
    <row r="101" spans="1:10" x14ac:dyDescent="0.25">
      <c r="A101" s="278">
        <v>42877</v>
      </c>
      <c r="B101" s="279" t="s">
        <v>3675</v>
      </c>
      <c r="C101" s="299"/>
      <c r="D101" s="279">
        <v>4500</v>
      </c>
      <c r="E101" s="49">
        <f>MONTH(Таблица3[[#This Row],[Date]])</f>
        <v>5</v>
      </c>
      <c r="F101" s="280" t="s">
        <v>6</v>
      </c>
      <c r="G101" s="280"/>
      <c r="H101" s="279" t="s">
        <v>4594</v>
      </c>
      <c r="I101" s="279"/>
      <c r="J101" s="281" t="s">
        <v>6</v>
      </c>
    </row>
    <row r="102" spans="1:10" x14ac:dyDescent="0.25">
      <c r="A102" s="274">
        <v>42873</v>
      </c>
      <c r="B102" s="328" t="s">
        <v>4491</v>
      </c>
      <c r="C102" s="310"/>
      <c r="D102" s="275">
        <v>7000</v>
      </c>
      <c r="E102" s="49">
        <f>MONTH(Таблица3[[#This Row],[Date]])</f>
        <v>5</v>
      </c>
      <c r="F102" s="276" t="s">
        <v>6</v>
      </c>
      <c r="G102" s="276"/>
      <c r="H102" s="275" t="s">
        <v>4492</v>
      </c>
      <c r="I102" s="275"/>
      <c r="J102" s="277" t="s">
        <v>6</v>
      </c>
    </row>
    <row r="103" spans="1:10" x14ac:dyDescent="0.25">
      <c r="A103" s="47">
        <v>42851</v>
      </c>
      <c r="B103" s="48" t="s">
        <v>4076</v>
      </c>
      <c r="C103" s="48"/>
      <c r="D103" s="48">
        <v>1200</v>
      </c>
      <c r="E103" s="49">
        <f>MONTH(Таблица3[[#This Row],[Date]])</f>
        <v>4</v>
      </c>
      <c r="F103" s="50" t="str">
        <f>"Прео"</f>
        <v>Прео</v>
      </c>
      <c r="G103" s="50"/>
      <c r="H103" s="48" t="s">
        <v>4441</v>
      </c>
      <c r="I103" s="48"/>
      <c r="J103" s="51" t="str">
        <f>Таблица3[[#This Row],[Account]]</f>
        <v>Прео</v>
      </c>
    </row>
    <row r="104" spans="1:10" x14ac:dyDescent="0.25">
      <c r="A104" s="278">
        <v>42872</v>
      </c>
      <c r="B104" s="329" t="s">
        <v>3284</v>
      </c>
      <c r="C104" s="299"/>
      <c r="D104" s="279">
        <v>4500</v>
      </c>
      <c r="E104" s="279">
        <v>3</v>
      </c>
      <c r="F104" s="280" t="s">
        <v>6</v>
      </c>
      <c r="G104" s="280"/>
      <c r="H104" s="279" t="s">
        <v>4493</v>
      </c>
      <c r="I104" s="279"/>
      <c r="J104" s="281" t="s">
        <v>6</v>
      </c>
    </row>
    <row r="105" spans="1:10" x14ac:dyDescent="0.25">
      <c r="A105" s="274">
        <v>42871</v>
      </c>
      <c r="B105" s="330" t="s">
        <v>3688</v>
      </c>
      <c r="C105" s="310"/>
      <c r="D105" s="275">
        <v>7000</v>
      </c>
      <c r="E105" s="275">
        <v>3</v>
      </c>
      <c r="F105" s="276" t="s">
        <v>6</v>
      </c>
      <c r="G105" s="276"/>
      <c r="H105" s="275" t="s">
        <v>4494</v>
      </c>
      <c r="I105" s="275"/>
      <c r="J105" s="277" t="s">
        <v>6</v>
      </c>
    </row>
    <row r="106" spans="1:10" x14ac:dyDescent="0.25">
      <c r="A106" s="300">
        <v>42866</v>
      </c>
      <c r="B106" s="413" t="s">
        <v>3678</v>
      </c>
      <c r="C106" s="302"/>
      <c r="D106" s="301">
        <v>4500</v>
      </c>
      <c r="E106" s="301">
        <v>3</v>
      </c>
      <c r="F106" s="303" t="s">
        <v>6</v>
      </c>
      <c r="G106" s="303"/>
      <c r="H106" s="301" t="s">
        <v>4495</v>
      </c>
      <c r="I106" s="301"/>
      <c r="J106" s="281" t="s">
        <v>6</v>
      </c>
    </row>
    <row r="107" spans="1:10" x14ac:dyDescent="0.25">
      <c r="A107" s="47">
        <v>42853</v>
      </c>
      <c r="B107" s="48" t="s">
        <v>4401</v>
      </c>
      <c r="C107" s="48"/>
      <c r="D107" s="48">
        <v>6500</v>
      </c>
      <c r="E107" s="49">
        <f>MONTH(Таблица3[[#This Row],[Date]])</f>
        <v>4</v>
      </c>
      <c r="F107" s="50" t="s">
        <v>1341</v>
      </c>
      <c r="G107" s="50"/>
      <c r="H107" s="48" t="s">
        <v>3372</v>
      </c>
      <c r="I107" s="48" t="s">
        <v>4402</v>
      </c>
      <c r="J107" s="51" t="str">
        <f>Таблица3[[#This Row],[Account]]</f>
        <v>Питер</v>
      </c>
    </row>
    <row r="108" spans="1:10" x14ac:dyDescent="0.25">
      <c r="A108" s="47">
        <v>42852</v>
      </c>
      <c r="B108" s="48" t="s">
        <v>3621</v>
      </c>
      <c r="C108" s="48"/>
      <c r="D108" s="48">
        <v>4000</v>
      </c>
      <c r="E108" s="49">
        <f>MONTH(Таблица3[[#This Row],[Date]])</f>
        <v>4</v>
      </c>
      <c r="F108" s="50" t="s">
        <v>1341</v>
      </c>
      <c r="G108" s="50"/>
      <c r="H108" s="48" t="s">
        <v>3372</v>
      </c>
      <c r="I108" s="48" t="s">
        <v>4403</v>
      </c>
      <c r="J108" s="51" t="str">
        <f>Таблица3[[#This Row],[Account]]</f>
        <v>Питер</v>
      </c>
    </row>
    <row r="109" spans="1:10" x14ac:dyDescent="0.25">
      <c r="A109" s="56">
        <v>42833</v>
      </c>
      <c r="B109" s="57" t="s">
        <v>3623</v>
      </c>
      <c r="C109" s="57"/>
      <c r="D109" s="57">
        <v>3500</v>
      </c>
      <c r="E109" s="170">
        <f>MONTH(Таблица3[[#This Row],[Date]])</f>
        <v>4</v>
      </c>
      <c r="F109" s="150" t="s">
        <v>1341</v>
      </c>
      <c r="G109" s="150"/>
      <c r="H109" s="57" t="s">
        <v>3372</v>
      </c>
      <c r="I109" s="57"/>
      <c r="J109" s="51" t="str">
        <f>Таблица3[[#This Row],[Account]]</f>
        <v>Питер</v>
      </c>
    </row>
    <row r="110" spans="1:10" x14ac:dyDescent="0.25">
      <c r="A110" s="47">
        <v>42833</v>
      </c>
      <c r="B110" s="48" t="s">
        <v>3501</v>
      </c>
      <c r="C110" s="48"/>
      <c r="D110" s="48">
        <v>3500</v>
      </c>
      <c r="E110" s="49">
        <f>MONTH(Таблица3[[#This Row],[Date]])</f>
        <v>4</v>
      </c>
      <c r="F110" s="50" t="s">
        <v>1341</v>
      </c>
      <c r="G110" s="50"/>
      <c r="H110" s="48" t="s">
        <v>3372</v>
      </c>
      <c r="I110" s="48"/>
      <c r="J110" s="51" t="str">
        <f>Таблица3[[#This Row],[Account]]</f>
        <v>Питер</v>
      </c>
    </row>
    <row r="111" spans="1:10" x14ac:dyDescent="0.25">
      <c r="A111" s="47">
        <v>42833</v>
      </c>
      <c r="B111" s="48" t="s">
        <v>2042</v>
      </c>
      <c r="C111" s="48"/>
      <c r="D111" s="48">
        <v>3500</v>
      </c>
      <c r="E111" s="49">
        <f>MONTH(Таблица3[[#This Row],[Date]])</f>
        <v>4</v>
      </c>
      <c r="F111" s="50" t="s">
        <v>1341</v>
      </c>
      <c r="G111" s="50"/>
      <c r="H111" s="48" t="s">
        <v>3372</v>
      </c>
      <c r="I111" s="48"/>
      <c r="J111" s="51" t="str">
        <f>Таблица3[[#This Row],[Account]]</f>
        <v>Питер</v>
      </c>
    </row>
    <row r="112" spans="1:10" x14ac:dyDescent="0.25">
      <c r="A112" s="47">
        <v>42846</v>
      </c>
      <c r="B112" s="48" t="s">
        <v>4076</v>
      </c>
      <c r="C112" s="48"/>
      <c r="D112" s="48">
        <v>1200</v>
      </c>
      <c r="E112" s="49">
        <f>MONTH(Таблица3[[#This Row],[Date]])</f>
        <v>4</v>
      </c>
      <c r="F112" s="50" t="str">
        <f>"Прео"</f>
        <v>Прео</v>
      </c>
      <c r="G112" s="50"/>
      <c r="H112" s="48" t="s">
        <v>4441</v>
      </c>
      <c r="I112" s="48"/>
      <c r="J112" s="51" t="str">
        <f>Таблица3[[#This Row],[Account]]</f>
        <v>Прео</v>
      </c>
    </row>
    <row r="113" spans="1:10" x14ac:dyDescent="0.25">
      <c r="A113" s="47">
        <v>42839</v>
      </c>
      <c r="B113" s="48" t="s">
        <v>4076</v>
      </c>
      <c r="C113" s="48"/>
      <c r="D113" s="48">
        <v>2000</v>
      </c>
      <c r="E113" s="49">
        <f>MONTH(Таблица3[[#This Row],[Date]])</f>
        <v>4</v>
      </c>
      <c r="F113" s="50" t="str">
        <f>"Прео"</f>
        <v>Прео</v>
      </c>
      <c r="G113" s="50"/>
      <c r="H113" s="48" t="s">
        <v>4077</v>
      </c>
      <c r="I113" s="48"/>
      <c r="J113" s="51" t="str">
        <f>Таблица3[[#This Row],[Account]]</f>
        <v>Прео</v>
      </c>
    </row>
    <row r="114" spans="1:10" x14ac:dyDescent="0.25">
      <c r="A114" s="47">
        <v>42833</v>
      </c>
      <c r="B114" s="48" t="s">
        <v>3632</v>
      </c>
      <c r="C114" s="48"/>
      <c r="D114" s="48">
        <v>1000</v>
      </c>
      <c r="E114" s="49">
        <f>MONTH(Таблица3[[#This Row],[Date]])</f>
        <v>4</v>
      </c>
      <c r="F114" s="50" t="s">
        <v>1341</v>
      </c>
      <c r="G114" s="50"/>
      <c r="H114" s="48" t="s">
        <v>4114</v>
      </c>
      <c r="I114" s="48"/>
      <c r="J114" s="51" t="str">
        <f>Таблица3[[#This Row],[Account]]</f>
        <v>Питер</v>
      </c>
    </row>
    <row r="115" spans="1:10" x14ac:dyDescent="0.25">
      <c r="A115" s="274">
        <v>42848</v>
      </c>
      <c r="B115" s="331" t="s">
        <v>4296</v>
      </c>
      <c r="C115" s="310"/>
      <c r="D115" s="275">
        <v>1200</v>
      </c>
      <c r="E115" s="275">
        <v>3</v>
      </c>
      <c r="F115" s="276" t="s">
        <v>6</v>
      </c>
      <c r="G115" s="276"/>
      <c r="H115" s="333" t="s">
        <v>2049</v>
      </c>
      <c r="I115" s="275"/>
      <c r="J115" s="277" t="s">
        <v>6</v>
      </c>
    </row>
    <row r="116" spans="1:10" x14ac:dyDescent="0.25">
      <c r="A116" s="300">
        <v>42845</v>
      </c>
      <c r="B116" s="434" t="s">
        <v>4297</v>
      </c>
      <c r="C116" s="302"/>
      <c r="D116" s="301">
        <v>4500</v>
      </c>
      <c r="E116" s="301">
        <v>3</v>
      </c>
      <c r="F116" s="303" t="s">
        <v>6</v>
      </c>
      <c r="G116" s="303"/>
      <c r="H116" s="435" t="s">
        <v>4298</v>
      </c>
      <c r="I116" s="301"/>
      <c r="J116" s="281" t="s">
        <v>6</v>
      </c>
    </row>
    <row r="117" spans="1:10" x14ac:dyDescent="0.25">
      <c r="A117" s="47">
        <v>42832</v>
      </c>
      <c r="B117" s="48" t="s">
        <v>4115</v>
      </c>
      <c r="C117" s="48"/>
      <c r="D117" s="48">
        <v>300</v>
      </c>
      <c r="E117" s="49">
        <f>MONTH(Таблица3[[#This Row],[Date]])</f>
        <v>4</v>
      </c>
      <c r="F117" s="50" t="s">
        <v>1341</v>
      </c>
      <c r="G117" s="50"/>
      <c r="H117" s="48" t="s">
        <v>56</v>
      </c>
      <c r="I117" s="48"/>
      <c r="J117" s="51" t="str">
        <f>Таблица3[[#This Row],[Account]]</f>
        <v>Питер</v>
      </c>
    </row>
    <row r="118" spans="1:10" x14ac:dyDescent="0.25">
      <c r="A118" s="47">
        <v>42831</v>
      </c>
      <c r="B118" s="48" t="s">
        <v>1668</v>
      </c>
      <c r="C118" s="48"/>
      <c r="D118" s="48">
        <v>3500</v>
      </c>
      <c r="E118" s="49">
        <f>MONTH(Таблица3[[#This Row],[Date]])</f>
        <v>4</v>
      </c>
      <c r="F118" s="50" t="s">
        <v>1341</v>
      </c>
      <c r="G118" s="50"/>
      <c r="H118" s="48" t="s">
        <v>3372</v>
      </c>
      <c r="I118" s="48"/>
      <c r="J118" s="51" t="str">
        <f>Таблица3[[#This Row],[Account]]</f>
        <v>Питер</v>
      </c>
    </row>
    <row r="119" spans="1:10" x14ac:dyDescent="0.25">
      <c r="A119" s="47">
        <v>42830</v>
      </c>
      <c r="B119" s="48" t="s">
        <v>3000</v>
      </c>
      <c r="C119" s="48"/>
      <c r="D119" s="48">
        <v>3500</v>
      </c>
      <c r="E119" s="49">
        <f>MONTH(Таблица3[[#This Row],[Date]])</f>
        <v>4</v>
      </c>
      <c r="F119" s="50" t="s">
        <v>1341</v>
      </c>
      <c r="G119" s="50"/>
      <c r="H119" s="48" t="s">
        <v>3372</v>
      </c>
      <c r="I119" s="48"/>
      <c r="J119" s="51" t="str">
        <f>Таблица3[[#This Row],[Account]]</f>
        <v>Питер</v>
      </c>
    </row>
    <row r="120" spans="1:10" x14ac:dyDescent="0.25">
      <c r="A120" s="274">
        <v>42843</v>
      </c>
      <c r="B120" s="330" t="s">
        <v>3284</v>
      </c>
      <c r="C120" s="310"/>
      <c r="D120" s="275">
        <v>4500</v>
      </c>
      <c r="E120" s="275">
        <v>3</v>
      </c>
      <c r="F120" s="276" t="s">
        <v>6</v>
      </c>
      <c r="G120" s="276"/>
      <c r="H120" s="328" t="s">
        <v>4299</v>
      </c>
      <c r="I120" s="275"/>
      <c r="J120" s="277" t="s">
        <v>6</v>
      </c>
    </row>
    <row r="121" spans="1:10" x14ac:dyDescent="0.25">
      <c r="A121" s="47">
        <v>42830</v>
      </c>
      <c r="B121" s="48" t="s">
        <v>3503</v>
      </c>
      <c r="C121" s="48"/>
      <c r="D121" s="48">
        <v>3500</v>
      </c>
      <c r="E121" s="49">
        <f>MONTH(Таблица3[[#This Row],[Date]])</f>
        <v>4</v>
      </c>
      <c r="F121" s="50" t="s">
        <v>1341</v>
      </c>
      <c r="G121" s="50"/>
      <c r="H121" s="48" t="s">
        <v>3372</v>
      </c>
      <c r="I121" s="48"/>
      <c r="J121" s="51" t="str">
        <f>Таблица3[[#This Row],[Account]]</f>
        <v>Питер</v>
      </c>
    </row>
    <row r="122" spans="1:10" x14ac:dyDescent="0.25">
      <c r="A122" s="278">
        <v>42841</v>
      </c>
      <c r="B122" s="329" t="s">
        <v>4300</v>
      </c>
      <c r="C122" s="299"/>
      <c r="D122" s="279">
        <v>1500</v>
      </c>
      <c r="E122" s="279">
        <v>3</v>
      </c>
      <c r="F122" s="280" t="s">
        <v>6</v>
      </c>
      <c r="G122" s="280"/>
      <c r="H122" s="279" t="s">
        <v>2049</v>
      </c>
      <c r="I122" s="279"/>
      <c r="J122" s="281" t="s">
        <v>6</v>
      </c>
    </row>
    <row r="123" spans="1:10" x14ac:dyDescent="0.25">
      <c r="A123" s="274">
        <v>42838</v>
      </c>
      <c r="B123" s="328" t="s">
        <v>4171</v>
      </c>
      <c r="C123" s="310"/>
      <c r="D123" s="275">
        <v>4500</v>
      </c>
      <c r="E123" s="275">
        <v>3</v>
      </c>
      <c r="F123" s="276" t="s">
        <v>6</v>
      </c>
      <c r="G123" s="276"/>
      <c r="H123" s="275" t="s">
        <v>4172</v>
      </c>
      <c r="I123" s="275"/>
      <c r="J123" s="277" t="s">
        <v>6</v>
      </c>
    </row>
    <row r="124" spans="1:10" x14ac:dyDescent="0.25">
      <c r="A124" s="47">
        <v>42830</v>
      </c>
      <c r="B124" s="48" t="s">
        <v>3079</v>
      </c>
      <c r="C124" s="48"/>
      <c r="D124" s="48">
        <v>3500</v>
      </c>
      <c r="E124" s="49">
        <f>MONTH(Таблица3[[#This Row],[Date]])</f>
        <v>4</v>
      </c>
      <c r="F124" s="50" t="s">
        <v>1341</v>
      </c>
      <c r="G124" s="50"/>
      <c r="H124" s="48" t="s">
        <v>3372</v>
      </c>
      <c r="I124" s="48"/>
      <c r="J124" s="51" t="str">
        <f>Таблица3[[#This Row],[Account]]</f>
        <v>Питер</v>
      </c>
    </row>
    <row r="125" spans="1:10" x14ac:dyDescent="0.25">
      <c r="A125" s="47">
        <v>42828</v>
      </c>
      <c r="B125" s="48" t="s">
        <v>4116</v>
      </c>
      <c r="C125" s="48"/>
      <c r="D125" s="48">
        <v>1500</v>
      </c>
      <c r="E125" s="49">
        <f>MONTH(Таблица3[[#This Row],[Date]])</f>
        <v>4</v>
      </c>
      <c r="F125" s="50" t="s">
        <v>1341</v>
      </c>
      <c r="G125" s="50"/>
      <c r="H125" s="48" t="s">
        <v>4114</v>
      </c>
      <c r="I125" s="48"/>
      <c r="J125" s="51" t="str">
        <f>Таблица3[[#This Row],[Account]]</f>
        <v>Питер</v>
      </c>
    </row>
    <row r="126" spans="1:10" x14ac:dyDescent="0.25">
      <c r="A126" s="278">
        <v>42836</v>
      </c>
      <c r="B126" s="330" t="s">
        <v>4173</v>
      </c>
      <c r="C126" s="299"/>
      <c r="D126" s="279">
        <v>4500</v>
      </c>
      <c r="E126" s="279">
        <v>3</v>
      </c>
      <c r="F126" s="280" t="s">
        <v>6</v>
      </c>
      <c r="G126" s="280"/>
      <c r="H126" s="332" t="s">
        <v>4174</v>
      </c>
      <c r="I126" s="279"/>
      <c r="J126" s="281" t="s">
        <v>6</v>
      </c>
    </row>
    <row r="127" spans="1:10" x14ac:dyDescent="0.25">
      <c r="A127" s="274">
        <v>42836</v>
      </c>
      <c r="B127" s="328" t="s">
        <v>3678</v>
      </c>
      <c r="C127" s="310"/>
      <c r="D127" s="275">
        <v>4500</v>
      </c>
      <c r="E127" s="275">
        <v>3</v>
      </c>
      <c r="F127" s="276" t="s">
        <v>6</v>
      </c>
      <c r="G127" s="276"/>
      <c r="H127" s="275" t="s">
        <v>4174</v>
      </c>
      <c r="I127" s="275"/>
      <c r="J127" s="277" t="s">
        <v>6</v>
      </c>
    </row>
    <row r="128" spans="1:10" x14ac:dyDescent="0.25">
      <c r="A128" s="278">
        <v>42831</v>
      </c>
      <c r="B128" s="332" t="s">
        <v>4175</v>
      </c>
      <c r="C128" s="299"/>
      <c r="D128" s="279">
        <v>350</v>
      </c>
      <c r="E128" s="279">
        <v>3</v>
      </c>
      <c r="F128" s="280" t="s">
        <v>6</v>
      </c>
      <c r="G128" s="280"/>
      <c r="H128" s="279" t="s">
        <v>1482</v>
      </c>
      <c r="I128" s="279"/>
      <c r="J128" s="281" t="s">
        <v>6</v>
      </c>
    </row>
    <row r="129" spans="1:10" x14ac:dyDescent="0.25">
      <c r="A129" s="274">
        <v>42831</v>
      </c>
      <c r="B129" s="328" t="s">
        <v>3686</v>
      </c>
      <c r="C129" s="310"/>
      <c r="D129" s="275">
        <v>6000</v>
      </c>
      <c r="E129" s="275">
        <v>3</v>
      </c>
      <c r="F129" s="276" t="s">
        <v>6</v>
      </c>
      <c r="G129" s="276"/>
      <c r="H129" s="328" t="s">
        <v>4176</v>
      </c>
      <c r="I129" s="275"/>
      <c r="J129" s="277" t="s">
        <v>6</v>
      </c>
    </row>
    <row r="130" spans="1:10" x14ac:dyDescent="0.25">
      <c r="A130" s="47">
        <v>42824</v>
      </c>
      <c r="B130" s="48" t="s">
        <v>3973</v>
      </c>
      <c r="C130" s="48"/>
      <c r="D130" s="48">
        <v>2500</v>
      </c>
      <c r="E130" s="49">
        <f>MONTH(Таблица3[[#This Row],[Date]])</f>
        <v>3</v>
      </c>
      <c r="F130" s="50" t="s">
        <v>1341</v>
      </c>
      <c r="G130" s="50"/>
      <c r="H130" s="48" t="s">
        <v>3372</v>
      </c>
      <c r="I130" s="48" t="s">
        <v>3974</v>
      </c>
      <c r="J130" s="51" t="str">
        <f>Таблица3[[#This Row],[Account]]</f>
        <v>Питер</v>
      </c>
    </row>
    <row r="131" spans="1:10" x14ac:dyDescent="0.25">
      <c r="A131" s="278">
        <v>42830</v>
      </c>
      <c r="B131" s="329" t="s">
        <v>1693</v>
      </c>
      <c r="C131" s="299"/>
      <c r="D131" s="279">
        <v>6000</v>
      </c>
      <c r="E131" s="279">
        <v>3</v>
      </c>
      <c r="F131" s="280" t="s">
        <v>6</v>
      </c>
      <c r="G131" s="280"/>
      <c r="H131" s="329" t="s">
        <v>4177</v>
      </c>
      <c r="I131" s="279"/>
      <c r="J131" s="281" t="s">
        <v>6</v>
      </c>
    </row>
    <row r="132" spans="1:10" x14ac:dyDescent="0.25">
      <c r="A132" s="47">
        <v>42823</v>
      </c>
      <c r="B132" s="48" t="s">
        <v>3975</v>
      </c>
      <c r="C132" s="48"/>
      <c r="D132" s="48">
        <v>3500</v>
      </c>
      <c r="E132" s="49">
        <f>MONTH(Таблица3[[#This Row],[Date]])</f>
        <v>3</v>
      </c>
      <c r="F132" s="50" t="s">
        <v>1341</v>
      </c>
      <c r="G132" s="50"/>
      <c r="H132" s="48" t="s">
        <v>3372</v>
      </c>
      <c r="I132" s="48" t="s">
        <v>3976</v>
      </c>
      <c r="J132" s="51" t="str">
        <f>Таблица3[[#This Row],[Account]]</f>
        <v>Питер</v>
      </c>
    </row>
    <row r="133" spans="1:10" x14ac:dyDescent="0.25">
      <c r="A133" s="47">
        <v>42818</v>
      </c>
      <c r="B133" s="48" t="s">
        <v>3977</v>
      </c>
      <c r="C133" s="48"/>
      <c r="D133" s="48">
        <v>100</v>
      </c>
      <c r="E133" s="49">
        <f>MONTH(Таблица3[[#This Row],[Date]])</f>
        <v>3</v>
      </c>
      <c r="F133" s="50" t="s">
        <v>1341</v>
      </c>
      <c r="G133" s="50"/>
      <c r="H133" s="48" t="s">
        <v>56</v>
      </c>
      <c r="I133" s="48"/>
      <c r="J133" s="51" t="str">
        <f>Таблица3[[#This Row],[Account]]</f>
        <v>Питер</v>
      </c>
    </row>
    <row r="134" spans="1:10" x14ac:dyDescent="0.25">
      <c r="A134" s="47">
        <v>42816</v>
      </c>
      <c r="B134" s="48" t="s">
        <v>3621</v>
      </c>
      <c r="C134" s="48"/>
      <c r="D134" s="48">
        <v>3500</v>
      </c>
      <c r="E134" s="49">
        <f>MONTH(Таблица3[[#This Row],[Date]])</f>
        <v>3</v>
      </c>
      <c r="F134" s="50" t="s">
        <v>1341</v>
      </c>
      <c r="G134" s="50"/>
      <c r="H134" s="48" t="s">
        <v>3372</v>
      </c>
      <c r="I134" s="48" t="s">
        <v>3622</v>
      </c>
      <c r="J134" s="51" t="str">
        <f>Таблица3[[#This Row],[Account]]</f>
        <v>Питер</v>
      </c>
    </row>
    <row r="135" spans="1:10" x14ac:dyDescent="0.25">
      <c r="A135" s="47">
        <v>42816</v>
      </c>
      <c r="B135" s="48" t="s">
        <v>3623</v>
      </c>
      <c r="C135" s="48"/>
      <c r="D135" s="48">
        <v>250</v>
      </c>
      <c r="E135" s="49">
        <f>MONTH(Таблица3[[#This Row],[Date]])</f>
        <v>3</v>
      </c>
      <c r="F135" s="50" t="s">
        <v>1341</v>
      </c>
      <c r="G135" s="50"/>
      <c r="H135" s="48" t="s">
        <v>56</v>
      </c>
      <c r="I135" s="48"/>
      <c r="J135" s="51" t="str">
        <f>Таблица3[[#This Row],[Account]]</f>
        <v>Питер</v>
      </c>
    </row>
    <row r="136" spans="1:10" x14ac:dyDescent="0.25">
      <c r="A136" s="47">
        <v>42816</v>
      </c>
      <c r="B136" s="48" t="s">
        <v>3370</v>
      </c>
      <c r="C136" s="48"/>
      <c r="D136" s="48">
        <v>300</v>
      </c>
      <c r="E136" s="49">
        <f>MONTH(Таблица3[[#This Row],[Date]])</f>
        <v>3</v>
      </c>
      <c r="F136" s="50" t="s">
        <v>1341</v>
      </c>
      <c r="G136" s="50"/>
      <c r="H136" s="48" t="s">
        <v>56</v>
      </c>
      <c r="I136" s="48"/>
      <c r="J136" s="51" t="str">
        <f>Таблица3[[#This Row],[Account]]</f>
        <v>Питер</v>
      </c>
    </row>
    <row r="137" spans="1:10" x14ac:dyDescent="0.25">
      <c r="A137" s="47">
        <v>42816</v>
      </c>
      <c r="B137" s="48" t="s">
        <v>3624</v>
      </c>
      <c r="C137" s="48"/>
      <c r="D137" s="48">
        <v>550</v>
      </c>
      <c r="E137" s="49">
        <f>MONTH(Таблица3[[#This Row],[Date]])</f>
        <v>3</v>
      </c>
      <c r="F137" s="50" t="s">
        <v>1341</v>
      </c>
      <c r="G137" s="50"/>
      <c r="H137" s="48" t="s">
        <v>56</v>
      </c>
      <c r="I137" s="48"/>
      <c r="J137" s="51" t="str">
        <f>Таблица3[[#This Row],[Account]]</f>
        <v>Питер</v>
      </c>
    </row>
    <row r="138" spans="1:10" x14ac:dyDescent="0.25">
      <c r="A138" s="274">
        <v>42828</v>
      </c>
      <c r="B138" s="333" t="s">
        <v>2476</v>
      </c>
      <c r="C138" s="310"/>
      <c r="D138" s="275">
        <v>1000</v>
      </c>
      <c r="E138" s="275">
        <v>3</v>
      </c>
      <c r="F138" s="276" t="s">
        <v>6</v>
      </c>
      <c r="G138" s="276"/>
      <c r="H138" s="275" t="s">
        <v>4178</v>
      </c>
      <c r="I138" s="275"/>
      <c r="J138" s="277" t="s">
        <v>6</v>
      </c>
    </row>
    <row r="139" spans="1:10" x14ac:dyDescent="0.25">
      <c r="A139" s="278">
        <v>42825</v>
      </c>
      <c r="B139" s="332" t="s">
        <v>4179</v>
      </c>
      <c r="C139" s="299"/>
      <c r="D139" s="279">
        <v>1050</v>
      </c>
      <c r="E139" s="279">
        <v>3</v>
      </c>
      <c r="F139" s="280" t="s">
        <v>6</v>
      </c>
      <c r="G139" s="280"/>
      <c r="H139" s="329" t="s">
        <v>1700</v>
      </c>
      <c r="I139" s="279"/>
      <c r="J139" s="281" t="s">
        <v>6</v>
      </c>
    </row>
    <row r="140" spans="1:10" x14ac:dyDescent="0.25">
      <c r="A140" s="274">
        <v>42823</v>
      </c>
      <c r="B140" s="333" t="s">
        <v>3936</v>
      </c>
      <c r="C140" s="310"/>
      <c r="D140" s="275">
        <v>350</v>
      </c>
      <c r="E140" s="275">
        <v>3</v>
      </c>
      <c r="F140" s="276" t="s">
        <v>6</v>
      </c>
      <c r="G140" s="276"/>
      <c r="H140" s="328" t="s">
        <v>1482</v>
      </c>
      <c r="I140" s="275"/>
      <c r="J140" s="277" t="s">
        <v>6</v>
      </c>
    </row>
    <row r="141" spans="1:10" x14ac:dyDescent="0.25">
      <c r="A141" s="278">
        <v>42823</v>
      </c>
      <c r="B141" s="332" t="s">
        <v>2476</v>
      </c>
      <c r="C141" s="299"/>
      <c r="D141" s="279">
        <v>5000</v>
      </c>
      <c r="E141" s="279">
        <v>3</v>
      </c>
      <c r="F141" s="280" t="s">
        <v>6</v>
      </c>
      <c r="G141" s="280"/>
      <c r="H141" s="329" t="s">
        <v>3933</v>
      </c>
      <c r="I141" s="279"/>
      <c r="J141" s="281" t="s">
        <v>6</v>
      </c>
    </row>
    <row r="142" spans="1:10" x14ac:dyDescent="0.25">
      <c r="A142" s="274">
        <v>42823</v>
      </c>
      <c r="B142" s="333" t="s">
        <v>3296</v>
      </c>
      <c r="C142" s="310"/>
      <c r="D142" s="275">
        <v>350</v>
      </c>
      <c r="E142" s="275">
        <v>3</v>
      </c>
      <c r="F142" s="276" t="s">
        <v>6</v>
      </c>
      <c r="G142" s="276"/>
      <c r="H142" s="328"/>
      <c r="I142" s="275"/>
      <c r="J142" s="277" t="s">
        <v>6</v>
      </c>
    </row>
    <row r="143" spans="1:10" x14ac:dyDescent="0.25">
      <c r="A143" s="300">
        <v>42822</v>
      </c>
      <c r="B143" s="366" t="s">
        <v>3934</v>
      </c>
      <c r="C143" s="302"/>
      <c r="D143" s="301">
        <v>750</v>
      </c>
      <c r="E143" s="279">
        <v>3</v>
      </c>
      <c r="F143" s="303" t="s">
        <v>6</v>
      </c>
      <c r="G143" s="303"/>
      <c r="H143" s="435" t="s">
        <v>1700</v>
      </c>
      <c r="I143" s="301"/>
      <c r="J143" s="281" t="s">
        <v>6</v>
      </c>
    </row>
    <row r="144" spans="1:10" x14ac:dyDescent="0.25">
      <c r="A144" s="336">
        <v>42817</v>
      </c>
      <c r="B144" s="361" t="s">
        <v>3935</v>
      </c>
      <c r="C144" s="338"/>
      <c r="D144" s="337">
        <v>1000</v>
      </c>
      <c r="E144" s="337">
        <v>3</v>
      </c>
      <c r="F144" s="339" t="s">
        <v>6</v>
      </c>
      <c r="G144" s="339"/>
      <c r="H144" s="399" t="s">
        <v>1698</v>
      </c>
      <c r="I144" s="337"/>
      <c r="J144" s="277" t="s">
        <v>6</v>
      </c>
    </row>
    <row r="145" spans="1:10" x14ac:dyDescent="0.25">
      <c r="A145" s="47">
        <v>42812</v>
      </c>
      <c r="B145" s="48" t="s">
        <v>3625</v>
      </c>
      <c r="C145" s="48"/>
      <c r="D145" s="48">
        <v>3500</v>
      </c>
      <c r="E145" s="49">
        <f>MONTH(Таблица3[[#This Row],[Date]])</f>
        <v>3</v>
      </c>
      <c r="F145" s="50" t="s">
        <v>1341</v>
      </c>
      <c r="G145" s="50"/>
      <c r="H145" s="48" t="s">
        <v>3372</v>
      </c>
      <c r="I145" s="48" t="s">
        <v>3622</v>
      </c>
      <c r="J145" s="51" t="str">
        <f>Таблица3[[#This Row],[Account]]</f>
        <v>Питер</v>
      </c>
    </row>
    <row r="146" spans="1:10" x14ac:dyDescent="0.25">
      <c r="A146" s="278">
        <v>42811</v>
      </c>
      <c r="B146" s="332" t="s">
        <v>3655</v>
      </c>
      <c r="C146" s="299"/>
      <c r="D146" s="279">
        <v>500</v>
      </c>
      <c r="E146" s="279">
        <v>3</v>
      </c>
      <c r="F146" s="280" t="s">
        <v>6</v>
      </c>
      <c r="G146" s="280"/>
      <c r="H146" s="279" t="s">
        <v>1485</v>
      </c>
      <c r="I146" s="279"/>
      <c r="J146" s="281" t="s">
        <v>6</v>
      </c>
    </row>
    <row r="147" spans="1:10" x14ac:dyDescent="0.25">
      <c r="A147" s="274">
        <v>42809</v>
      </c>
      <c r="B147" s="333" t="s">
        <v>3672</v>
      </c>
      <c r="C147" s="310"/>
      <c r="D147" s="275">
        <v>350</v>
      </c>
      <c r="E147" s="275">
        <v>3</v>
      </c>
      <c r="F147" s="276" t="s">
        <v>6</v>
      </c>
      <c r="G147" s="276"/>
      <c r="H147" s="328" t="s">
        <v>1482</v>
      </c>
      <c r="I147" s="275"/>
      <c r="J147" s="277" t="s">
        <v>6</v>
      </c>
    </row>
    <row r="148" spans="1:10" x14ac:dyDescent="0.25">
      <c r="A148" s="278">
        <v>42807</v>
      </c>
      <c r="B148" s="332" t="s">
        <v>2357</v>
      </c>
      <c r="C148" s="299"/>
      <c r="D148" s="279">
        <v>4000</v>
      </c>
      <c r="E148" s="279">
        <v>3</v>
      </c>
      <c r="F148" s="280" t="s">
        <v>6</v>
      </c>
      <c r="G148" s="280"/>
      <c r="H148" s="329" t="s">
        <v>3673</v>
      </c>
      <c r="I148" s="279"/>
      <c r="J148" s="281" t="s">
        <v>6</v>
      </c>
    </row>
    <row r="149" spans="1:10" x14ac:dyDescent="0.25">
      <c r="A149" s="56">
        <v>42812</v>
      </c>
      <c r="B149" s="57" t="s">
        <v>3625</v>
      </c>
      <c r="C149" s="57"/>
      <c r="D149" s="57">
        <v>5500</v>
      </c>
      <c r="E149" s="49">
        <f>MONTH(Таблица3[[#This Row],[Date]])</f>
        <v>3</v>
      </c>
      <c r="F149" s="150" t="s">
        <v>1341</v>
      </c>
      <c r="G149" s="150"/>
      <c r="H149" s="57" t="s">
        <v>3372</v>
      </c>
      <c r="I149" s="57" t="s">
        <v>3626</v>
      </c>
      <c r="J149" s="51" t="str">
        <f>Таблица3[[#This Row],[Account]]</f>
        <v>Питер</v>
      </c>
    </row>
    <row r="150" spans="1:10" x14ac:dyDescent="0.25">
      <c r="A150" s="274">
        <v>42807</v>
      </c>
      <c r="B150" s="275" t="s">
        <v>2480</v>
      </c>
      <c r="C150" s="310"/>
      <c r="D150" s="275">
        <v>6000</v>
      </c>
      <c r="E150" s="310">
        <v>3</v>
      </c>
      <c r="F150" s="276" t="s">
        <v>6</v>
      </c>
      <c r="G150" s="276"/>
      <c r="H150" s="275" t="s">
        <v>3674</v>
      </c>
      <c r="I150" s="334"/>
      <c r="J150" s="277" t="s">
        <v>6</v>
      </c>
    </row>
    <row r="151" spans="1:10" x14ac:dyDescent="0.25">
      <c r="A151" s="47">
        <v>42803</v>
      </c>
      <c r="B151" s="48" t="s">
        <v>3370</v>
      </c>
      <c r="C151" s="48"/>
      <c r="D151" s="48">
        <v>400</v>
      </c>
      <c r="E151" s="49">
        <f>MONTH(Таблица3[[#This Row],[Date]])</f>
        <v>3</v>
      </c>
      <c r="F151" s="50" t="s">
        <v>1341</v>
      </c>
      <c r="G151" s="50"/>
      <c r="H151" s="48" t="s">
        <v>56</v>
      </c>
      <c r="I151" s="48"/>
      <c r="J151" s="51" t="str">
        <f>Таблица3[[#This Row],[Account]]</f>
        <v>Питер</v>
      </c>
    </row>
    <row r="152" spans="1:10" x14ac:dyDescent="0.25">
      <c r="A152" s="56">
        <v>42796</v>
      </c>
      <c r="B152" s="57" t="s">
        <v>2990</v>
      </c>
      <c r="C152" s="57"/>
      <c r="D152" s="57">
        <v>200</v>
      </c>
      <c r="E152" s="170">
        <f>MONTH(Таблица3[[#This Row],[Date]])</f>
        <v>3</v>
      </c>
      <c r="F152" s="150" t="s">
        <v>1341</v>
      </c>
      <c r="G152" s="150"/>
      <c r="H152" s="57" t="s">
        <v>56</v>
      </c>
      <c r="I152" s="57"/>
      <c r="J152" s="51" t="str">
        <f>Таблица3[[#This Row],[Account]]</f>
        <v>Питер</v>
      </c>
    </row>
    <row r="153" spans="1:10" x14ac:dyDescent="0.25">
      <c r="A153" s="47">
        <v>42795</v>
      </c>
      <c r="B153" s="48" t="s">
        <v>3501</v>
      </c>
      <c r="C153" s="48"/>
      <c r="D153" s="48">
        <v>3000</v>
      </c>
      <c r="E153" s="49">
        <f>MONTH(Таблица3[[#This Row],[Date]])</f>
        <v>3</v>
      </c>
      <c r="F153" s="50" t="s">
        <v>1341</v>
      </c>
      <c r="G153" s="50"/>
      <c r="H153" s="48" t="s">
        <v>3372</v>
      </c>
      <c r="I153" s="48" t="s">
        <v>3502</v>
      </c>
      <c r="J153" s="51" t="str">
        <f>Таблица3[[#This Row],[Account]]</f>
        <v>Питер</v>
      </c>
    </row>
    <row r="154" spans="1:10" x14ac:dyDescent="0.25">
      <c r="A154" s="47">
        <v>42795</v>
      </c>
      <c r="B154" s="48" t="s">
        <v>3503</v>
      </c>
      <c r="C154" s="48"/>
      <c r="D154" s="48">
        <v>3000</v>
      </c>
      <c r="E154" s="49">
        <f>MONTH(Таблица3[[#This Row],[Date]])</f>
        <v>3</v>
      </c>
      <c r="F154" s="50" t="s">
        <v>1341</v>
      </c>
      <c r="G154" s="50"/>
      <c r="H154" s="48" t="s">
        <v>3372</v>
      </c>
      <c r="I154" s="48" t="s">
        <v>3502</v>
      </c>
      <c r="J154" s="51" t="str">
        <f>Таблица3[[#This Row],[Account]]</f>
        <v>Питер</v>
      </c>
    </row>
    <row r="155" spans="1:10" x14ac:dyDescent="0.25">
      <c r="A155" s="47">
        <v>42795</v>
      </c>
      <c r="B155" s="48" t="s">
        <v>3370</v>
      </c>
      <c r="C155" s="48"/>
      <c r="D155" s="48">
        <v>400</v>
      </c>
      <c r="E155" s="49">
        <f>MONTH(Таблица3[[#This Row],[Date]])</f>
        <v>3</v>
      </c>
      <c r="F155" s="50" t="s">
        <v>1341</v>
      </c>
      <c r="G155" s="50"/>
      <c r="H155" s="48" t="s">
        <v>56</v>
      </c>
      <c r="I155" s="48"/>
      <c r="J155" s="51" t="str">
        <f>Таблица3[[#This Row],[Account]]</f>
        <v>Питер</v>
      </c>
    </row>
    <row r="156" spans="1:10" x14ac:dyDescent="0.25">
      <c r="A156" s="300">
        <v>42807</v>
      </c>
      <c r="B156" s="301" t="s">
        <v>3675</v>
      </c>
      <c r="C156" s="302"/>
      <c r="D156" s="301">
        <v>4000</v>
      </c>
      <c r="E156" s="299">
        <v>3</v>
      </c>
      <c r="F156" s="303" t="s">
        <v>6</v>
      </c>
      <c r="G156" s="303"/>
      <c r="H156" s="301" t="s">
        <v>3674</v>
      </c>
      <c r="I156" s="342"/>
      <c r="J156" s="304" t="s">
        <v>6</v>
      </c>
    </row>
    <row r="157" spans="1:10" x14ac:dyDescent="0.25">
      <c r="A157" s="274">
        <v>42807</v>
      </c>
      <c r="B157" s="275" t="s">
        <v>3676</v>
      </c>
      <c r="C157" s="310"/>
      <c r="D157" s="275">
        <v>6000</v>
      </c>
      <c r="E157" s="310">
        <v>3</v>
      </c>
      <c r="F157" s="276" t="s">
        <v>6</v>
      </c>
      <c r="G157" s="276"/>
      <c r="H157" s="275" t="s">
        <v>3673</v>
      </c>
      <c r="I157" s="334"/>
      <c r="J157" s="277" t="s">
        <v>6</v>
      </c>
    </row>
    <row r="158" spans="1:10" x14ac:dyDescent="0.25">
      <c r="A158" s="278">
        <v>42804</v>
      </c>
      <c r="B158" s="279" t="s">
        <v>2796</v>
      </c>
      <c r="C158" s="299"/>
      <c r="D158" s="279">
        <v>6000</v>
      </c>
      <c r="E158" s="299">
        <v>3</v>
      </c>
      <c r="F158" s="280" t="s">
        <v>6</v>
      </c>
      <c r="G158" s="280"/>
      <c r="H158" s="279" t="s">
        <v>3677</v>
      </c>
      <c r="I158" s="335"/>
      <c r="J158" s="281" t="s">
        <v>6</v>
      </c>
    </row>
    <row r="159" spans="1:10" x14ac:dyDescent="0.25">
      <c r="A159" s="274">
        <v>42801</v>
      </c>
      <c r="B159" s="275" t="s">
        <v>3678</v>
      </c>
      <c r="C159" s="310"/>
      <c r="D159" s="275">
        <v>4000</v>
      </c>
      <c r="E159" s="310">
        <v>3</v>
      </c>
      <c r="F159" s="276" t="s">
        <v>6</v>
      </c>
      <c r="G159" s="276"/>
      <c r="H159" s="275" t="s">
        <v>3679</v>
      </c>
      <c r="I159" s="334"/>
      <c r="J159" s="277" t="s">
        <v>6</v>
      </c>
    </row>
    <row r="160" spans="1:10" x14ac:dyDescent="0.25">
      <c r="A160" s="47">
        <v>42832</v>
      </c>
      <c r="B160" s="48" t="s">
        <v>4078</v>
      </c>
      <c r="C160" s="48"/>
      <c r="D160" s="48">
        <v>4000</v>
      </c>
      <c r="E160" s="49">
        <f>MONTH(Таблица3[[#This Row],[Date]])</f>
        <v>4</v>
      </c>
      <c r="F160" s="50" t="str">
        <f>"Прео"</f>
        <v>Прео</v>
      </c>
      <c r="G160" s="50"/>
      <c r="H160" s="48"/>
      <c r="I160" s="48"/>
      <c r="J160" s="51" t="str">
        <f>Таблица3[[#This Row],[Account]]</f>
        <v>Прео</v>
      </c>
    </row>
    <row r="161" spans="1:10" x14ac:dyDescent="0.25">
      <c r="A161" s="47">
        <v>42832</v>
      </c>
      <c r="B161" s="48" t="s">
        <v>4079</v>
      </c>
      <c r="C161" s="48"/>
      <c r="D161" s="48">
        <v>6000</v>
      </c>
      <c r="E161" s="49">
        <f>MONTH(Таблица3[[#This Row],[Date]])</f>
        <v>4</v>
      </c>
      <c r="F161" s="50" t="str">
        <f>"Прео"</f>
        <v>Прео</v>
      </c>
      <c r="G161" s="50"/>
      <c r="H161" s="48"/>
      <c r="I161" s="48"/>
      <c r="J161" s="51" t="str">
        <f>Таблица3[[#This Row],[Account]]</f>
        <v>Прео</v>
      </c>
    </row>
    <row r="162" spans="1:10" x14ac:dyDescent="0.25">
      <c r="A162" s="47">
        <v>42795</v>
      </c>
      <c r="B162" s="48" t="s">
        <v>3504</v>
      </c>
      <c r="C162" s="48"/>
      <c r="D162" s="48">
        <v>3000</v>
      </c>
      <c r="E162" s="49">
        <f>MONTH(Таблица3[[#This Row],[Date]])</f>
        <v>3</v>
      </c>
      <c r="F162" s="50" t="s">
        <v>1341</v>
      </c>
      <c r="G162" s="50"/>
      <c r="H162" s="48" t="s">
        <v>3372</v>
      </c>
      <c r="I162" s="48" t="s">
        <v>3502</v>
      </c>
      <c r="J162" s="51" t="str">
        <f>Таблица3[[#This Row],[Account]]</f>
        <v>Питер</v>
      </c>
    </row>
    <row r="163" spans="1:10" x14ac:dyDescent="0.25">
      <c r="A163" s="47">
        <v>42795</v>
      </c>
      <c r="B163" s="48" t="s">
        <v>3000</v>
      </c>
      <c r="C163" s="48"/>
      <c r="D163" s="48">
        <v>3000</v>
      </c>
      <c r="E163" s="49">
        <f>MONTH(Таблица3[[#This Row],[Date]])</f>
        <v>3</v>
      </c>
      <c r="F163" s="50" t="s">
        <v>1341</v>
      </c>
      <c r="G163" s="50"/>
      <c r="H163" s="48" t="s">
        <v>3372</v>
      </c>
      <c r="I163" s="48" t="s">
        <v>3505</v>
      </c>
      <c r="J163" s="51" t="str">
        <f>Таблица3[[#This Row],[Account]]</f>
        <v>Питер</v>
      </c>
    </row>
    <row r="164" spans="1:10" x14ac:dyDescent="0.25">
      <c r="A164" s="278">
        <v>42800</v>
      </c>
      <c r="B164" s="279" t="s">
        <v>2926</v>
      </c>
      <c r="C164" s="299"/>
      <c r="D164" s="279">
        <v>4000</v>
      </c>
      <c r="E164" s="299">
        <v>3</v>
      </c>
      <c r="F164" s="280" t="s">
        <v>6</v>
      </c>
      <c r="G164" s="280"/>
      <c r="H164" s="279" t="s">
        <v>3680</v>
      </c>
      <c r="I164" s="335"/>
      <c r="J164" s="281" t="s">
        <v>6</v>
      </c>
    </row>
    <row r="165" spans="1:10" x14ac:dyDescent="0.25">
      <c r="A165" s="274">
        <v>42797</v>
      </c>
      <c r="B165" s="275" t="s">
        <v>3681</v>
      </c>
      <c r="C165" s="310"/>
      <c r="D165" s="275">
        <v>250</v>
      </c>
      <c r="E165" s="310">
        <v>3</v>
      </c>
      <c r="F165" s="276" t="s">
        <v>6</v>
      </c>
      <c r="G165" s="276"/>
      <c r="H165" s="275" t="s">
        <v>1482</v>
      </c>
      <c r="I165" s="334"/>
      <c r="J165" s="277" t="s">
        <v>6</v>
      </c>
    </row>
    <row r="166" spans="1:10" x14ac:dyDescent="0.25">
      <c r="A166" s="300">
        <v>42796</v>
      </c>
      <c r="B166" s="301" t="s">
        <v>3682</v>
      </c>
      <c r="C166" s="302"/>
      <c r="D166" s="301">
        <v>4000</v>
      </c>
      <c r="E166" s="302">
        <v>3</v>
      </c>
      <c r="F166" s="303" t="s">
        <v>6</v>
      </c>
      <c r="G166" s="303"/>
      <c r="H166" s="301" t="s">
        <v>3683</v>
      </c>
      <c r="I166" s="342"/>
      <c r="J166" s="304" t="s">
        <v>6</v>
      </c>
    </row>
    <row r="167" spans="1:10" x14ac:dyDescent="0.25">
      <c r="A167" s="274">
        <v>42795</v>
      </c>
      <c r="B167" s="275" t="s">
        <v>3684</v>
      </c>
      <c r="C167" s="310"/>
      <c r="D167" s="275">
        <v>5000</v>
      </c>
      <c r="E167" s="310">
        <v>3</v>
      </c>
      <c r="F167" s="276" t="s">
        <v>6</v>
      </c>
      <c r="G167" s="276"/>
      <c r="H167" s="275" t="s">
        <v>3685</v>
      </c>
      <c r="I167" s="334"/>
      <c r="J167" s="277" t="s">
        <v>6</v>
      </c>
    </row>
    <row r="168" spans="1:10" x14ac:dyDescent="0.25">
      <c r="A168" s="278">
        <v>42794</v>
      </c>
      <c r="B168" s="279" t="s">
        <v>3686</v>
      </c>
      <c r="C168" s="299"/>
      <c r="D168" s="279">
        <v>5000</v>
      </c>
      <c r="E168" s="299">
        <v>2</v>
      </c>
      <c r="F168" s="280" t="s">
        <v>6</v>
      </c>
      <c r="G168" s="280"/>
      <c r="H168" s="279" t="s">
        <v>3687</v>
      </c>
      <c r="I168" s="335"/>
      <c r="J168" s="281" t="s">
        <v>6</v>
      </c>
    </row>
    <row r="169" spans="1:10" x14ac:dyDescent="0.25">
      <c r="A169" s="47">
        <v>42788</v>
      </c>
      <c r="B169" s="48" t="s">
        <v>1668</v>
      </c>
      <c r="C169" s="48"/>
      <c r="D169" s="48">
        <v>3000</v>
      </c>
      <c r="E169" s="49">
        <f>MONTH(Таблица3[[#This Row],[Date]])</f>
        <v>2</v>
      </c>
      <c r="F169" s="50" t="s">
        <v>1341</v>
      </c>
      <c r="G169" s="50"/>
      <c r="H169" s="48" t="s">
        <v>3372</v>
      </c>
      <c r="I169" s="48" t="s">
        <v>3502</v>
      </c>
      <c r="J169" s="51" t="str">
        <f>Таблица3[[#This Row],[Account]]</f>
        <v>Питер</v>
      </c>
    </row>
    <row r="170" spans="1:10" x14ac:dyDescent="0.25">
      <c r="A170" s="47">
        <v>42788</v>
      </c>
      <c r="B170" s="48" t="s">
        <v>3506</v>
      </c>
      <c r="C170" s="48"/>
      <c r="D170" s="48">
        <v>250</v>
      </c>
      <c r="E170" s="49">
        <f>MONTH(Таблица3[[#This Row],[Date]])</f>
        <v>2</v>
      </c>
      <c r="F170" s="50" t="s">
        <v>1341</v>
      </c>
      <c r="G170" s="50"/>
      <c r="H170" s="48" t="s">
        <v>56</v>
      </c>
      <c r="I170" s="48"/>
      <c r="J170" s="51" t="str">
        <f>Таблица3[[#This Row],[Account]]</f>
        <v>Питер</v>
      </c>
    </row>
    <row r="171" spans="1:10" x14ac:dyDescent="0.25">
      <c r="A171" s="274">
        <v>42794</v>
      </c>
      <c r="B171" s="275" t="s">
        <v>3688</v>
      </c>
      <c r="C171" s="310"/>
      <c r="D171" s="275">
        <v>5000</v>
      </c>
      <c r="E171" s="310">
        <v>2</v>
      </c>
      <c r="F171" s="276" t="s">
        <v>6</v>
      </c>
      <c r="G171" s="276"/>
      <c r="H171" s="275" t="s">
        <v>3687</v>
      </c>
      <c r="I171" s="334"/>
      <c r="J171" s="277" t="s">
        <v>6</v>
      </c>
    </row>
    <row r="172" spans="1:10" x14ac:dyDescent="0.25">
      <c r="A172" s="278">
        <v>42790</v>
      </c>
      <c r="B172" s="279" t="s">
        <v>328</v>
      </c>
      <c r="C172" s="299"/>
      <c r="D172" s="279">
        <v>600</v>
      </c>
      <c r="E172" s="299">
        <v>2</v>
      </c>
      <c r="F172" s="280" t="s">
        <v>6</v>
      </c>
      <c r="G172" s="280"/>
      <c r="H172" s="279" t="s">
        <v>2049</v>
      </c>
      <c r="I172" s="335"/>
      <c r="J172" s="281" t="s">
        <v>6</v>
      </c>
    </row>
    <row r="173" spans="1:10" x14ac:dyDescent="0.25">
      <c r="A173" s="274">
        <v>42787</v>
      </c>
      <c r="B173" s="275" t="s">
        <v>1693</v>
      </c>
      <c r="C173" s="310"/>
      <c r="D173" s="275">
        <v>5000</v>
      </c>
      <c r="E173" s="310">
        <v>2</v>
      </c>
      <c r="F173" s="276" t="s">
        <v>6</v>
      </c>
      <c r="G173" s="276"/>
      <c r="H173" s="275" t="s">
        <v>3689</v>
      </c>
      <c r="I173" s="334"/>
      <c r="J173" s="277" t="s">
        <v>6</v>
      </c>
    </row>
    <row r="174" spans="1:10" x14ac:dyDescent="0.25">
      <c r="A174" s="300">
        <v>42784</v>
      </c>
      <c r="B174" s="301" t="s">
        <v>3690</v>
      </c>
      <c r="C174" s="302"/>
      <c r="D174" s="301">
        <v>450</v>
      </c>
      <c r="E174" s="302">
        <v>2</v>
      </c>
      <c r="F174" s="303" t="s">
        <v>6</v>
      </c>
      <c r="G174" s="303"/>
      <c r="H174" s="301" t="s">
        <v>1480</v>
      </c>
      <c r="I174" s="342"/>
      <c r="J174" s="304" t="s">
        <v>6</v>
      </c>
    </row>
    <row r="175" spans="1:10" x14ac:dyDescent="0.25">
      <c r="A175" s="274">
        <v>42783</v>
      </c>
      <c r="B175" s="275" t="s">
        <v>3691</v>
      </c>
      <c r="C175" s="310"/>
      <c r="D175" s="275">
        <v>3500</v>
      </c>
      <c r="E175" s="310">
        <v>2</v>
      </c>
      <c r="F175" s="276" t="s">
        <v>6</v>
      </c>
      <c r="G175" s="276"/>
      <c r="H175" s="275" t="s">
        <v>3692</v>
      </c>
      <c r="I175" s="334"/>
      <c r="J175" s="277" t="s">
        <v>6</v>
      </c>
    </row>
    <row r="176" spans="1:10" x14ac:dyDescent="0.25">
      <c r="A176" s="278">
        <v>42783</v>
      </c>
      <c r="B176" s="279" t="s">
        <v>2637</v>
      </c>
      <c r="C176" s="299"/>
      <c r="D176" s="279">
        <v>5000</v>
      </c>
      <c r="E176" s="299">
        <v>2</v>
      </c>
      <c r="F176" s="280" t="s">
        <v>6</v>
      </c>
      <c r="G176" s="280"/>
      <c r="H176" s="279" t="s">
        <v>3692</v>
      </c>
      <c r="I176" s="335"/>
      <c r="J176" s="281" t="s">
        <v>6</v>
      </c>
    </row>
    <row r="177" spans="1:10" x14ac:dyDescent="0.25">
      <c r="A177" s="274">
        <v>42782</v>
      </c>
      <c r="B177" s="275" t="s">
        <v>3688</v>
      </c>
      <c r="C177" s="310"/>
      <c r="D177" s="275">
        <v>1200</v>
      </c>
      <c r="E177" s="310">
        <v>2</v>
      </c>
      <c r="F177" s="276" t="s">
        <v>6</v>
      </c>
      <c r="G177" s="276"/>
      <c r="H177" s="275" t="s">
        <v>1698</v>
      </c>
      <c r="I177" s="334"/>
      <c r="J177" s="277" t="s">
        <v>6</v>
      </c>
    </row>
    <row r="178" spans="1:10" x14ac:dyDescent="0.25">
      <c r="A178" s="56">
        <v>42781</v>
      </c>
      <c r="B178" s="57" t="s">
        <v>2989</v>
      </c>
      <c r="C178" s="57"/>
      <c r="D178" s="57">
        <v>1000</v>
      </c>
      <c r="E178" s="170">
        <f>MONTH(Таблица3[[#This Row],[Date]])</f>
        <v>2</v>
      </c>
      <c r="F178" s="150" t="s">
        <v>1341</v>
      </c>
      <c r="G178" s="150"/>
      <c r="H178" s="57" t="s">
        <v>3372</v>
      </c>
      <c r="I178" s="57" t="s">
        <v>611</v>
      </c>
      <c r="J178" s="235" t="str">
        <f>Таблица3[[#This Row],[Account]]</f>
        <v>Питер</v>
      </c>
    </row>
    <row r="179" spans="1:10" x14ac:dyDescent="0.25">
      <c r="A179" s="278">
        <v>42781</v>
      </c>
      <c r="B179" s="279" t="s">
        <v>1655</v>
      </c>
      <c r="C179" s="299"/>
      <c r="D179" s="279">
        <v>1000</v>
      </c>
      <c r="E179" s="299">
        <v>2</v>
      </c>
      <c r="F179" s="280" t="s">
        <v>6</v>
      </c>
      <c r="G179" s="280"/>
      <c r="H179" s="279" t="s">
        <v>3693</v>
      </c>
      <c r="I179" s="335"/>
      <c r="J179" s="281" t="s">
        <v>6</v>
      </c>
    </row>
    <row r="180" spans="1:10" x14ac:dyDescent="0.25">
      <c r="A180" s="274">
        <v>42780</v>
      </c>
      <c r="B180" s="275" t="s">
        <v>2771</v>
      </c>
      <c r="C180" s="310"/>
      <c r="D180" s="275">
        <v>300</v>
      </c>
      <c r="E180" s="310">
        <v>2</v>
      </c>
      <c r="F180" s="276" t="s">
        <v>6</v>
      </c>
      <c r="G180" s="276"/>
      <c r="H180" s="275" t="s">
        <v>1482</v>
      </c>
      <c r="I180" s="334"/>
      <c r="J180" s="277" t="s">
        <v>6</v>
      </c>
    </row>
    <row r="181" spans="1:10" x14ac:dyDescent="0.25">
      <c r="A181" s="47">
        <v>42788</v>
      </c>
      <c r="B181" s="48" t="s">
        <v>2180</v>
      </c>
      <c r="C181" s="48"/>
      <c r="D181" s="48">
        <v>5000</v>
      </c>
      <c r="E181" s="49">
        <f>MONTH(Таблица3[[#This Row],[Date]])</f>
        <v>2</v>
      </c>
      <c r="F181" s="50" t="str">
        <f>"Прео"</f>
        <v>Прео</v>
      </c>
      <c r="G181" s="50"/>
      <c r="H181" s="48"/>
      <c r="I181" s="48"/>
      <c r="J181" s="51" t="str">
        <f>Таблица3[[#This Row],[Account]]</f>
        <v>Прео</v>
      </c>
    </row>
    <row r="182" spans="1:10" x14ac:dyDescent="0.25">
      <c r="A182" s="56">
        <v>42781</v>
      </c>
      <c r="B182" s="57" t="s">
        <v>3370</v>
      </c>
      <c r="C182" s="57"/>
      <c r="D182" s="57">
        <v>250</v>
      </c>
      <c r="E182" s="170">
        <f>MONTH(Таблица3[[#This Row],[Date]])</f>
        <v>2</v>
      </c>
      <c r="F182" s="150" t="s">
        <v>1341</v>
      </c>
      <c r="G182" s="150"/>
      <c r="H182" s="57" t="s">
        <v>56</v>
      </c>
      <c r="I182" s="57"/>
      <c r="J182" s="235" t="str">
        <f>Таблица3[[#This Row],[Account]]</f>
        <v>Питер</v>
      </c>
    </row>
    <row r="183" spans="1:10" x14ac:dyDescent="0.25">
      <c r="A183" s="47">
        <v>42775</v>
      </c>
      <c r="B183" s="48" t="s">
        <v>3370</v>
      </c>
      <c r="C183" s="48"/>
      <c r="D183" s="48">
        <v>500</v>
      </c>
      <c r="E183" s="49">
        <f>MONTH(Таблица3[[#This Row],[Date]])</f>
        <v>2</v>
      </c>
      <c r="F183" s="50" t="s">
        <v>1341</v>
      </c>
      <c r="G183" s="50"/>
      <c r="H183" s="48" t="s">
        <v>56</v>
      </c>
      <c r="I183" s="207"/>
      <c r="J183" s="51" t="str">
        <f>Таблица3[[#This Row],[Account]]</f>
        <v>Питер</v>
      </c>
    </row>
    <row r="184" spans="1:10" x14ac:dyDescent="0.25">
      <c r="A184" s="278">
        <v>42780</v>
      </c>
      <c r="B184" s="279" t="s">
        <v>3688</v>
      </c>
      <c r="C184" s="299"/>
      <c r="D184" s="279">
        <v>300</v>
      </c>
      <c r="E184" s="299">
        <v>2</v>
      </c>
      <c r="F184" s="280" t="s">
        <v>6</v>
      </c>
      <c r="G184" s="280"/>
      <c r="H184" s="279" t="s">
        <v>1482</v>
      </c>
      <c r="I184" s="335"/>
      <c r="J184" s="281" t="s">
        <v>6</v>
      </c>
    </row>
    <row r="185" spans="1:10" x14ac:dyDescent="0.25">
      <c r="A185" s="336">
        <v>42779</v>
      </c>
      <c r="B185" s="337" t="s">
        <v>2480</v>
      </c>
      <c r="C185" s="338"/>
      <c r="D185" s="337">
        <v>5000</v>
      </c>
      <c r="E185" s="338">
        <v>2</v>
      </c>
      <c r="F185" s="339" t="s">
        <v>6</v>
      </c>
      <c r="G185" s="339"/>
      <c r="H185" s="337" t="s">
        <v>3694</v>
      </c>
      <c r="I185" s="340"/>
      <c r="J185" s="341" t="s">
        <v>6</v>
      </c>
    </row>
    <row r="186" spans="1:10" x14ac:dyDescent="0.25">
      <c r="A186" s="278">
        <v>42779</v>
      </c>
      <c r="B186" s="279" t="s">
        <v>2476</v>
      </c>
      <c r="C186" s="299"/>
      <c r="D186" s="279">
        <v>3500</v>
      </c>
      <c r="E186" s="299">
        <v>2</v>
      </c>
      <c r="F186" s="280" t="s">
        <v>6</v>
      </c>
      <c r="G186" s="280"/>
      <c r="H186" s="279" t="s">
        <v>3694</v>
      </c>
      <c r="I186" s="335"/>
      <c r="J186" s="281" t="s">
        <v>6</v>
      </c>
    </row>
    <row r="187" spans="1:10" x14ac:dyDescent="0.25">
      <c r="A187" s="274">
        <v>42776</v>
      </c>
      <c r="B187" s="275" t="s">
        <v>3695</v>
      </c>
      <c r="C187" s="310"/>
      <c r="D187" s="275">
        <v>3500</v>
      </c>
      <c r="E187" s="310">
        <v>2</v>
      </c>
      <c r="F187" s="276" t="s">
        <v>6</v>
      </c>
      <c r="G187" s="276"/>
      <c r="H187" s="275" t="s">
        <v>3696</v>
      </c>
      <c r="I187" s="334"/>
      <c r="J187" s="277" t="s">
        <v>6</v>
      </c>
    </row>
    <row r="188" spans="1:10" x14ac:dyDescent="0.25">
      <c r="A188" s="56">
        <v>42788</v>
      </c>
      <c r="B188" s="57" t="s">
        <v>3557</v>
      </c>
      <c r="C188" s="57"/>
      <c r="D188" s="57">
        <v>3500</v>
      </c>
      <c r="E188" s="170">
        <f>MONTH(Таблица3[[#This Row],[Date]])</f>
        <v>2</v>
      </c>
      <c r="F188" s="150" t="str">
        <f>"Прео"</f>
        <v>Прео</v>
      </c>
      <c r="G188" s="150"/>
      <c r="H188" s="57"/>
      <c r="I188" s="57"/>
      <c r="J188" s="235" t="str">
        <f>Таблица3[[#This Row],[Account]]</f>
        <v>Прео</v>
      </c>
    </row>
    <row r="189" spans="1:10" x14ac:dyDescent="0.25">
      <c r="A189" s="278">
        <v>42776</v>
      </c>
      <c r="B189" s="279" t="s">
        <v>3697</v>
      </c>
      <c r="C189" s="299"/>
      <c r="D189" s="279">
        <v>150</v>
      </c>
      <c r="E189" s="299">
        <v>2</v>
      </c>
      <c r="F189" s="280" t="s">
        <v>6</v>
      </c>
      <c r="G189" s="280"/>
      <c r="H189" s="279" t="s">
        <v>3698</v>
      </c>
      <c r="I189" s="335"/>
      <c r="J189" s="281" t="s">
        <v>6</v>
      </c>
    </row>
    <row r="190" spans="1:10" x14ac:dyDescent="0.25">
      <c r="A190" s="206">
        <v>42774</v>
      </c>
      <c r="B190" s="207" t="s">
        <v>3371</v>
      </c>
      <c r="C190" s="207"/>
      <c r="D190" s="207">
        <v>3000</v>
      </c>
      <c r="E190" s="49">
        <f>MONTH(Таблица3[[#This Row],[Date]])</f>
        <v>2</v>
      </c>
      <c r="F190" s="208" t="s">
        <v>1341</v>
      </c>
      <c r="G190" s="208"/>
      <c r="H190" s="207" t="s">
        <v>3372</v>
      </c>
      <c r="I190" s="207"/>
      <c r="J190" s="51" t="str">
        <f>Таблица3[[#This Row],[Account]]</f>
        <v>Питер</v>
      </c>
    </row>
    <row r="191" spans="1:10" x14ac:dyDescent="0.25">
      <c r="A191" s="56">
        <v>42774</v>
      </c>
      <c r="B191" s="57" t="s">
        <v>3558</v>
      </c>
      <c r="C191" s="57"/>
      <c r="D191" s="57">
        <v>3500</v>
      </c>
      <c r="E191" s="170">
        <f>MONTH(Таблица3[[#This Row],[Date]])</f>
        <v>2</v>
      </c>
      <c r="F191" s="150" t="str">
        <f>"Прео"</f>
        <v>Прео</v>
      </c>
      <c r="G191" s="150"/>
      <c r="H191" s="57"/>
      <c r="I191" s="57"/>
      <c r="J191" s="235" t="str">
        <f>Таблица3[[#This Row],[Account]]</f>
        <v>Прео</v>
      </c>
    </row>
    <row r="192" spans="1:10" x14ac:dyDescent="0.25">
      <c r="A192" s="274">
        <v>42775</v>
      </c>
      <c r="B192" s="333" t="s">
        <v>3299</v>
      </c>
      <c r="C192" s="310"/>
      <c r="D192" s="275">
        <v>5000</v>
      </c>
      <c r="E192" s="275">
        <v>2</v>
      </c>
      <c r="F192" s="276" t="s">
        <v>6</v>
      </c>
      <c r="G192" s="276"/>
      <c r="H192" s="275" t="s">
        <v>3289</v>
      </c>
      <c r="I192" s="275"/>
      <c r="J192" s="277" t="s">
        <v>6</v>
      </c>
    </row>
    <row r="193" spans="1:10" x14ac:dyDescent="0.25">
      <c r="A193" s="300">
        <v>42775</v>
      </c>
      <c r="B193" s="366" t="s">
        <v>3886</v>
      </c>
      <c r="C193" s="302"/>
      <c r="D193" s="301">
        <v>3500</v>
      </c>
      <c r="E193" s="301">
        <v>2</v>
      </c>
      <c r="F193" s="303" t="s">
        <v>6</v>
      </c>
      <c r="G193" s="303"/>
      <c r="H193" s="301" t="s">
        <v>3696</v>
      </c>
      <c r="I193" s="301"/>
      <c r="J193" s="304" t="s">
        <v>6</v>
      </c>
    </row>
    <row r="194" spans="1:10" x14ac:dyDescent="0.25">
      <c r="A194" s="336">
        <v>42774</v>
      </c>
      <c r="B194" s="361" t="s">
        <v>247</v>
      </c>
      <c r="C194" s="338"/>
      <c r="D194" s="337">
        <v>8000</v>
      </c>
      <c r="E194" s="275">
        <v>2</v>
      </c>
      <c r="F194" s="339" t="s">
        <v>6</v>
      </c>
      <c r="G194" s="339"/>
      <c r="H194" s="337" t="s">
        <v>3290</v>
      </c>
      <c r="I194" s="337"/>
      <c r="J194" s="341" t="s">
        <v>6</v>
      </c>
    </row>
    <row r="195" spans="1:10" x14ac:dyDescent="0.25">
      <c r="A195" s="398">
        <v>42774</v>
      </c>
      <c r="B195" s="352" t="s">
        <v>3370</v>
      </c>
      <c r="C195" s="352"/>
      <c r="D195" s="352">
        <v>350</v>
      </c>
      <c r="E195" s="49">
        <f>MONTH(Таблица3[[#This Row],[Date]])</f>
        <v>2</v>
      </c>
      <c r="F195" s="400" t="s">
        <v>1341</v>
      </c>
      <c r="G195" s="400"/>
      <c r="H195" s="352" t="s">
        <v>56</v>
      </c>
      <c r="I195" s="352"/>
      <c r="J195" s="235" t="str">
        <f>Таблица3[[#This Row],[Account]]</f>
        <v>Питер</v>
      </c>
    </row>
    <row r="196" spans="1:10" x14ac:dyDescent="0.25">
      <c r="A196" s="278">
        <v>42773</v>
      </c>
      <c r="B196" s="332" t="s">
        <v>3300</v>
      </c>
      <c r="C196" s="299"/>
      <c r="D196" s="279">
        <v>300</v>
      </c>
      <c r="E196" s="279">
        <v>2</v>
      </c>
      <c r="F196" s="280" t="s">
        <v>6</v>
      </c>
      <c r="G196" s="280"/>
      <c r="H196" s="279" t="s">
        <v>3291</v>
      </c>
      <c r="I196" s="279"/>
      <c r="J196" s="281" t="s">
        <v>6</v>
      </c>
    </row>
    <row r="197" spans="1:10" x14ac:dyDescent="0.25">
      <c r="A197" s="206">
        <v>42768</v>
      </c>
      <c r="B197" s="207" t="s">
        <v>3000</v>
      </c>
      <c r="C197" s="207"/>
      <c r="D197" s="207">
        <v>3000</v>
      </c>
      <c r="E197" s="49">
        <f>MONTH(Таблица3[[#This Row],[Date]])</f>
        <v>2</v>
      </c>
      <c r="F197" s="208" t="s">
        <v>1341</v>
      </c>
      <c r="G197" s="208"/>
      <c r="H197" s="207" t="s">
        <v>3372</v>
      </c>
      <c r="I197" s="207"/>
      <c r="J197" s="51" t="str">
        <f>Таблица3[[#This Row],[Account]]</f>
        <v>Питер</v>
      </c>
    </row>
    <row r="198" spans="1:10" x14ac:dyDescent="0.25">
      <c r="A198" s="206">
        <v>42770</v>
      </c>
      <c r="B198" s="139" t="s">
        <v>1807</v>
      </c>
      <c r="C198" s="207"/>
      <c r="D198" s="207">
        <v>200</v>
      </c>
      <c r="E198" s="49">
        <f>MONTH(Таблица3[[#This Row],[Date]])</f>
        <v>2</v>
      </c>
      <c r="F198" s="208" t="str">
        <f>"Прео"</f>
        <v>Прео</v>
      </c>
      <c r="G198" s="208"/>
      <c r="H198" s="207" t="s">
        <v>1097</v>
      </c>
      <c r="I198" s="207"/>
      <c r="J198" s="51" t="str">
        <f>Таблица3[[#This Row],[Account]]</f>
        <v>Прео</v>
      </c>
    </row>
    <row r="199" spans="1:10" x14ac:dyDescent="0.25">
      <c r="A199" s="206">
        <v>42760</v>
      </c>
      <c r="B199" s="207" t="s">
        <v>2985</v>
      </c>
      <c r="C199" s="207"/>
      <c r="D199" s="207">
        <v>4500</v>
      </c>
      <c r="E199" s="49">
        <f>MONTH(Таблица3[[#This Row],[Date]])</f>
        <v>1</v>
      </c>
      <c r="F199" s="208" t="s">
        <v>1341</v>
      </c>
      <c r="G199" s="208"/>
      <c r="H199" s="207" t="s">
        <v>3372</v>
      </c>
      <c r="I199" s="207"/>
      <c r="J199" s="51" t="str">
        <f>Таблица3[[#This Row],[Account]]</f>
        <v>Питер</v>
      </c>
    </row>
    <row r="200" spans="1:10" x14ac:dyDescent="0.25">
      <c r="A200" s="206">
        <v>42767</v>
      </c>
      <c r="B200" s="207" t="s">
        <v>1841</v>
      </c>
      <c r="C200" s="207"/>
      <c r="D200" s="207">
        <v>3500</v>
      </c>
      <c r="E200" s="49">
        <f>MONTH(Таблица3[[#This Row],[Date]])</f>
        <v>2</v>
      </c>
      <c r="F200" s="208" t="str">
        <f>"Прео"</f>
        <v>Прео</v>
      </c>
      <c r="G200" s="208"/>
      <c r="H200" s="207"/>
      <c r="I200" s="207"/>
      <c r="J200" s="51" t="str">
        <f>Таблица3[[#This Row],[Account]]</f>
        <v>Прео</v>
      </c>
    </row>
    <row r="201" spans="1:10" x14ac:dyDescent="0.25">
      <c r="A201" s="206">
        <v>42759</v>
      </c>
      <c r="B201" s="207" t="s">
        <v>3373</v>
      </c>
      <c r="C201" s="207"/>
      <c r="D201" s="207">
        <v>3000</v>
      </c>
      <c r="E201" s="49">
        <f>MONTH(Таблица3[[#This Row],[Date]])</f>
        <v>1</v>
      </c>
      <c r="F201" s="208" t="s">
        <v>1341</v>
      </c>
      <c r="G201" s="208"/>
      <c r="H201" s="207" t="s">
        <v>3372</v>
      </c>
      <c r="I201" s="207"/>
      <c r="J201" s="51" t="str">
        <f>Таблица3[[#This Row],[Account]]</f>
        <v>Питер</v>
      </c>
    </row>
    <row r="202" spans="1:10" x14ac:dyDescent="0.25">
      <c r="A202" s="47">
        <v>42755</v>
      </c>
      <c r="B202" s="48" t="s">
        <v>2981</v>
      </c>
      <c r="C202" s="48"/>
      <c r="D202" s="48">
        <v>400</v>
      </c>
      <c r="E202" s="49">
        <f>MONTH(Таблица3[[#This Row],[Date]])</f>
        <v>1</v>
      </c>
      <c r="F202" s="50" t="s">
        <v>1341</v>
      </c>
      <c r="G202" s="50"/>
      <c r="H202" s="48" t="s">
        <v>2982</v>
      </c>
      <c r="I202" s="48"/>
      <c r="J202" s="51" t="str">
        <f>Таблица3[[#This Row],[Account]]</f>
        <v>Питер</v>
      </c>
    </row>
    <row r="203" spans="1:10" x14ac:dyDescent="0.25">
      <c r="A203" s="206">
        <v>42755</v>
      </c>
      <c r="B203" s="139" t="s">
        <v>1807</v>
      </c>
      <c r="C203" s="207"/>
      <c r="D203" s="207">
        <v>400</v>
      </c>
      <c r="E203" s="49">
        <f>MONTH(Таблица3[[#This Row],[Date]])</f>
        <v>1</v>
      </c>
      <c r="F203" s="208" t="str">
        <f>"Прео"</f>
        <v>Прео</v>
      </c>
      <c r="G203" s="208"/>
      <c r="H203" s="207" t="s">
        <v>50</v>
      </c>
      <c r="I203" s="207"/>
      <c r="J203" s="51" t="str">
        <f>Таблица3[[#This Row],[Account]]</f>
        <v>Прео</v>
      </c>
    </row>
    <row r="204" spans="1:10" x14ac:dyDescent="0.25">
      <c r="A204" s="47">
        <v>42754</v>
      </c>
      <c r="B204" s="48" t="s">
        <v>2983</v>
      </c>
      <c r="C204" s="48"/>
      <c r="D204" s="48">
        <v>375</v>
      </c>
      <c r="E204" s="49">
        <f>MONTH(Таблица3[[#This Row],[Date]])</f>
        <v>1</v>
      </c>
      <c r="F204" s="50" t="s">
        <v>1341</v>
      </c>
      <c r="G204" s="50"/>
      <c r="H204" s="48" t="s">
        <v>2982</v>
      </c>
      <c r="I204" s="48"/>
      <c r="J204" s="51" t="str">
        <f>Таблица3[[#This Row],[Account]]</f>
        <v>Питер</v>
      </c>
    </row>
    <row r="205" spans="1:10" x14ac:dyDescent="0.25">
      <c r="A205" s="274">
        <v>42772</v>
      </c>
      <c r="B205" s="333" t="s">
        <v>2305</v>
      </c>
      <c r="C205" s="310"/>
      <c r="D205" s="275">
        <v>3500</v>
      </c>
      <c r="E205" s="275">
        <v>2</v>
      </c>
      <c r="F205" s="276" t="s">
        <v>6</v>
      </c>
      <c r="G205" s="276"/>
      <c r="H205" s="275" t="s">
        <v>3292</v>
      </c>
      <c r="I205" s="275"/>
      <c r="J205" s="277" t="s">
        <v>6</v>
      </c>
    </row>
    <row r="206" spans="1:10" x14ac:dyDescent="0.25">
      <c r="A206" s="278">
        <v>42772</v>
      </c>
      <c r="B206" s="332" t="s">
        <v>3301</v>
      </c>
      <c r="C206" s="299"/>
      <c r="D206" s="279">
        <v>300</v>
      </c>
      <c r="E206" s="279">
        <v>2</v>
      </c>
      <c r="F206" s="280" t="s">
        <v>6</v>
      </c>
      <c r="G206" s="280"/>
      <c r="H206" s="279" t="s">
        <v>1480</v>
      </c>
      <c r="I206" s="279"/>
      <c r="J206" s="281" t="s">
        <v>6</v>
      </c>
    </row>
    <row r="207" spans="1:10" x14ac:dyDescent="0.25">
      <c r="A207" s="274">
        <v>42769</v>
      </c>
      <c r="B207" s="333" t="s">
        <v>1439</v>
      </c>
      <c r="C207" s="310"/>
      <c r="D207" s="275">
        <v>2500</v>
      </c>
      <c r="E207" s="275">
        <v>2</v>
      </c>
      <c r="F207" s="276" t="s">
        <v>6</v>
      </c>
      <c r="G207" s="276"/>
      <c r="H207" s="275" t="s">
        <v>3294</v>
      </c>
      <c r="I207" s="275"/>
      <c r="J207" s="277" t="s">
        <v>6</v>
      </c>
    </row>
    <row r="208" spans="1:10" x14ac:dyDescent="0.25">
      <c r="A208" s="278">
        <v>42767</v>
      </c>
      <c r="B208" s="332" t="s">
        <v>1439</v>
      </c>
      <c r="C208" s="299"/>
      <c r="D208" s="279">
        <v>1000</v>
      </c>
      <c r="E208" s="279">
        <v>2</v>
      </c>
      <c r="F208" s="280" t="s">
        <v>6</v>
      </c>
      <c r="G208" s="280"/>
      <c r="H208" s="279" t="s">
        <v>3295</v>
      </c>
      <c r="I208" s="279"/>
      <c r="J208" s="281" t="s">
        <v>6</v>
      </c>
    </row>
    <row r="209" spans="1:10" x14ac:dyDescent="0.25">
      <c r="A209" s="138">
        <v>42754</v>
      </c>
      <c r="B209" s="139" t="s">
        <v>1807</v>
      </c>
      <c r="C209" s="139"/>
      <c r="D209" s="139">
        <v>800</v>
      </c>
      <c r="E209" s="49">
        <f>MONTH(Таблица3[[#This Row],[Date]])</f>
        <v>1</v>
      </c>
      <c r="F209" s="140" t="str">
        <f>"Прео"</f>
        <v>Прео</v>
      </c>
      <c r="G209" s="140"/>
      <c r="H209" s="139" t="s">
        <v>1365</v>
      </c>
      <c r="I209" s="48"/>
      <c r="J209" s="51" t="str">
        <f>Таблица3[[#This Row],[Account]]</f>
        <v>Прео</v>
      </c>
    </row>
    <row r="210" spans="1:10" x14ac:dyDescent="0.25">
      <c r="A210" s="47">
        <v>42753</v>
      </c>
      <c r="B210" s="48" t="s">
        <v>2984</v>
      </c>
      <c r="C210" s="48"/>
      <c r="D210" s="48">
        <v>250</v>
      </c>
      <c r="E210" s="49">
        <f>MONTH(Таблица3[[#This Row],[Date]])</f>
        <v>1</v>
      </c>
      <c r="F210" s="50" t="s">
        <v>1341</v>
      </c>
      <c r="G210" s="50"/>
      <c r="H210" s="48" t="s">
        <v>2982</v>
      </c>
      <c r="I210" s="48"/>
      <c r="J210" s="51" t="str">
        <f>Таблица3[[#This Row],[Account]]</f>
        <v>Питер</v>
      </c>
    </row>
    <row r="211" spans="1:10" x14ac:dyDescent="0.25">
      <c r="A211" s="274">
        <v>42762</v>
      </c>
      <c r="B211" s="333" t="s">
        <v>3296</v>
      </c>
      <c r="C211" s="310"/>
      <c r="D211" s="275">
        <v>5000</v>
      </c>
      <c r="E211" s="275">
        <v>1</v>
      </c>
      <c r="F211" s="276" t="s">
        <v>6</v>
      </c>
      <c r="G211" s="276"/>
      <c r="H211" s="275" t="s">
        <v>3297</v>
      </c>
      <c r="I211" s="275"/>
      <c r="J211" s="277" t="s">
        <v>6</v>
      </c>
    </row>
    <row r="212" spans="1:10" x14ac:dyDescent="0.25">
      <c r="A212" s="278">
        <v>42761</v>
      </c>
      <c r="B212" s="332" t="s">
        <v>3302</v>
      </c>
      <c r="C212" s="299"/>
      <c r="D212" s="279">
        <v>600</v>
      </c>
      <c r="E212" s="279">
        <v>1</v>
      </c>
      <c r="F212" s="280" t="s">
        <v>6</v>
      </c>
      <c r="G212" s="280"/>
      <c r="H212" s="279" t="s">
        <v>1485</v>
      </c>
      <c r="I212" s="279"/>
      <c r="J212" s="281" t="s">
        <v>6</v>
      </c>
    </row>
    <row r="213" spans="1:10" x14ac:dyDescent="0.25">
      <c r="A213" s="274">
        <v>42760</v>
      </c>
      <c r="B213" s="333" t="s">
        <v>3298</v>
      </c>
      <c r="C213" s="310"/>
      <c r="D213" s="275">
        <v>900</v>
      </c>
      <c r="E213" s="275">
        <v>1</v>
      </c>
      <c r="F213" s="276" t="s">
        <v>6</v>
      </c>
      <c r="G213" s="276"/>
      <c r="H213" s="275" t="s">
        <v>1485</v>
      </c>
      <c r="I213" s="275"/>
      <c r="J213" s="277" t="s">
        <v>6</v>
      </c>
    </row>
    <row r="214" spans="1:10" x14ac:dyDescent="0.25">
      <c r="A214" s="278">
        <v>42753</v>
      </c>
      <c r="B214" s="332" t="s">
        <v>2550</v>
      </c>
      <c r="C214" s="299"/>
      <c r="D214" s="279">
        <v>3500</v>
      </c>
      <c r="E214" s="279">
        <v>1</v>
      </c>
      <c r="F214" s="280" t="s">
        <v>6</v>
      </c>
      <c r="G214" s="280"/>
      <c r="H214" s="279" t="s">
        <v>2935</v>
      </c>
      <c r="I214" s="279"/>
      <c r="J214" s="281" t="s">
        <v>6</v>
      </c>
    </row>
    <row r="215" spans="1:10" x14ac:dyDescent="0.25">
      <c r="A215" s="274">
        <v>42752</v>
      </c>
      <c r="B215" s="333" t="s">
        <v>2637</v>
      </c>
      <c r="C215" s="310"/>
      <c r="D215" s="275">
        <v>5000</v>
      </c>
      <c r="E215" s="275">
        <v>1</v>
      </c>
      <c r="F215" s="276" t="s">
        <v>6</v>
      </c>
      <c r="G215" s="276"/>
      <c r="H215" s="275" t="s">
        <v>2936</v>
      </c>
      <c r="I215" s="275"/>
      <c r="J215" s="277" t="s">
        <v>6</v>
      </c>
    </row>
    <row r="216" spans="1:10" x14ac:dyDescent="0.25">
      <c r="A216" s="47">
        <v>42753</v>
      </c>
      <c r="B216" s="48" t="s">
        <v>2985</v>
      </c>
      <c r="C216" s="48"/>
      <c r="D216" s="48">
        <v>1000</v>
      </c>
      <c r="E216" s="49">
        <f>MONTH(Таблица3[[#This Row],[Date]])</f>
        <v>1</v>
      </c>
      <c r="F216" s="50" t="s">
        <v>1341</v>
      </c>
      <c r="G216" s="50"/>
      <c r="H216" s="48" t="s">
        <v>2982</v>
      </c>
      <c r="I216" s="48"/>
      <c r="J216" s="51" t="str">
        <f>Таблица3[[#This Row],[Account]]</f>
        <v>Питер</v>
      </c>
    </row>
    <row r="217" spans="1:10" x14ac:dyDescent="0.25">
      <c r="A217" s="278">
        <v>42751</v>
      </c>
      <c r="B217" s="332" t="s">
        <v>2943</v>
      </c>
      <c r="C217" s="299"/>
      <c r="D217" s="279">
        <v>5000</v>
      </c>
      <c r="E217" s="279">
        <v>1</v>
      </c>
      <c r="F217" s="280" t="s">
        <v>6</v>
      </c>
      <c r="G217" s="280"/>
      <c r="H217" s="279" t="s">
        <v>2937</v>
      </c>
      <c r="I217" s="279"/>
      <c r="J217" s="281" t="s">
        <v>6</v>
      </c>
    </row>
    <row r="218" spans="1:10" x14ac:dyDescent="0.25">
      <c r="A218" s="274">
        <v>42748</v>
      </c>
      <c r="B218" s="333" t="s">
        <v>2476</v>
      </c>
      <c r="C218" s="310"/>
      <c r="D218" s="275">
        <v>3500</v>
      </c>
      <c r="E218" s="275">
        <v>1</v>
      </c>
      <c r="F218" s="276" t="s">
        <v>6</v>
      </c>
      <c r="G218" s="276"/>
      <c r="H218" s="275" t="s">
        <v>2938</v>
      </c>
      <c r="I218" s="275"/>
      <c r="J218" s="277" t="s">
        <v>6</v>
      </c>
    </row>
    <row r="219" spans="1:10" x14ac:dyDescent="0.25">
      <c r="A219" s="47">
        <v>42746</v>
      </c>
      <c r="B219" s="48" t="s">
        <v>2986</v>
      </c>
      <c r="C219" s="48"/>
      <c r="D219" s="48">
        <v>500</v>
      </c>
      <c r="E219" s="49">
        <f>MONTH(Таблица3[[#This Row],[Date]])</f>
        <v>1</v>
      </c>
      <c r="F219" s="50" t="s">
        <v>1341</v>
      </c>
      <c r="G219" s="50"/>
      <c r="H219" s="48" t="s">
        <v>2982</v>
      </c>
      <c r="I219" s="48"/>
      <c r="J219" s="51" t="str">
        <f>Таблица3[[#This Row],[Account]]</f>
        <v>Питер</v>
      </c>
    </row>
    <row r="220" spans="1:10" x14ac:dyDescent="0.25">
      <c r="A220" s="278">
        <v>42746</v>
      </c>
      <c r="B220" s="279" t="s">
        <v>1655</v>
      </c>
      <c r="C220" s="299"/>
      <c r="D220" s="279">
        <v>5000</v>
      </c>
      <c r="E220" s="299">
        <v>1</v>
      </c>
      <c r="F220" s="280" t="s">
        <v>6</v>
      </c>
      <c r="G220" s="280"/>
      <c r="H220" s="279" t="s">
        <v>2939</v>
      </c>
      <c r="I220" s="279"/>
      <c r="J220" s="281" t="s">
        <v>6</v>
      </c>
    </row>
    <row r="221" spans="1:10" x14ac:dyDescent="0.25">
      <c r="A221" s="47">
        <v>42732</v>
      </c>
      <c r="B221" s="48" t="s">
        <v>2987</v>
      </c>
      <c r="C221" s="48"/>
      <c r="D221" s="48">
        <v>1000</v>
      </c>
      <c r="E221" s="49"/>
      <c r="F221" s="50" t="s">
        <v>1341</v>
      </c>
      <c r="G221" s="50"/>
      <c r="H221" s="48" t="s">
        <v>2982</v>
      </c>
      <c r="I221" s="48"/>
      <c r="J221" s="51" t="str">
        <f>Таблица3[[#This Row],[Account]]</f>
        <v>Питер</v>
      </c>
    </row>
    <row r="222" spans="1:10" x14ac:dyDescent="0.25">
      <c r="A222" s="47">
        <v>42725</v>
      </c>
      <c r="B222" s="48" t="s">
        <v>2988</v>
      </c>
      <c r="C222" s="48"/>
      <c r="D222" s="48">
        <v>500</v>
      </c>
      <c r="E222" s="49"/>
      <c r="F222" s="50" t="s">
        <v>1341</v>
      </c>
      <c r="G222" s="50"/>
      <c r="H222" s="48" t="s">
        <v>2982</v>
      </c>
      <c r="I222" s="48"/>
      <c r="J222" s="51" t="str">
        <f>Таблица3[[#This Row],[Account]]</f>
        <v>Питер</v>
      </c>
    </row>
    <row r="223" spans="1:10" x14ac:dyDescent="0.25">
      <c r="A223" s="274">
        <v>42746</v>
      </c>
      <c r="B223" s="275" t="s">
        <v>2357</v>
      </c>
      <c r="C223" s="310"/>
      <c r="D223" s="275">
        <v>3500</v>
      </c>
      <c r="E223" s="310">
        <v>1</v>
      </c>
      <c r="F223" s="276" t="s">
        <v>6</v>
      </c>
      <c r="G223" s="276"/>
      <c r="H223" s="275" t="s">
        <v>2940</v>
      </c>
      <c r="I223" s="275"/>
      <c r="J223" s="277" t="s">
        <v>6</v>
      </c>
    </row>
    <row r="224" spans="1:10" x14ac:dyDescent="0.25">
      <c r="A224" s="138">
        <v>42753</v>
      </c>
      <c r="B224" s="139" t="s">
        <v>1807</v>
      </c>
      <c r="C224" s="139"/>
      <c r="D224" s="139">
        <v>600</v>
      </c>
      <c r="E224" s="49">
        <f>MONTH(Таблица3[[#This Row],[Date]])</f>
        <v>1</v>
      </c>
      <c r="F224" s="140" t="str">
        <f>"Прео"</f>
        <v>Прео</v>
      </c>
      <c r="G224" s="140"/>
      <c r="H224" s="139" t="s">
        <v>1094</v>
      </c>
      <c r="I224" s="48"/>
      <c r="J224" s="51" t="str">
        <f>Таблица3[[#This Row],[Account]]</f>
        <v>Прео</v>
      </c>
    </row>
    <row r="225" spans="1:10" x14ac:dyDescent="0.25">
      <c r="A225" s="47">
        <v>42720</v>
      </c>
      <c r="B225" s="48" t="s">
        <v>2989</v>
      </c>
      <c r="C225" s="48"/>
      <c r="D225" s="48">
        <v>400</v>
      </c>
      <c r="E225" s="49"/>
      <c r="F225" s="50" t="s">
        <v>1341</v>
      </c>
      <c r="G225" s="50"/>
      <c r="H225" s="48" t="s">
        <v>2982</v>
      </c>
      <c r="I225" s="48"/>
      <c r="J225" s="51" t="str">
        <f>Таблица3[[#This Row],[Account]]</f>
        <v>Питер</v>
      </c>
    </row>
    <row r="226" spans="1:10" x14ac:dyDescent="0.25">
      <c r="A226" s="47">
        <v>42720</v>
      </c>
      <c r="B226" s="48" t="s">
        <v>2990</v>
      </c>
      <c r="C226" s="48"/>
      <c r="D226" s="48">
        <v>100</v>
      </c>
      <c r="E226" s="49"/>
      <c r="F226" s="50" t="s">
        <v>1341</v>
      </c>
      <c r="G226" s="50"/>
      <c r="H226" s="48" t="s">
        <v>2982</v>
      </c>
      <c r="I226" s="48"/>
      <c r="J226" s="51" t="str">
        <f>Таблица3[[#This Row],[Account]]</f>
        <v>Питер</v>
      </c>
    </row>
    <row r="227" spans="1:10" x14ac:dyDescent="0.25">
      <c r="A227" s="47">
        <v>42718</v>
      </c>
      <c r="B227" s="48" t="s">
        <v>2989</v>
      </c>
      <c r="C227" s="48"/>
      <c r="D227" s="48">
        <v>800</v>
      </c>
      <c r="E227" s="49"/>
      <c r="F227" s="50" t="s">
        <v>1341</v>
      </c>
      <c r="G227" s="50"/>
      <c r="H227" s="48" t="s">
        <v>2982</v>
      </c>
      <c r="I227" s="48"/>
      <c r="J227" s="51" t="str">
        <f>Таблица3[[#This Row],[Account]]</f>
        <v>Питер</v>
      </c>
    </row>
    <row r="228" spans="1:10" x14ac:dyDescent="0.25">
      <c r="A228" s="278">
        <v>42744</v>
      </c>
      <c r="B228" s="279" t="s">
        <v>2944</v>
      </c>
      <c r="C228" s="299"/>
      <c r="D228" s="279">
        <v>5000</v>
      </c>
      <c r="E228" s="299">
        <v>1</v>
      </c>
      <c r="F228" s="280" t="s">
        <v>6</v>
      </c>
      <c r="G228" s="280"/>
      <c r="H228" s="279" t="s">
        <v>2941</v>
      </c>
      <c r="I228" s="279"/>
      <c r="J228" s="281" t="s">
        <v>6</v>
      </c>
    </row>
    <row r="229" spans="1:10" x14ac:dyDescent="0.25">
      <c r="A229" s="274">
        <v>42744</v>
      </c>
      <c r="B229" s="275" t="s">
        <v>2796</v>
      </c>
      <c r="C229" s="310"/>
      <c r="D229" s="275">
        <v>1000</v>
      </c>
      <c r="E229" s="310">
        <v>1</v>
      </c>
      <c r="F229" s="276" t="s">
        <v>6</v>
      </c>
      <c r="G229" s="276"/>
      <c r="H229" s="275" t="s">
        <v>2942</v>
      </c>
      <c r="I229" s="275"/>
      <c r="J229" s="277" t="s">
        <v>6</v>
      </c>
    </row>
    <row r="230" spans="1:10" x14ac:dyDescent="0.25">
      <c r="A230" s="278">
        <v>42733</v>
      </c>
      <c r="B230" s="279" t="s">
        <v>2795</v>
      </c>
      <c r="C230" s="299"/>
      <c r="D230" s="279">
        <v>750</v>
      </c>
      <c r="E230" s="299"/>
      <c r="F230" s="280" t="s">
        <v>6</v>
      </c>
      <c r="G230" s="280"/>
      <c r="H230" s="279" t="s">
        <v>1484</v>
      </c>
      <c r="I230" s="279"/>
      <c r="J230" s="281" t="s">
        <v>6</v>
      </c>
    </row>
    <row r="231" spans="1:10" x14ac:dyDescent="0.25">
      <c r="A231" s="274">
        <v>42732</v>
      </c>
      <c r="B231" s="275" t="s">
        <v>2796</v>
      </c>
      <c r="C231" s="310"/>
      <c r="D231" s="275">
        <v>4000</v>
      </c>
      <c r="E231" s="310"/>
      <c r="F231" s="276" t="s">
        <v>6</v>
      </c>
      <c r="G231" s="276"/>
      <c r="H231" s="275" t="s">
        <v>2797</v>
      </c>
      <c r="I231" s="275"/>
      <c r="J231" s="277" t="s">
        <v>6</v>
      </c>
    </row>
    <row r="232" spans="1:10" x14ac:dyDescent="0.25">
      <c r="A232" s="47">
        <v>42718</v>
      </c>
      <c r="B232" s="48" t="s">
        <v>2988</v>
      </c>
      <c r="C232" s="48"/>
      <c r="D232" s="48">
        <v>500</v>
      </c>
      <c r="E232" s="49"/>
      <c r="F232" s="50" t="s">
        <v>1341</v>
      </c>
      <c r="G232" s="50"/>
      <c r="H232" s="48" t="s">
        <v>2982</v>
      </c>
      <c r="I232" s="48"/>
      <c r="J232" s="51" t="str">
        <f>Таблица3[[#This Row],[Account]]</f>
        <v>Питер</v>
      </c>
    </row>
    <row r="233" spans="1:10" x14ac:dyDescent="0.25">
      <c r="A233" s="47">
        <v>42718</v>
      </c>
      <c r="B233" s="48" t="s">
        <v>2991</v>
      </c>
      <c r="C233" s="48"/>
      <c r="D233" s="48">
        <v>200</v>
      </c>
      <c r="E233" s="49"/>
      <c r="F233" s="50" t="s">
        <v>1341</v>
      </c>
      <c r="G233" s="50"/>
      <c r="H233" s="48" t="s">
        <v>2982</v>
      </c>
      <c r="I233" s="48"/>
      <c r="J233" s="51" t="str">
        <f>Таблица3[[#This Row],[Account]]</f>
        <v>Питер</v>
      </c>
    </row>
    <row r="234" spans="1:10" x14ac:dyDescent="0.25">
      <c r="A234" s="278">
        <v>42732</v>
      </c>
      <c r="B234" s="279" t="s">
        <v>2798</v>
      </c>
      <c r="C234" s="299"/>
      <c r="D234" s="279">
        <v>450</v>
      </c>
      <c r="E234" s="299"/>
      <c r="F234" s="280" t="s">
        <v>6</v>
      </c>
      <c r="G234" s="280"/>
      <c r="H234" s="279" t="s">
        <v>1480</v>
      </c>
      <c r="I234" s="279"/>
      <c r="J234" s="281" t="s">
        <v>6</v>
      </c>
    </row>
    <row r="235" spans="1:10" x14ac:dyDescent="0.25">
      <c r="A235" s="274">
        <v>42725</v>
      </c>
      <c r="B235" s="275" t="s">
        <v>2097</v>
      </c>
      <c r="C235" s="310"/>
      <c r="D235" s="275">
        <v>3500</v>
      </c>
      <c r="E235" s="310"/>
      <c r="F235" s="276" t="s">
        <v>6</v>
      </c>
      <c r="G235" s="276"/>
      <c r="H235" s="275" t="s">
        <v>2799</v>
      </c>
      <c r="I235" s="275"/>
      <c r="J235" s="277" t="s">
        <v>6</v>
      </c>
    </row>
    <row r="236" spans="1:10" x14ac:dyDescent="0.25">
      <c r="A236" s="278">
        <v>42720</v>
      </c>
      <c r="B236" s="279" t="s">
        <v>2270</v>
      </c>
      <c r="C236" s="299"/>
      <c r="D236" s="279">
        <v>3500</v>
      </c>
      <c r="E236" s="299"/>
      <c r="F236" s="280" t="s">
        <v>6</v>
      </c>
      <c r="G236" s="280"/>
      <c r="H236" s="279" t="s">
        <v>2800</v>
      </c>
      <c r="I236" s="279"/>
      <c r="J236" s="281" t="s">
        <v>6</v>
      </c>
    </row>
    <row r="237" spans="1:10" x14ac:dyDescent="0.25">
      <c r="A237" s="274">
        <v>42718</v>
      </c>
      <c r="B237" s="275" t="s">
        <v>2633</v>
      </c>
      <c r="C237" s="310"/>
      <c r="D237" s="275">
        <v>300</v>
      </c>
      <c r="E237" s="310"/>
      <c r="F237" s="276" t="s">
        <v>6</v>
      </c>
      <c r="G237" s="276"/>
      <c r="H237" s="275" t="s">
        <v>1482</v>
      </c>
      <c r="I237" s="275"/>
      <c r="J237" s="277" t="s">
        <v>6</v>
      </c>
    </row>
    <row r="238" spans="1:10" x14ac:dyDescent="0.25">
      <c r="A238" s="278">
        <v>42717</v>
      </c>
      <c r="B238" s="279" t="s">
        <v>1491</v>
      </c>
      <c r="C238" s="299"/>
      <c r="D238" s="279">
        <v>3500</v>
      </c>
      <c r="E238" s="299"/>
      <c r="F238" s="280" t="s">
        <v>6</v>
      </c>
      <c r="G238" s="280"/>
      <c r="H238" s="279" t="s">
        <v>2634</v>
      </c>
      <c r="I238" s="279"/>
      <c r="J238" s="281" t="s">
        <v>6</v>
      </c>
    </row>
    <row r="239" spans="1:10" x14ac:dyDescent="0.25">
      <c r="A239" s="274">
        <v>42717</v>
      </c>
      <c r="B239" s="275" t="s">
        <v>2635</v>
      </c>
      <c r="C239" s="310"/>
      <c r="D239" s="275">
        <v>300</v>
      </c>
      <c r="E239" s="310"/>
      <c r="F239" s="276" t="s">
        <v>6</v>
      </c>
      <c r="G239" s="276"/>
      <c r="H239" s="275" t="s">
        <v>1482</v>
      </c>
      <c r="I239" s="275"/>
      <c r="J239" s="277" t="s">
        <v>6</v>
      </c>
    </row>
    <row r="240" spans="1:10" x14ac:dyDescent="0.25">
      <c r="A240" s="278">
        <v>42716</v>
      </c>
      <c r="B240" s="279" t="s">
        <v>3366</v>
      </c>
      <c r="C240" s="299"/>
      <c r="D240" s="279">
        <v>300</v>
      </c>
      <c r="E240" s="299" t="e">
        <v>#REF!</v>
      </c>
      <c r="F240" s="280" t="s">
        <v>6</v>
      </c>
      <c r="G240" s="280"/>
      <c r="H240" s="279" t="s">
        <v>1097</v>
      </c>
      <c r="I240" s="279"/>
      <c r="J240" s="281" t="s">
        <v>6</v>
      </c>
    </row>
    <row r="241" spans="1:10" x14ac:dyDescent="0.25">
      <c r="A241" s="274">
        <v>42712</v>
      </c>
      <c r="B241" s="275" t="s">
        <v>2636</v>
      </c>
      <c r="C241" s="310"/>
      <c r="D241" s="275">
        <v>300</v>
      </c>
      <c r="E241" s="310"/>
      <c r="F241" s="276" t="s">
        <v>6</v>
      </c>
      <c r="G241" s="276"/>
      <c r="H241" s="275" t="s">
        <v>1097</v>
      </c>
      <c r="I241" s="275"/>
      <c r="J241" s="277" t="s">
        <v>6</v>
      </c>
    </row>
    <row r="242" spans="1:10" x14ac:dyDescent="0.25">
      <c r="A242" s="278">
        <v>42711</v>
      </c>
      <c r="B242" s="279" t="s">
        <v>2637</v>
      </c>
      <c r="C242" s="299"/>
      <c r="D242" s="279">
        <v>5000</v>
      </c>
      <c r="E242" s="299"/>
      <c r="F242" s="280" t="s">
        <v>6</v>
      </c>
      <c r="G242" s="280"/>
      <c r="H242" s="279" t="s">
        <v>2638</v>
      </c>
      <c r="I242" s="279"/>
      <c r="J242" s="281" t="s">
        <v>6</v>
      </c>
    </row>
    <row r="243" spans="1:10" x14ac:dyDescent="0.25">
      <c r="A243" s="274">
        <v>42709</v>
      </c>
      <c r="B243" s="275" t="s">
        <v>1655</v>
      </c>
      <c r="C243" s="310"/>
      <c r="D243" s="275">
        <v>3500</v>
      </c>
      <c r="E243" s="310"/>
      <c r="F243" s="276" t="s">
        <v>6</v>
      </c>
      <c r="G243" s="276"/>
      <c r="H243" s="275" t="s">
        <v>2639</v>
      </c>
      <c r="I243" s="275"/>
      <c r="J243" s="277" t="s">
        <v>6</v>
      </c>
    </row>
    <row r="244" spans="1:10" x14ac:dyDescent="0.25">
      <c r="A244" s="278">
        <v>42706</v>
      </c>
      <c r="B244" s="279" t="s">
        <v>2640</v>
      </c>
      <c r="C244" s="299"/>
      <c r="D244" s="279">
        <v>2500</v>
      </c>
      <c r="E244" s="299"/>
      <c r="F244" s="280" t="s">
        <v>6</v>
      </c>
      <c r="G244" s="280"/>
      <c r="H244" s="279" t="s">
        <v>2641</v>
      </c>
      <c r="I244" s="279"/>
      <c r="J244" s="281" t="s">
        <v>6</v>
      </c>
    </row>
    <row r="245" spans="1:10" x14ac:dyDescent="0.25">
      <c r="A245" s="274">
        <v>42706</v>
      </c>
      <c r="B245" s="275" t="s">
        <v>2642</v>
      </c>
      <c r="C245" s="310"/>
      <c r="D245" s="275">
        <v>1250</v>
      </c>
      <c r="E245" s="310"/>
      <c r="F245" s="276" t="s">
        <v>6</v>
      </c>
      <c r="G245" s="276"/>
      <c r="H245" s="275" t="s">
        <v>2643</v>
      </c>
      <c r="I245" s="275"/>
      <c r="J245" s="277" t="s">
        <v>6</v>
      </c>
    </row>
    <row r="246" spans="1:10" x14ac:dyDescent="0.25">
      <c r="A246" s="278">
        <v>42703</v>
      </c>
      <c r="B246" s="279" t="s">
        <v>2477</v>
      </c>
      <c r="C246" s="299"/>
      <c r="D246" s="279">
        <v>5000</v>
      </c>
      <c r="E246" s="299"/>
      <c r="F246" s="280" t="s">
        <v>6</v>
      </c>
      <c r="G246" s="280"/>
      <c r="H246" s="279" t="s">
        <v>2478</v>
      </c>
      <c r="I246" s="279"/>
      <c r="J246" s="281" t="s">
        <v>6</v>
      </c>
    </row>
    <row r="247" spans="1:10" x14ac:dyDescent="0.25">
      <c r="A247" s="274">
        <v>42703</v>
      </c>
      <c r="B247" s="275" t="s">
        <v>2479</v>
      </c>
      <c r="C247" s="310"/>
      <c r="D247" s="275">
        <v>300</v>
      </c>
      <c r="E247" s="310"/>
      <c r="F247" s="276" t="s">
        <v>6</v>
      </c>
      <c r="G247" s="276"/>
      <c r="H247" s="275" t="s">
        <v>1482</v>
      </c>
      <c r="I247" s="275"/>
      <c r="J247" s="277" t="s">
        <v>6</v>
      </c>
    </row>
    <row r="248" spans="1:10" x14ac:dyDescent="0.25">
      <c r="A248" s="138">
        <v>42746</v>
      </c>
      <c r="B248" s="139" t="s">
        <v>2688</v>
      </c>
      <c r="C248" s="139"/>
      <c r="D248" s="139">
        <v>3500</v>
      </c>
      <c r="E248" s="49">
        <f>MONTH(Таблица3[[#This Row],[Date]])</f>
        <v>1</v>
      </c>
      <c r="F248" s="140" t="str">
        <f>"Прео"</f>
        <v>Прео</v>
      </c>
      <c r="G248" s="140"/>
      <c r="H248" s="139"/>
      <c r="I248" s="48"/>
      <c r="J248" s="51" t="str">
        <f>Таблица3[[#This Row],[Account]]</f>
        <v>Прео</v>
      </c>
    </row>
    <row r="249" spans="1:10" x14ac:dyDescent="0.25">
      <c r="A249" s="47">
        <v>42718</v>
      </c>
      <c r="B249" s="48" t="s">
        <v>2180</v>
      </c>
      <c r="C249" s="48"/>
      <c r="D249" s="48">
        <v>3500</v>
      </c>
      <c r="E249" s="49"/>
      <c r="F249" s="50" t="str">
        <f>"Прео"</f>
        <v>Прео</v>
      </c>
      <c r="G249" s="50"/>
      <c r="H249" s="48"/>
      <c r="I249" s="48"/>
      <c r="J249" s="51" t="str">
        <f>Таблица3[[#This Row],[Account]]</f>
        <v>Прео</v>
      </c>
    </row>
    <row r="250" spans="1:10" x14ac:dyDescent="0.25">
      <c r="A250" s="138">
        <v>42690</v>
      </c>
      <c r="B250" s="139" t="s">
        <v>2417</v>
      </c>
      <c r="C250" s="139"/>
      <c r="D250" s="139">
        <v>600</v>
      </c>
      <c r="E250" s="49"/>
      <c r="F250" s="140" t="str">
        <f>"Прео"</f>
        <v>Прео</v>
      </c>
      <c r="G250" s="140"/>
      <c r="H250" s="139" t="s">
        <v>2417</v>
      </c>
      <c r="I250" s="139"/>
      <c r="J250" s="51" t="str">
        <f>Таблица3[[#This Row],[Account]]</f>
        <v>Прео</v>
      </c>
    </row>
    <row r="251" spans="1:10" x14ac:dyDescent="0.25">
      <c r="A251" s="278">
        <v>42702</v>
      </c>
      <c r="B251" s="279" t="s">
        <v>2480</v>
      </c>
      <c r="C251" s="299"/>
      <c r="D251" s="279">
        <v>5000</v>
      </c>
      <c r="E251" s="299"/>
      <c r="F251" s="280" t="s">
        <v>6</v>
      </c>
      <c r="G251" s="280"/>
      <c r="H251" s="279" t="s">
        <v>2481</v>
      </c>
      <c r="I251" s="279"/>
      <c r="J251" s="281" t="s">
        <v>6</v>
      </c>
    </row>
    <row r="252" spans="1:10" x14ac:dyDescent="0.25">
      <c r="A252" s="274">
        <v>42695</v>
      </c>
      <c r="B252" s="275" t="s">
        <v>2482</v>
      </c>
      <c r="C252" s="310"/>
      <c r="D252" s="275">
        <v>5000</v>
      </c>
      <c r="E252" s="310"/>
      <c r="F252" s="276" t="s">
        <v>6</v>
      </c>
      <c r="G252" s="276"/>
      <c r="H252" s="275" t="s">
        <v>2483</v>
      </c>
      <c r="I252" s="275"/>
      <c r="J252" s="277" t="s">
        <v>6</v>
      </c>
    </row>
    <row r="253" spans="1:10" x14ac:dyDescent="0.25">
      <c r="A253" s="278">
        <v>42695</v>
      </c>
      <c r="B253" s="279" t="s">
        <v>2484</v>
      </c>
      <c r="C253" s="299"/>
      <c r="D253" s="279">
        <v>5000</v>
      </c>
      <c r="E253" s="299"/>
      <c r="F253" s="280" t="s">
        <v>6</v>
      </c>
      <c r="G253" s="280"/>
      <c r="H253" s="279" t="s">
        <v>2483</v>
      </c>
      <c r="I253" s="279"/>
      <c r="J253" s="281" t="s">
        <v>6</v>
      </c>
    </row>
    <row r="254" spans="1:10" x14ac:dyDescent="0.25">
      <c r="A254" s="274">
        <v>42692</v>
      </c>
      <c r="B254" s="275" t="s">
        <v>2485</v>
      </c>
      <c r="C254" s="310"/>
      <c r="D254" s="275">
        <v>2100</v>
      </c>
      <c r="E254" s="310"/>
      <c r="F254" s="276" t="s">
        <v>6</v>
      </c>
      <c r="G254" s="276"/>
      <c r="H254" s="275" t="s">
        <v>2486</v>
      </c>
      <c r="I254" s="275"/>
      <c r="J254" s="277" t="s">
        <v>6</v>
      </c>
    </row>
    <row r="255" spans="1:10" x14ac:dyDescent="0.25">
      <c r="A255" s="47">
        <v>42713</v>
      </c>
      <c r="B255" s="48" t="s">
        <v>2989</v>
      </c>
      <c r="C255" s="48"/>
      <c r="D255" s="48">
        <v>600</v>
      </c>
      <c r="E255" s="49"/>
      <c r="F255" s="50" t="s">
        <v>1341</v>
      </c>
      <c r="G255" s="50"/>
      <c r="H255" s="48" t="s">
        <v>2982</v>
      </c>
      <c r="I255" s="48"/>
      <c r="J255" s="51" t="str">
        <f>Таблица3[[#This Row],[Account]]</f>
        <v>Питер</v>
      </c>
    </row>
    <row r="256" spans="1:10" x14ac:dyDescent="0.25">
      <c r="A256" s="47">
        <v>42712</v>
      </c>
      <c r="B256" s="48" t="s">
        <v>2992</v>
      </c>
      <c r="C256" s="48"/>
      <c r="D256" s="48">
        <v>375</v>
      </c>
      <c r="E256" s="49"/>
      <c r="F256" s="50" t="s">
        <v>1341</v>
      </c>
      <c r="G256" s="50"/>
      <c r="H256" s="48" t="s">
        <v>2982</v>
      </c>
      <c r="I256" s="48"/>
      <c r="J256" s="51" t="str">
        <f>Таблица3[[#This Row],[Account]]</f>
        <v>Питер</v>
      </c>
    </row>
    <row r="257" spans="1:10" x14ac:dyDescent="0.25">
      <c r="A257" s="47">
        <v>42675</v>
      </c>
      <c r="B257" s="171" t="s">
        <v>2993</v>
      </c>
      <c r="C257" s="48"/>
      <c r="D257" s="48">
        <v>1500</v>
      </c>
      <c r="E257" s="49"/>
      <c r="F257" s="50" t="s">
        <v>1341</v>
      </c>
      <c r="G257" s="50"/>
      <c r="H257" s="48"/>
      <c r="I257" s="48"/>
      <c r="J257" s="51" t="str">
        <f>Таблица3[[#This Row],[Account]]</f>
        <v>Питер</v>
      </c>
    </row>
    <row r="258" spans="1:10" x14ac:dyDescent="0.25">
      <c r="A258" s="278">
        <v>42692</v>
      </c>
      <c r="B258" s="279" t="s">
        <v>2487</v>
      </c>
      <c r="C258" s="299"/>
      <c r="D258" s="279">
        <v>900</v>
      </c>
      <c r="E258" s="299"/>
      <c r="F258" s="280" t="s">
        <v>6</v>
      </c>
      <c r="G258" s="280"/>
      <c r="H258" s="279" t="s">
        <v>2049</v>
      </c>
      <c r="I258" s="279"/>
      <c r="J258" s="281" t="s">
        <v>6</v>
      </c>
    </row>
    <row r="259" spans="1:10" x14ac:dyDescent="0.25">
      <c r="A259" s="274">
        <v>42692</v>
      </c>
      <c r="B259" s="275" t="s">
        <v>184</v>
      </c>
      <c r="C259" s="310"/>
      <c r="D259" s="275">
        <v>1000</v>
      </c>
      <c r="E259" s="310"/>
      <c r="F259" s="276" t="s">
        <v>6</v>
      </c>
      <c r="G259" s="276"/>
      <c r="H259" s="275" t="s">
        <v>1881</v>
      </c>
      <c r="I259" s="275"/>
      <c r="J259" s="277" t="s">
        <v>6</v>
      </c>
    </row>
    <row r="260" spans="1:10" x14ac:dyDescent="0.25">
      <c r="A260" s="47">
        <v>42675</v>
      </c>
      <c r="B260" s="171" t="s">
        <v>2994</v>
      </c>
      <c r="C260" s="48"/>
      <c r="D260" s="48">
        <v>1000</v>
      </c>
      <c r="E260" s="49"/>
      <c r="F260" s="50" t="s">
        <v>1341</v>
      </c>
      <c r="G260" s="50"/>
      <c r="H260" s="48"/>
      <c r="I260" s="48"/>
      <c r="J260" s="51" t="str">
        <f>Таблица3[[#This Row],[Account]]</f>
        <v>Питер</v>
      </c>
    </row>
    <row r="261" spans="1:10" x14ac:dyDescent="0.25">
      <c r="A261" s="278">
        <v>42691</v>
      </c>
      <c r="B261" s="279" t="s">
        <v>2091</v>
      </c>
      <c r="C261" s="299"/>
      <c r="D261" s="279">
        <v>3500</v>
      </c>
      <c r="E261" s="299"/>
      <c r="F261" s="280" t="s">
        <v>6</v>
      </c>
      <c r="G261" s="280"/>
      <c r="H261" s="279" t="s">
        <v>2370</v>
      </c>
      <c r="I261" s="279"/>
      <c r="J261" s="281" t="s">
        <v>6</v>
      </c>
    </row>
    <row r="262" spans="1:10" x14ac:dyDescent="0.25">
      <c r="A262" s="274">
        <v>42682</v>
      </c>
      <c r="B262" s="275" t="s">
        <v>2371</v>
      </c>
      <c r="C262" s="310"/>
      <c r="D262" s="275">
        <v>2500</v>
      </c>
      <c r="E262" s="310"/>
      <c r="F262" s="276" t="s">
        <v>6</v>
      </c>
      <c r="G262" s="276"/>
      <c r="H262" s="275" t="s">
        <v>2372</v>
      </c>
      <c r="I262" s="275"/>
      <c r="J262" s="277" t="s">
        <v>6</v>
      </c>
    </row>
    <row r="263" spans="1:10" x14ac:dyDescent="0.25">
      <c r="A263" s="278">
        <v>42682</v>
      </c>
      <c r="B263" s="279" t="s">
        <v>1693</v>
      </c>
      <c r="C263" s="299"/>
      <c r="D263" s="279">
        <v>5000</v>
      </c>
      <c r="E263" s="299"/>
      <c r="F263" s="280" t="s">
        <v>6</v>
      </c>
      <c r="G263" s="280"/>
      <c r="H263" s="279" t="s">
        <v>2373</v>
      </c>
      <c r="I263" s="279"/>
      <c r="J263" s="281" t="s">
        <v>6</v>
      </c>
    </row>
    <row r="264" spans="1:10" x14ac:dyDescent="0.25">
      <c r="A264" s="274">
        <v>42677</v>
      </c>
      <c r="B264" s="275" t="s">
        <v>58</v>
      </c>
      <c r="C264" s="310"/>
      <c r="D264" s="275">
        <v>5000</v>
      </c>
      <c r="E264" s="310"/>
      <c r="F264" s="276" t="s">
        <v>6</v>
      </c>
      <c r="G264" s="276"/>
      <c r="H264" s="275" t="s">
        <v>2374</v>
      </c>
      <c r="I264" s="275"/>
      <c r="J264" s="277" t="s">
        <v>6</v>
      </c>
    </row>
    <row r="265" spans="1:10" x14ac:dyDescent="0.25">
      <c r="A265" s="138">
        <v>42690</v>
      </c>
      <c r="B265" s="139" t="s">
        <v>2362</v>
      </c>
      <c r="C265" s="139"/>
      <c r="D265" s="139">
        <v>600</v>
      </c>
      <c r="E265" s="49"/>
      <c r="F265" s="140" t="str">
        <f>"Прео"</f>
        <v>Прео</v>
      </c>
      <c r="G265" s="140"/>
      <c r="H265" s="139" t="s">
        <v>2362</v>
      </c>
      <c r="I265" s="139"/>
      <c r="J265" s="51" t="str">
        <f>Таблица3[[#This Row],[Account]]</f>
        <v>Прео</v>
      </c>
    </row>
    <row r="266" spans="1:10" x14ac:dyDescent="0.25">
      <c r="A266" s="278">
        <v>42676</v>
      </c>
      <c r="B266" s="279" t="s">
        <v>2371</v>
      </c>
      <c r="C266" s="299"/>
      <c r="D266" s="279">
        <v>5000</v>
      </c>
      <c r="E266" s="299"/>
      <c r="F266" s="280" t="s">
        <v>6</v>
      </c>
      <c r="G266" s="280"/>
      <c r="H266" s="279" t="s">
        <v>2375</v>
      </c>
      <c r="I266" s="279"/>
      <c r="J266" s="281" t="s">
        <v>6</v>
      </c>
    </row>
    <row r="267" spans="1:10" x14ac:dyDescent="0.25">
      <c r="A267" s="138">
        <v>42687</v>
      </c>
      <c r="B267" s="139" t="s">
        <v>2418</v>
      </c>
      <c r="C267" s="139"/>
      <c r="D267" s="139">
        <v>3500</v>
      </c>
      <c r="E267" s="49"/>
      <c r="F267" s="140" t="str">
        <f>"Прео"</f>
        <v>Прео</v>
      </c>
      <c r="G267" s="140"/>
      <c r="H267" s="139" t="s">
        <v>2418</v>
      </c>
      <c r="I267" s="139"/>
      <c r="J267" s="51" t="str">
        <f>Таблица3[[#This Row],[Account]]</f>
        <v>Прео</v>
      </c>
    </row>
    <row r="268" spans="1:10" x14ac:dyDescent="0.25">
      <c r="A268" s="138">
        <v>42664</v>
      </c>
      <c r="B268" s="139" t="s">
        <v>2078</v>
      </c>
      <c r="C268" s="139"/>
      <c r="D268" s="139">
        <v>5000</v>
      </c>
      <c r="E268" s="49"/>
      <c r="F268" s="140" t="str">
        <f>"Прео"</f>
        <v>Прео</v>
      </c>
      <c r="G268" s="140"/>
      <c r="H268" s="139" t="s">
        <v>2280</v>
      </c>
      <c r="I268" s="139"/>
      <c r="J268" s="51" t="str">
        <f>Таблица3[[#This Row],[Account]]</f>
        <v>Прео</v>
      </c>
    </row>
    <row r="269" spans="1:10" x14ac:dyDescent="0.25">
      <c r="A269" s="138">
        <v>42656</v>
      </c>
      <c r="B269" s="139" t="s">
        <v>2078</v>
      </c>
      <c r="C269" s="139"/>
      <c r="D269" s="139">
        <v>600</v>
      </c>
      <c r="E269" s="49"/>
      <c r="F269" s="140" t="str">
        <f>"Прео"</f>
        <v>Прео</v>
      </c>
      <c r="G269" s="140"/>
      <c r="H269" s="139"/>
      <c r="I269" s="48"/>
      <c r="J269" s="51" t="str">
        <f>Таблица3[[#This Row],[Account]]</f>
        <v>Прео</v>
      </c>
    </row>
    <row r="270" spans="1:10" x14ac:dyDescent="0.25">
      <c r="A270" s="47">
        <v>42675</v>
      </c>
      <c r="B270" s="171" t="s">
        <v>2995</v>
      </c>
      <c r="C270" s="48"/>
      <c r="D270" s="48">
        <v>500</v>
      </c>
      <c r="E270" s="49"/>
      <c r="F270" s="50" t="s">
        <v>1341</v>
      </c>
      <c r="G270" s="50"/>
      <c r="H270" s="48"/>
      <c r="I270" s="48"/>
      <c r="J270" s="51" t="str">
        <f>Таблица3[[#This Row],[Account]]</f>
        <v>Питер</v>
      </c>
    </row>
    <row r="271" spans="1:10" x14ac:dyDescent="0.25">
      <c r="A271" s="47">
        <v>42673</v>
      </c>
      <c r="B271" s="171" t="s">
        <v>2996</v>
      </c>
      <c r="C271" s="48"/>
      <c r="D271" s="48">
        <v>3000</v>
      </c>
      <c r="E271" s="49"/>
      <c r="F271" s="50" t="s">
        <v>1341</v>
      </c>
      <c r="G271" s="50"/>
      <c r="H271" s="48"/>
      <c r="I271" s="48"/>
      <c r="J271" s="51" t="str">
        <f>Таблица3[[#This Row],[Account]]</f>
        <v>Питер</v>
      </c>
    </row>
    <row r="272" spans="1:10" x14ac:dyDescent="0.25">
      <c r="A272" s="47">
        <v>42653</v>
      </c>
      <c r="B272" s="55" t="s">
        <v>2997</v>
      </c>
      <c r="C272" s="52"/>
      <c r="D272" s="48">
        <v>3000</v>
      </c>
      <c r="E272" s="49"/>
      <c r="F272" s="50" t="s">
        <v>1341</v>
      </c>
      <c r="G272" s="50"/>
      <c r="H272" s="54"/>
      <c r="I272" s="48"/>
      <c r="J272" s="51" t="str">
        <f>Таблица3[[#This Row],[Account]]</f>
        <v>Питер</v>
      </c>
    </row>
    <row r="273" spans="1:10" x14ac:dyDescent="0.25">
      <c r="A273" s="274">
        <v>42675</v>
      </c>
      <c r="B273" s="275" t="s">
        <v>2376</v>
      </c>
      <c r="C273" s="310"/>
      <c r="D273" s="275">
        <v>5000</v>
      </c>
      <c r="E273" s="310"/>
      <c r="F273" s="276" t="s">
        <v>6</v>
      </c>
      <c r="G273" s="276"/>
      <c r="H273" s="275" t="s">
        <v>2377</v>
      </c>
      <c r="I273" s="275"/>
      <c r="J273" s="277" t="s">
        <v>6</v>
      </c>
    </row>
    <row r="274" spans="1:10" x14ac:dyDescent="0.25">
      <c r="A274" s="138">
        <v>42655</v>
      </c>
      <c r="B274" s="139" t="s">
        <v>2179</v>
      </c>
      <c r="C274" s="139"/>
      <c r="D274" s="139">
        <v>3500</v>
      </c>
      <c r="E274" s="49"/>
      <c r="F274" s="140" t="str">
        <f>"Прео"</f>
        <v>Прео</v>
      </c>
      <c r="G274" s="140"/>
      <c r="H274" s="139"/>
      <c r="I274" s="48"/>
      <c r="J274" s="51" t="str">
        <f>Таблица3[[#This Row],[Account]]</f>
        <v>Прео</v>
      </c>
    </row>
    <row r="275" spans="1:10" x14ac:dyDescent="0.25">
      <c r="A275" s="278">
        <v>42674</v>
      </c>
      <c r="B275" s="279" t="s">
        <v>1696</v>
      </c>
      <c r="C275" s="299"/>
      <c r="D275" s="279">
        <v>600</v>
      </c>
      <c r="E275" s="299"/>
      <c r="F275" s="280" t="s">
        <v>6</v>
      </c>
      <c r="G275" s="280"/>
      <c r="H275" s="279" t="s">
        <v>1485</v>
      </c>
      <c r="I275" s="279"/>
      <c r="J275" s="281" t="s">
        <v>6</v>
      </c>
    </row>
    <row r="276" spans="1:10" x14ac:dyDescent="0.25">
      <c r="A276" s="274">
        <v>42671</v>
      </c>
      <c r="B276" s="275" t="s">
        <v>2378</v>
      </c>
      <c r="C276" s="310"/>
      <c r="D276" s="275">
        <v>300</v>
      </c>
      <c r="E276" s="310"/>
      <c r="F276" s="276" t="s">
        <v>6</v>
      </c>
      <c r="G276" s="276"/>
      <c r="H276" s="275" t="s">
        <v>1482</v>
      </c>
      <c r="I276" s="275"/>
      <c r="J276" s="277" t="s">
        <v>6</v>
      </c>
    </row>
    <row r="277" spans="1:10" x14ac:dyDescent="0.25">
      <c r="A277" s="278">
        <v>42671</v>
      </c>
      <c r="B277" s="279" t="s">
        <v>2379</v>
      </c>
      <c r="C277" s="299"/>
      <c r="D277" s="279">
        <v>600</v>
      </c>
      <c r="E277" s="299"/>
      <c r="F277" s="280" t="s">
        <v>6</v>
      </c>
      <c r="G277" s="280"/>
      <c r="H277" s="279" t="s">
        <v>1485</v>
      </c>
      <c r="I277" s="279"/>
      <c r="J277" s="281" t="s">
        <v>6</v>
      </c>
    </row>
    <row r="278" spans="1:10" x14ac:dyDescent="0.25">
      <c r="A278" s="274">
        <v>42668</v>
      </c>
      <c r="B278" s="275" t="s">
        <v>2270</v>
      </c>
      <c r="C278" s="310"/>
      <c r="D278" s="275">
        <v>3500</v>
      </c>
      <c r="E278" s="310"/>
      <c r="F278" s="276" t="s">
        <v>6</v>
      </c>
      <c r="G278" s="276"/>
      <c r="H278" s="275" t="s">
        <v>2271</v>
      </c>
      <c r="I278" s="275"/>
      <c r="J278" s="277" t="s">
        <v>6</v>
      </c>
    </row>
    <row r="279" spans="1:10" x14ac:dyDescent="0.25">
      <c r="A279" s="278">
        <v>42667</v>
      </c>
      <c r="B279" s="279" t="s">
        <v>1904</v>
      </c>
      <c r="C279" s="299"/>
      <c r="D279" s="279">
        <v>3500</v>
      </c>
      <c r="E279" s="299"/>
      <c r="F279" s="280" t="s">
        <v>6</v>
      </c>
      <c r="G279" s="280"/>
      <c r="H279" s="279" t="s">
        <v>2272</v>
      </c>
      <c r="I279" s="279"/>
      <c r="J279" s="281" t="s">
        <v>6</v>
      </c>
    </row>
    <row r="280" spans="1:10" x14ac:dyDescent="0.25">
      <c r="A280" s="274">
        <v>42664</v>
      </c>
      <c r="B280" s="275" t="s">
        <v>1883</v>
      </c>
      <c r="C280" s="310"/>
      <c r="D280" s="275">
        <v>300</v>
      </c>
      <c r="E280" s="310"/>
      <c r="F280" s="276" t="s">
        <v>6</v>
      </c>
      <c r="G280" s="276"/>
      <c r="H280" s="275" t="s">
        <v>1482</v>
      </c>
      <c r="I280" s="275"/>
      <c r="J280" s="277" t="s">
        <v>6</v>
      </c>
    </row>
    <row r="281" spans="1:10" x14ac:dyDescent="0.25">
      <c r="A281" s="278">
        <v>42653</v>
      </c>
      <c r="B281" s="279" t="s">
        <v>2151</v>
      </c>
      <c r="C281" s="299"/>
      <c r="D281" s="279">
        <v>300</v>
      </c>
      <c r="E281" s="299"/>
      <c r="F281" s="280" t="s">
        <v>6</v>
      </c>
      <c r="G281" s="280"/>
      <c r="H281" s="279" t="s">
        <v>1482</v>
      </c>
      <c r="I281" s="279"/>
      <c r="J281" s="281" t="s">
        <v>6</v>
      </c>
    </row>
    <row r="282" spans="1:10" x14ac:dyDescent="0.25">
      <c r="A282" s="274">
        <v>42650</v>
      </c>
      <c r="B282" s="275" t="s">
        <v>1906</v>
      </c>
      <c r="C282" s="310"/>
      <c r="D282" s="275">
        <v>3500</v>
      </c>
      <c r="E282" s="310"/>
      <c r="F282" s="276" t="s">
        <v>6</v>
      </c>
      <c r="G282" s="276"/>
      <c r="H282" s="275" t="s">
        <v>2152</v>
      </c>
      <c r="I282" s="275"/>
      <c r="J282" s="277" t="s">
        <v>6</v>
      </c>
    </row>
    <row r="283" spans="1:10" x14ac:dyDescent="0.25">
      <c r="A283" s="278">
        <v>42648</v>
      </c>
      <c r="B283" s="279" t="s">
        <v>2153</v>
      </c>
      <c r="C283" s="299"/>
      <c r="D283" s="279">
        <v>750</v>
      </c>
      <c r="E283" s="299"/>
      <c r="F283" s="280" t="s">
        <v>6</v>
      </c>
      <c r="G283" s="280"/>
      <c r="H283" s="279" t="s">
        <v>1484</v>
      </c>
      <c r="I283" s="279"/>
      <c r="J283" s="281" t="s">
        <v>6</v>
      </c>
    </row>
    <row r="284" spans="1:10" x14ac:dyDescent="0.25">
      <c r="A284" s="274">
        <v>42648</v>
      </c>
      <c r="B284" s="275" t="s">
        <v>1883</v>
      </c>
      <c r="C284" s="310"/>
      <c r="D284" s="275">
        <v>450</v>
      </c>
      <c r="E284" s="310"/>
      <c r="F284" s="276" t="s">
        <v>6</v>
      </c>
      <c r="G284" s="276"/>
      <c r="H284" s="275" t="s">
        <v>1480</v>
      </c>
      <c r="I284" s="275"/>
      <c r="J284" s="277" t="s">
        <v>6</v>
      </c>
    </row>
    <row r="285" spans="1:10" x14ac:dyDescent="0.25">
      <c r="A285" s="278">
        <v>42648</v>
      </c>
      <c r="B285" s="279" t="s">
        <v>253</v>
      </c>
      <c r="C285" s="299"/>
      <c r="D285" s="279">
        <v>500</v>
      </c>
      <c r="E285" s="299"/>
      <c r="F285" s="280" t="s">
        <v>6</v>
      </c>
      <c r="G285" s="280"/>
      <c r="H285" s="279" t="s">
        <v>1484</v>
      </c>
      <c r="I285" s="279"/>
      <c r="J285" s="281" t="s">
        <v>6</v>
      </c>
    </row>
    <row r="286" spans="1:10" x14ac:dyDescent="0.25">
      <c r="A286" s="274">
        <v>42646</v>
      </c>
      <c r="B286" s="275" t="s">
        <v>1807</v>
      </c>
      <c r="C286" s="310"/>
      <c r="D286" s="275">
        <v>3500</v>
      </c>
      <c r="E286" s="310"/>
      <c r="F286" s="276" t="s">
        <v>6</v>
      </c>
      <c r="G286" s="276"/>
      <c r="H286" s="275" t="s">
        <v>2154</v>
      </c>
      <c r="I286" s="275"/>
      <c r="J286" s="277" t="s">
        <v>6</v>
      </c>
    </row>
    <row r="287" spans="1:10" x14ac:dyDescent="0.25">
      <c r="A287" s="278">
        <v>42640</v>
      </c>
      <c r="B287" s="279" t="s">
        <v>2099</v>
      </c>
      <c r="C287" s="299"/>
      <c r="D287" s="279">
        <v>200</v>
      </c>
      <c r="E287" s="299"/>
      <c r="F287" s="280" t="s">
        <v>6</v>
      </c>
      <c r="G287" s="280"/>
      <c r="H287" s="279" t="s">
        <v>1482</v>
      </c>
      <c r="I287" s="279"/>
      <c r="J287" s="281" t="s">
        <v>6</v>
      </c>
    </row>
    <row r="288" spans="1:10" x14ac:dyDescent="0.25">
      <c r="A288" s="274">
        <v>42635</v>
      </c>
      <c r="B288" s="275" t="s">
        <v>2048</v>
      </c>
      <c r="C288" s="310"/>
      <c r="D288" s="275">
        <v>600</v>
      </c>
      <c r="E288" s="310"/>
      <c r="F288" s="276" t="s">
        <v>6</v>
      </c>
      <c r="G288" s="276"/>
      <c r="H288" s="275" t="s">
        <v>2049</v>
      </c>
      <c r="I288" s="275"/>
      <c r="J288" s="277" t="s">
        <v>6</v>
      </c>
    </row>
    <row r="289" spans="1:10" x14ac:dyDescent="0.25">
      <c r="A289" s="278">
        <v>42635</v>
      </c>
      <c r="B289" s="279" t="s">
        <v>2050</v>
      </c>
      <c r="C289" s="299"/>
      <c r="D289" s="279">
        <v>800</v>
      </c>
      <c r="E289" s="299"/>
      <c r="F289" s="280" t="s">
        <v>6</v>
      </c>
      <c r="G289" s="280"/>
      <c r="H289" s="279" t="s">
        <v>2051</v>
      </c>
      <c r="I289" s="279"/>
      <c r="J289" s="281" t="s">
        <v>6</v>
      </c>
    </row>
    <row r="290" spans="1:10" x14ac:dyDescent="0.25">
      <c r="A290" s="138">
        <v>42655</v>
      </c>
      <c r="B290" s="139" t="s">
        <v>2180</v>
      </c>
      <c r="C290" s="139"/>
      <c r="D290" s="139">
        <v>3500</v>
      </c>
      <c r="E290" s="49"/>
      <c r="F290" s="140" t="str">
        <f>"Прео"</f>
        <v>Прео</v>
      </c>
      <c r="G290" s="140"/>
      <c r="H290" s="139"/>
      <c r="I290" s="48"/>
      <c r="J290" s="51" t="str">
        <f>Таблица3[[#This Row],[Account]]</f>
        <v>Прео</v>
      </c>
    </row>
    <row r="291" spans="1:10" x14ac:dyDescent="0.25">
      <c r="A291" s="274">
        <v>42634</v>
      </c>
      <c r="B291" s="275" t="s">
        <v>2052</v>
      </c>
      <c r="C291" s="310"/>
      <c r="D291" s="275">
        <v>1000</v>
      </c>
      <c r="E291" s="310"/>
      <c r="F291" s="276" t="s">
        <v>6</v>
      </c>
      <c r="G291" s="276"/>
      <c r="H291" s="275" t="s">
        <v>2049</v>
      </c>
      <c r="I291" s="275"/>
      <c r="J291" s="277" t="s">
        <v>6</v>
      </c>
    </row>
    <row r="292" spans="1:10" x14ac:dyDescent="0.25">
      <c r="A292" s="138">
        <v>42650</v>
      </c>
      <c r="B292" s="139" t="s">
        <v>2181</v>
      </c>
      <c r="C292" s="139"/>
      <c r="D292" s="139">
        <v>5000</v>
      </c>
      <c r="E292" s="49"/>
      <c r="F292" s="140" t="str">
        <f>"Прео"</f>
        <v>Прео</v>
      </c>
      <c r="G292" s="140"/>
      <c r="H292" s="139"/>
      <c r="I292" s="48"/>
      <c r="J292" s="51" t="str">
        <f>Таблица3[[#This Row],[Account]]</f>
        <v>Прео</v>
      </c>
    </row>
    <row r="293" spans="1:10" x14ac:dyDescent="0.25">
      <c r="A293" s="278">
        <v>42633</v>
      </c>
      <c r="B293" s="279" t="s">
        <v>2053</v>
      </c>
      <c r="C293" s="299"/>
      <c r="D293" s="279">
        <v>3500</v>
      </c>
      <c r="E293" s="299"/>
      <c r="F293" s="280" t="s">
        <v>6</v>
      </c>
      <c r="G293" s="280"/>
      <c r="H293" s="279" t="s">
        <v>2054</v>
      </c>
      <c r="I293" s="279"/>
      <c r="J293" s="281" t="s">
        <v>6</v>
      </c>
    </row>
    <row r="294" spans="1:10" x14ac:dyDescent="0.25">
      <c r="A294" s="274">
        <v>42632</v>
      </c>
      <c r="B294" s="275" t="s">
        <v>1655</v>
      </c>
      <c r="C294" s="310"/>
      <c r="D294" s="275">
        <v>3500</v>
      </c>
      <c r="E294" s="310"/>
      <c r="F294" s="276" t="s">
        <v>6</v>
      </c>
      <c r="G294" s="276"/>
      <c r="H294" s="275" t="s">
        <v>2055</v>
      </c>
      <c r="I294" s="275"/>
      <c r="J294" s="277" t="s">
        <v>6</v>
      </c>
    </row>
    <row r="295" spans="1:10" x14ac:dyDescent="0.25">
      <c r="A295" s="278">
        <v>42629</v>
      </c>
      <c r="B295" s="279" t="s">
        <v>1481</v>
      </c>
      <c r="C295" s="299"/>
      <c r="D295" s="279">
        <v>1200</v>
      </c>
      <c r="E295" s="299"/>
      <c r="F295" s="280" t="s">
        <v>6</v>
      </c>
      <c r="G295" s="280"/>
      <c r="H295" s="279" t="s">
        <v>1698</v>
      </c>
      <c r="I295" s="279"/>
      <c r="J295" s="281" t="s">
        <v>6</v>
      </c>
    </row>
    <row r="296" spans="1:10" x14ac:dyDescent="0.25">
      <c r="A296" s="274">
        <v>42626</v>
      </c>
      <c r="B296" s="275" t="s">
        <v>58</v>
      </c>
      <c r="C296" s="310"/>
      <c r="D296" s="275">
        <v>5000</v>
      </c>
      <c r="E296" s="310"/>
      <c r="F296" s="276" t="s">
        <v>6</v>
      </c>
      <c r="G296" s="276"/>
      <c r="H296" s="275" t="s">
        <v>1994</v>
      </c>
      <c r="I296" s="275"/>
      <c r="J296" s="277" t="s">
        <v>6</v>
      </c>
    </row>
    <row r="297" spans="1:10" x14ac:dyDescent="0.25">
      <c r="A297" s="278">
        <v>42626</v>
      </c>
      <c r="B297" s="279" t="s">
        <v>1904</v>
      </c>
      <c r="C297" s="299"/>
      <c r="D297" s="279">
        <v>3500</v>
      </c>
      <c r="E297" s="299"/>
      <c r="F297" s="280" t="s">
        <v>6</v>
      </c>
      <c r="G297" s="280"/>
      <c r="H297" s="279" t="s">
        <v>1994</v>
      </c>
      <c r="I297" s="279"/>
      <c r="J297" s="281" t="s">
        <v>6</v>
      </c>
    </row>
    <row r="298" spans="1:10" x14ac:dyDescent="0.25">
      <c r="A298" s="274">
        <v>42626</v>
      </c>
      <c r="B298" s="275" t="s">
        <v>1483</v>
      </c>
      <c r="C298" s="310"/>
      <c r="D298" s="275">
        <v>550</v>
      </c>
      <c r="E298" s="310"/>
      <c r="F298" s="276" t="s">
        <v>6</v>
      </c>
      <c r="G298" s="276"/>
      <c r="H298" s="275" t="s">
        <v>1995</v>
      </c>
      <c r="I298" s="275"/>
      <c r="J298" s="277" t="s">
        <v>6</v>
      </c>
    </row>
    <row r="299" spans="1:10" x14ac:dyDescent="0.25">
      <c r="A299" s="138">
        <v>42622</v>
      </c>
      <c r="B299" s="139" t="s">
        <v>2078</v>
      </c>
      <c r="C299" s="139"/>
      <c r="D299" s="139">
        <v>400</v>
      </c>
      <c r="E299" s="49"/>
      <c r="F299" s="140" t="str">
        <f>"Прео"</f>
        <v>Прео</v>
      </c>
      <c r="G299" s="140"/>
      <c r="H299" s="139"/>
      <c r="I299" s="139"/>
      <c r="J299" s="51" t="str">
        <f>Таблица3[[#This Row],[Account]]</f>
        <v>Прео</v>
      </c>
    </row>
    <row r="300" spans="1:10" x14ac:dyDescent="0.25">
      <c r="A300" s="278">
        <v>42622</v>
      </c>
      <c r="B300" s="279" t="s">
        <v>1996</v>
      </c>
      <c r="C300" s="299"/>
      <c r="D300" s="279">
        <v>3500</v>
      </c>
      <c r="E300" s="299"/>
      <c r="F300" s="280" t="s">
        <v>6</v>
      </c>
      <c r="G300" s="280"/>
      <c r="H300" s="279" t="s">
        <v>1997</v>
      </c>
      <c r="I300" s="279"/>
      <c r="J300" s="281" t="s">
        <v>6</v>
      </c>
    </row>
    <row r="301" spans="1:10" x14ac:dyDescent="0.25">
      <c r="A301" s="274">
        <v>42620</v>
      </c>
      <c r="B301" s="275" t="s">
        <v>1878</v>
      </c>
      <c r="C301" s="310"/>
      <c r="D301" s="275">
        <v>600</v>
      </c>
      <c r="E301" s="310"/>
      <c r="F301" s="276" t="s">
        <v>6</v>
      </c>
      <c r="G301" s="276"/>
      <c r="H301" s="275" t="s">
        <v>1485</v>
      </c>
      <c r="I301" s="275"/>
      <c r="J301" s="277" t="s">
        <v>6</v>
      </c>
    </row>
    <row r="302" spans="1:10" x14ac:dyDescent="0.25">
      <c r="A302" s="278">
        <v>42620</v>
      </c>
      <c r="B302" s="279" t="s">
        <v>1879</v>
      </c>
      <c r="C302" s="299"/>
      <c r="D302" s="279">
        <v>600</v>
      </c>
      <c r="E302" s="299"/>
      <c r="F302" s="280" t="s">
        <v>6</v>
      </c>
      <c r="G302" s="280"/>
      <c r="H302" s="279" t="s">
        <v>1485</v>
      </c>
      <c r="I302" s="279"/>
      <c r="J302" s="281" t="s">
        <v>6</v>
      </c>
    </row>
    <row r="303" spans="1:10" x14ac:dyDescent="0.25">
      <c r="A303" s="274">
        <v>42613</v>
      </c>
      <c r="B303" s="275" t="s">
        <v>1880</v>
      </c>
      <c r="C303" s="310"/>
      <c r="D303" s="275">
        <v>1000</v>
      </c>
      <c r="E303" s="310"/>
      <c r="F303" s="276" t="s">
        <v>6</v>
      </c>
      <c r="G303" s="276"/>
      <c r="H303" s="275" t="s">
        <v>1704</v>
      </c>
      <c r="I303" s="275"/>
      <c r="J303" s="277" t="s">
        <v>6</v>
      </c>
    </row>
    <row r="304" spans="1:10" x14ac:dyDescent="0.25">
      <c r="A304" s="278">
        <v>42612</v>
      </c>
      <c r="B304" s="279" t="s">
        <v>1436</v>
      </c>
      <c r="C304" s="299"/>
      <c r="D304" s="279">
        <v>1000</v>
      </c>
      <c r="E304" s="299"/>
      <c r="F304" s="280" t="s">
        <v>6</v>
      </c>
      <c r="G304" s="280"/>
      <c r="H304" s="279" t="s">
        <v>1881</v>
      </c>
      <c r="I304" s="279"/>
      <c r="J304" s="281" t="s">
        <v>6</v>
      </c>
    </row>
    <row r="305" spans="1:10" x14ac:dyDescent="0.25">
      <c r="A305" s="274">
        <v>42611</v>
      </c>
      <c r="B305" s="275" t="s">
        <v>1882</v>
      </c>
      <c r="C305" s="310"/>
      <c r="D305" s="275">
        <v>600</v>
      </c>
      <c r="E305" s="310"/>
      <c r="F305" s="276" t="s">
        <v>6</v>
      </c>
      <c r="G305" s="276"/>
      <c r="H305" s="275" t="s">
        <v>1700</v>
      </c>
      <c r="I305" s="275"/>
      <c r="J305" s="277" t="s">
        <v>6</v>
      </c>
    </row>
    <row r="306" spans="1:10" x14ac:dyDescent="0.25">
      <c r="A306" s="278">
        <v>42608</v>
      </c>
      <c r="B306" s="279" t="s">
        <v>1882</v>
      </c>
      <c r="C306" s="299"/>
      <c r="D306" s="279">
        <v>600</v>
      </c>
      <c r="E306" s="299"/>
      <c r="F306" s="280" t="s">
        <v>6</v>
      </c>
      <c r="G306" s="280"/>
      <c r="H306" s="279" t="s">
        <v>1700</v>
      </c>
      <c r="I306" s="279"/>
      <c r="J306" s="281" t="s">
        <v>6</v>
      </c>
    </row>
    <row r="307" spans="1:10" x14ac:dyDescent="0.25">
      <c r="A307" s="274">
        <v>42607</v>
      </c>
      <c r="B307" s="275" t="s">
        <v>1883</v>
      </c>
      <c r="C307" s="310"/>
      <c r="D307" s="275">
        <v>600</v>
      </c>
      <c r="E307" s="310"/>
      <c r="F307" s="276" t="s">
        <v>6</v>
      </c>
      <c r="G307" s="276"/>
      <c r="H307" s="275" t="s">
        <v>1485</v>
      </c>
      <c r="I307" s="275"/>
      <c r="J307" s="277" t="s">
        <v>6</v>
      </c>
    </row>
    <row r="308" spans="1:10" x14ac:dyDescent="0.25">
      <c r="A308" s="278">
        <v>42606</v>
      </c>
      <c r="B308" s="279" t="s">
        <v>1696</v>
      </c>
      <c r="C308" s="299"/>
      <c r="D308" s="279">
        <v>5000</v>
      </c>
      <c r="E308" s="299"/>
      <c r="F308" s="280" t="s">
        <v>6</v>
      </c>
      <c r="G308" s="280"/>
      <c r="H308" s="279" t="s">
        <v>1884</v>
      </c>
      <c r="I308" s="279"/>
      <c r="J308" s="281" t="s">
        <v>6</v>
      </c>
    </row>
    <row r="309" spans="1:10" x14ac:dyDescent="0.25">
      <c r="A309" s="274">
        <v>42604</v>
      </c>
      <c r="B309" s="275" t="s">
        <v>1885</v>
      </c>
      <c r="C309" s="310"/>
      <c r="D309" s="275">
        <v>800</v>
      </c>
      <c r="E309" s="310"/>
      <c r="F309" s="276" t="s">
        <v>6</v>
      </c>
      <c r="G309" s="276"/>
      <c r="H309" s="275" t="s">
        <v>1698</v>
      </c>
      <c r="I309" s="334"/>
      <c r="J309" s="277" t="s">
        <v>6</v>
      </c>
    </row>
    <row r="310" spans="1:10" x14ac:dyDescent="0.25">
      <c r="A310" s="278">
        <v>42604</v>
      </c>
      <c r="B310" s="279" t="s">
        <v>1886</v>
      </c>
      <c r="C310" s="299"/>
      <c r="D310" s="279">
        <v>800</v>
      </c>
      <c r="E310" s="299"/>
      <c r="F310" s="280" t="s">
        <v>6</v>
      </c>
      <c r="G310" s="280"/>
      <c r="H310" s="279" t="s">
        <v>1698</v>
      </c>
      <c r="I310" s="335"/>
      <c r="J310" s="281" t="s">
        <v>6</v>
      </c>
    </row>
    <row r="311" spans="1:10" x14ac:dyDescent="0.25">
      <c r="A311" s="274">
        <v>42604</v>
      </c>
      <c r="B311" s="275" t="s">
        <v>1703</v>
      </c>
      <c r="C311" s="310"/>
      <c r="D311" s="275">
        <v>450</v>
      </c>
      <c r="E311" s="310"/>
      <c r="F311" s="276" t="s">
        <v>6</v>
      </c>
      <c r="G311" s="276"/>
      <c r="H311" s="275" t="s">
        <v>1490</v>
      </c>
      <c r="I311" s="334"/>
      <c r="J311" s="277" t="s">
        <v>6</v>
      </c>
    </row>
    <row r="312" spans="1:10" x14ac:dyDescent="0.25">
      <c r="A312" s="278">
        <v>42599</v>
      </c>
      <c r="B312" s="279" t="s">
        <v>1885</v>
      </c>
      <c r="C312" s="299"/>
      <c r="D312" s="279">
        <v>600</v>
      </c>
      <c r="E312" s="299"/>
      <c r="F312" s="280" t="s">
        <v>6</v>
      </c>
      <c r="G312" s="280"/>
      <c r="H312" s="279" t="s">
        <v>1485</v>
      </c>
      <c r="I312" s="335"/>
      <c r="J312" s="281" t="s">
        <v>6</v>
      </c>
    </row>
    <row r="313" spans="1:10" x14ac:dyDescent="0.25">
      <c r="A313" s="274">
        <v>42598</v>
      </c>
      <c r="B313" s="275" t="s">
        <v>1481</v>
      </c>
      <c r="C313" s="310"/>
      <c r="D313" s="275">
        <v>900</v>
      </c>
      <c r="E313" s="310"/>
      <c r="F313" s="276" t="s">
        <v>6</v>
      </c>
      <c r="G313" s="276"/>
      <c r="H313" s="275" t="s">
        <v>1700</v>
      </c>
      <c r="I313" s="334"/>
      <c r="J313" s="277" t="s">
        <v>6</v>
      </c>
    </row>
    <row r="314" spans="1:10" x14ac:dyDescent="0.25">
      <c r="A314" s="278">
        <v>42597</v>
      </c>
      <c r="B314" s="279" t="s">
        <v>1887</v>
      </c>
      <c r="C314" s="299"/>
      <c r="D314" s="279">
        <v>900</v>
      </c>
      <c r="E314" s="299"/>
      <c r="F314" s="280" t="s">
        <v>6</v>
      </c>
      <c r="G314" s="280"/>
      <c r="H314" s="279" t="s">
        <v>1700</v>
      </c>
      <c r="I314" s="335"/>
      <c r="J314" s="281" t="s">
        <v>6</v>
      </c>
    </row>
    <row r="315" spans="1:10" x14ac:dyDescent="0.25">
      <c r="A315" s="274">
        <v>42597</v>
      </c>
      <c r="B315" s="275" t="s">
        <v>1885</v>
      </c>
      <c r="C315" s="310"/>
      <c r="D315" s="275">
        <v>600</v>
      </c>
      <c r="E315" s="310"/>
      <c r="F315" s="276" t="s">
        <v>6</v>
      </c>
      <c r="G315" s="276"/>
      <c r="H315" s="275" t="s">
        <v>1485</v>
      </c>
      <c r="I315" s="334"/>
      <c r="J315" s="277" t="s">
        <v>6</v>
      </c>
    </row>
    <row r="316" spans="1:10" x14ac:dyDescent="0.25">
      <c r="A316" s="278">
        <v>42597</v>
      </c>
      <c r="B316" s="279" t="s">
        <v>1886</v>
      </c>
      <c r="C316" s="299"/>
      <c r="D316" s="279">
        <v>600</v>
      </c>
      <c r="E316" s="299"/>
      <c r="F316" s="280" t="s">
        <v>6</v>
      </c>
      <c r="G316" s="280"/>
      <c r="H316" s="279" t="s">
        <v>1485</v>
      </c>
      <c r="I316" s="335"/>
      <c r="J316" s="281" t="s">
        <v>6</v>
      </c>
    </row>
    <row r="317" spans="1:10" x14ac:dyDescent="0.25">
      <c r="A317" s="274">
        <v>42593</v>
      </c>
      <c r="B317" s="275" t="s">
        <v>1888</v>
      </c>
      <c r="C317" s="310"/>
      <c r="D317" s="275">
        <v>600</v>
      </c>
      <c r="E317" s="310"/>
      <c r="F317" s="276" t="s">
        <v>6</v>
      </c>
      <c r="G317" s="276"/>
      <c r="H317" s="275" t="s">
        <v>1485</v>
      </c>
      <c r="I317" s="334"/>
      <c r="J317" s="277" t="s">
        <v>6</v>
      </c>
    </row>
    <row r="318" spans="1:10" x14ac:dyDescent="0.25">
      <c r="A318" s="278">
        <v>42592</v>
      </c>
      <c r="B318" s="279" t="s">
        <v>1887</v>
      </c>
      <c r="C318" s="299"/>
      <c r="D318" s="279">
        <v>600</v>
      </c>
      <c r="E318" s="299"/>
      <c r="F318" s="280" t="s">
        <v>6</v>
      </c>
      <c r="G318" s="280"/>
      <c r="H318" s="279" t="s">
        <v>1485</v>
      </c>
      <c r="I318" s="335"/>
      <c r="J318" s="281" t="s">
        <v>6</v>
      </c>
    </row>
    <row r="319" spans="1:10" x14ac:dyDescent="0.25">
      <c r="A319" s="274">
        <v>42592</v>
      </c>
      <c r="B319" s="275" t="s">
        <v>1077</v>
      </c>
      <c r="C319" s="310"/>
      <c r="D319" s="275">
        <v>3500</v>
      </c>
      <c r="E319" s="310"/>
      <c r="F319" s="276" t="s">
        <v>6</v>
      </c>
      <c r="G319" s="276"/>
      <c r="H319" s="275" t="s">
        <v>1889</v>
      </c>
      <c r="I319" s="334"/>
      <c r="J319" s="277" t="s">
        <v>6</v>
      </c>
    </row>
    <row r="320" spans="1:10" x14ac:dyDescent="0.25">
      <c r="A320" s="278">
        <v>42591</v>
      </c>
      <c r="B320" s="279" t="s">
        <v>1890</v>
      </c>
      <c r="C320" s="299"/>
      <c r="D320" s="279">
        <v>1500</v>
      </c>
      <c r="E320" s="299"/>
      <c r="F320" s="280" t="s">
        <v>6</v>
      </c>
      <c r="G320" s="280"/>
      <c r="H320" s="279" t="s">
        <v>1881</v>
      </c>
      <c r="I320" s="335"/>
      <c r="J320" s="281" t="s">
        <v>6</v>
      </c>
    </row>
    <row r="321" spans="1:10" x14ac:dyDescent="0.25">
      <c r="A321" s="274">
        <v>42591</v>
      </c>
      <c r="B321" s="275" t="s">
        <v>1891</v>
      </c>
      <c r="C321" s="310"/>
      <c r="D321" s="275">
        <v>1500</v>
      </c>
      <c r="E321" s="310"/>
      <c r="F321" s="276" t="s">
        <v>6</v>
      </c>
      <c r="G321" s="276"/>
      <c r="H321" s="275" t="s">
        <v>1881</v>
      </c>
      <c r="I321" s="334"/>
      <c r="J321" s="277" t="s">
        <v>6</v>
      </c>
    </row>
    <row r="322" spans="1:10" x14ac:dyDescent="0.25">
      <c r="A322" s="278">
        <v>42591</v>
      </c>
      <c r="B322" s="279" t="s">
        <v>1104</v>
      </c>
      <c r="C322" s="299"/>
      <c r="D322" s="279">
        <v>3500</v>
      </c>
      <c r="E322" s="299"/>
      <c r="F322" s="280" t="s">
        <v>6</v>
      </c>
      <c r="G322" s="280"/>
      <c r="H322" s="279" t="s">
        <v>1892</v>
      </c>
      <c r="I322" s="335"/>
      <c r="J322" s="281" t="s">
        <v>6</v>
      </c>
    </row>
    <row r="323" spans="1:10" x14ac:dyDescent="0.25">
      <c r="A323" s="138">
        <v>42621</v>
      </c>
      <c r="B323" s="139" t="s">
        <v>2078</v>
      </c>
      <c r="C323" s="139"/>
      <c r="D323" s="139">
        <v>400</v>
      </c>
      <c r="E323" s="49"/>
      <c r="F323" s="140" t="str">
        <f>"Прео"</f>
        <v>Прео</v>
      </c>
      <c r="G323" s="140"/>
      <c r="H323" s="139"/>
      <c r="I323" s="139"/>
      <c r="J323" s="51" t="str">
        <f>Таблица3[[#This Row],[Account]]</f>
        <v>Прео</v>
      </c>
    </row>
    <row r="324" spans="1:10" x14ac:dyDescent="0.25">
      <c r="A324" s="274">
        <v>42591</v>
      </c>
      <c r="B324" s="275" t="s">
        <v>1887</v>
      </c>
      <c r="C324" s="310"/>
      <c r="D324" s="275">
        <v>900</v>
      </c>
      <c r="E324" s="310"/>
      <c r="F324" s="276" t="s">
        <v>6</v>
      </c>
      <c r="G324" s="276"/>
      <c r="H324" s="275" t="s">
        <v>1700</v>
      </c>
      <c r="I324" s="334"/>
      <c r="J324" s="277" t="s">
        <v>6</v>
      </c>
    </row>
    <row r="325" spans="1:10" x14ac:dyDescent="0.25">
      <c r="A325" s="278">
        <v>42590</v>
      </c>
      <c r="B325" s="279" t="s">
        <v>58</v>
      </c>
      <c r="C325" s="299"/>
      <c r="D325" s="279">
        <v>5000</v>
      </c>
      <c r="E325" s="299"/>
      <c r="F325" s="280" t="s">
        <v>6</v>
      </c>
      <c r="G325" s="280"/>
      <c r="H325" s="279" t="s">
        <v>1893</v>
      </c>
      <c r="I325" s="335"/>
      <c r="J325" s="281" t="s">
        <v>6</v>
      </c>
    </row>
    <row r="326" spans="1:10" x14ac:dyDescent="0.25">
      <c r="A326" s="274">
        <v>42590</v>
      </c>
      <c r="B326" s="275" t="s">
        <v>1768</v>
      </c>
      <c r="C326" s="310"/>
      <c r="D326" s="275">
        <v>600</v>
      </c>
      <c r="E326" s="310"/>
      <c r="F326" s="276" t="s">
        <v>6</v>
      </c>
      <c r="G326" s="276"/>
      <c r="H326" s="275" t="s">
        <v>1894</v>
      </c>
      <c r="I326" s="334"/>
      <c r="J326" s="277" t="s">
        <v>6</v>
      </c>
    </row>
    <row r="327" spans="1:10" x14ac:dyDescent="0.25">
      <c r="A327" s="278">
        <v>42590</v>
      </c>
      <c r="B327" s="279" t="s">
        <v>1701</v>
      </c>
      <c r="C327" s="299"/>
      <c r="D327" s="279">
        <v>400</v>
      </c>
      <c r="E327" s="299"/>
      <c r="F327" s="280" t="s">
        <v>6</v>
      </c>
      <c r="G327" s="280"/>
      <c r="H327" s="279" t="s">
        <v>1485</v>
      </c>
      <c r="I327" s="335"/>
      <c r="J327" s="281" t="s">
        <v>6</v>
      </c>
    </row>
    <row r="328" spans="1:10" x14ac:dyDescent="0.25">
      <c r="A328" s="274">
        <v>42587</v>
      </c>
      <c r="B328" s="275" t="s">
        <v>1895</v>
      </c>
      <c r="C328" s="310"/>
      <c r="D328" s="275">
        <v>300</v>
      </c>
      <c r="E328" s="310"/>
      <c r="F328" s="276" t="s">
        <v>6</v>
      </c>
      <c r="G328" s="276"/>
      <c r="H328" s="275" t="s">
        <v>1482</v>
      </c>
      <c r="I328" s="334"/>
      <c r="J328" s="277" t="s">
        <v>6</v>
      </c>
    </row>
    <row r="329" spans="1:10" x14ac:dyDescent="0.25">
      <c r="A329" s="278">
        <v>42583</v>
      </c>
      <c r="B329" s="279" t="s">
        <v>1701</v>
      </c>
      <c r="C329" s="299"/>
      <c r="D329" s="279">
        <v>400</v>
      </c>
      <c r="E329" s="299"/>
      <c r="F329" s="280" t="s">
        <v>6</v>
      </c>
      <c r="G329" s="280"/>
      <c r="H329" s="279" t="s">
        <v>1485</v>
      </c>
      <c r="I329" s="335"/>
      <c r="J329" s="281" t="s">
        <v>6</v>
      </c>
    </row>
    <row r="330" spans="1:10" x14ac:dyDescent="0.25">
      <c r="A330" s="274">
        <v>42580</v>
      </c>
      <c r="B330" s="275" t="s">
        <v>1896</v>
      </c>
      <c r="C330" s="310"/>
      <c r="D330" s="275">
        <v>5000</v>
      </c>
      <c r="E330" s="310"/>
      <c r="F330" s="276" t="s">
        <v>6</v>
      </c>
      <c r="G330" s="276"/>
      <c r="H330" s="275" t="s">
        <v>1897</v>
      </c>
      <c r="I330" s="334"/>
      <c r="J330" s="277" t="s">
        <v>6</v>
      </c>
    </row>
    <row r="331" spans="1:10" x14ac:dyDescent="0.25">
      <c r="A331" s="278">
        <v>42579</v>
      </c>
      <c r="B331" s="279" t="s">
        <v>1898</v>
      </c>
      <c r="C331" s="299"/>
      <c r="D331" s="279">
        <v>5000</v>
      </c>
      <c r="E331" s="299"/>
      <c r="F331" s="280" t="s">
        <v>6</v>
      </c>
      <c r="G331" s="280"/>
      <c r="H331" s="279" t="s">
        <v>1897</v>
      </c>
      <c r="I331" s="335"/>
      <c r="J331" s="281" t="s">
        <v>6</v>
      </c>
    </row>
    <row r="332" spans="1:10" x14ac:dyDescent="0.25">
      <c r="A332" s="274">
        <v>42576</v>
      </c>
      <c r="B332" s="275" t="s">
        <v>1574</v>
      </c>
      <c r="C332" s="310"/>
      <c r="D332" s="275">
        <v>200</v>
      </c>
      <c r="E332" s="310"/>
      <c r="F332" s="276" t="s">
        <v>6</v>
      </c>
      <c r="G332" s="276"/>
      <c r="H332" s="275" t="s">
        <v>1485</v>
      </c>
      <c r="I332" s="334"/>
      <c r="J332" s="277" t="s">
        <v>6</v>
      </c>
    </row>
    <row r="333" spans="1:10" x14ac:dyDescent="0.25">
      <c r="A333" s="278">
        <v>42573</v>
      </c>
      <c r="B333" s="279" t="s">
        <v>1693</v>
      </c>
      <c r="C333" s="299"/>
      <c r="D333" s="279">
        <v>5000</v>
      </c>
      <c r="E333" s="299"/>
      <c r="F333" s="280" t="s">
        <v>6</v>
      </c>
      <c r="G333" s="280"/>
      <c r="H333" s="279" t="s">
        <v>1694</v>
      </c>
      <c r="I333" s="335"/>
      <c r="J333" s="281" t="s">
        <v>6</v>
      </c>
    </row>
    <row r="334" spans="1:10" x14ac:dyDescent="0.25">
      <c r="A334" s="274">
        <v>42571</v>
      </c>
      <c r="B334" s="275" t="s">
        <v>1054</v>
      </c>
      <c r="C334" s="310"/>
      <c r="D334" s="275">
        <v>400</v>
      </c>
      <c r="E334" s="310"/>
      <c r="F334" s="276" t="s">
        <v>6</v>
      </c>
      <c r="G334" s="276"/>
      <c r="H334" s="275" t="s">
        <v>1485</v>
      </c>
      <c r="I334" s="334"/>
      <c r="J334" s="277" t="s">
        <v>6</v>
      </c>
    </row>
    <row r="335" spans="1:10" x14ac:dyDescent="0.25">
      <c r="A335" s="278">
        <v>42570</v>
      </c>
      <c r="B335" s="279" t="s">
        <v>1092</v>
      </c>
      <c r="C335" s="299"/>
      <c r="D335" s="279">
        <v>5000</v>
      </c>
      <c r="E335" s="299"/>
      <c r="F335" s="280" t="s">
        <v>6</v>
      </c>
      <c r="G335" s="280"/>
      <c r="H335" s="279" t="s">
        <v>1695</v>
      </c>
      <c r="I335" s="335"/>
      <c r="J335" s="281" t="s">
        <v>6</v>
      </c>
    </row>
    <row r="336" spans="1:10" x14ac:dyDescent="0.25">
      <c r="A336" s="274">
        <v>42570</v>
      </c>
      <c r="B336" s="275" t="s">
        <v>1696</v>
      </c>
      <c r="C336" s="310"/>
      <c r="D336" s="275">
        <v>5000</v>
      </c>
      <c r="E336" s="310"/>
      <c r="F336" s="276" t="s">
        <v>6</v>
      </c>
      <c r="G336" s="276"/>
      <c r="H336" s="275" t="s">
        <v>1697</v>
      </c>
      <c r="I336" s="334"/>
      <c r="J336" s="277" t="s">
        <v>6</v>
      </c>
    </row>
    <row r="337" spans="1:10" x14ac:dyDescent="0.25">
      <c r="A337" s="278">
        <v>42569</v>
      </c>
      <c r="B337" s="279" t="s">
        <v>1054</v>
      </c>
      <c r="C337" s="299"/>
      <c r="D337" s="279">
        <v>200</v>
      </c>
      <c r="E337" s="299"/>
      <c r="F337" s="280" t="s">
        <v>6</v>
      </c>
      <c r="G337" s="280"/>
      <c r="H337" s="279" t="s">
        <v>1482</v>
      </c>
      <c r="I337" s="335"/>
      <c r="J337" s="281" t="s">
        <v>6</v>
      </c>
    </row>
    <row r="338" spans="1:10" x14ac:dyDescent="0.25">
      <c r="A338" s="274">
        <v>42566</v>
      </c>
      <c r="B338" s="275" t="s">
        <v>1574</v>
      </c>
      <c r="C338" s="310"/>
      <c r="D338" s="275">
        <v>800</v>
      </c>
      <c r="E338" s="310"/>
      <c r="F338" s="276" t="s">
        <v>6</v>
      </c>
      <c r="G338" s="276"/>
      <c r="H338" s="275" t="s">
        <v>1698</v>
      </c>
      <c r="I338" s="334"/>
      <c r="J338" s="277" t="s">
        <v>6</v>
      </c>
    </row>
    <row r="339" spans="1:10" x14ac:dyDescent="0.25">
      <c r="A339" s="278">
        <v>42566</v>
      </c>
      <c r="B339" s="279" t="s">
        <v>1699</v>
      </c>
      <c r="C339" s="299"/>
      <c r="D339" s="279">
        <v>800</v>
      </c>
      <c r="E339" s="299"/>
      <c r="F339" s="280" t="s">
        <v>6</v>
      </c>
      <c r="G339" s="280"/>
      <c r="H339" s="279" t="s">
        <v>1698</v>
      </c>
      <c r="I339" s="335"/>
      <c r="J339" s="281" t="s">
        <v>6</v>
      </c>
    </row>
    <row r="340" spans="1:10" x14ac:dyDescent="0.25">
      <c r="A340" s="274">
        <v>42565</v>
      </c>
      <c r="B340" s="275" t="s">
        <v>1475</v>
      </c>
      <c r="C340" s="310"/>
      <c r="D340" s="275">
        <v>600</v>
      </c>
      <c r="E340" s="310"/>
      <c r="F340" s="276" t="s">
        <v>6</v>
      </c>
      <c r="G340" s="276"/>
      <c r="H340" s="275" t="s">
        <v>1700</v>
      </c>
      <c r="I340" s="334"/>
      <c r="J340" s="277" t="s">
        <v>6</v>
      </c>
    </row>
    <row r="341" spans="1:10" x14ac:dyDescent="0.25">
      <c r="A341" s="278">
        <v>42564</v>
      </c>
      <c r="B341" s="279" t="s">
        <v>1701</v>
      </c>
      <c r="C341" s="299"/>
      <c r="D341" s="279">
        <v>400</v>
      </c>
      <c r="E341" s="299"/>
      <c r="F341" s="280" t="s">
        <v>6</v>
      </c>
      <c r="G341" s="280"/>
      <c r="H341" s="279" t="s">
        <v>1485</v>
      </c>
      <c r="I341" s="335"/>
      <c r="J341" s="281" t="s">
        <v>6</v>
      </c>
    </row>
    <row r="342" spans="1:10" x14ac:dyDescent="0.25">
      <c r="A342" s="274">
        <v>42564</v>
      </c>
      <c r="B342" s="275" t="s">
        <v>1702</v>
      </c>
      <c r="C342" s="310"/>
      <c r="D342" s="275">
        <v>600</v>
      </c>
      <c r="E342" s="310"/>
      <c r="F342" s="276" t="s">
        <v>6</v>
      </c>
      <c r="G342" s="276"/>
      <c r="H342" s="275" t="s">
        <v>1485</v>
      </c>
      <c r="I342" s="334"/>
      <c r="J342" s="277" t="s">
        <v>6</v>
      </c>
    </row>
    <row r="343" spans="1:10" x14ac:dyDescent="0.25">
      <c r="A343" s="278">
        <v>42563</v>
      </c>
      <c r="B343" s="279" t="s">
        <v>1475</v>
      </c>
      <c r="C343" s="299"/>
      <c r="D343" s="279">
        <v>600</v>
      </c>
      <c r="E343" s="299"/>
      <c r="F343" s="280" t="s">
        <v>6</v>
      </c>
      <c r="G343" s="280"/>
      <c r="H343" s="279" t="s">
        <v>1700</v>
      </c>
      <c r="I343" s="335"/>
      <c r="J343" s="281" t="s">
        <v>6</v>
      </c>
    </row>
    <row r="344" spans="1:10" x14ac:dyDescent="0.25">
      <c r="A344" s="274">
        <v>42562</v>
      </c>
      <c r="B344" s="275" t="s">
        <v>1475</v>
      </c>
      <c r="C344" s="310"/>
      <c r="D344" s="275">
        <v>600</v>
      </c>
      <c r="E344" s="310"/>
      <c r="F344" s="276" t="s">
        <v>6</v>
      </c>
      <c r="G344" s="276"/>
      <c r="H344" s="275" t="s">
        <v>1700</v>
      </c>
      <c r="I344" s="334"/>
      <c r="J344" s="277" t="s">
        <v>6</v>
      </c>
    </row>
    <row r="345" spans="1:10" x14ac:dyDescent="0.25">
      <c r="A345" s="278">
        <v>42559</v>
      </c>
      <c r="B345" s="279" t="s">
        <v>1475</v>
      </c>
      <c r="C345" s="299"/>
      <c r="D345" s="279">
        <v>400</v>
      </c>
      <c r="E345" s="299"/>
      <c r="F345" s="280" t="s">
        <v>6</v>
      </c>
      <c r="G345" s="280"/>
      <c r="H345" s="279" t="s">
        <v>1485</v>
      </c>
      <c r="I345" s="335"/>
      <c r="J345" s="281" t="s">
        <v>6</v>
      </c>
    </row>
    <row r="346" spans="1:10" x14ac:dyDescent="0.25">
      <c r="A346" s="274">
        <v>42558</v>
      </c>
      <c r="B346" s="275" t="s">
        <v>1475</v>
      </c>
      <c r="C346" s="310"/>
      <c r="D346" s="275">
        <v>800</v>
      </c>
      <c r="E346" s="310"/>
      <c r="F346" s="276" t="s">
        <v>6</v>
      </c>
      <c r="G346" s="276"/>
      <c r="H346" s="275" t="s">
        <v>1476</v>
      </c>
      <c r="I346" s="334"/>
      <c r="J346" s="277" t="s">
        <v>6</v>
      </c>
    </row>
    <row r="347" spans="1:10" x14ac:dyDescent="0.25">
      <c r="A347" s="278">
        <v>42558</v>
      </c>
      <c r="B347" s="279" t="s">
        <v>1703</v>
      </c>
      <c r="C347" s="299"/>
      <c r="D347" s="279">
        <v>1050</v>
      </c>
      <c r="E347" s="299"/>
      <c r="F347" s="280" t="s">
        <v>6</v>
      </c>
      <c r="G347" s="280"/>
      <c r="H347" s="279" t="s">
        <v>1704</v>
      </c>
      <c r="I347" s="335"/>
      <c r="J347" s="281" t="s">
        <v>6</v>
      </c>
    </row>
    <row r="348" spans="1:10" x14ac:dyDescent="0.25">
      <c r="A348" s="47">
        <v>42553</v>
      </c>
      <c r="B348" s="48" t="s">
        <v>1452</v>
      </c>
      <c r="C348" s="55"/>
      <c r="D348" s="53">
        <v>2200</v>
      </c>
      <c r="E348" s="48"/>
      <c r="F348" s="48" t="s">
        <v>2</v>
      </c>
      <c r="G348" s="48"/>
      <c r="H348" s="48" t="s">
        <v>1453</v>
      </c>
      <c r="I348" s="48"/>
      <c r="J348" s="51" t="str">
        <f>Таблица3[[#This Row],[Account]]</f>
        <v>Манунин</v>
      </c>
    </row>
    <row r="349" spans="1:10" x14ac:dyDescent="0.25">
      <c r="A349" s="274">
        <v>42557</v>
      </c>
      <c r="B349" s="275" t="s">
        <v>1477</v>
      </c>
      <c r="C349" s="310"/>
      <c r="D349" s="275">
        <v>3500</v>
      </c>
      <c r="E349" s="310"/>
      <c r="F349" s="276" t="s">
        <v>6</v>
      </c>
      <c r="G349" s="276"/>
      <c r="H349" s="275" t="s">
        <v>1478</v>
      </c>
      <c r="I349" s="275"/>
      <c r="J349" s="277" t="s">
        <v>6</v>
      </c>
    </row>
    <row r="350" spans="1:10" x14ac:dyDescent="0.25">
      <c r="A350" s="278">
        <v>42557</v>
      </c>
      <c r="B350" s="279" t="s">
        <v>1479</v>
      </c>
      <c r="C350" s="299"/>
      <c r="D350" s="279">
        <v>450</v>
      </c>
      <c r="E350" s="299"/>
      <c r="F350" s="280" t="s">
        <v>6</v>
      </c>
      <c r="G350" s="280"/>
      <c r="H350" s="279" t="s">
        <v>1480</v>
      </c>
      <c r="I350" s="279"/>
      <c r="J350" s="281" t="s">
        <v>6</v>
      </c>
    </row>
    <row r="351" spans="1:10" x14ac:dyDescent="0.25">
      <c r="A351" s="274">
        <v>42557</v>
      </c>
      <c r="B351" s="275" t="s">
        <v>1481</v>
      </c>
      <c r="C351" s="310"/>
      <c r="D351" s="275">
        <v>300</v>
      </c>
      <c r="E351" s="310"/>
      <c r="F351" s="276" t="s">
        <v>6</v>
      </c>
      <c r="G351" s="276"/>
      <c r="H351" s="275" t="s">
        <v>1482</v>
      </c>
      <c r="I351" s="275"/>
      <c r="J351" s="277" t="s">
        <v>6</v>
      </c>
    </row>
    <row r="352" spans="1:10" x14ac:dyDescent="0.25">
      <c r="A352" s="278">
        <v>42557</v>
      </c>
      <c r="B352" s="279" t="s">
        <v>1483</v>
      </c>
      <c r="C352" s="299"/>
      <c r="D352" s="279">
        <v>700</v>
      </c>
      <c r="E352" s="299"/>
      <c r="F352" s="280" t="s">
        <v>6</v>
      </c>
      <c r="G352" s="280"/>
      <c r="H352" s="279" t="s">
        <v>1484</v>
      </c>
      <c r="I352" s="279"/>
      <c r="J352" s="281" t="s">
        <v>6</v>
      </c>
    </row>
    <row r="353" spans="1:10" x14ac:dyDescent="0.25">
      <c r="A353" s="274">
        <v>42556</v>
      </c>
      <c r="B353" s="275" t="s">
        <v>1481</v>
      </c>
      <c r="C353" s="310"/>
      <c r="D353" s="275">
        <v>300</v>
      </c>
      <c r="E353" s="310"/>
      <c r="F353" s="276" t="s">
        <v>6</v>
      </c>
      <c r="G353" s="276"/>
      <c r="H353" s="275" t="s">
        <v>1482</v>
      </c>
      <c r="I353" s="275"/>
      <c r="J353" s="277" t="s">
        <v>6</v>
      </c>
    </row>
    <row r="354" spans="1:10" x14ac:dyDescent="0.25">
      <c r="A354" s="278">
        <v>42556</v>
      </c>
      <c r="B354" s="279" t="s">
        <v>58</v>
      </c>
      <c r="C354" s="299"/>
      <c r="D354" s="279">
        <v>4000</v>
      </c>
      <c r="E354" s="299"/>
      <c r="F354" s="280" t="s">
        <v>6</v>
      </c>
      <c r="G354" s="280"/>
      <c r="H354" s="279" t="s">
        <v>1490</v>
      </c>
      <c r="I354" s="279"/>
      <c r="J354" s="281" t="s">
        <v>6</v>
      </c>
    </row>
    <row r="355" spans="1:10" x14ac:dyDescent="0.25">
      <c r="A355" s="274">
        <v>42555</v>
      </c>
      <c r="B355" s="275" t="s">
        <v>1481</v>
      </c>
      <c r="C355" s="310"/>
      <c r="D355" s="275">
        <v>300</v>
      </c>
      <c r="E355" s="310"/>
      <c r="F355" s="276" t="s">
        <v>6</v>
      </c>
      <c r="G355" s="276"/>
      <c r="H355" s="275" t="s">
        <v>1482</v>
      </c>
      <c r="I355" s="275"/>
      <c r="J355" s="277" t="s">
        <v>6</v>
      </c>
    </row>
    <row r="356" spans="1:10" x14ac:dyDescent="0.25">
      <c r="A356" s="278">
        <v>42551</v>
      </c>
      <c r="B356" s="279" t="s">
        <v>1481</v>
      </c>
      <c r="C356" s="299"/>
      <c r="D356" s="279">
        <v>600</v>
      </c>
      <c r="E356" s="299"/>
      <c r="F356" s="280" t="s">
        <v>6</v>
      </c>
      <c r="G356" s="280"/>
      <c r="H356" s="279" t="s">
        <v>1485</v>
      </c>
      <c r="I356" s="279"/>
      <c r="J356" s="281" t="s">
        <v>6</v>
      </c>
    </row>
    <row r="357" spans="1:10" x14ac:dyDescent="0.25">
      <c r="A357" s="274">
        <v>42551</v>
      </c>
      <c r="B357" s="275" t="s">
        <v>1077</v>
      </c>
      <c r="C357" s="310"/>
      <c r="D357" s="275">
        <v>1000</v>
      </c>
      <c r="E357" s="310"/>
      <c r="F357" s="276" t="s">
        <v>6</v>
      </c>
      <c r="G357" s="276"/>
      <c r="H357" s="275" t="s">
        <v>1486</v>
      </c>
      <c r="I357" s="275"/>
      <c r="J357" s="277" t="s">
        <v>6</v>
      </c>
    </row>
    <row r="358" spans="1:10" x14ac:dyDescent="0.25">
      <c r="A358" s="278">
        <v>42550</v>
      </c>
      <c r="B358" s="279" t="s">
        <v>1487</v>
      </c>
      <c r="C358" s="299"/>
      <c r="D358" s="279">
        <v>600</v>
      </c>
      <c r="E358" s="299"/>
      <c r="F358" s="280" t="s">
        <v>6</v>
      </c>
      <c r="G358" s="280"/>
      <c r="H358" s="279" t="s">
        <v>1485</v>
      </c>
      <c r="I358" s="279"/>
      <c r="J358" s="281" t="s">
        <v>6</v>
      </c>
    </row>
    <row r="359" spans="1:10" x14ac:dyDescent="0.25">
      <c r="A359" s="274">
        <v>42549</v>
      </c>
      <c r="B359" s="275" t="s">
        <v>1487</v>
      </c>
      <c r="C359" s="310"/>
      <c r="D359" s="275">
        <v>600</v>
      </c>
      <c r="E359" s="310"/>
      <c r="F359" s="276" t="s">
        <v>6</v>
      </c>
      <c r="G359" s="276"/>
      <c r="H359" s="275" t="s">
        <v>1485</v>
      </c>
      <c r="I359" s="275"/>
      <c r="J359" s="277" t="s">
        <v>6</v>
      </c>
    </row>
    <row r="360" spans="1:10" x14ac:dyDescent="0.25">
      <c r="A360" s="278">
        <v>42549</v>
      </c>
      <c r="B360" s="279" t="s">
        <v>1077</v>
      </c>
      <c r="C360" s="299"/>
      <c r="D360" s="279">
        <v>2500</v>
      </c>
      <c r="E360" s="299"/>
      <c r="F360" s="280" t="s">
        <v>6</v>
      </c>
      <c r="G360" s="280"/>
      <c r="H360" s="279" t="s">
        <v>1488</v>
      </c>
      <c r="I360" s="279"/>
      <c r="J360" s="281" t="s">
        <v>6</v>
      </c>
    </row>
    <row r="361" spans="1:10" x14ac:dyDescent="0.25">
      <c r="A361" s="274">
        <v>42548</v>
      </c>
      <c r="B361" s="275" t="s">
        <v>58</v>
      </c>
      <c r="C361" s="310">
        <v>900</v>
      </c>
      <c r="D361" s="275">
        <v>1000</v>
      </c>
      <c r="E361" s="310">
        <v>6</v>
      </c>
      <c r="F361" s="276" t="s">
        <v>6</v>
      </c>
      <c r="G361" s="276"/>
      <c r="H361" s="275" t="s">
        <v>3367</v>
      </c>
      <c r="I361" s="275"/>
      <c r="J361" s="277" t="s">
        <v>6</v>
      </c>
    </row>
    <row r="362" spans="1:10" x14ac:dyDescent="0.25">
      <c r="A362" s="278">
        <v>42543</v>
      </c>
      <c r="B362" s="279" t="s">
        <v>1400</v>
      </c>
      <c r="C362" s="299"/>
      <c r="D362" s="279">
        <v>900</v>
      </c>
      <c r="E362" s="299"/>
      <c r="F362" s="280" t="s">
        <v>6</v>
      </c>
      <c r="G362" s="280"/>
      <c r="H362" s="279" t="s">
        <v>1094</v>
      </c>
      <c r="I362" s="279"/>
      <c r="J362" s="281" t="s">
        <v>6</v>
      </c>
    </row>
    <row r="363" spans="1:10" x14ac:dyDescent="0.25">
      <c r="A363" s="274">
        <v>42542</v>
      </c>
      <c r="B363" s="275" t="s">
        <v>1401</v>
      </c>
      <c r="C363" s="310"/>
      <c r="D363" s="275">
        <v>5000</v>
      </c>
      <c r="E363" s="310"/>
      <c r="F363" s="276" t="s">
        <v>6</v>
      </c>
      <c r="G363" s="276"/>
      <c r="H363" s="275" t="s">
        <v>1402</v>
      </c>
      <c r="I363" s="275"/>
      <c r="J363" s="277" t="s">
        <v>6</v>
      </c>
    </row>
    <row r="364" spans="1:10" x14ac:dyDescent="0.25">
      <c r="A364" s="278">
        <v>42542</v>
      </c>
      <c r="B364" s="279" t="s">
        <v>1081</v>
      </c>
      <c r="C364" s="299"/>
      <c r="D364" s="279">
        <v>800</v>
      </c>
      <c r="E364" s="299"/>
      <c r="F364" s="280" t="s">
        <v>6</v>
      </c>
      <c r="G364" s="280"/>
      <c r="H364" s="279" t="s">
        <v>1365</v>
      </c>
      <c r="I364" s="279"/>
      <c r="J364" s="281" t="s">
        <v>6</v>
      </c>
    </row>
    <row r="365" spans="1:10" x14ac:dyDescent="0.25">
      <c r="A365" s="274">
        <v>42537</v>
      </c>
      <c r="B365" s="275" t="s">
        <v>1404</v>
      </c>
      <c r="C365" s="310"/>
      <c r="D365" s="275">
        <v>300</v>
      </c>
      <c r="E365" s="310"/>
      <c r="F365" s="276" t="s">
        <v>6</v>
      </c>
      <c r="G365" s="276"/>
      <c r="H365" s="275" t="s">
        <v>1097</v>
      </c>
      <c r="I365" s="275"/>
      <c r="J365" s="277" t="s">
        <v>6</v>
      </c>
    </row>
    <row r="366" spans="1:10" x14ac:dyDescent="0.25">
      <c r="A366" s="278">
        <v>42537</v>
      </c>
      <c r="B366" s="279" t="s">
        <v>1403</v>
      </c>
      <c r="C366" s="299"/>
      <c r="D366" s="279">
        <v>600</v>
      </c>
      <c r="E366" s="299"/>
      <c r="F366" s="280" t="s">
        <v>6</v>
      </c>
      <c r="G366" s="280"/>
      <c r="H366" s="279" t="s">
        <v>50</v>
      </c>
      <c r="I366" s="279"/>
      <c r="J366" s="281" t="s">
        <v>6</v>
      </c>
    </row>
    <row r="367" spans="1:10" x14ac:dyDescent="0.25">
      <c r="A367" s="274">
        <v>42535</v>
      </c>
      <c r="B367" s="275" t="s">
        <v>1290</v>
      </c>
      <c r="C367" s="310"/>
      <c r="D367" s="275">
        <v>5000</v>
      </c>
      <c r="E367" s="310"/>
      <c r="F367" s="276" t="s">
        <v>6</v>
      </c>
      <c r="G367" s="276"/>
      <c r="H367" s="275" t="s">
        <v>1362</v>
      </c>
      <c r="I367" s="275"/>
      <c r="J367" s="277" t="s">
        <v>6</v>
      </c>
    </row>
    <row r="368" spans="1:10" x14ac:dyDescent="0.25">
      <c r="A368" s="278">
        <v>42531</v>
      </c>
      <c r="B368" s="279" t="s">
        <v>1363</v>
      </c>
      <c r="C368" s="299"/>
      <c r="D368" s="279">
        <v>300</v>
      </c>
      <c r="E368" s="299"/>
      <c r="F368" s="280" t="s">
        <v>6</v>
      </c>
      <c r="G368" s="280"/>
      <c r="H368" s="279" t="s">
        <v>1097</v>
      </c>
      <c r="I368" s="279"/>
      <c r="J368" s="281" t="s">
        <v>6</v>
      </c>
    </row>
    <row r="369" spans="1:10" x14ac:dyDescent="0.25">
      <c r="A369" s="274">
        <v>42531</v>
      </c>
      <c r="B369" s="275" t="s">
        <v>1364</v>
      </c>
      <c r="C369" s="310"/>
      <c r="D369" s="275">
        <v>300</v>
      </c>
      <c r="E369" s="310"/>
      <c r="F369" s="276" t="s">
        <v>6</v>
      </c>
      <c r="G369" s="276"/>
      <c r="H369" s="275" t="s">
        <v>1097</v>
      </c>
      <c r="I369" s="275"/>
      <c r="J369" s="277" t="s">
        <v>6</v>
      </c>
    </row>
    <row r="370" spans="1:10" x14ac:dyDescent="0.25">
      <c r="A370" s="278">
        <v>42531</v>
      </c>
      <c r="B370" s="279" t="s">
        <v>1290</v>
      </c>
      <c r="C370" s="299"/>
      <c r="D370" s="279">
        <v>1200</v>
      </c>
      <c r="E370" s="299"/>
      <c r="F370" s="280" t="s">
        <v>6</v>
      </c>
      <c r="G370" s="280"/>
      <c r="H370" s="279" t="s">
        <v>1365</v>
      </c>
      <c r="I370" s="279"/>
      <c r="J370" s="281" t="s">
        <v>6</v>
      </c>
    </row>
    <row r="371" spans="1:10" x14ac:dyDescent="0.25">
      <c r="A371" s="274">
        <v>42530</v>
      </c>
      <c r="B371" s="275" t="s">
        <v>1290</v>
      </c>
      <c r="C371" s="310"/>
      <c r="D371" s="275">
        <v>400</v>
      </c>
      <c r="E371" s="310"/>
      <c r="F371" s="276" t="s">
        <v>6</v>
      </c>
      <c r="G371" s="276"/>
      <c r="H371" s="275" t="s">
        <v>1291</v>
      </c>
      <c r="I371" s="275"/>
      <c r="J371" s="277" t="s">
        <v>6</v>
      </c>
    </row>
    <row r="372" spans="1:10" x14ac:dyDescent="0.25">
      <c r="A372" s="278">
        <v>42529</v>
      </c>
      <c r="B372" s="279" t="s">
        <v>1054</v>
      </c>
      <c r="C372" s="299"/>
      <c r="D372" s="279">
        <v>3500</v>
      </c>
      <c r="E372" s="299"/>
      <c r="F372" s="280" t="s">
        <v>6</v>
      </c>
      <c r="G372" s="280"/>
      <c r="H372" s="279" t="s">
        <v>1292</v>
      </c>
      <c r="I372" s="279"/>
      <c r="J372" s="281" t="s">
        <v>6</v>
      </c>
    </row>
    <row r="373" spans="1:10" x14ac:dyDescent="0.25">
      <c r="A373" s="274">
        <v>42527</v>
      </c>
      <c r="B373" s="275" t="s">
        <v>1104</v>
      </c>
      <c r="C373" s="310"/>
      <c r="D373" s="275">
        <v>3500</v>
      </c>
      <c r="E373" s="310"/>
      <c r="F373" s="276" t="s">
        <v>6</v>
      </c>
      <c r="G373" s="276"/>
      <c r="H373" s="275" t="s">
        <v>1293</v>
      </c>
      <c r="I373" s="275"/>
      <c r="J373" s="277" t="s">
        <v>6</v>
      </c>
    </row>
    <row r="374" spans="1:10" x14ac:dyDescent="0.25">
      <c r="A374" s="278">
        <v>42523</v>
      </c>
      <c r="B374" s="279" t="s">
        <v>1092</v>
      </c>
      <c r="C374" s="299"/>
      <c r="D374" s="279">
        <v>5000</v>
      </c>
      <c r="E374" s="299"/>
      <c r="F374" s="280" t="s">
        <v>6</v>
      </c>
      <c r="G374" s="280"/>
      <c r="H374" s="279"/>
      <c r="I374" s="279"/>
      <c r="J374" s="281" t="s">
        <v>6</v>
      </c>
    </row>
    <row r="375" spans="1:10" x14ac:dyDescent="0.25">
      <c r="A375" s="274">
        <v>42516</v>
      </c>
      <c r="B375" s="275" t="s">
        <v>1085</v>
      </c>
      <c r="C375" s="310"/>
      <c r="D375" s="275">
        <v>5000</v>
      </c>
      <c r="E375" s="310"/>
      <c r="F375" s="276" t="s">
        <v>6</v>
      </c>
      <c r="G375" s="276"/>
      <c r="H375" s="275" t="s">
        <v>1086</v>
      </c>
      <c r="I375" s="275"/>
      <c r="J375" s="277" t="s">
        <v>6</v>
      </c>
    </row>
    <row r="376" spans="1:10" x14ac:dyDescent="0.25">
      <c r="A376" s="138">
        <v>42607</v>
      </c>
      <c r="B376" s="139" t="s">
        <v>1970</v>
      </c>
      <c r="C376" s="139"/>
      <c r="D376" s="139">
        <v>300</v>
      </c>
      <c r="E376" s="49"/>
      <c r="F376" s="140" t="str">
        <f>"Прео"</f>
        <v>Прео</v>
      </c>
      <c r="G376" s="140"/>
      <c r="H376" s="139"/>
      <c r="I376" s="139"/>
      <c r="J376" s="51" t="str">
        <f>Таблица3[[#This Row],[Account]]</f>
        <v>Прео</v>
      </c>
    </row>
    <row r="377" spans="1:10" x14ac:dyDescent="0.25">
      <c r="A377" s="278">
        <v>42516</v>
      </c>
      <c r="B377" s="279" t="s">
        <v>1087</v>
      </c>
      <c r="C377" s="299"/>
      <c r="D377" s="279">
        <v>600</v>
      </c>
      <c r="E377" s="299"/>
      <c r="F377" s="280" t="s">
        <v>6</v>
      </c>
      <c r="G377" s="280"/>
      <c r="H377" s="279" t="s">
        <v>50</v>
      </c>
      <c r="I377" s="279"/>
      <c r="J377" s="281" t="s">
        <v>6</v>
      </c>
    </row>
    <row r="378" spans="1:10" x14ac:dyDescent="0.25">
      <c r="A378" s="274">
        <v>42514</v>
      </c>
      <c r="B378" s="275" t="s">
        <v>1088</v>
      </c>
      <c r="C378" s="310"/>
      <c r="D378" s="275">
        <v>3500</v>
      </c>
      <c r="E378" s="310"/>
      <c r="F378" s="276" t="s">
        <v>6</v>
      </c>
      <c r="G378" s="276"/>
      <c r="H378" s="275" t="s">
        <v>1089</v>
      </c>
      <c r="I378" s="275"/>
      <c r="J378" s="277" t="s">
        <v>6</v>
      </c>
    </row>
    <row r="379" spans="1:10" x14ac:dyDescent="0.25">
      <c r="A379" s="278">
        <v>42513</v>
      </c>
      <c r="B379" s="279" t="s">
        <v>1090</v>
      </c>
      <c r="C379" s="299"/>
      <c r="D379" s="279">
        <v>3500</v>
      </c>
      <c r="E379" s="299"/>
      <c r="F379" s="280" t="s">
        <v>6</v>
      </c>
      <c r="G379" s="280"/>
      <c r="H379" s="279" t="s">
        <v>1091</v>
      </c>
      <c r="I379" s="279"/>
      <c r="J379" s="281" t="s">
        <v>6</v>
      </c>
    </row>
    <row r="380" spans="1:10" x14ac:dyDescent="0.25">
      <c r="A380" s="274">
        <v>42509</v>
      </c>
      <c r="B380" s="275" t="s">
        <v>1092</v>
      </c>
      <c r="C380" s="310"/>
      <c r="D380" s="275">
        <v>600</v>
      </c>
      <c r="E380" s="310"/>
      <c r="F380" s="276" t="s">
        <v>6</v>
      </c>
      <c r="G380" s="276"/>
      <c r="H380" s="275" t="s">
        <v>50</v>
      </c>
      <c r="I380" s="275"/>
      <c r="J380" s="277" t="s">
        <v>6</v>
      </c>
    </row>
    <row r="381" spans="1:10" x14ac:dyDescent="0.25">
      <c r="A381" s="132">
        <v>42579</v>
      </c>
      <c r="B381" s="133" t="s">
        <v>1677</v>
      </c>
      <c r="C381" s="133"/>
      <c r="D381" s="133">
        <v>3500</v>
      </c>
      <c r="E381" s="49"/>
      <c r="F381" s="134" t="str">
        <f>"Прео"</f>
        <v>Прео</v>
      </c>
      <c r="G381" s="134"/>
      <c r="H381" s="133"/>
      <c r="I381" s="124"/>
      <c r="J381" s="51" t="str">
        <f>Таблица3[[#This Row],[Account]]</f>
        <v>Прео</v>
      </c>
    </row>
    <row r="382" spans="1:10" x14ac:dyDescent="0.25">
      <c r="A382" s="47">
        <v>42503</v>
      </c>
      <c r="B382" s="48" t="s">
        <v>1225</v>
      </c>
      <c r="C382" s="48"/>
      <c r="D382" s="48">
        <v>5000</v>
      </c>
      <c r="E382" s="49"/>
      <c r="F382" s="50" t="s">
        <v>1061</v>
      </c>
      <c r="G382" s="50"/>
      <c r="H382" s="48"/>
      <c r="I382" s="48"/>
      <c r="J382" s="51" t="str">
        <f>Таблица3[[#This Row],[Account]]</f>
        <v>Прео</v>
      </c>
    </row>
    <row r="383" spans="1:10" x14ac:dyDescent="0.25">
      <c r="A383" s="278">
        <v>42508</v>
      </c>
      <c r="B383" s="279" t="s">
        <v>1093</v>
      </c>
      <c r="C383" s="299"/>
      <c r="D383" s="279">
        <v>900</v>
      </c>
      <c r="E383" s="299"/>
      <c r="F383" s="280" t="s">
        <v>6</v>
      </c>
      <c r="G383" s="280"/>
      <c r="H383" s="279" t="s">
        <v>1094</v>
      </c>
      <c r="I383" s="279"/>
      <c r="J383" s="281" t="s">
        <v>6</v>
      </c>
    </row>
    <row r="384" spans="1:10" x14ac:dyDescent="0.25">
      <c r="A384" s="274">
        <v>42507</v>
      </c>
      <c r="B384" s="275" t="s">
        <v>73</v>
      </c>
      <c r="C384" s="310"/>
      <c r="D384" s="275">
        <v>3500</v>
      </c>
      <c r="E384" s="310"/>
      <c r="F384" s="276" t="s">
        <v>6</v>
      </c>
      <c r="G384" s="276"/>
      <c r="H384" s="275" t="s">
        <v>1089</v>
      </c>
      <c r="I384" s="275"/>
      <c r="J384" s="277" t="s">
        <v>6</v>
      </c>
    </row>
    <row r="385" spans="1:10" x14ac:dyDescent="0.25">
      <c r="A385" s="278">
        <v>42507</v>
      </c>
      <c r="B385" s="279" t="s">
        <v>1095</v>
      </c>
      <c r="C385" s="299"/>
      <c r="D385" s="279">
        <v>900</v>
      </c>
      <c r="E385" s="299"/>
      <c r="F385" s="280" t="s">
        <v>6</v>
      </c>
      <c r="G385" s="280"/>
      <c r="H385" s="279" t="s">
        <v>1094</v>
      </c>
      <c r="I385" s="279"/>
      <c r="J385" s="281" t="s">
        <v>6</v>
      </c>
    </row>
    <row r="386" spans="1:10" x14ac:dyDescent="0.25">
      <c r="A386" s="274">
        <v>42496</v>
      </c>
      <c r="B386" s="275" t="s">
        <v>1096</v>
      </c>
      <c r="C386" s="310"/>
      <c r="D386" s="275">
        <v>300</v>
      </c>
      <c r="E386" s="310"/>
      <c r="F386" s="276" t="s">
        <v>6</v>
      </c>
      <c r="G386" s="276"/>
      <c r="H386" s="275" t="s">
        <v>1097</v>
      </c>
      <c r="I386" s="334"/>
      <c r="J386" s="277" t="s">
        <v>6</v>
      </c>
    </row>
    <row r="387" spans="1:10" x14ac:dyDescent="0.25">
      <c r="A387" s="278">
        <v>42495</v>
      </c>
      <c r="B387" s="279" t="s">
        <v>1099</v>
      </c>
      <c r="C387" s="299"/>
      <c r="D387" s="279">
        <v>300</v>
      </c>
      <c r="E387" s="299"/>
      <c r="F387" s="280" t="s">
        <v>6</v>
      </c>
      <c r="G387" s="280"/>
      <c r="H387" s="279" t="s">
        <v>1097</v>
      </c>
      <c r="I387" s="335"/>
      <c r="J387" s="281" t="s">
        <v>6</v>
      </c>
    </row>
    <row r="388" spans="1:10" x14ac:dyDescent="0.25">
      <c r="A388" s="47">
        <v>42490</v>
      </c>
      <c r="B388" s="48" t="s">
        <v>1225</v>
      </c>
      <c r="C388" s="48"/>
      <c r="D388" s="48">
        <v>600</v>
      </c>
      <c r="E388" s="49"/>
      <c r="F388" s="50" t="s">
        <v>1061</v>
      </c>
      <c r="G388" s="50"/>
      <c r="H388" s="48"/>
      <c r="I388" s="48"/>
      <c r="J388" s="51" t="str">
        <f>Таблица3[[#This Row],[Account]]</f>
        <v>Прео</v>
      </c>
    </row>
    <row r="389" spans="1:10" x14ac:dyDescent="0.25">
      <c r="A389" s="47">
        <v>42487</v>
      </c>
      <c r="B389" s="48" t="s">
        <v>1225</v>
      </c>
      <c r="C389" s="48"/>
      <c r="D389" s="48">
        <v>700</v>
      </c>
      <c r="E389" s="49"/>
      <c r="F389" s="50" t="s">
        <v>1061</v>
      </c>
      <c r="G389" s="50"/>
      <c r="H389" s="48"/>
      <c r="I389" s="48"/>
      <c r="J389" s="51" t="str">
        <f>Таблица3[[#This Row],[Account]]</f>
        <v>Прео</v>
      </c>
    </row>
    <row r="390" spans="1:10" x14ac:dyDescent="0.25">
      <c r="A390" s="47">
        <v>42482</v>
      </c>
      <c r="B390" s="48" t="s">
        <v>1226</v>
      </c>
      <c r="C390" s="48"/>
      <c r="D390" s="48">
        <v>300</v>
      </c>
      <c r="E390" s="49"/>
      <c r="F390" s="50" t="s">
        <v>1061</v>
      </c>
      <c r="G390" s="50"/>
      <c r="H390" s="48"/>
      <c r="I390" s="48"/>
      <c r="J390" s="51" t="str">
        <f>Таблица3[[#This Row],[Account]]</f>
        <v>Прео</v>
      </c>
    </row>
    <row r="391" spans="1:10" x14ac:dyDescent="0.25">
      <c r="A391" s="47">
        <v>42481</v>
      </c>
      <c r="B391" s="48" t="s">
        <v>1227</v>
      </c>
      <c r="C391" s="48"/>
      <c r="D391" s="48">
        <v>3500</v>
      </c>
      <c r="E391" s="49"/>
      <c r="F391" s="50" t="s">
        <v>1061</v>
      </c>
      <c r="G391" s="50"/>
      <c r="H391" s="48"/>
      <c r="I391" s="48"/>
      <c r="J391" s="51" t="str">
        <f>Таблица3[[#This Row],[Account]]</f>
        <v>Прео</v>
      </c>
    </row>
    <row r="392" spans="1:10" x14ac:dyDescent="0.25">
      <c r="A392" s="47">
        <v>42475</v>
      </c>
      <c r="B392" s="48" t="s">
        <v>1225</v>
      </c>
      <c r="C392" s="52"/>
      <c r="D392" s="53">
        <v>700</v>
      </c>
      <c r="E392" s="49"/>
      <c r="F392" s="50" t="s">
        <v>1061</v>
      </c>
      <c r="G392" s="50"/>
      <c r="H392" s="54"/>
      <c r="I392" s="48"/>
      <c r="J392" s="51" t="str">
        <f>Таблица3[[#This Row],[Account]]</f>
        <v>Прео</v>
      </c>
    </row>
    <row r="393" spans="1:10" x14ac:dyDescent="0.25">
      <c r="A393" s="47">
        <v>42467</v>
      </c>
      <c r="B393" s="48" t="s">
        <v>1227</v>
      </c>
      <c r="C393" s="52"/>
      <c r="D393" s="53">
        <v>500</v>
      </c>
      <c r="E393" s="49"/>
      <c r="F393" s="50" t="s">
        <v>1061</v>
      </c>
      <c r="G393" s="50"/>
      <c r="H393" s="54"/>
      <c r="I393" s="48"/>
      <c r="J393" s="51" t="str">
        <f>Таблица3[[#This Row],[Account]]</f>
        <v>Прео</v>
      </c>
    </row>
    <row r="394" spans="1:10" x14ac:dyDescent="0.25">
      <c r="A394" s="47">
        <v>42438</v>
      </c>
      <c r="B394" s="48" t="s">
        <v>1226</v>
      </c>
      <c r="C394" s="48"/>
      <c r="D394" s="48">
        <v>3500</v>
      </c>
      <c r="E394" s="49"/>
      <c r="F394" s="50" t="str">
        <f>"Прео"</f>
        <v>Прео</v>
      </c>
      <c r="G394" s="50"/>
      <c r="H394" s="48"/>
      <c r="I394" s="48"/>
      <c r="J394" s="51" t="str">
        <f>Таблица3[[#This Row],[Account]]</f>
        <v>Прео</v>
      </c>
    </row>
    <row r="395" spans="1:10" x14ac:dyDescent="0.25">
      <c r="A395" s="47">
        <v>42396</v>
      </c>
      <c r="B395" s="48" t="s">
        <v>47</v>
      </c>
      <c r="C395" s="52"/>
      <c r="D395" s="53">
        <v>5000</v>
      </c>
      <c r="E395" s="48"/>
      <c r="F395" s="48" t="s">
        <v>2</v>
      </c>
      <c r="G395" s="48"/>
      <c r="H395" s="54"/>
      <c r="I395" s="54"/>
      <c r="J395" s="51" t="str">
        <f>Таблица3[[#This Row],[Account]]</f>
        <v>Манунин</v>
      </c>
    </row>
    <row r="396" spans="1:10" x14ac:dyDescent="0.25">
      <c r="A396" s="47">
        <v>42394</v>
      </c>
      <c r="B396" s="48" t="s">
        <v>48</v>
      </c>
      <c r="C396" s="52"/>
      <c r="D396" s="53">
        <v>3500</v>
      </c>
      <c r="E396" s="48"/>
      <c r="F396" s="48" t="s">
        <v>2</v>
      </c>
      <c r="G396" s="48"/>
      <c r="H396" s="54"/>
      <c r="I396" s="54"/>
      <c r="J396" s="51" t="str">
        <f>Таблица3[[#This Row],[Account]]</f>
        <v>Манунин</v>
      </c>
    </row>
    <row r="397" spans="1:10" x14ac:dyDescent="0.25">
      <c r="A397" s="47">
        <v>42391</v>
      </c>
      <c r="B397" s="48" t="s">
        <v>46</v>
      </c>
      <c r="C397" s="52"/>
      <c r="D397" s="53">
        <v>300</v>
      </c>
      <c r="E397" s="48"/>
      <c r="F397" s="48" t="s">
        <v>2</v>
      </c>
      <c r="G397" s="48"/>
      <c r="H397" s="54"/>
      <c r="I397" s="54"/>
      <c r="J397" s="51" t="str">
        <f>Таблица3[[#This Row],[Account]]</f>
        <v>Манунин</v>
      </c>
    </row>
    <row r="398" spans="1:10" x14ac:dyDescent="0.25">
      <c r="A398" s="47">
        <v>42385</v>
      </c>
      <c r="B398" s="48" t="s">
        <v>45</v>
      </c>
      <c r="C398" s="55"/>
      <c r="D398" s="53">
        <v>5000</v>
      </c>
      <c r="E398" s="48"/>
      <c r="F398" s="48" t="s">
        <v>2</v>
      </c>
      <c r="G398" s="48"/>
      <c r="H398" s="54"/>
      <c r="I398" s="54"/>
      <c r="J398" s="51" t="str">
        <f>Таблица3[[#This Row],[Account]]</f>
        <v>Манунин</v>
      </c>
    </row>
    <row r="399" spans="1:10" x14ac:dyDescent="0.25">
      <c r="A399" s="47">
        <v>42384</v>
      </c>
      <c r="B399" s="48" t="s">
        <v>49</v>
      </c>
      <c r="C399" s="55"/>
      <c r="D399" s="53">
        <v>400</v>
      </c>
      <c r="E399" s="48"/>
      <c r="F399" s="48" t="s">
        <v>2</v>
      </c>
      <c r="G399" s="48"/>
      <c r="H399" s="54"/>
      <c r="I399" s="54" t="s">
        <v>50</v>
      </c>
      <c r="J399" s="51" t="str">
        <f>Таблица3[[#This Row],[Account]]</f>
        <v>Манунин</v>
      </c>
    </row>
    <row r="400" spans="1:10" x14ac:dyDescent="0.25">
      <c r="A400" s="47">
        <v>42383</v>
      </c>
      <c r="B400" s="48" t="s">
        <v>51</v>
      </c>
      <c r="C400" s="55"/>
      <c r="D400" s="53">
        <v>3500</v>
      </c>
      <c r="E400" s="48"/>
      <c r="F400" s="48" t="s">
        <v>2</v>
      </c>
      <c r="G400" s="48"/>
      <c r="H400" s="54"/>
      <c r="I400" s="54"/>
      <c r="J400" s="51" t="str">
        <f>Таблица3[[#This Row],[Account]]</f>
        <v>Манунин</v>
      </c>
    </row>
    <row r="401" spans="1:10" x14ac:dyDescent="0.25">
      <c r="A401" s="47">
        <v>42380</v>
      </c>
      <c r="B401" s="48" t="s">
        <v>52</v>
      </c>
      <c r="C401" s="55"/>
      <c r="D401" s="53">
        <v>3500</v>
      </c>
      <c r="E401" s="48"/>
      <c r="F401" s="48" t="s">
        <v>2</v>
      </c>
      <c r="G401" s="48"/>
      <c r="H401" s="48"/>
      <c r="I401" s="48"/>
      <c r="J401" s="51" t="str">
        <f>Таблица3[[#This Row],[Account]]</f>
        <v>Манунин</v>
      </c>
    </row>
    <row r="402" spans="1:10" x14ac:dyDescent="0.25">
      <c r="A402" s="56">
        <v>42367</v>
      </c>
      <c r="B402" s="57" t="s">
        <v>17</v>
      </c>
      <c r="C402" s="409"/>
      <c r="D402" s="362">
        <v>600</v>
      </c>
      <c r="E402" s="57"/>
      <c r="F402" s="57" t="s">
        <v>1</v>
      </c>
      <c r="G402" s="57"/>
      <c r="H402" s="57"/>
      <c r="I402" s="57"/>
      <c r="J402" s="235" t="str">
        <f>Таблица3[[#This Row],[Account]]</f>
        <v>Руднев</v>
      </c>
    </row>
    <row r="403" spans="1:10" x14ac:dyDescent="0.25">
      <c r="A403" s="47">
        <v>42367</v>
      </c>
      <c r="B403" s="48" t="s">
        <v>54</v>
      </c>
      <c r="C403" s="55"/>
      <c r="D403" s="53">
        <v>800</v>
      </c>
      <c r="E403" s="48"/>
      <c r="F403" s="48" t="s">
        <v>1</v>
      </c>
      <c r="G403" s="48"/>
      <c r="H403" s="48"/>
      <c r="I403" s="48"/>
      <c r="J403" s="51" t="str">
        <f>Таблица3[[#This Row],[Account]]</f>
        <v>Руднев</v>
      </c>
    </row>
    <row r="404" spans="1:10" x14ac:dyDescent="0.25">
      <c r="A404" s="47">
        <v>42366</v>
      </c>
      <c r="B404" s="48" t="s">
        <v>55</v>
      </c>
      <c r="C404" s="55"/>
      <c r="D404" s="53">
        <v>300</v>
      </c>
      <c r="E404" s="48"/>
      <c r="F404" s="48" t="s">
        <v>1</v>
      </c>
      <c r="G404" s="48"/>
      <c r="H404" s="48"/>
      <c r="I404" s="48" t="s">
        <v>56</v>
      </c>
      <c r="J404" s="51" t="str">
        <f>Таблица3[[#This Row],[Account]]</f>
        <v>Руднев</v>
      </c>
    </row>
    <row r="405" spans="1:10" x14ac:dyDescent="0.25">
      <c r="A405" s="56">
        <v>42366</v>
      </c>
      <c r="B405" s="57" t="s">
        <v>55</v>
      </c>
      <c r="C405" s="409"/>
      <c r="D405" s="362">
        <v>500</v>
      </c>
      <c r="E405" s="57"/>
      <c r="F405" s="57" t="s">
        <v>1</v>
      </c>
      <c r="G405" s="57"/>
      <c r="H405" s="57"/>
      <c r="I405" s="57" t="s">
        <v>57</v>
      </c>
      <c r="J405" s="235" t="str">
        <f>Таблица3[[#This Row],[Account]]</f>
        <v>Руднев</v>
      </c>
    </row>
    <row r="406" spans="1:10" x14ac:dyDescent="0.25">
      <c r="A406" s="47">
        <v>42366</v>
      </c>
      <c r="B406" s="48" t="s">
        <v>58</v>
      </c>
      <c r="C406" s="55"/>
      <c r="D406" s="53">
        <v>3500</v>
      </c>
      <c r="E406" s="48"/>
      <c r="F406" s="48" t="s">
        <v>1</v>
      </c>
      <c r="G406" s="48"/>
      <c r="H406" s="48"/>
      <c r="I406" s="48" t="s">
        <v>59</v>
      </c>
      <c r="J406" s="51" t="str">
        <f>Таблица3[[#This Row],[Account]]</f>
        <v>Руднев</v>
      </c>
    </row>
    <row r="407" spans="1:10" x14ac:dyDescent="0.25">
      <c r="A407" s="47">
        <v>42365</v>
      </c>
      <c r="B407" s="48" t="s">
        <v>62</v>
      </c>
      <c r="C407" s="55"/>
      <c r="D407" s="53">
        <v>7000</v>
      </c>
      <c r="E407" s="48"/>
      <c r="F407" s="48" t="s">
        <v>2</v>
      </c>
      <c r="G407" s="48"/>
      <c r="H407" s="48"/>
      <c r="I407" s="48"/>
      <c r="J407" s="51" t="str">
        <f>Таблица3[[#This Row],[Account]]</f>
        <v>Манунин</v>
      </c>
    </row>
    <row r="408" spans="1:10" x14ac:dyDescent="0.25">
      <c r="A408" s="47">
        <v>42365</v>
      </c>
      <c r="B408" s="48" t="s">
        <v>60</v>
      </c>
      <c r="C408" s="55"/>
      <c r="D408" s="53">
        <v>5000</v>
      </c>
      <c r="E408" s="48"/>
      <c r="F408" s="48" t="s">
        <v>2</v>
      </c>
      <c r="G408" s="48"/>
      <c r="H408" s="48"/>
      <c r="I408" s="48" t="s">
        <v>61</v>
      </c>
      <c r="J408" s="51" t="str">
        <f>Таблица3[[#This Row],[Account]]</f>
        <v>Манунин</v>
      </c>
    </row>
    <row r="409" spans="1:10" x14ac:dyDescent="0.25">
      <c r="A409" s="47">
        <v>42362</v>
      </c>
      <c r="B409" s="48" t="s">
        <v>63</v>
      </c>
      <c r="C409" s="55"/>
      <c r="D409" s="53">
        <v>3500</v>
      </c>
      <c r="E409" s="48"/>
      <c r="F409" s="48" t="s">
        <v>1</v>
      </c>
      <c r="G409" s="48"/>
      <c r="H409" s="54"/>
      <c r="I409" s="54"/>
      <c r="J409" s="51" t="str">
        <f>Таблица3[[#This Row],[Account]]</f>
        <v>Руднев</v>
      </c>
    </row>
    <row r="410" spans="1:10" x14ac:dyDescent="0.25">
      <c r="A410" s="47">
        <v>42361</v>
      </c>
      <c r="B410" s="48" t="s">
        <v>64</v>
      </c>
      <c r="C410" s="55"/>
      <c r="D410" s="53">
        <v>750</v>
      </c>
      <c r="E410" s="48"/>
      <c r="F410" s="48" t="s">
        <v>1</v>
      </c>
      <c r="G410" s="48"/>
      <c r="H410" s="48"/>
      <c r="I410" s="48"/>
      <c r="J410" s="51" t="str">
        <f>Таблица3[[#This Row],[Account]]</f>
        <v>Руднев</v>
      </c>
    </row>
    <row r="411" spans="1:10" x14ac:dyDescent="0.25">
      <c r="A411" s="47">
        <v>42361</v>
      </c>
      <c r="B411" s="48" t="s">
        <v>65</v>
      </c>
      <c r="C411" s="55"/>
      <c r="D411" s="53">
        <v>3500</v>
      </c>
      <c r="E411" s="48"/>
      <c r="F411" s="48" t="s">
        <v>1</v>
      </c>
      <c r="G411" s="48"/>
      <c r="H411" s="48"/>
      <c r="I411" s="48" t="s">
        <v>66</v>
      </c>
      <c r="J411" s="51" t="str">
        <f>Таблица3[[#This Row],[Account]]</f>
        <v>Руднев</v>
      </c>
    </row>
    <row r="412" spans="1:10" x14ac:dyDescent="0.25">
      <c r="A412" s="47">
        <v>42357</v>
      </c>
      <c r="B412" s="48" t="s">
        <v>67</v>
      </c>
      <c r="C412" s="55"/>
      <c r="D412" s="53">
        <v>2250</v>
      </c>
      <c r="E412" s="48"/>
      <c r="F412" s="48" t="s">
        <v>2</v>
      </c>
      <c r="G412" s="48"/>
      <c r="H412" s="48"/>
      <c r="I412" s="48"/>
      <c r="J412" s="51" t="str">
        <f>Таблица3[[#This Row],[Account]]</f>
        <v>Манунин</v>
      </c>
    </row>
    <row r="413" spans="1:10" x14ac:dyDescent="0.25">
      <c r="A413" s="47">
        <v>42355</v>
      </c>
      <c r="B413" s="48" t="s">
        <v>70</v>
      </c>
      <c r="C413" s="53"/>
      <c r="D413" s="53">
        <v>800</v>
      </c>
      <c r="E413" s="48"/>
      <c r="F413" s="48" t="s">
        <v>1</v>
      </c>
      <c r="G413" s="48"/>
      <c r="H413" s="48"/>
      <c r="I413" s="48"/>
      <c r="J413" s="51" t="str">
        <f>Таблица3[[#This Row],[Account]]</f>
        <v>Руднев</v>
      </c>
    </row>
    <row r="414" spans="1:10" x14ac:dyDescent="0.25">
      <c r="A414" s="56">
        <v>42355</v>
      </c>
      <c r="B414" s="57" t="s">
        <v>68</v>
      </c>
      <c r="C414" s="409"/>
      <c r="D414" s="362">
        <v>500</v>
      </c>
      <c r="E414" s="57"/>
      <c r="F414" s="57" t="s">
        <v>1</v>
      </c>
      <c r="G414" s="57"/>
      <c r="H414" s="57"/>
      <c r="I414" s="57" t="s">
        <v>57</v>
      </c>
      <c r="J414" s="235" t="str">
        <f>Таблица3[[#This Row],[Account]]</f>
        <v>Руднев</v>
      </c>
    </row>
    <row r="415" spans="1:10" x14ac:dyDescent="0.25">
      <c r="A415" s="47">
        <v>42355</v>
      </c>
      <c r="B415" s="48" t="s">
        <v>68</v>
      </c>
      <c r="C415" s="53"/>
      <c r="D415" s="53">
        <v>5000</v>
      </c>
      <c r="E415" s="48"/>
      <c r="F415" s="48" t="s">
        <v>1</v>
      </c>
      <c r="G415" s="48"/>
      <c r="H415" s="48"/>
      <c r="I415" s="48"/>
      <c r="J415" s="51" t="str">
        <f>Таблица3[[#This Row],[Account]]</f>
        <v>Руднев</v>
      </c>
    </row>
    <row r="416" spans="1:10" x14ac:dyDescent="0.25">
      <c r="A416" s="47">
        <v>42355</v>
      </c>
      <c r="B416" s="48" t="s">
        <v>69</v>
      </c>
      <c r="C416" s="53"/>
      <c r="D416" s="53">
        <v>300</v>
      </c>
      <c r="E416" s="48"/>
      <c r="F416" s="48" t="s">
        <v>1</v>
      </c>
      <c r="G416" s="48"/>
      <c r="H416" s="48"/>
      <c r="I416" s="48"/>
      <c r="J416" s="51" t="str">
        <f>Таблица3[[#This Row],[Account]]</f>
        <v>Руднев</v>
      </c>
    </row>
    <row r="417" spans="1:10" x14ac:dyDescent="0.25">
      <c r="A417" s="56">
        <v>42353</v>
      </c>
      <c r="B417" s="57" t="s">
        <v>71</v>
      </c>
      <c r="C417" s="362"/>
      <c r="D417" s="362">
        <v>1500</v>
      </c>
      <c r="E417" s="57"/>
      <c r="F417" s="57" t="s">
        <v>2</v>
      </c>
      <c r="G417" s="57"/>
      <c r="H417" s="57"/>
      <c r="I417" s="57"/>
      <c r="J417" s="235" t="str">
        <f>Таблица3[[#This Row],[Account]]</f>
        <v>Манунин</v>
      </c>
    </row>
    <row r="418" spans="1:10" x14ac:dyDescent="0.25">
      <c r="A418" s="56">
        <v>42346</v>
      </c>
      <c r="B418" s="57" t="s">
        <v>73</v>
      </c>
      <c r="C418" s="362"/>
      <c r="D418" s="362">
        <v>3500</v>
      </c>
      <c r="E418" s="57"/>
      <c r="F418" s="57" t="s">
        <v>1</v>
      </c>
      <c r="G418" s="57"/>
      <c r="H418" s="57"/>
      <c r="I418" s="57"/>
      <c r="J418" s="235" t="str">
        <f>Таблица3[[#This Row],[Account]]</f>
        <v>Руднев</v>
      </c>
    </row>
    <row r="419" spans="1:10" x14ac:dyDescent="0.25">
      <c r="A419" s="56">
        <v>42346</v>
      </c>
      <c r="B419" s="57" t="s">
        <v>73</v>
      </c>
      <c r="C419" s="362"/>
      <c r="D419" s="362">
        <v>500</v>
      </c>
      <c r="E419" s="57"/>
      <c r="F419" s="57" t="s">
        <v>1</v>
      </c>
      <c r="G419" s="57"/>
      <c r="H419" s="57"/>
      <c r="I419" s="57" t="s">
        <v>74</v>
      </c>
      <c r="J419" s="235" t="str">
        <f>Таблица3[[#This Row],[Account]]</f>
        <v>Руднев</v>
      </c>
    </row>
    <row r="420" spans="1:10" x14ac:dyDescent="0.25">
      <c r="A420" s="47">
        <v>42346</v>
      </c>
      <c r="B420" s="48" t="s">
        <v>72</v>
      </c>
      <c r="C420" s="53"/>
      <c r="D420" s="53">
        <v>500</v>
      </c>
      <c r="E420" s="48"/>
      <c r="F420" s="48" t="s">
        <v>1</v>
      </c>
      <c r="G420" s="48"/>
      <c r="H420" s="48"/>
      <c r="I420" s="48" t="s">
        <v>57</v>
      </c>
      <c r="J420" s="51" t="str">
        <f>Таблица3[[#This Row],[Account]]</f>
        <v>Руднев</v>
      </c>
    </row>
    <row r="421" spans="1:10" x14ac:dyDescent="0.25">
      <c r="A421" s="56">
        <v>42346</v>
      </c>
      <c r="B421" s="57" t="s">
        <v>72</v>
      </c>
      <c r="C421" s="362"/>
      <c r="D421" s="362">
        <v>600</v>
      </c>
      <c r="E421" s="57"/>
      <c r="F421" s="57" t="s">
        <v>1</v>
      </c>
      <c r="G421" s="57"/>
      <c r="H421" s="57"/>
      <c r="I421" s="57"/>
      <c r="J421" s="235" t="str">
        <f>Таблица3[[#This Row],[Account]]</f>
        <v>Руднев</v>
      </c>
    </row>
    <row r="422" spans="1:10" x14ac:dyDescent="0.25">
      <c r="A422" s="56">
        <v>42339</v>
      </c>
      <c r="B422" s="57" t="s">
        <v>75</v>
      </c>
      <c r="C422" s="362"/>
      <c r="D422" s="362">
        <v>3500</v>
      </c>
      <c r="E422" s="57"/>
      <c r="F422" s="57" t="s">
        <v>2</v>
      </c>
      <c r="G422" s="57"/>
      <c r="H422" s="57"/>
      <c r="I422" s="57" t="s">
        <v>76</v>
      </c>
      <c r="J422" s="235" t="str">
        <f>Таблица3[[#This Row],[Account]]</f>
        <v>Манунин</v>
      </c>
    </row>
    <row r="423" spans="1:10" x14ac:dyDescent="0.25">
      <c r="A423" s="47">
        <v>42335</v>
      </c>
      <c r="B423" s="48" t="s">
        <v>47</v>
      </c>
      <c r="C423" s="53"/>
      <c r="D423" s="53">
        <v>2000</v>
      </c>
      <c r="E423" s="48"/>
      <c r="F423" s="48" t="s">
        <v>1</v>
      </c>
      <c r="G423" s="48"/>
      <c r="H423" s="48"/>
      <c r="I423" s="48" t="s">
        <v>78</v>
      </c>
      <c r="J423" s="51" t="str">
        <f>Таблица3[[#This Row],[Account]]</f>
        <v>Руднев</v>
      </c>
    </row>
    <row r="424" spans="1:10" x14ac:dyDescent="0.25">
      <c r="A424" s="47">
        <v>42335</v>
      </c>
      <c r="B424" s="48" t="s">
        <v>79</v>
      </c>
      <c r="C424" s="53"/>
      <c r="D424" s="53">
        <v>6000</v>
      </c>
      <c r="E424" s="48"/>
      <c r="F424" s="48" t="s">
        <v>1</v>
      </c>
      <c r="G424" s="48"/>
      <c r="H424" s="48"/>
      <c r="I424" s="48" t="s">
        <v>80</v>
      </c>
      <c r="J424" s="51" t="str">
        <f>Таблица3[[#This Row],[Account]]</f>
        <v>Руднев</v>
      </c>
    </row>
    <row r="425" spans="1:10" x14ac:dyDescent="0.25">
      <c r="A425" s="47">
        <v>42332</v>
      </c>
      <c r="B425" s="48" t="s">
        <v>79</v>
      </c>
      <c r="C425" s="53"/>
      <c r="D425" s="53">
        <v>500</v>
      </c>
      <c r="E425" s="48"/>
      <c r="F425" s="48" t="s">
        <v>2</v>
      </c>
      <c r="G425" s="48"/>
      <c r="H425" s="48"/>
      <c r="I425" s="48" t="s">
        <v>74</v>
      </c>
      <c r="J425" s="51" t="str">
        <f>Таблица3[[#This Row],[Account]]</f>
        <v>Манунин</v>
      </c>
    </row>
    <row r="426" spans="1:10" x14ac:dyDescent="0.25">
      <c r="A426" s="47">
        <v>42332</v>
      </c>
      <c r="B426" s="48" t="s">
        <v>79</v>
      </c>
      <c r="C426" s="53"/>
      <c r="D426" s="53">
        <v>1840</v>
      </c>
      <c r="E426" s="48"/>
      <c r="F426" s="48" t="s">
        <v>2</v>
      </c>
      <c r="G426" s="48"/>
      <c r="H426" s="48"/>
      <c r="I426" s="48" t="s">
        <v>81</v>
      </c>
      <c r="J426" s="51" t="str">
        <f>Таблица3[[#This Row],[Account]]</f>
        <v>Манунин</v>
      </c>
    </row>
    <row r="427" spans="1:10" x14ac:dyDescent="0.25">
      <c r="A427" s="47">
        <v>42330</v>
      </c>
      <c r="B427" s="48" t="s">
        <v>47</v>
      </c>
      <c r="C427" s="53"/>
      <c r="D427" s="53">
        <v>3000</v>
      </c>
      <c r="E427" s="48"/>
      <c r="F427" s="48" t="s">
        <v>2</v>
      </c>
      <c r="G427" s="48"/>
      <c r="H427" s="48"/>
      <c r="I427" s="48" t="s">
        <v>82</v>
      </c>
      <c r="J427" s="51" t="str">
        <f>Таблица3[[#This Row],[Account]]</f>
        <v>Манунин</v>
      </c>
    </row>
    <row r="428" spans="1:10" x14ac:dyDescent="0.25">
      <c r="A428" s="47">
        <v>42325</v>
      </c>
      <c r="B428" s="48" t="s">
        <v>62</v>
      </c>
      <c r="C428" s="53"/>
      <c r="D428" s="53">
        <v>3500</v>
      </c>
      <c r="E428" s="48"/>
      <c r="F428" s="48" t="s">
        <v>2</v>
      </c>
      <c r="G428" s="48"/>
      <c r="H428" s="48"/>
      <c r="I428" s="48" t="s">
        <v>83</v>
      </c>
      <c r="J428" s="51" t="str">
        <f>Таблица3[[#This Row],[Account]]</f>
        <v>Манунин</v>
      </c>
    </row>
    <row r="429" spans="1:10" x14ac:dyDescent="0.25">
      <c r="A429" s="47">
        <v>42325</v>
      </c>
      <c r="B429" s="48" t="s">
        <v>84</v>
      </c>
      <c r="C429" s="53"/>
      <c r="D429" s="53">
        <v>500</v>
      </c>
      <c r="E429" s="48"/>
      <c r="F429" s="48" t="s">
        <v>1</v>
      </c>
      <c r="G429" s="48"/>
      <c r="H429" s="48"/>
      <c r="I429" s="48" t="s">
        <v>57</v>
      </c>
      <c r="J429" s="51" t="str">
        <f>Таблица3[[#This Row],[Account]]</f>
        <v>Руднев</v>
      </c>
    </row>
    <row r="430" spans="1:10" x14ac:dyDescent="0.25">
      <c r="A430" s="47">
        <v>42320</v>
      </c>
      <c r="B430" s="48" t="s">
        <v>85</v>
      </c>
      <c r="C430" s="53"/>
      <c r="D430" s="53">
        <v>3500</v>
      </c>
      <c r="E430" s="48"/>
      <c r="F430" s="48" t="s">
        <v>2</v>
      </c>
      <c r="G430" s="48"/>
      <c r="H430" s="48"/>
      <c r="I430" s="48" t="s">
        <v>86</v>
      </c>
      <c r="J430" s="51" t="str">
        <f>Таблица3[[#This Row],[Account]]</f>
        <v>Манунин</v>
      </c>
    </row>
    <row r="431" spans="1:10" x14ac:dyDescent="0.25">
      <c r="A431" s="47">
        <v>42320</v>
      </c>
      <c r="B431" s="48" t="s">
        <v>87</v>
      </c>
      <c r="C431" s="53"/>
      <c r="D431" s="53">
        <v>400</v>
      </c>
      <c r="E431" s="48"/>
      <c r="F431" s="48" t="s">
        <v>2</v>
      </c>
      <c r="G431" s="48"/>
      <c r="H431" s="48"/>
      <c r="I431" s="48"/>
      <c r="J431" s="51" t="str">
        <f>Таблица3[[#This Row],[Account]]</f>
        <v>Манунин</v>
      </c>
    </row>
    <row r="432" spans="1:10" x14ac:dyDescent="0.25">
      <c r="A432" s="56">
        <v>42319</v>
      </c>
      <c r="B432" s="57" t="s">
        <v>70</v>
      </c>
      <c r="C432" s="362"/>
      <c r="D432" s="362">
        <v>3500</v>
      </c>
      <c r="E432" s="57"/>
      <c r="F432" s="57" t="s">
        <v>2</v>
      </c>
      <c r="G432" s="57"/>
      <c r="H432" s="57"/>
      <c r="I432" s="57"/>
      <c r="J432" s="235" t="str">
        <f>Таблица3[[#This Row],[Account]]</f>
        <v>Манунин</v>
      </c>
    </row>
    <row r="433" spans="1:10" x14ac:dyDescent="0.25">
      <c r="A433" s="47">
        <v>42318</v>
      </c>
      <c r="B433" s="48" t="s">
        <v>87</v>
      </c>
      <c r="C433" s="53"/>
      <c r="D433" s="53">
        <v>600</v>
      </c>
      <c r="E433" s="48"/>
      <c r="F433" s="48" t="s">
        <v>2</v>
      </c>
      <c r="G433" s="48"/>
      <c r="H433" s="48"/>
      <c r="I433" s="48"/>
      <c r="J433" s="51" t="str">
        <f>Таблица3[[#This Row],[Account]]</f>
        <v>Манунин</v>
      </c>
    </row>
    <row r="434" spans="1:10" x14ac:dyDescent="0.25">
      <c r="A434" s="56">
        <v>42315</v>
      </c>
      <c r="B434" s="57" t="s">
        <v>47</v>
      </c>
      <c r="C434" s="362"/>
      <c r="D434" s="362">
        <v>500</v>
      </c>
      <c r="E434" s="57"/>
      <c r="F434" s="57" t="s">
        <v>1</v>
      </c>
      <c r="G434" s="57"/>
      <c r="H434" s="57"/>
      <c r="I434" s="57" t="s">
        <v>57</v>
      </c>
      <c r="J434" s="235" t="str">
        <f>Таблица3[[#This Row],[Account]]</f>
        <v>Руднев</v>
      </c>
    </row>
    <row r="435" spans="1:10" x14ac:dyDescent="0.25">
      <c r="A435" s="47">
        <v>42315</v>
      </c>
      <c r="B435" s="48" t="s">
        <v>47</v>
      </c>
      <c r="C435" s="53"/>
      <c r="D435" s="53">
        <v>900</v>
      </c>
      <c r="E435" s="48"/>
      <c r="F435" s="48" t="s">
        <v>2</v>
      </c>
      <c r="G435" s="48"/>
      <c r="H435" s="48"/>
      <c r="I435" s="50">
        <v>42319</v>
      </c>
      <c r="J435" s="51" t="str">
        <f>Таблица3[[#This Row],[Account]]</f>
        <v>Манунин</v>
      </c>
    </row>
    <row r="436" spans="1:10" x14ac:dyDescent="0.25">
      <c r="A436" s="47">
        <v>42315</v>
      </c>
      <c r="B436" s="48" t="s">
        <v>89</v>
      </c>
      <c r="C436" s="53"/>
      <c r="D436" s="53">
        <v>1200</v>
      </c>
      <c r="E436" s="48"/>
      <c r="F436" s="48" t="s">
        <v>1</v>
      </c>
      <c r="G436" s="48"/>
      <c r="H436" s="48"/>
      <c r="I436" s="48"/>
      <c r="J436" s="51" t="str">
        <f>Таблица3[[#This Row],[Account]]</f>
        <v>Руднев</v>
      </c>
    </row>
    <row r="437" spans="1:10" x14ac:dyDescent="0.25">
      <c r="A437" s="56">
        <v>42315</v>
      </c>
      <c r="B437" s="57" t="s">
        <v>89</v>
      </c>
      <c r="C437" s="362"/>
      <c r="D437" s="362">
        <v>900</v>
      </c>
      <c r="E437" s="57"/>
      <c r="F437" s="57" t="s">
        <v>1</v>
      </c>
      <c r="G437" s="57"/>
      <c r="H437" s="57"/>
      <c r="I437" s="57"/>
      <c r="J437" s="235" t="str">
        <f>Таблица3[[#This Row],[Account]]</f>
        <v>Руднев</v>
      </c>
    </row>
    <row r="438" spans="1:10" x14ac:dyDescent="0.25">
      <c r="A438" s="47">
        <v>42315</v>
      </c>
      <c r="B438" s="48" t="s">
        <v>88</v>
      </c>
      <c r="C438" s="53"/>
      <c r="D438" s="53">
        <v>5000</v>
      </c>
      <c r="E438" s="48"/>
      <c r="F438" s="48" t="s">
        <v>1</v>
      </c>
      <c r="G438" s="48"/>
      <c r="H438" s="48"/>
      <c r="I438" s="48" t="s">
        <v>80</v>
      </c>
      <c r="J438" s="51" t="str">
        <f>Таблица3[[#This Row],[Account]]</f>
        <v>Руднев</v>
      </c>
    </row>
    <row r="439" spans="1:10" x14ac:dyDescent="0.25">
      <c r="A439" s="47">
        <v>42310</v>
      </c>
      <c r="B439" s="48" t="s">
        <v>90</v>
      </c>
      <c r="C439" s="53"/>
      <c r="D439" s="53">
        <v>900</v>
      </c>
      <c r="E439" s="48"/>
      <c r="F439" s="48" t="s">
        <v>1</v>
      </c>
      <c r="G439" s="48"/>
      <c r="H439" s="48"/>
      <c r="I439" s="48"/>
      <c r="J439" s="51" t="str">
        <f>Таблица3[[#This Row],[Account]]</f>
        <v>Руднев</v>
      </c>
    </row>
    <row r="440" spans="1:10" x14ac:dyDescent="0.25">
      <c r="A440" s="56">
        <v>42305</v>
      </c>
      <c r="B440" s="57" t="s">
        <v>88</v>
      </c>
      <c r="C440" s="362">
        <v>1000</v>
      </c>
      <c r="D440" s="362">
        <v>1000</v>
      </c>
      <c r="E440" s="57"/>
      <c r="F440" s="57" t="s">
        <v>2</v>
      </c>
      <c r="G440" s="57"/>
      <c r="H440" s="57"/>
      <c r="I440" s="57"/>
      <c r="J440" s="235" t="str">
        <f>Таблица3[[#This Row],[Account]]</f>
        <v>Манунин</v>
      </c>
    </row>
    <row r="441" spans="1:10" x14ac:dyDescent="0.25">
      <c r="A441" s="47">
        <v>42304</v>
      </c>
      <c r="B441" s="48" t="s">
        <v>92</v>
      </c>
      <c r="C441" s="53">
        <v>700</v>
      </c>
      <c r="D441" s="53">
        <v>700</v>
      </c>
      <c r="E441" s="48"/>
      <c r="F441" s="48" t="s">
        <v>2</v>
      </c>
      <c r="G441" s="48"/>
      <c r="H441" s="48"/>
      <c r="I441" s="48"/>
      <c r="J441" s="51" t="str">
        <f>Таблица3[[#This Row],[Account]]</f>
        <v>Манунин</v>
      </c>
    </row>
    <row r="442" spans="1:10" x14ac:dyDescent="0.25">
      <c r="A442" s="56">
        <v>42302</v>
      </c>
      <c r="B442" s="57" t="s">
        <v>93</v>
      </c>
      <c r="C442" s="362">
        <v>5000</v>
      </c>
      <c r="D442" s="362">
        <v>5000</v>
      </c>
      <c r="E442" s="57"/>
      <c r="F442" s="57" t="s">
        <v>2</v>
      </c>
      <c r="G442" s="57"/>
      <c r="H442" s="57"/>
      <c r="I442" s="57" t="s">
        <v>94</v>
      </c>
      <c r="J442" s="235" t="str">
        <f>Таблица3[[#This Row],[Account]]</f>
        <v>Манунин</v>
      </c>
    </row>
    <row r="443" spans="1:10" x14ac:dyDescent="0.25">
      <c r="A443" s="47">
        <v>42300</v>
      </c>
      <c r="B443" s="48" t="s">
        <v>95</v>
      </c>
      <c r="C443" s="53">
        <v>500</v>
      </c>
      <c r="D443" s="53">
        <v>500</v>
      </c>
      <c r="E443" s="48"/>
      <c r="F443" s="48" t="s">
        <v>2</v>
      </c>
      <c r="G443" s="48"/>
      <c r="H443" s="48"/>
      <c r="I443" s="48" t="s">
        <v>96</v>
      </c>
      <c r="J443" s="51" t="str">
        <f>Таблица3[[#This Row],[Account]]</f>
        <v>Манунин</v>
      </c>
    </row>
    <row r="444" spans="1:10" x14ac:dyDescent="0.25">
      <c r="A444" s="47">
        <v>42299</v>
      </c>
      <c r="B444" s="48" t="s">
        <v>75</v>
      </c>
      <c r="C444" s="53">
        <v>3500</v>
      </c>
      <c r="D444" s="53">
        <v>3500</v>
      </c>
      <c r="E444" s="48"/>
      <c r="F444" s="48" t="s">
        <v>1</v>
      </c>
      <c r="G444" s="48"/>
      <c r="H444" s="48"/>
      <c r="I444" s="48" t="s">
        <v>97</v>
      </c>
      <c r="J444" s="51" t="str">
        <f>Таблица3[[#This Row],[Account]]</f>
        <v>Руднев</v>
      </c>
    </row>
    <row r="445" spans="1:10" x14ac:dyDescent="0.25">
      <c r="A445" s="47">
        <v>42295</v>
      </c>
      <c r="B445" s="48" t="s">
        <v>98</v>
      </c>
      <c r="C445" s="48">
        <v>1000</v>
      </c>
      <c r="D445" s="48">
        <v>1000</v>
      </c>
      <c r="E445" s="48"/>
      <c r="F445" s="48" t="s">
        <v>2</v>
      </c>
      <c r="G445" s="48"/>
      <c r="H445" s="48"/>
      <c r="I445" s="48"/>
      <c r="J445" s="51" t="str">
        <f>Таблица3[[#This Row],[Account]]</f>
        <v>Манунин</v>
      </c>
    </row>
    <row r="446" spans="1:10" x14ac:dyDescent="0.25">
      <c r="A446" s="47">
        <v>42293</v>
      </c>
      <c r="B446" s="48" t="s">
        <v>99</v>
      </c>
      <c r="C446" s="53">
        <v>3500</v>
      </c>
      <c r="D446" s="53">
        <v>3500</v>
      </c>
      <c r="E446" s="48"/>
      <c r="F446" s="48" t="s">
        <v>1</v>
      </c>
      <c r="G446" s="48"/>
      <c r="H446" s="48"/>
      <c r="I446" s="48"/>
      <c r="J446" s="51" t="str">
        <f>Таблица3[[#This Row],[Account]]</f>
        <v>Руднев</v>
      </c>
    </row>
    <row r="447" spans="1:10" x14ac:dyDescent="0.25">
      <c r="A447" s="47">
        <v>42292</v>
      </c>
      <c r="B447" s="48" t="s">
        <v>100</v>
      </c>
      <c r="C447" s="48">
        <v>5000</v>
      </c>
      <c r="D447" s="48">
        <v>5000</v>
      </c>
      <c r="E447" s="48"/>
      <c r="F447" s="48" t="s">
        <v>2</v>
      </c>
      <c r="G447" s="48"/>
      <c r="H447" s="48"/>
      <c r="I447" s="48"/>
      <c r="J447" s="51" t="str">
        <f>Таблица3[[#This Row],[Account]]</f>
        <v>Манунин</v>
      </c>
    </row>
    <row r="448" spans="1:10" x14ac:dyDescent="0.25">
      <c r="A448" s="56">
        <v>42290</v>
      </c>
      <c r="B448" s="57" t="s">
        <v>87</v>
      </c>
      <c r="C448" s="57">
        <v>550</v>
      </c>
      <c r="D448" s="57">
        <v>550</v>
      </c>
      <c r="E448" s="57"/>
      <c r="F448" s="57" t="s">
        <v>2</v>
      </c>
      <c r="G448" s="57"/>
      <c r="H448" s="57"/>
      <c r="I448" s="57"/>
      <c r="J448" s="235" t="str">
        <f>Таблица3[[#This Row],[Account]]</f>
        <v>Манунин</v>
      </c>
    </row>
    <row r="449" spans="1:10" x14ac:dyDescent="0.25">
      <c r="A449" s="47">
        <v>42290</v>
      </c>
      <c r="B449" s="48" t="s">
        <v>92</v>
      </c>
      <c r="C449" s="48">
        <v>500</v>
      </c>
      <c r="D449" s="48">
        <v>500</v>
      </c>
      <c r="E449" s="48"/>
      <c r="F449" s="48" t="s">
        <v>2</v>
      </c>
      <c r="G449" s="48"/>
      <c r="H449" s="48"/>
      <c r="I449" s="48"/>
      <c r="J449" s="51" t="str">
        <f>Таблица3[[#This Row],[Account]]</f>
        <v>Манунин</v>
      </c>
    </row>
    <row r="450" spans="1:10" x14ac:dyDescent="0.25">
      <c r="A450" s="56">
        <v>42280</v>
      </c>
      <c r="B450" s="57" t="s">
        <v>101</v>
      </c>
      <c r="C450" s="57">
        <v>600</v>
      </c>
      <c r="D450" s="57">
        <v>600</v>
      </c>
      <c r="E450" s="57"/>
      <c r="F450" s="57" t="s">
        <v>2</v>
      </c>
      <c r="G450" s="57"/>
      <c r="H450" s="57"/>
      <c r="I450" s="57"/>
      <c r="J450" s="235" t="str">
        <f>Таблица3[[#This Row],[Account]]</f>
        <v>Манунин</v>
      </c>
    </row>
    <row r="451" spans="1:10" x14ac:dyDescent="0.25">
      <c r="A451" s="56">
        <v>42278</v>
      </c>
      <c r="B451" s="57" t="s">
        <v>87</v>
      </c>
      <c r="C451" s="57">
        <v>600</v>
      </c>
      <c r="D451" s="57">
        <v>600</v>
      </c>
      <c r="E451" s="57"/>
      <c r="F451" s="57" t="s">
        <v>2</v>
      </c>
      <c r="G451" s="57"/>
      <c r="H451" s="57"/>
      <c r="I451" s="57"/>
      <c r="J451" s="235" t="str">
        <f>Таблица3[[#This Row],[Account]]</f>
        <v>Манунин</v>
      </c>
    </row>
    <row r="452" spans="1:10" x14ac:dyDescent="0.25">
      <c r="A452" s="47">
        <v>42277</v>
      </c>
      <c r="B452" s="48" t="s">
        <v>90</v>
      </c>
      <c r="C452" s="48"/>
      <c r="D452" s="48">
        <v>800</v>
      </c>
      <c r="E452" s="48"/>
      <c r="F452" s="48" t="s">
        <v>1</v>
      </c>
      <c r="G452" s="48"/>
      <c r="H452" s="48"/>
      <c r="I452" s="48"/>
      <c r="J452" s="51" t="str">
        <f>Таблица3[[#This Row],[Account]]</f>
        <v>Руднев</v>
      </c>
    </row>
    <row r="453" spans="1:10" x14ac:dyDescent="0.25">
      <c r="A453" s="47">
        <v>42271</v>
      </c>
      <c r="B453" s="48" t="s">
        <v>90</v>
      </c>
      <c r="C453" s="48"/>
      <c r="D453" s="48">
        <v>1000</v>
      </c>
      <c r="E453" s="48"/>
      <c r="F453" s="48" t="s">
        <v>2</v>
      </c>
      <c r="G453" s="48"/>
      <c r="H453" s="48"/>
      <c r="I453" s="48"/>
      <c r="J453" s="51" t="str">
        <f>Таблица3[[#This Row],[Account]]</f>
        <v>Манунин</v>
      </c>
    </row>
    <row r="454" spans="1:10" x14ac:dyDescent="0.25">
      <c r="A454" s="56">
        <v>42262</v>
      </c>
      <c r="B454" s="57" t="s">
        <v>102</v>
      </c>
      <c r="C454" s="57"/>
      <c r="D454" s="57">
        <v>1200</v>
      </c>
      <c r="E454" s="57"/>
      <c r="F454" s="57" t="s">
        <v>2</v>
      </c>
      <c r="G454" s="57"/>
      <c r="H454" s="57"/>
      <c r="I454" s="57"/>
      <c r="J454" s="235" t="str">
        <f>Таблица3[[#This Row],[Account]]</f>
        <v>Манунин</v>
      </c>
    </row>
    <row r="455" spans="1:10" x14ac:dyDescent="0.25">
      <c r="A455" s="47">
        <v>42258</v>
      </c>
      <c r="B455" s="48" t="s">
        <v>103</v>
      </c>
      <c r="C455" s="48"/>
      <c r="D455" s="48">
        <v>675</v>
      </c>
      <c r="E455" s="48"/>
      <c r="F455" s="48" t="s">
        <v>2</v>
      </c>
      <c r="G455" s="48"/>
      <c r="H455" s="48"/>
      <c r="I455" s="48"/>
      <c r="J455" s="51" t="str">
        <f>Таблица3[[#This Row],[Account]]</f>
        <v>Манунин</v>
      </c>
    </row>
    <row r="456" spans="1:10" x14ac:dyDescent="0.25">
      <c r="A456" s="47">
        <v>42257</v>
      </c>
      <c r="B456" s="48" t="s">
        <v>85</v>
      </c>
      <c r="C456" s="48"/>
      <c r="D456" s="48">
        <v>500</v>
      </c>
      <c r="E456" s="48"/>
      <c r="F456" s="48" t="s">
        <v>2</v>
      </c>
      <c r="G456" s="48"/>
      <c r="H456" s="48"/>
      <c r="I456" s="48"/>
      <c r="J456" s="51" t="str">
        <f>Таблица3[[#This Row],[Account]]</f>
        <v>Манунин</v>
      </c>
    </row>
    <row r="457" spans="1:10" x14ac:dyDescent="0.25">
      <c r="A457" s="47">
        <v>42244</v>
      </c>
      <c r="B457" s="48" t="s">
        <v>104</v>
      </c>
      <c r="C457" s="48"/>
      <c r="D457" s="48">
        <v>2500</v>
      </c>
      <c r="E457" s="48"/>
      <c r="F457" s="48" t="s">
        <v>2</v>
      </c>
      <c r="G457" s="48"/>
      <c r="H457" s="48"/>
      <c r="I457" s="48"/>
      <c r="J457" s="51" t="str">
        <f>Таблица3[[#This Row],[Account]]</f>
        <v>Манунин</v>
      </c>
    </row>
    <row r="458" spans="1:10" x14ac:dyDescent="0.25">
      <c r="A458" s="47">
        <v>42229</v>
      </c>
      <c r="B458" s="48" t="s">
        <v>105</v>
      </c>
      <c r="C458" s="48">
        <v>3000</v>
      </c>
      <c r="D458" s="48">
        <v>3000</v>
      </c>
      <c r="E458" s="48"/>
      <c r="F458" s="48" t="s">
        <v>2</v>
      </c>
      <c r="G458" s="48"/>
      <c r="H458" s="48"/>
      <c r="I458" s="48"/>
      <c r="J458" s="51" t="str">
        <f>Таблица3[[#This Row],[Account]]</f>
        <v>Манунин</v>
      </c>
    </row>
    <row r="459" spans="1:10" x14ac:dyDescent="0.25">
      <c r="A459" s="47">
        <v>42228</v>
      </c>
      <c r="B459" s="48" t="s">
        <v>106</v>
      </c>
      <c r="C459" s="48"/>
      <c r="D459" s="48">
        <v>300</v>
      </c>
      <c r="E459" s="48"/>
      <c r="F459" s="48" t="s">
        <v>1</v>
      </c>
      <c r="G459" s="48"/>
      <c r="H459" s="48"/>
      <c r="I459" s="48"/>
      <c r="J459" s="51" t="str">
        <f>Таблица3[[#This Row],[Account]]</f>
        <v>Руднев</v>
      </c>
    </row>
    <row r="460" spans="1:10" x14ac:dyDescent="0.25">
      <c r="A460" s="47">
        <v>42215</v>
      </c>
      <c r="B460" s="48" t="s">
        <v>105</v>
      </c>
      <c r="C460" s="48"/>
      <c r="D460" s="48">
        <v>1500</v>
      </c>
      <c r="E460" s="48"/>
      <c r="F460" s="48" t="s">
        <v>1</v>
      </c>
      <c r="G460" s="48"/>
      <c r="H460" s="48"/>
      <c r="I460" s="48"/>
      <c r="J460" s="51" t="str">
        <f>Таблица3[[#This Row],[Account]]</f>
        <v>Руднев</v>
      </c>
    </row>
    <row r="461" spans="1:10" x14ac:dyDescent="0.25">
      <c r="A461" s="47">
        <v>42213</v>
      </c>
      <c r="B461" s="48" t="s">
        <v>85</v>
      </c>
      <c r="C461" s="48"/>
      <c r="D461" s="48">
        <v>3500</v>
      </c>
      <c r="E461" s="48"/>
      <c r="F461" s="48" t="s">
        <v>2</v>
      </c>
      <c r="G461" s="48"/>
      <c r="H461" s="48"/>
      <c r="I461" s="48"/>
      <c r="J461" s="51" t="str">
        <f>Таблица3[[#This Row],[Account]]</f>
        <v>Манунин</v>
      </c>
    </row>
    <row r="462" spans="1:10" x14ac:dyDescent="0.25">
      <c r="A462" s="47">
        <v>42206</v>
      </c>
      <c r="B462" s="48" t="s">
        <v>107</v>
      </c>
      <c r="C462" s="48"/>
      <c r="D462" s="48">
        <v>8600</v>
      </c>
      <c r="E462" s="48"/>
      <c r="F462" s="48" t="s">
        <v>2</v>
      </c>
      <c r="G462" s="48"/>
      <c r="H462" s="48"/>
      <c r="I462" s="48"/>
      <c r="J462" s="51" t="str">
        <f>Таблица3[[#This Row],[Account]]</f>
        <v>Манунин</v>
      </c>
    </row>
    <row r="463" spans="1:10" x14ac:dyDescent="0.25">
      <c r="A463" s="56">
        <v>42205</v>
      </c>
      <c r="B463" s="57" t="s">
        <v>108</v>
      </c>
      <c r="C463" s="57"/>
      <c r="D463" s="57">
        <v>600</v>
      </c>
      <c r="E463" s="57"/>
      <c r="F463" s="57" t="s">
        <v>2</v>
      </c>
      <c r="G463" s="57"/>
      <c r="H463" s="57"/>
      <c r="I463" s="57"/>
      <c r="J463" s="235" t="str">
        <f>Таблица3[[#This Row],[Account]]</f>
        <v>Манунин</v>
      </c>
    </row>
    <row r="464" spans="1:10" x14ac:dyDescent="0.25">
      <c r="A464" s="47">
        <v>42203</v>
      </c>
      <c r="B464" s="48" t="s">
        <v>109</v>
      </c>
      <c r="C464" s="48"/>
      <c r="D464" s="48">
        <v>2500</v>
      </c>
      <c r="E464" s="48"/>
      <c r="F464" s="48" t="s">
        <v>1</v>
      </c>
      <c r="G464" s="48"/>
      <c r="H464" s="48"/>
      <c r="I464" s="48"/>
      <c r="J464" s="51" t="str">
        <f>Таблица3[[#This Row],[Account]]</f>
        <v>Руднев</v>
      </c>
    </row>
    <row r="465" spans="1:10" x14ac:dyDescent="0.25">
      <c r="A465" s="47">
        <v>42201</v>
      </c>
      <c r="B465" s="48" t="s">
        <v>107</v>
      </c>
      <c r="C465" s="48"/>
      <c r="D465" s="48">
        <v>3300</v>
      </c>
      <c r="E465" s="48"/>
      <c r="F465" s="48" t="s">
        <v>1</v>
      </c>
      <c r="G465" s="48"/>
      <c r="H465" s="48"/>
      <c r="I465" s="48"/>
      <c r="J465" s="51" t="str">
        <f>Таблица3[[#This Row],[Account]]</f>
        <v>Руднев</v>
      </c>
    </row>
    <row r="466" spans="1:10" x14ac:dyDescent="0.25">
      <c r="A466" s="56">
        <v>42200</v>
      </c>
      <c r="B466" s="57" t="s">
        <v>110</v>
      </c>
      <c r="C466" s="57"/>
      <c r="D466" s="57">
        <v>2500</v>
      </c>
      <c r="E466" s="57"/>
      <c r="F466" s="57" t="s">
        <v>1</v>
      </c>
      <c r="G466" s="57"/>
      <c r="H466" s="57"/>
      <c r="I466" s="57"/>
      <c r="J466" s="235" t="str">
        <f>Таблица3[[#This Row],[Account]]</f>
        <v>Руднев</v>
      </c>
    </row>
    <row r="467" spans="1:10" x14ac:dyDescent="0.25">
      <c r="A467" s="47">
        <v>42196</v>
      </c>
      <c r="B467" s="48" t="s">
        <v>111</v>
      </c>
      <c r="C467" s="48"/>
      <c r="D467" s="48">
        <v>600</v>
      </c>
      <c r="E467" s="48"/>
      <c r="F467" s="48" t="s">
        <v>6204</v>
      </c>
      <c r="G467" s="48"/>
      <c r="H467" s="48"/>
      <c r="I467" s="48"/>
      <c r="J467" s="51" t="str">
        <f>Таблица3[[#This Row],[Account]]</f>
        <v>Не определен</v>
      </c>
    </row>
    <row r="468" spans="1:10" x14ac:dyDescent="0.25">
      <c r="A468" s="47">
        <v>42178</v>
      </c>
      <c r="B468" s="48" t="s">
        <v>113</v>
      </c>
      <c r="C468" s="48">
        <v>600</v>
      </c>
      <c r="D468" s="48">
        <v>600</v>
      </c>
      <c r="E468" s="48"/>
      <c r="F468" s="48" t="s">
        <v>6204</v>
      </c>
      <c r="G468" s="48"/>
      <c r="H468" s="48"/>
      <c r="I468" s="48" t="s">
        <v>114</v>
      </c>
      <c r="J468" s="51" t="str">
        <f>Таблица3[[#This Row],[Account]]</f>
        <v>Не определен</v>
      </c>
    </row>
    <row r="469" spans="1:10" x14ac:dyDescent="0.25">
      <c r="A469" s="47">
        <v>42173</v>
      </c>
      <c r="B469" s="48" t="s">
        <v>113</v>
      </c>
      <c r="C469" s="48">
        <v>500</v>
      </c>
      <c r="D469" s="48">
        <v>500</v>
      </c>
      <c r="E469" s="48"/>
      <c r="F469" s="48" t="s">
        <v>6204</v>
      </c>
      <c r="G469" s="48"/>
      <c r="H469" s="48"/>
      <c r="I469" s="48" t="s">
        <v>114</v>
      </c>
      <c r="J469" s="51" t="str">
        <f>Таблица3[[#This Row],[Account]]</f>
        <v>Не определен</v>
      </c>
    </row>
    <row r="470" spans="1:10" x14ac:dyDescent="0.25">
      <c r="A470" s="47">
        <v>42160</v>
      </c>
      <c r="B470" s="48" t="s">
        <v>115</v>
      </c>
      <c r="C470" s="48">
        <v>2500</v>
      </c>
      <c r="D470" s="48">
        <v>2500</v>
      </c>
      <c r="E470" s="48"/>
      <c r="F470" s="48" t="s">
        <v>6204</v>
      </c>
      <c r="G470" s="48"/>
      <c r="H470" s="48"/>
      <c r="I470" s="48"/>
      <c r="J470" s="51" t="str">
        <f>Таблица3[[#This Row],[Account]]</f>
        <v>Не определен</v>
      </c>
    </row>
    <row r="471" spans="1:10" x14ac:dyDescent="0.25">
      <c r="A471" s="47">
        <v>42160</v>
      </c>
      <c r="B471" s="48" t="s">
        <v>115</v>
      </c>
      <c r="C471" s="48"/>
      <c r="D471" s="48">
        <v>500</v>
      </c>
      <c r="E471" s="48"/>
      <c r="F471" s="48" t="s">
        <v>6204</v>
      </c>
      <c r="G471" s="48"/>
      <c r="H471" s="48"/>
      <c r="I471" s="48" t="s">
        <v>116</v>
      </c>
      <c r="J471" s="51" t="str">
        <f>Таблица3[[#This Row],[Account]]</f>
        <v>Не определен</v>
      </c>
    </row>
    <row r="472" spans="1:10" x14ac:dyDescent="0.25">
      <c r="A472" s="56">
        <v>42158</v>
      </c>
      <c r="B472" s="57" t="s">
        <v>117</v>
      </c>
      <c r="C472" s="57">
        <v>4000</v>
      </c>
      <c r="D472" s="57">
        <v>4000</v>
      </c>
      <c r="E472" s="57"/>
      <c r="F472" s="48" t="s">
        <v>6204</v>
      </c>
      <c r="G472" s="57"/>
      <c r="H472" s="128"/>
      <c r="I472" s="57" t="s">
        <v>118</v>
      </c>
      <c r="J472" s="235" t="str">
        <f>Таблица3[[#This Row],[Account]]</f>
        <v>Не определен</v>
      </c>
    </row>
    <row r="473" spans="1:10" x14ac:dyDescent="0.25">
      <c r="A473" s="274">
        <v>42495</v>
      </c>
      <c r="B473" s="275" t="s">
        <v>1098</v>
      </c>
      <c r="C473" s="310"/>
      <c r="D473" s="275">
        <v>400</v>
      </c>
      <c r="E473" s="310"/>
      <c r="F473" s="276" t="s">
        <v>6</v>
      </c>
      <c r="G473" s="276"/>
      <c r="H473" s="275" t="s">
        <v>50</v>
      </c>
      <c r="I473" s="334"/>
      <c r="J473" s="277" t="s">
        <v>6</v>
      </c>
    </row>
    <row r="474" spans="1:10" x14ac:dyDescent="0.25">
      <c r="A474" s="278">
        <v>42495</v>
      </c>
      <c r="B474" s="279" t="s">
        <v>1100</v>
      </c>
      <c r="C474" s="299"/>
      <c r="D474" s="279">
        <v>400</v>
      </c>
      <c r="E474" s="299"/>
      <c r="F474" s="280" t="s">
        <v>6</v>
      </c>
      <c r="G474" s="280"/>
      <c r="H474" s="279" t="s">
        <v>50</v>
      </c>
      <c r="I474" s="335"/>
      <c r="J474" s="281" t="s">
        <v>6</v>
      </c>
    </row>
    <row r="475" spans="1:10" x14ac:dyDescent="0.25">
      <c r="A475" s="274">
        <v>42487</v>
      </c>
      <c r="B475" s="275" t="s">
        <v>1101</v>
      </c>
      <c r="C475" s="310"/>
      <c r="D475" s="275">
        <v>600</v>
      </c>
      <c r="E475" s="310"/>
      <c r="F475" s="276" t="s">
        <v>6</v>
      </c>
      <c r="G475" s="276"/>
      <c r="H475" s="275" t="s">
        <v>1094</v>
      </c>
      <c r="I475" s="334"/>
      <c r="J475" s="277" t="s">
        <v>6</v>
      </c>
    </row>
    <row r="476" spans="1:10" x14ac:dyDescent="0.25">
      <c r="A476" s="278">
        <v>42486</v>
      </c>
      <c r="B476" s="279" t="s">
        <v>1103</v>
      </c>
      <c r="C476" s="299"/>
      <c r="D476" s="279">
        <v>400</v>
      </c>
      <c r="E476" s="299"/>
      <c r="F476" s="280" t="s">
        <v>6</v>
      </c>
      <c r="G476" s="280"/>
      <c r="H476" s="279" t="s">
        <v>50</v>
      </c>
      <c r="I476" s="335"/>
      <c r="J476" s="281" t="s">
        <v>6</v>
      </c>
    </row>
    <row r="477" spans="1:10" x14ac:dyDescent="0.25">
      <c r="A477" s="274">
        <v>42486</v>
      </c>
      <c r="B477" s="275" t="s">
        <v>1102</v>
      </c>
      <c r="C477" s="310"/>
      <c r="D477" s="275">
        <v>5000</v>
      </c>
      <c r="E477" s="310"/>
      <c r="F477" s="276" t="s">
        <v>6</v>
      </c>
      <c r="G477" s="276"/>
      <c r="H477" s="275"/>
      <c r="I477" s="334"/>
      <c r="J477" s="277" t="s">
        <v>6</v>
      </c>
    </row>
    <row r="478" spans="1:10" x14ac:dyDescent="0.25">
      <c r="A478" s="278">
        <v>42485</v>
      </c>
      <c r="B478" s="279" t="s">
        <v>1104</v>
      </c>
      <c r="C478" s="299"/>
      <c r="D478" s="279">
        <v>3500</v>
      </c>
      <c r="E478" s="299"/>
      <c r="F478" s="280" t="s">
        <v>6</v>
      </c>
      <c r="G478" s="280"/>
      <c r="H478" s="279"/>
      <c r="I478" s="335"/>
      <c r="J478" s="281" t="s">
        <v>6</v>
      </c>
    </row>
    <row r="479" spans="1:10" x14ac:dyDescent="0.25">
      <c r="A479" s="336">
        <v>42485</v>
      </c>
      <c r="B479" s="337" t="s">
        <v>610</v>
      </c>
      <c r="C479" s="338"/>
      <c r="D479" s="337">
        <v>18792</v>
      </c>
      <c r="E479" s="338"/>
      <c r="F479" s="339" t="s">
        <v>6</v>
      </c>
      <c r="G479" s="339"/>
      <c r="H479" s="337" t="s">
        <v>1105</v>
      </c>
      <c r="I479" s="340"/>
      <c r="J479" s="341" t="s">
        <v>6</v>
      </c>
    </row>
    <row r="480" spans="1:10" x14ac:dyDescent="0.25">
      <c r="A480" s="47">
        <v>42438</v>
      </c>
      <c r="B480" s="48" t="s">
        <v>1227</v>
      </c>
      <c r="C480" s="52"/>
      <c r="D480" s="53">
        <v>3500</v>
      </c>
      <c r="E480" s="49"/>
      <c r="F480" s="50" t="s">
        <v>1061</v>
      </c>
      <c r="G480" s="50"/>
      <c r="H480" s="54"/>
      <c r="I480" s="48"/>
      <c r="J480" s="51" t="str">
        <f>Таблица3[[#This Row],[Account]]</f>
        <v>Прео</v>
      </c>
    </row>
    <row r="481" spans="1:10" x14ac:dyDescent="0.25">
      <c r="A481" s="56">
        <v>42432</v>
      </c>
      <c r="B481" s="57" t="s">
        <v>1226</v>
      </c>
      <c r="C481" s="57"/>
      <c r="D481" s="57">
        <v>300</v>
      </c>
      <c r="E481" s="170"/>
      <c r="F481" s="150" t="str">
        <f>"Прео"</f>
        <v>Прео</v>
      </c>
      <c r="G481" s="150"/>
      <c r="H481" s="57" t="s">
        <v>1097</v>
      </c>
      <c r="I481" s="57"/>
      <c r="J481" s="235" t="str">
        <f>Таблица3[[#This Row],[Account]]</f>
        <v>Прео</v>
      </c>
    </row>
    <row r="482" spans="1:10" x14ac:dyDescent="0.25">
      <c r="A482" s="47">
        <v>42653</v>
      </c>
      <c r="B482" s="55" t="s">
        <v>2998</v>
      </c>
      <c r="C482" s="52"/>
      <c r="D482" s="48">
        <v>4500</v>
      </c>
      <c r="E482" s="49"/>
      <c r="F482" s="50" t="s">
        <v>1341</v>
      </c>
      <c r="G482" s="50"/>
      <c r="H482" s="54"/>
      <c r="I482" s="48"/>
      <c r="J482" s="51" t="str">
        <f>Таблица3[[#This Row],[Account]]</f>
        <v>Питер</v>
      </c>
    </row>
    <row r="483" spans="1:10" x14ac:dyDescent="0.25">
      <c r="A483" s="56">
        <v>42653</v>
      </c>
      <c r="B483" s="437" t="s">
        <v>2999</v>
      </c>
      <c r="C483" s="57"/>
      <c r="D483" s="57">
        <v>1500</v>
      </c>
      <c r="E483" s="170"/>
      <c r="F483" s="150" t="s">
        <v>1341</v>
      </c>
      <c r="G483" s="150"/>
      <c r="H483" s="57"/>
      <c r="I483" s="57"/>
      <c r="J483" s="235" t="str">
        <f>Таблица3[[#This Row],[Account]]</f>
        <v>Питер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600-000000000000}">
          <x14:formula1>
            <xm:f>'https://d.docs.live.net/6cc0925576d0710e/Столярка/Бюджет/[Бюджет 28.05.2017. Корректен.xlsx]Лист2'!#REF!</xm:f>
          </x14:formula1>
          <xm:sqref>B232:B247 B249:B258 B204:B212 B215:B217 B219:B222 B225 B227:B228 B230 B200:B201 B260:B402</xm:sqref>
        </x14:dataValidation>
        <x14:dataValidation type="list" allowBlank="1" showInputMessage="1" showErrorMessage="1" xr:uid="{00000000-0002-0000-0600-000001000000}">
          <x14:formula1>
            <xm:f>'https://d.docs.live.net/6cc0925576d0710e/Столярка/Бюджет/[Бюджет 28.05.2017. Корректен.xlsx]Лист2'!#REF!</xm:f>
          </x14:formula1>
          <xm:sqref>B248 B196:B199 B202:B203 B231 B213:B214 B223:B224 B226 B229 B218 B259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5"/>
  <dimension ref="A1:J2749"/>
  <sheetViews>
    <sheetView zoomScaleNormal="100" workbookViewId="0">
      <selection activeCell="D4" sqref="D4"/>
    </sheetView>
  </sheetViews>
  <sheetFormatPr defaultRowHeight="14.25" x14ac:dyDescent="0.25"/>
  <cols>
    <col min="1" max="1" width="14.85546875" style="168" customWidth="1"/>
    <col min="2" max="2" width="43.85546875" customWidth="1"/>
    <col min="3" max="3" width="16.5703125" style="25" customWidth="1"/>
    <col min="4" max="4" width="12" bestFit="1" customWidth="1"/>
    <col min="5" max="5" width="18" bestFit="1" customWidth="1"/>
    <col min="6" max="6" width="16" customWidth="1"/>
    <col min="7" max="7" width="37.140625" bestFit="1" customWidth="1"/>
    <col min="8" max="8" width="37.7109375" style="473" customWidth="1"/>
    <col min="9" max="9" width="14.42578125" customWidth="1"/>
    <col min="10" max="10" width="16.140625" customWidth="1"/>
  </cols>
  <sheetData>
    <row r="1" spans="1:10" ht="15.75" x14ac:dyDescent="0.25">
      <c r="A1" s="165" t="s">
        <v>6195</v>
      </c>
      <c r="B1" s="40" t="s">
        <v>6196</v>
      </c>
      <c r="C1" s="60" t="s">
        <v>14</v>
      </c>
      <c r="D1" s="60" t="s">
        <v>6197</v>
      </c>
      <c r="E1" s="40" t="s">
        <v>119</v>
      </c>
      <c r="F1" s="40" t="s">
        <v>6198</v>
      </c>
      <c r="G1" s="40" t="s">
        <v>6201</v>
      </c>
      <c r="H1" s="449" t="s">
        <v>6199</v>
      </c>
      <c r="I1" s="40" t="s">
        <v>6200</v>
      </c>
      <c r="J1" s="40" t="s">
        <v>3205</v>
      </c>
    </row>
    <row r="2" spans="1:10" ht="14.25" customHeight="1" x14ac:dyDescent="0.25">
      <c r="A2" s="247">
        <v>43070</v>
      </c>
      <c r="B2" s="365" t="s">
        <v>312</v>
      </c>
      <c r="C2" s="248"/>
      <c r="D2" s="226">
        <v>3000</v>
      </c>
      <c r="E2" s="264">
        <f>MONTH(A2)</f>
        <v>12</v>
      </c>
      <c r="F2" s="265" t="s">
        <v>2</v>
      </c>
      <c r="G2" s="388" t="s">
        <v>5772</v>
      </c>
      <c r="H2" s="450"/>
      <c r="I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" s="226"/>
    </row>
    <row r="3" spans="1:10" ht="14.25" customHeight="1" x14ac:dyDescent="0.25">
      <c r="A3" s="167">
        <v>43070</v>
      </c>
      <c r="B3" s="365" t="s">
        <v>5784</v>
      </c>
      <c r="C3" s="246"/>
      <c r="D3" s="62">
        <v>3000</v>
      </c>
      <c r="E3" s="264">
        <f>MONTH(A3)</f>
        <v>12</v>
      </c>
      <c r="F3" s="265" t="s">
        <v>2</v>
      </c>
      <c r="G3" s="225" t="s">
        <v>5772</v>
      </c>
      <c r="H3" s="450"/>
      <c r="I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" s="62"/>
    </row>
    <row r="4" spans="1:10" ht="14.25" customHeight="1" x14ac:dyDescent="0.25">
      <c r="A4" s="428">
        <v>43048</v>
      </c>
      <c r="B4" s="448" t="s">
        <v>6202</v>
      </c>
      <c r="C4" s="429">
        <v>3000</v>
      </c>
      <c r="D4" s="259">
        <f>Таблица1[[#This Row],[План]]*0.965</f>
        <v>2895</v>
      </c>
      <c r="E4" s="264">
        <f t="shared" ref="E4" si="0">MONTH(A4)</f>
        <v>11</v>
      </c>
      <c r="F4" s="265" t="s">
        <v>2</v>
      </c>
      <c r="G4" s="431"/>
      <c r="H4" s="451"/>
      <c r="I4" s="43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4" s="430"/>
    </row>
    <row r="5" spans="1:10" ht="14.25" customHeight="1" x14ac:dyDescent="0.25">
      <c r="A5" s="428">
        <v>43070</v>
      </c>
      <c r="B5" s="244" t="s">
        <v>5132</v>
      </c>
      <c r="C5" s="429"/>
      <c r="D5" s="430">
        <v>3000</v>
      </c>
      <c r="E5" s="264">
        <f t="shared" ref="E5" si="1">MONTH(A5)</f>
        <v>12</v>
      </c>
      <c r="F5" s="265" t="s">
        <v>2</v>
      </c>
      <c r="G5" s="244" t="s">
        <v>6037</v>
      </c>
      <c r="H5" s="451"/>
      <c r="I5" s="43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" s="430"/>
    </row>
    <row r="6" spans="1:10" ht="14.25" customHeight="1" x14ac:dyDescent="0.25">
      <c r="A6" s="428">
        <v>43047</v>
      </c>
      <c r="B6" s="244" t="s">
        <v>1878</v>
      </c>
      <c r="C6" s="429">
        <v>1400</v>
      </c>
      <c r="D6" s="259">
        <f>Таблица1[[#This Row],[План]]*0.965</f>
        <v>1351</v>
      </c>
      <c r="E6" s="264">
        <f t="shared" ref="E6:E8" si="2">MONTH(A6)</f>
        <v>11</v>
      </c>
      <c r="F6" s="265" t="s">
        <v>2</v>
      </c>
      <c r="G6" s="244" t="s">
        <v>3472</v>
      </c>
      <c r="H6" s="451"/>
      <c r="I6" s="62" t="s">
        <v>6</v>
      </c>
      <c r="J6" s="430"/>
    </row>
    <row r="7" spans="1:10" ht="14.25" customHeight="1" x14ac:dyDescent="0.25">
      <c r="A7" s="428">
        <v>43047</v>
      </c>
      <c r="B7" s="242" t="s">
        <v>6036</v>
      </c>
      <c r="C7" s="429">
        <v>3000</v>
      </c>
      <c r="D7" s="259">
        <f>Таблица1[[#This Row],[План]]*0.965</f>
        <v>2895</v>
      </c>
      <c r="E7" s="264">
        <f t="shared" si="2"/>
        <v>11</v>
      </c>
      <c r="F7" s="265" t="s">
        <v>2</v>
      </c>
      <c r="G7" s="244" t="s">
        <v>5774</v>
      </c>
      <c r="H7" s="451"/>
      <c r="I7" s="43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7" s="430"/>
    </row>
    <row r="8" spans="1:10" ht="14.25" customHeight="1" x14ac:dyDescent="0.25">
      <c r="A8" s="428">
        <v>43047</v>
      </c>
      <c r="B8" s="244" t="s">
        <v>6035</v>
      </c>
      <c r="C8" s="429">
        <v>17900</v>
      </c>
      <c r="D8" s="259">
        <f>Таблица1[[#This Row],[План]]*0.965</f>
        <v>17273.5</v>
      </c>
      <c r="E8" s="264">
        <f t="shared" si="2"/>
        <v>11</v>
      </c>
      <c r="F8" s="265" t="s">
        <v>2</v>
      </c>
      <c r="G8" s="244" t="s">
        <v>1990</v>
      </c>
      <c r="H8" s="451"/>
      <c r="I8" s="430" t="s">
        <v>6</v>
      </c>
      <c r="J8" s="430"/>
    </row>
    <row r="9" spans="1:10" ht="14.25" customHeight="1" x14ac:dyDescent="0.25">
      <c r="A9" s="428">
        <v>43048</v>
      </c>
      <c r="B9" s="242" t="s">
        <v>6034</v>
      </c>
      <c r="C9" s="429"/>
      <c r="D9" s="430">
        <v>3000</v>
      </c>
      <c r="E9" s="264">
        <f t="shared" ref="E9" si="3">MONTH(A9)</f>
        <v>11</v>
      </c>
      <c r="F9" s="265" t="s">
        <v>2</v>
      </c>
      <c r="G9" s="244" t="s">
        <v>5774</v>
      </c>
      <c r="H9" s="451"/>
      <c r="I9" s="43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" s="430"/>
    </row>
    <row r="10" spans="1:10" ht="14.25" customHeight="1" x14ac:dyDescent="0.25">
      <c r="A10" s="428">
        <v>43046</v>
      </c>
      <c r="B10" s="244" t="s">
        <v>6033</v>
      </c>
      <c r="C10" s="429">
        <v>27000</v>
      </c>
      <c r="D10" s="259">
        <f>Таблица1[[#This Row],[План]]*0.965</f>
        <v>26055</v>
      </c>
      <c r="E10" s="264">
        <f t="shared" ref="E10:E11" si="4">MONTH(A10)</f>
        <v>11</v>
      </c>
      <c r="F10" s="265" t="s">
        <v>2</v>
      </c>
      <c r="G10" s="431" t="s">
        <v>4073</v>
      </c>
      <c r="H10" s="451"/>
      <c r="I10" s="430" t="s">
        <v>6</v>
      </c>
      <c r="J10" s="430"/>
    </row>
    <row r="11" spans="1:10" ht="14.25" customHeight="1" x14ac:dyDescent="0.25">
      <c r="A11" s="428">
        <v>43046</v>
      </c>
      <c r="B11" s="242" t="s">
        <v>4250</v>
      </c>
      <c r="C11" s="429">
        <v>3900</v>
      </c>
      <c r="D11" s="259">
        <f>Таблица1[[#This Row],[План]]*0.965</f>
        <v>3763.5</v>
      </c>
      <c r="E11" s="264">
        <f t="shared" si="4"/>
        <v>11</v>
      </c>
      <c r="F11" s="265" t="s">
        <v>2</v>
      </c>
      <c r="G11" s="244" t="s">
        <v>4244</v>
      </c>
      <c r="H11" s="451"/>
      <c r="I11" s="43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1" s="430"/>
    </row>
    <row r="12" spans="1:10" ht="14.25" customHeight="1" x14ac:dyDescent="0.25">
      <c r="A12" s="428">
        <v>43045</v>
      </c>
      <c r="B12" s="242" t="s">
        <v>6032</v>
      </c>
      <c r="C12" s="429">
        <v>3000</v>
      </c>
      <c r="D12" s="259">
        <f>Таблица1[[#This Row],[План]]*0.965</f>
        <v>2895</v>
      </c>
      <c r="E12" s="264">
        <f t="shared" ref="E12" si="5">MONTH(A12)</f>
        <v>11</v>
      </c>
      <c r="F12" s="265" t="s">
        <v>2</v>
      </c>
      <c r="G12" s="244" t="s">
        <v>5774</v>
      </c>
      <c r="H12" s="451"/>
      <c r="I12" s="43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" s="430"/>
    </row>
    <row r="13" spans="1:10" ht="14.25" customHeight="1" x14ac:dyDescent="0.25">
      <c r="A13" s="428">
        <v>43045</v>
      </c>
      <c r="B13" s="244" t="s">
        <v>6030</v>
      </c>
      <c r="C13" s="429"/>
      <c r="D13" s="259">
        <v>3000</v>
      </c>
      <c r="E13" s="264">
        <f t="shared" ref="E13" si="6">MONTH(A13)</f>
        <v>11</v>
      </c>
      <c r="F13" s="265" t="s">
        <v>2</v>
      </c>
      <c r="G13" s="244" t="s">
        <v>6031</v>
      </c>
      <c r="H13" s="451"/>
      <c r="I13" s="43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" s="430"/>
    </row>
    <row r="14" spans="1:10" ht="14.25" customHeight="1" x14ac:dyDescent="0.25">
      <c r="A14" s="428">
        <v>43041</v>
      </c>
      <c r="B14" s="242" t="s">
        <v>6029</v>
      </c>
      <c r="C14" s="429">
        <v>3000</v>
      </c>
      <c r="D14" s="259">
        <f>Таблица1[[#This Row],[План]]*0.965</f>
        <v>2895</v>
      </c>
      <c r="E14" s="264">
        <f t="shared" ref="E14" si="7">MONTH(A14)</f>
        <v>11</v>
      </c>
      <c r="F14" s="265" t="s">
        <v>2</v>
      </c>
      <c r="G14" s="244" t="s">
        <v>5774</v>
      </c>
      <c r="H14" s="451"/>
      <c r="I14" s="43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" s="430"/>
    </row>
    <row r="15" spans="1:10" ht="14.25" customHeight="1" x14ac:dyDescent="0.25">
      <c r="A15" s="428">
        <v>43041</v>
      </c>
      <c r="B15" s="253" t="s">
        <v>6028</v>
      </c>
      <c r="C15" s="429">
        <v>3000</v>
      </c>
      <c r="D15" s="259">
        <f>Таблица1[[#This Row],[План]]*0.965</f>
        <v>2895</v>
      </c>
      <c r="E15" s="264">
        <f t="shared" ref="E15" si="8">MONTH(A15)</f>
        <v>11</v>
      </c>
      <c r="F15" s="265" t="s">
        <v>2</v>
      </c>
      <c r="G15" s="244" t="s">
        <v>4861</v>
      </c>
      <c r="H15" s="451"/>
      <c r="I15" s="43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5" s="430"/>
    </row>
    <row r="16" spans="1:10" ht="14.25" customHeight="1" x14ac:dyDescent="0.25">
      <c r="A16" s="428">
        <v>43041</v>
      </c>
      <c r="B16" s="242" t="s">
        <v>6027</v>
      </c>
      <c r="C16" s="429">
        <v>3000</v>
      </c>
      <c r="D16" s="259">
        <f>Таблица1[[#This Row],[План]]*0.965</f>
        <v>2895</v>
      </c>
      <c r="E16" s="264">
        <f t="shared" ref="E16:E17" si="9">MONTH(A16)</f>
        <v>11</v>
      </c>
      <c r="F16" s="265" t="s">
        <v>2</v>
      </c>
      <c r="G16" s="244" t="s">
        <v>5774</v>
      </c>
      <c r="H16" s="451"/>
      <c r="I16" s="43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" s="430"/>
    </row>
    <row r="17" spans="1:10" ht="14.25" customHeight="1" x14ac:dyDescent="0.25">
      <c r="A17" s="428">
        <v>43041</v>
      </c>
      <c r="B17" s="244" t="s">
        <v>1878</v>
      </c>
      <c r="C17" s="429">
        <v>3400</v>
      </c>
      <c r="D17" s="259">
        <f>Таблица1[[#This Row],[План]]*0.965</f>
        <v>3281</v>
      </c>
      <c r="E17" s="264">
        <f t="shared" si="9"/>
        <v>11</v>
      </c>
      <c r="F17" s="265" t="s">
        <v>2</v>
      </c>
      <c r="G17" s="244" t="s">
        <v>3472</v>
      </c>
      <c r="H17" s="451"/>
      <c r="I17" s="430" t="s">
        <v>6</v>
      </c>
      <c r="J17" s="430"/>
    </row>
    <row r="18" spans="1:10" ht="14.25" customHeight="1" x14ac:dyDescent="0.25">
      <c r="A18" s="428">
        <v>43041</v>
      </c>
      <c r="B18" s="244" t="s">
        <v>6026</v>
      </c>
      <c r="C18" s="429"/>
      <c r="D18" s="430">
        <v>3000</v>
      </c>
      <c r="E18" s="264">
        <f t="shared" ref="E18" si="10">MONTH(A18)</f>
        <v>11</v>
      </c>
      <c r="F18" s="265" t="s">
        <v>2</v>
      </c>
      <c r="G18" s="244" t="s">
        <v>6021</v>
      </c>
      <c r="H18" s="451"/>
      <c r="I18" s="43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8" s="430"/>
    </row>
    <row r="19" spans="1:10" ht="14.25" customHeight="1" x14ac:dyDescent="0.25">
      <c r="A19" s="428">
        <v>43038</v>
      </c>
      <c r="B19" s="244" t="s">
        <v>5788</v>
      </c>
      <c r="C19" s="429">
        <v>3000</v>
      </c>
      <c r="D19" s="259">
        <f>Таблица1[[#This Row],[План]]*0.965</f>
        <v>2895</v>
      </c>
      <c r="E19" s="264">
        <f t="shared" ref="E19" si="11">MONTH(A19)</f>
        <v>10</v>
      </c>
      <c r="F19" s="265" t="s">
        <v>2</v>
      </c>
      <c r="G19" s="244" t="s">
        <v>6025</v>
      </c>
      <c r="H19" s="451"/>
      <c r="I19" s="43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" s="430"/>
    </row>
    <row r="20" spans="1:10" ht="14.25" customHeight="1" x14ac:dyDescent="0.25">
      <c r="A20" s="428">
        <v>43070</v>
      </c>
      <c r="B20" s="244" t="s">
        <v>6023</v>
      </c>
      <c r="C20" s="429">
        <v>3000</v>
      </c>
      <c r="D20" s="259">
        <f>Таблица1[[#This Row],[План]]*0.965</f>
        <v>2895</v>
      </c>
      <c r="E20" s="264">
        <f t="shared" ref="E20:E21" si="12">MONTH(A20)</f>
        <v>12</v>
      </c>
      <c r="F20" s="265" t="s">
        <v>2</v>
      </c>
      <c r="G20" s="244" t="s">
        <v>6024</v>
      </c>
      <c r="H20" s="451"/>
      <c r="I20" s="43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" s="430"/>
    </row>
    <row r="21" spans="1:10" ht="14.25" customHeight="1" x14ac:dyDescent="0.25">
      <c r="A21" s="428">
        <v>43035</v>
      </c>
      <c r="B21" s="242" t="s">
        <v>277</v>
      </c>
      <c r="C21" s="429"/>
      <c r="D21" s="430">
        <v>3000</v>
      </c>
      <c r="E21" s="264">
        <f t="shared" si="12"/>
        <v>10</v>
      </c>
      <c r="F21" s="265" t="s">
        <v>2</v>
      </c>
      <c r="G21" s="244" t="s">
        <v>6022</v>
      </c>
      <c r="H21" s="451"/>
      <c r="I21" s="43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" s="430"/>
    </row>
    <row r="22" spans="1:10" ht="14.25" customHeight="1" x14ac:dyDescent="0.25">
      <c r="A22" s="167">
        <v>43034</v>
      </c>
      <c r="B22" s="244" t="s">
        <v>5691</v>
      </c>
      <c r="C22" s="246"/>
      <c r="D22" s="62">
        <v>15500</v>
      </c>
      <c r="E22" s="264">
        <f t="shared" ref="E22:E23" si="13">MONTH(A22)</f>
        <v>10</v>
      </c>
      <c r="F22" s="265" t="s">
        <v>2</v>
      </c>
      <c r="G22" s="244" t="s">
        <v>4576</v>
      </c>
      <c r="H22" s="450"/>
      <c r="I2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" s="62"/>
    </row>
    <row r="23" spans="1:10" ht="14.25" customHeight="1" x14ac:dyDescent="0.25">
      <c r="A23" s="167">
        <v>43034</v>
      </c>
      <c r="B23" s="244" t="s">
        <v>4265</v>
      </c>
      <c r="C23" s="429"/>
      <c r="D23" s="246">
        <v>25650</v>
      </c>
      <c r="E23" s="264">
        <f t="shared" si="13"/>
        <v>10</v>
      </c>
      <c r="F23" s="265" t="s">
        <v>2</v>
      </c>
      <c r="G23" s="252" t="s">
        <v>4073</v>
      </c>
      <c r="H23" s="450"/>
      <c r="I23" s="62" t="s">
        <v>6</v>
      </c>
      <c r="J23" s="62"/>
    </row>
    <row r="24" spans="1:10" ht="14.25" customHeight="1" x14ac:dyDescent="0.25">
      <c r="A24" s="167">
        <v>43034</v>
      </c>
      <c r="B24" s="243" t="s">
        <v>6020</v>
      </c>
      <c r="C24" s="246"/>
      <c r="D24" s="246">
        <v>3000</v>
      </c>
      <c r="E24" s="264">
        <f t="shared" ref="E24" si="14">MONTH(A24)</f>
        <v>10</v>
      </c>
      <c r="F24" s="265" t="s">
        <v>2</v>
      </c>
      <c r="G24" s="244" t="s">
        <v>6021</v>
      </c>
      <c r="H24" s="450"/>
      <c r="I2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" s="62"/>
    </row>
    <row r="25" spans="1:10" ht="14.25" customHeight="1" x14ac:dyDescent="0.25">
      <c r="A25" s="167">
        <v>43033</v>
      </c>
      <c r="B25" s="244" t="s">
        <v>6018</v>
      </c>
      <c r="C25" s="246">
        <v>3000</v>
      </c>
      <c r="D25" s="259">
        <f>Таблица1[[#This Row],[План]]*0.965</f>
        <v>2895</v>
      </c>
      <c r="E25" s="264">
        <f t="shared" ref="E25:E26" si="15">MONTH(A25)</f>
        <v>10</v>
      </c>
      <c r="F25" s="265" t="s">
        <v>2</v>
      </c>
      <c r="G25" s="244" t="s">
        <v>6019</v>
      </c>
      <c r="H25" s="450"/>
      <c r="I2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5" s="62"/>
    </row>
    <row r="26" spans="1:10" ht="14.25" customHeight="1" x14ac:dyDescent="0.25">
      <c r="A26" s="167">
        <v>43033</v>
      </c>
      <c r="B26" s="244" t="s">
        <v>6016</v>
      </c>
      <c r="C26" s="246">
        <v>3000</v>
      </c>
      <c r="D26" s="259">
        <f>Таблица1[[#This Row],[План]]*0.965</f>
        <v>2895</v>
      </c>
      <c r="E26" s="264">
        <f t="shared" si="15"/>
        <v>10</v>
      </c>
      <c r="F26" s="265" t="s">
        <v>2</v>
      </c>
      <c r="G26" s="244" t="s">
        <v>6017</v>
      </c>
      <c r="H26" s="450"/>
      <c r="I2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6" s="62"/>
    </row>
    <row r="27" spans="1:10" ht="14.25" customHeight="1" x14ac:dyDescent="0.25">
      <c r="A27" s="167">
        <v>43032</v>
      </c>
      <c r="B27" s="242" t="s">
        <v>6015</v>
      </c>
      <c r="C27" s="246">
        <v>12900</v>
      </c>
      <c r="D27" s="259">
        <f>Таблица1[[#This Row],[План]]*0.965</f>
        <v>12448.5</v>
      </c>
      <c r="E27" s="264">
        <f t="shared" ref="E27" si="16">MONTH(A27)</f>
        <v>10</v>
      </c>
      <c r="F27" s="265" t="s">
        <v>2</v>
      </c>
      <c r="G27" s="244" t="s">
        <v>5748</v>
      </c>
      <c r="H27" s="450"/>
      <c r="I2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7" s="62"/>
    </row>
    <row r="28" spans="1:10" ht="14.25" customHeight="1" x14ac:dyDescent="0.25">
      <c r="A28" s="167">
        <v>43031</v>
      </c>
      <c r="B28" s="242" t="s">
        <v>6014</v>
      </c>
      <c r="C28" s="246">
        <v>5000</v>
      </c>
      <c r="D28" s="259">
        <f>Таблица1[[#This Row],[План]]*0.965</f>
        <v>4825</v>
      </c>
      <c r="E28" s="264">
        <f t="shared" ref="E28" si="17">MONTH(A28)</f>
        <v>10</v>
      </c>
      <c r="F28" s="265" t="s">
        <v>2</v>
      </c>
      <c r="G28" s="357" t="s">
        <v>5813</v>
      </c>
      <c r="H28" s="450"/>
      <c r="I28" s="62" t="s">
        <v>1341</v>
      </c>
      <c r="J28" s="62"/>
    </row>
    <row r="29" spans="1:10" ht="14.25" customHeight="1" x14ac:dyDescent="0.25">
      <c r="A29" s="167">
        <v>43031</v>
      </c>
      <c r="B29" s="242" t="s">
        <v>6013</v>
      </c>
      <c r="C29" s="246">
        <v>3000</v>
      </c>
      <c r="D29" s="259">
        <f>Таблица1[[#This Row],[План]]*0.965</f>
        <v>2895</v>
      </c>
      <c r="E29" s="264">
        <f t="shared" ref="E29:E32" si="18">MONTH(A29)</f>
        <v>10</v>
      </c>
      <c r="F29" s="265" t="s">
        <v>2</v>
      </c>
      <c r="G29" s="244" t="s">
        <v>5748</v>
      </c>
      <c r="H29" s="450"/>
      <c r="I2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9" s="62"/>
    </row>
    <row r="30" spans="1:10" ht="14.25" customHeight="1" x14ac:dyDescent="0.25">
      <c r="A30" s="167">
        <v>43031</v>
      </c>
      <c r="B30" s="242" t="s">
        <v>6011</v>
      </c>
      <c r="C30" s="246">
        <v>3000</v>
      </c>
      <c r="D30" s="259">
        <f>Таблица1[[#This Row],[План]]*0.965</f>
        <v>2895</v>
      </c>
      <c r="E30" s="264">
        <f t="shared" si="18"/>
        <v>10</v>
      </c>
      <c r="F30" s="265" t="s">
        <v>2</v>
      </c>
      <c r="G30" s="244" t="s">
        <v>5756</v>
      </c>
      <c r="H30" s="450"/>
      <c r="I3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0" s="62"/>
    </row>
    <row r="31" spans="1:10" ht="14.25" customHeight="1" x14ac:dyDescent="0.25">
      <c r="A31" s="167">
        <v>43031</v>
      </c>
      <c r="B31" s="242" t="s">
        <v>6012</v>
      </c>
      <c r="C31" s="246">
        <v>3000</v>
      </c>
      <c r="D31" s="259">
        <f>Таблица1[[#This Row],[План]]*0.965</f>
        <v>2895</v>
      </c>
      <c r="E31" s="264">
        <f t="shared" si="18"/>
        <v>10</v>
      </c>
      <c r="F31" s="265" t="s">
        <v>2</v>
      </c>
      <c r="G31" s="244" t="s">
        <v>5756</v>
      </c>
      <c r="H31" s="450"/>
      <c r="I3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1" s="62"/>
    </row>
    <row r="32" spans="1:10" ht="14.25" customHeight="1" x14ac:dyDescent="0.25">
      <c r="A32" s="167">
        <v>43031</v>
      </c>
      <c r="B32" s="244" t="s">
        <v>6010</v>
      </c>
      <c r="C32" s="246">
        <v>4000</v>
      </c>
      <c r="D32" s="259">
        <f>Таблица1[[#This Row],[План]]*0.965</f>
        <v>3860</v>
      </c>
      <c r="E32" s="264">
        <f t="shared" si="18"/>
        <v>10</v>
      </c>
      <c r="F32" s="265" t="s">
        <v>2</v>
      </c>
      <c r="G32" s="244" t="s">
        <v>1331</v>
      </c>
      <c r="H32" s="450"/>
      <c r="I32" s="62" t="s">
        <v>6</v>
      </c>
      <c r="J32" s="62"/>
    </row>
    <row r="33" spans="1:10" ht="14.25" customHeight="1" x14ac:dyDescent="0.25">
      <c r="A33" s="389">
        <v>43070</v>
      </c>
      <c r="B33" s="244" t="s">
        <v>5771</v>
      </c>
      <c r="C33" s="391">
        <v>19900</v>
      </c>
      <c r="D33" s="259">
        <f>Таблица1[[#This Row],[План]]*0.965</f>
        <v>19203.5</v>
      </c>
      <c r="E33" s="264">
        <f t="shared" ref="E33:E35" si="19">MONTH(A33)</f>
        <v>12</v>
      </c>
      <c r="F33" s="265" t="s">
        <v>2</v>
      </c>
      <c r="G33" s="244" t="s">
        <v>5772</v>
      </c>
      <c r="H33" s="452"/>
      <c r="I33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3" s="392"/>
    </row>
    <row r="34" spans="1:10" ht="14.25" customHeight="1" x14ac:dyDescent="0.25">
      <c r="A34" s="167">
        <v>43027</v>
      </c>
      <c r="B34" s="396" t="s">
        <v>5794</v>
      </c>
      <c r="C34" s="246">
        <v>5000</v>
      </c>
      <c r="D34" s="259">
        <f>Таблица1[[#This Row],[План]]*0.965</f>
        <v>4825</v>
      </c>
      <c r="E34" s="264">
        <f t="shared" si="19"/>
        <v>10</v>
      </c>
      <c r="F34" s="265" t="s">
        <v>2</v>
      </c>
      <c r="G34" s="363" t="s">
        <v>988</v>
      </c>
      <c r="H34" s="450"/>
      <c r="I34" s="62" t="s">
        <v>6</v>
      </c>
      <c r="J34" s="62"/>
    </row>
    <row r="35" spans="1:10" ht="14.25" customHeight="1" x14ac:dyDescent="0.25">
      <c r="A35" s="167">
        <v>43027</v>
      </c>
      <c r="B35" s="395" t="s">
        <v>5793</v>
      </c>
      <c r="C35" s="246">
        <v>3000</v>
      </c>
      <c r="D35" s="259">
        <f>Таблица1[[#This Row],[План]]*0.965</f>
        <v>2895</v>
      </c>
      <c r="E35" s="264">
        <f t="shared" si="19"/>
        <v>10</v>
      </c>
      <c r="F35" s="265" t="s">
        <v>2</v>
      </c>
      <c r="G35" s="397" t="s">
        <v>5756</v>
      </c>
      <c r="H35" s="450"/>
      <c r="I3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5" s="62"/>
    </row>
    <row r="36" spans="1:10" ht="14.25" customHeight="1" x14ac:dyDescent="0.25">
      <c r="A36" s="167">
        <v>43043</v>
      </c>
      <c r="B36" s="242" t="s">
        <v>5793</v>
      </c>
      <c r="C36" s="246"/>
      <c r="D36" s="62">
        <v>14900</v>
      </c>
      <c r="E36" s="226">
        <f t="shared" ref="E36:E99" si="20">MONTH(A36)</f>
        <v>11</v>
      </c>
      <c r="F36" s="245" t="str">
        <f>"Прео"</f>
        <v>Прео</v>
      </c>
      <c r="G36" s="244" t="s">
        <v>5756</v>
      </c>
      <c r="H36" s="450"/>
      <c r="I3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6" s="62"/>
    </row>
    <row r="37" spans="1:10" ht="14.25" customHeight="1" x14ac:dyDescent="0.25">
      <c r="A37" s="167">
        <v>43043</v>
      </c>
      <c r="B37" s="242" t="s">
        <v>6011</v>
      </c>
      <c r="C37" s="246"/>
      <c r="D37" s="62">
        <v>14900</v>
      </c>
      <c r="E37" s="226">
        <f t="shared" si="20"/>
        <v>11</v>
      </c>
      <c r="F37" s="245" t="str">
        <f>"Прео"</f>
        <v>Прео</v>
      </c>
      <c r="G37" s="244" t="s">
        <v>5756</v>
      </c>
      <c r="H37" s="450"/>
      <c r="I3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7" s="62"/>
    </row>
    <row r="38" spans="1:10" ht="14.25" customHeight="1" x14ac:dyDescent="0.25">
      <c r="A38" s="167">
        <v>43043</v>
      </c>
      <c r="B38" s="242" t="s">
        <v>6012</v>
      </c>
      <c r="C38" s="246"/>
      <c r="D38" s="62">
        <v>14900</v>
      </c>
      <c r="E38" s="226">
        <f t="shared" si="20"/>
        <v>11</v>
      </c>
      <c r="F38" s="245" t="str">
        <f>"Прео"</f>
        <v>Прео</v>
      </c>
      <c r="G38" s="244" t="s">
        <v>5756</v>
      </c>
      <c r="H38" s="450"/>
      <c r="I3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8" s="62"/>
    </row>
    <row r="39" spans="1:10" ht="14.25" customHeight="1" x14ac:dyDescent="0.25">
      <c r="A39" s="167">
        <v>43026</v>
      </c>
      <c r="B39" s="407" t="s">
        <v>5792</v>
      </c>
      <c r="C39" s="246">
        <v>3000</v>
      </c>
      <c r="D39" s="259">
        <f>Таблица1[[#This Row],[План]]*0.965</f>
        <v>2895</v>
      </c>
      <c r="E39" s="264">
        <f t="shared" si="20"/>
        <v>10</v>
      </c>
      <c r="F39" s="265" t="s">
        <v>2</v>
      </c>
      <c r="G39" s="421" t="s">
        <v>5786</v>
      </c>
      <c r="H39" s="450"/>
      <c r="I3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9" s="62"/>
    </row>
    <row r="40" spans="1:10" ht="14.25" customHeight="1" x14ac:dyDescent="0.25">
      <c r="A40" s="167">
        <v>43026</v>
      </c>
      <c r="B40" s="407" t="s">
        <v>5791</v>
      </c>
      <c r="C40" s="246"/>
      <c r="D40" s="62">
        <v>17900</v>
      </c>
      <c r="E40" s="264">
        <f t="shared" si="20"/>
        <v>10</v>
      </c>
      <c r="F40" s="265" t="s">
        <v>2</v>
      </c>
      <c r="G40" s="363" t="s">
        <v>204</v>
      </c>
      <c r="H40" s="450"/>
      <c r="I40" s="62" t="s">
        <v>6</v>
      </c>
      <c r="J40" s="62"/>
    </row>
    <row r="41" spans="1:10" ht="14.25" customHeight="1" x14ac:dyDescent="0.25">
      <c r="A41" s="167">
        <v>43026</v>
      </c>
      <c r="B41" s="394" t="s">
        <v>5790</v>
      </c>
      <c r="C41" s="246">
        <v>2000</v>
      </c>
      <c r="D41" s="259">
        <f>Таблица1[[#This Row],[План]]*0.965</f>
        <v>1930</v>
      </c>
      <c r="E41" s="264">
        <f t="shared" si="20"/>
        <v>10</v>
      </c>
      <c r="F41" s="265" t="s">
        <v>2</v>
      </c>
      <c r="G41" s="363" t="s">
        <v>988</v>
      </c>
      <c r="H41" s="450"/>
      <c r="I41" s="62" t="s">
        <v>1341</v>
      </c>
      <c r="J41" s="62"/>
    </row>
    <row r="42" spans="1:10" ht="14.25" customHeight="1" x14ac:dyDescent="0.25">
      <c r="A42" s="167">
        <v>43043</v>
      </c>
      <c r="B42" s="242" t="s">
        <v>6138</v>
      </c>
      <c r="C42" s="246"/>
      <c r="D42" s="62">
        <v>14900</v>
      </c>
      <c r="E42" s="226">
        <f t="shared" si="20"/>
        <v>11</v>
      </c>
      <c r="F42" s="245" t="str">
        <f>"Прео"</f>
        <v>Прео</v>
      </c>
      <c r="G42" s="244" t="s">
        <v>5756</v>
      </c>
      <c r="H42" s="450"/>
      <c r="I4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2" s="62"/>
    </row>
    <row r="43" spans="1:10" ht="14.25" customHeight="1" x14ac:dyDescent="0.25">
      <c r="A43" s="167">
        <v>43043</v>
      </c>
      <c r="B43" s="242" t="s">
        <v>5787</v>
      </c>
      <c r="C43" s="246"/>
      <c r="D43" s="62">
        <v>14900</v>
      </c>
      <c r="E43" s="226">
        <f t="shared" si="20"/>
        <v>11</v>
      </c>
      <c r="F43" s="245" t="str">
        <f>"Прео"</f>
        <v>Прео</v>
      </c>
      <c r="G43" s="244" t="s">
        <v>5756</v>
      </c>
      <c r="H43" s="450"/>
      <c r="I4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3" s="62"/>
    </row>
    <row r="44" spans="1:10" ht="14.25" customHeight="1" x14ac:dyDescent="0.25">
      <c r="A44" s="167">
        <v>43042</v>
      </c>
      <c r="B44" s="244" t="s">
        <v>4834</v>
      </c>
      <c r="C44" s="246"/>
      <c r="D44" s="62">
        <v>12900</v>
      </c>
      <c r="E44" s="226">
        <f t="shared" si="20"/>
        <v>11</v>
      </c>
      <c r="F44" s="245" t="s">
        <v>1341</v>
      </c>
      <c r="G44" s="62"/>
      <c r="H44" s="450" t="s">
        <v>3510</v>
      </c>
      <c r="I4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4" s="62"/>
    </row>
    <row r="45" spans="1:10" ht="14.25" customHeight="1" x14ac:dyDescent="0.25">
      <c r="A45" s="167">
        <v>43041</v>
      </c>
      <c r="B45" s="242" t="s">
        <v>6168</v>
      </c>
      <c r="C45" s="246"/>
      <c r="D45" s="62">
        <v>3900</v>
      </c>
      <c r="E45" s="226">
        <f t="shared" si="20"/>
        <v>11</v>
      </c>
      <c r="F45" s="245" t="s">
        <v>1341</v>
      </c>
      <c r="G45" s="62"/>
      <c r="H45" s="450" t="s">
        <v>3386</v>
      </c>
      <c r="I4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5" s="62"/>
    </row>
    <row r="46" spans="1:10" ht="14.25" customHeight="1" x14ac:dyDescent="0.25">
      <c r="A46" s="167">
        <v>43040</v>
      </c>
      <c r="B46" s="242" t="s">
        <v>6168</v>
      </c>
      <c r="C46" s="246"/>
      <c r="D46" s="62">
        <v>5000</v>
      </c>
      <c r="E46" s="226">
        <f t="shared" si="20"/>
        <v>11</v>
      </c>
      <c r="F46" s="245" t="s">
        <v>1341</v>
      </c>
      <c r="G46" s="62"/>
      <c r="H46" s="450" t="s">
        <v>3386</v>
      </c>
      <c r="I46" s="62" t="s">
        <v>1341</v>
      </c>
      <c r="J46" s="62"/>
    </row>
    <row r="47" spans="1:10" ht="14.25" customHeight="1" x14ac:dyDescent="0.25">
      <c r="A47" s="167">
        <v>43039</v>
      </c>
      <c r="B47" s="242" t="s">
        <v>6013</v>
      </c>
      <c r="C47" s="246"/>
      <c r="D47" s="62">
        <v>9900</v>
      </c>
      <c r="E47" s="226">
        <f t="shared" si="20"/>
        <v>10</v>
      </c>
      <c r="F47" s="61" t="s">
        <v>1341</v>
      </c>
      <c r="G47" s="62"/>
      <c r="H47" s="453" t="s">
        <v>5748</v>
      </c>
      <c r="I4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7" s="62"/>
    </row>
    <row r="48" spans="1:10" ht="14.25" customHeight="1" x14ac:dyDescent="0.25">
      <c r="A48" s="167">
        <v>43039</v>
      </c>
      <c r="B48" s="253" t="s">
        <v>5810</v>
      </c>
      <c r="C48" s="246"/>
      <c r="D48" s="62">
        <v>9900</v>
      </c>
      <c r="E48" s="226">
        <f t="shared" si="20"/>
        <v>10</v>
      </c>
      <c r="F48" s="245" t="s">
        <v>1341</v>
      </c>
      <c r="G48" s="62"/>
      <c r="H48" s="453" t="s">
        <v>5748</v>
      </c>
      <c r="I4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8" s="62"/>
    </row>
    <row r="49" spans="1:10" ht="14.25" customHeight="1" x14ac:dyDescent="0.25">
      <c r="A49" s="167">
        <v>43021</v>
      </c>
      <c r="B49" s="244" t="s">
        <v>5789</v>
      </c>
      <c r="C49" s="246">
        <v>12900</v>
      </c>
      <c r="D49" s="259">
        <f>Таблица1[[#This Row],[План]]*0.965</f>
        <v>12448.5</v>
      </c>
      <c r="E49" s="264">
        <f t="shared" si="20"/>
        <v>10</v>
      </c>
      <c r="F49" s="265" t="s">
        <v>2</v>
      </c>
      <c r="G49" s="244" t="s">
        <v>5774</v>
      </c>
      <c r="H49" s="450"/>
      <c r="I4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9" s="62"/>
    </row>
    <row r="50" spans="1:10" ht="14.25" customHeight="1" x14ac:dyDescent="0.25">
      <c r="A50" s="167">
        <v>43043</v>
      </c>
      <c r="B50" s="242" t="s">
        <v>5744</v>
      </c>
      <c r="C50" s="246"/>
      <c r="D50" s="62">
        <v>13600</v>
      </c>
      <c r="E50" s="226">
        <f t="shared" si="20"/>
        <v>11</v>
      </c>
      <c r="F50" s="245" t="str">
        <f>"Прео"</f>
        <v>Прео</v>
      </c>
      <c r="G50" s="244" t="s">
        <v>5756</v>
      </c>
      <c r="H50" s="450"/>
      <c r="I5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0" s="62"/>
    </row>
    <row r="51" spans="1:10" ht="14.25" customHeight="1" x14ac:dyDescent="0.25">
      <c r="A51" s="167">
        <v>43043</v>
      </c>
      <c r="B51" s="253" t="s">
        <v>5422</v>
      </c>
      <c r="C51" s="246"/>
      <c r="D51" s="62">
        <v>9600</v>
      </c>
      <c r="E51" s="226">
        <f t="shared" si="20"/>
        <v>11</v>
      </c>
      <c r="F51" s="245" t="str">
        <f>"Прео"</f>
        <v>Прео</v>
      </c>
      <c r="G51" s="244" t="s">
        <v>5756</v>
      </c>
      <c r="H51" s="450"/>
      <c r="I5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1" s="62"/>
    </row>
    <row r="52" spans="1:10" ht="14.25" customHeight="1" x14ac:dyDescent="0.25">
      <c r="A52" s="167">
        <v>43020</v>
      </c>
      <c r="B52" s="244" t="s">
        <v>5788</v>
      </c>
      <c r="C52" s="246">
        <v>13400</v>
      </c>
      <c r="D52" s="259">
        <f>Таблица1[[#This Row],[План]]*0.965</f>
        <v>12931</v>
      </c>
      <c r="E52" s="264">
        <f t="shared" si="20"/>
        <v>10</v>
      </c>
      <c r="F52" s="265" t="s">
        <v>2</v>
      </c>
      <c r="G52" s="252" t="s">
        <v>5786</v>
      </c>
      <c r="H52" s="450"/>
      <c r="I5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2" s="62"/>
    </row>
    <row r="53" spans="1:10" ht="14.25" customHeight="1" x14ac:dyDescent="0.25">
      <c r="A53" s="167">
        <v>43020</v>
      </c>
      <c r="B53" s="243" t="s">
        <v>5112</v>
      </c>
      <c r="C53" s="246"/>
      <c r="D53" s="62">
        <v>3000</v>
      </c>
      <c r="E53" s="264">
        <f t="shared" si="20"/>
        <v>10</v>
      </c>
      <c r="F53" s="265" t="s">
        <v>2</v>
      </c>
      <c r="G53" s="244" t="s">
        <v>5080</v>
      </c>
      <c r="H53" s="450"/>
      <c r="I5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3" s="62"/>
    </row>
    <row r="54" spans="1:10" ht="14.25" customHeight="1" x14ac:dyDescent="0.25">
      <c r="A54" s="167">
        <v>43020</v>
      </c>
      <c r="B54" s="244" t="s">
        <v>5787</v>
      </c>
      <c r="C54" s="246">
        <v>3000</v>
      </c>
      <c r="D54" s="259">
        <f>Таблица1[[#This Row],[План]]*0.965</f>
        <v>2895</v>
      </c>
      <c r="E54" s="264">
        <f t="shared" si="20"/>
        <v>10</v>
      </c>
      <c r="F54" s="265" t="s">
        <v>2</v>
      </c>
      <c r="G54" s="244" t="s">
        <v>5656</v>
      </c>
      <c r="H54" s="450"/>
      <c r="I5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4" s="62"/>
    </row>
    <row r="55" spans="1:10" ht="14.25" customHeight="1" x14ac:dyDescent="0.25">
      <c r="A55" s="167">
        <v>43043</v>
      </c>
      <c r="B55" s="244" t="s">
        <v>6139</v>
      </c>
      <c r="C55" s="246"/>
      <c r="D55" s="62">
        <v>17900</v>
      </c>
      <c r="E55" s="226">
        <f t="shared" si="20"/>
        <v>11</v>
      </c>
      <c r="F55" s="245" t="str">
        <f>"Прео"</f>
        <v>Прео</v>
      </c>
      <c r="G55" s="244" t="s">
        <v>5756</v>
      </c>
      <c r="H55" s="450"/>
      <c r="I5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5" s="62"/>
    </row>
    <row r="56" spans="1:10" ht="14.25" customHeight="1" x14ac:dyDescent="0.25">
      <c r="A56" s="167">
        <v>43019</v>
      </c>
      <c r="B56" s="244" t="s">
        <v>5785</v>
      </c>
      <c r="C56" s="246">
        <v>3000</v>
      </c>
      <c r="D56" s="259">
        <f>Таблица1[[#This Row],[План]]*0.965</f>
        <v>2895</v>
      </c>
      <c r="E56" s="264">
        <f t="shared" si="20"/>
        <v>10</v>
      </c>
      <c r="F56" s="265" t="s">
        <v>2</v>
      </c>
      <c r="G56" s="252" t="s">
        <v>5786</v>
      </c>
      <c r="H56" s="450"/>
      <c r="I5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6" s="62"/>
    </row>
    <row r="57" spans="1:10" ht="14.25" customHeight="1" x14ac:dyDescent="0.25">
      <c r="A57" s="167">
        <v>43019</v>
      </c>
      <c r="B57" s="244" t="s">
        <v>5779</v>
      </c>
      <c r="C57" s="246"/>
      <c r="D57" s="62">
        <v>19900</v>
      </c>
      <c r="E57" s="264">
        <f t="shared" si="20"/>
        <v>10</v>
      </c>
      <c r="F57" s="245" t="s">
        <v>2</v>
      </c>
      <c r="G57" s="225" t="s">
        <v>1990</v>
      </c>
      <c r="H57" s="450"/>
      <c r="I57" s="62" t="s">
        <v>6</v>
      </c>
      <c r="J57" s="62"/>
    </row>
    <row r="58" spans="1:10" ht="14.25" customHeight="1" x14ac:dyDescent="0.25">
      <c r="A58" s="167">
        <v>43039</v>
      </c>
      <c r="B58" s="84" t="s">
        <v>6160</v>
      </c>
      <c r="C58" s="246"/>
      <c r="D58" s="62">
        <v>9900</v>
      </c>
      <c r="E58" s="226">
        <f t="shared" si="20"/>
        <v>10</v>
      </c>
      <c r="F58" s="245" t="s">
        <v>1341</v>
      </c>
      <c r="G58" s="62"/>
      <c r="H58" s="453" t="s">
        <v>5748</v>
      </c>
      <c r="I5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8" s="62"/>
    </row>
    <row r="59" spans="1:10" ht="14.25" customHeight="1" x14ac:dyDescent="0.25">
      <c r="A59" s="167">
        <v>43035</v>
      </c>
      <c r="B59" s="244" t="s">
        <v>4834</v>
      </c>
      <c r="C59" s="246"/>
      <c r="D59" s="62">
        <v>5000</v>
      </c>
      <c r="E59" s="226">
        <f t="shared" si="20"/>
        <v>10</v>
      </c>
      <c r="F59" s="245" t="s">
        <v>1341</v>
      </c>
      <c r="G59" s="62"/>
      <c r="H59" s="450" t="s">
        <v>3510</v>
      </c>
      <c r="I59" s="62" t="s">
        <v>1341</v>
      </c>
      <c r="J59" s="62"/>
    </row>
    <row r="60" spans="1:10" ht="14.25" customHeight="1" x14ac:dyDescent="0.25">
      <c r="A60" s="167">
        <v>43034</v>
      </c>
      <c r="B60" s="243" t="s">
        <v>6169</v>
      </c>
      <c r="C60" s="246"/>
      <c r="D60" s="62">
        <v>17900</v>
      </c>
      <c r="E60" s="226">
        <f t="shared" si="20"/>
        <v>10</v>
      </c>
      <c r="F60" s="245" t="s">
        <v>1341</v>
      </c>
      <c r="G60" s="62"/>
      <c r="H60" s="450" t="s">
        <v>3510</v>
      </c>
      <c r="I6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60" s="62"/>
    </row>
    <row r="61" spans="1:10" ht="14.25" customHeight="1" x14ac:dyDescent="0.25">
      <c r="A61" s="167">
        <v>43033</v>
      </c>
      <c r="B61" s="244" t="s">
        <v>6162</v>
      </c>
      <c r="C61" s="246"/>
      <c r="D61" s="62">
        <v>17900</v>
      </c>
      <c r="E61" s="226">
        <f t="shared" si="20"/>
        <v>10</v>
      </c>
      <c r="F61" s="245" t="s">
        <v>1341</v>
      </c>
      <c r="G61" s="62"/>
      <c r="H61" s="450" t="s">
        <v>4408</v>
      </c>
      <c r="I6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61" s="62"/>
    </row>
    <row r="62" spans="1:10" ht="14.25" customHeight="1" x14ac:dyDescent="0.25">
      <c r="A62" s="167">
        <v>43048</v>
      </c>
      <c r="B62" s="244" t="s">
        <v>6052</v>
      </c>
      <c r="C62" s="246"/>
      <c r="D62" s="62">
        <v>5000</v>
      </c>
      <c r="E62" s="226">
        <f t="shared" si="20"/>
        <v>11</v>
      </c>
      <c r="F62" s="245" t="str">
        <f>"Самокатная"</f>
        <v>Самокатная</v>
      </c>
      <c r="G62" s="62" t="s">
        <v>4073</v>
      </c>
      <c r="H62" s="450"/>
      <c r="I6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2" s="62"/>
    </row>
    <row r="63" spans="1:10" ht="14.25" customHeight="1" x14ac:dyDescent="0.25">
      <c r="A63" s="167">
        <v>43048</v>
      </c>
      <c r="B63" s="242" t="s">
        <v>6053</v>
      </c>
      <c r="C63" s="246"/>
      <c r="D63" s="62">
        <v>3400</v>
      </c>
      <c r="E63" s="226">
        <f t="shared" si="20"/>
        <v>11</v>
      </c>
      <c r="F63" s="245" t="str">
        <f>"Самокатная"</f>
        <v>Самокатная</v>
      </c>
      <c r="G63" s="84" t="s">
        <v>6038</v>
      </c>
      <c r="H63" s="450"/>
      <c r="I6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3" s="62"/>
    </row>
    <row r="64" spans="1:10" ht="14.25" customHeight="1" x14ac:dyDescent="0.25">
      <c r="A64" s="167">
        <v>43048</v>
      </c>
      <c r="B64" s="84" t="s">
        <v>6039</v>
      </c>
      <c r="C64" s="246"/>
      <c r="D64" s="62">
        <v>27000</v>
      </c>
      <c r="E64" s="226">
        <f t="shared" si="20"/>
        <v>11</v>
      </c>
      <c r="F64" s="245" t="str">
        <f>"Самокатная"</f>
        <v>Самокатная</v>
      </c>
      <c r="G64" s="84" t="s">
        <v>6040</v>
      </c>
      <c r="H64" s="450"/>
      <c r="I6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4" s="62"/>
    </row>
    <row r="65" spans="1:10" ht="14.25" customHeight="1" x14ac:dyDescent="0.25">
      <c r="A65" s="167">
        <v>43047</v>
      </c>
      <c r="B65" s="244" t="s">
        <v>6041</v>
      </c>
      <c r="C65" s="246"/>
      <c r="D65" s="62">
        <v>19900</v>
      </c>
      <c r="E65" s="226">
        <f t="shared" si="20"/>
        <v>11</v>
      </c>
      <c r="F65" s="245" t="str">
        <f>"Самокатная"</f>
        <v>Самокатная</v>
      </c>
      <c r="G65" s="84" t="s">
        <v>204</v>
      </c>
      <c r="H65" s="450"/>
      <c r="I6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5" s="62"/>
    </row>
    <row r="66" spans="1:10" ht="14.25" customHeight="1" x14ac:dyDescent="0.25">
      <c r="A66" s="167">
        <v>43041</v>
      </c>
      <c r="B66" s="242" t="s">
        <v>5754</v>
      </c>
      <c r="C66" s="246"/>
      <c r="D66" s="62">
        <v>-8300</v>
      </c>
      <c r="E66" s="226">
        <f t="shared" si="20"/>
        <v>11</v>
      </c>
      <c r="F66" s="245" t="str">
        <f>"Прео"</f>
        <v>Прео</v>
      </c>
      <c r="G66" s="244" t="s">
        <v>5656</v>
      </c>
      <c r="H66" s="450" t="s">
        <v>3433</v>
      </c>
      <c r="I6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6" s="62"/>
    </row>
    <row r="67" spans="1:10" ht="14.25" customHeight="1" x14ac:dyDescent="0.25">
      <c r="A67" s="167">
        <v>43018</v>
      </c>
      <c r="B67" s="244" t="s">
        <v>5782</v>
      </c>
      <c r="C67" s="246">
        <v>3000</v>
      </c>
      <c r="D67" s="259">
        <f>Таблица1[[#This Row],[План]]*0.965</f>
        <v>2895</v>
      </c>
      <c r="E67" s="264">
        <f t="shared" si="20"/>
        <v>10</v>
      </c>
      <c r="F67" s="265" t="s">
        <v>2</v>
      </c>
      <c r="G67" s="252" t="s">
        <v>5783</v>
      </c>
      <c r="H67" s="450"/>
      <c r="I6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7" s="62"/>
    </row>
    <row r="68" spans="1:10" ht="14.25" customHeight="1" x14ac:dyDescent="0.25">
      <c r="A68" s="167">
        <v>43018</v>
      </c>
      <c r="B68" s="243" t="s">
        <v>5781</v>
      </c>
      <c r="C68" s="246">
        <v>3100</v>
      </c>
      <c r="D68" s="259">
        <f>Таблица1[[#This Row],[План]]*0.965</f>
        <v>2991.5</v>
      </c>
      <c r="E68" s="264">
        <f t="shared" si="20"/>
        <v>10</v>
      </c>
      <c r="F68" s="265" t="s">
        <v>2</v>
      </c>
      <c r="G68" s="363" t="s">
        <v>2087</v>
      </c>
      <c r="H68" s="450"/>
      <c r="I68" s="62" t="s">
        <v>1341</v>
      </c>
      <c r="J68" s="62"/>
    </row>
    <row r="69" spans="1:10" ht="14.25" customHeight="1" x14ac:dyDescent="0.25">
      <c r="A69" s="167">
        <v>43018</v>
      </c>
      <c r="B69" s="244" t="s">
        <v>5780</v>
      </c>
      <c r="C69" s="246">
        <v>3000</v>
      </c>
      <c r="D69" s="259">
        <f>Таблица1[[#This Row],[План]]*0.965</f>
        <v>2895</v>
      </c>
      <c r="E69" s="264">
        <f t="shared" si="20"/>
        <v>10</v>
      </c>
      <c r="F69" s="265" t="s">
        <v>2</v>
      </c>
      <c r="G69" s="244" t="s">
        <v>5756</v>
      </c>
      <c r="H69" s="450"/>
      <c r="I6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9" s="62"/>
    </row>
    <row r="70" spans="1:10" ht="14.25" customHeight="1" x14ac:dyDescent="0.25">
      <c r="A70" s="167">
        <v>43046</v>
      </c>
      <c r="B70" s="412" t="s">
        <v>2678</v>
      </c>
      <c r="C70" s="246"/>
      <c r="D70" s="62">
        <v>21600</v>
      </c>
      <c r="E70" s="226">
        <f t="shared" si="20"/>
        <v>11</v>
      </c>
      <c r="F70" s="245" t="str">
        <f t="shared" ref="F70:F75" si="21">"Самокатная"</f>
        <v>Самокатная</v>
      </c>
      <c r="G70" s="84" t="s">
        <v>6040</v>
      </c>
      <c r="H70" s="450"/>
      <c r="I7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0" s="62"/>
    </row>
    <row r="71" spans="1:10" ht="14.25" customHeight="1" x14ac:dyDescent="0.25">
      <c r="A71" s="167">
        <v>43046</v>
      </c>
      <c r="B71" s="244" t="s">
        <v>6054</v>
      </c>
      <c r="C71" s="246"/>
      <c r="D71" s="62">
        <v>12900</v>
      </c>
      <c r="E71" s="226">
        <f t="shared" si="20"/>
        <v>11</v>
      </c>
      <c r="F71" s="245" t="str">
        <f t="shared" si="21"/>
        <v>Самокатная</v>
      </c>
      <c r="G71" s="244" t="s">
        <v>6025</v>
      </c>
      <c r="H71" s="450"/>
      <c r="I7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1" s="62"/>
    </row>
    <row r="72" spans="1:10" ht="14.25" customHeight="1" x14ac:dyDescent="0.25">
      <c r="A72" s="167">
        <v>43046</v>
      </c>
      <c r="B72" s="244" t="s">
        <v>5884</v>
      </c>
      <c r="C72" s="246"/>
      <c r="D72" s="62">
        <v>5900</v>
      </c>
      <c r="E72" s="226">
        <f t="shared" si="20"/>
        <v>11</v>
      </c>
      <c r="F72" s="245" t="str">
        <f t="shared" si="21"/>
        <v>Самокатная</v>
      </c>
      <c r="G72" s="244" t="s">
        <v>6025</v>
      </c>
      <c r="H72" s="450"/>
      <c r="I7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2" s="62"/>
    </row>
    <row r="73" spans="1:10" ht="14.25" customHeight="1" x14ac:dyDescent="0.25">
      <c r="A73" s="167">
        <v>43046</v>
      </c>
      <c r="B73" s="244" t="s">
        <v>5788</v>
      </c>
      <c r="C73" s="246"/>
      <c r="D73" s="62">
        <v>12100</v>
      </c>
      <c r="E73" s="226">
        <f t="shared" si="20"/>
        <v>11</v>
      </c>
      <c r="F73" s="245" t="str">
        <f t="shared" si="21"/>
        <v>Самокатная</v>
      </c>
      <c r="G73" s="244" t="s">
        <v>6025</v>
      </c>
      <c r="H73" s="450"/>
      <c r="I7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3" s="62"/>
    </row>
    <row r="74" spans="1:10" ht="14.25" customHeight="1" x14ac:dyDescent="0.25">
      <c r="A74" s="167">
        <v>43046</v>
      </c>
      <c r="B74" s="244" t="s">
        <v>6042</v>
      </c>
      <c r="C74" s="246"/>
      <c r="D74" s="62">
        <v>3400</v>
      </c>
      <c r="E74" s="226">
        <f t="shared" si="20"/>
        <v>11</v>
      </c>
      <c r="F74" s="245" t="str">
        <f t="shared" si="21"/>
        <v>Самокатная</v>
      </c>
      <c r="G74" s="84" t="s">
        <v>4858</v>
      </c>
      <c r="H74" s="450"/>
      <c r="I7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4" s="62"/>
    </row>
    <row r="75" spans="1:10" ht="14.25" customHeight="1" x14ac:dyDescent="0.25">
      <c r="A75" s="167">
        <v>43046</v>
      </c>
      <c r="B75" s="244" t="s">
        <v>6043</v>
      </c>
      <c r="C75" s="246"/>
      <c r="D75" s="62">
        <v>3400</v>
      </c>
      <c r="E75" s="226">
        <f t="shared" si="20"/>
        <v>11</v>
      </c>
      <c r="F75" s="245" t="str">
        <f t="shared" si="21"/>
        <v>Самокатная</v>
      </c>
      <c r="G75" s="84" t="s">
        <v>4858</v>
      </c>
      <c r="H75" s="450"/>
      <c r="I7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5" s="62"/>
    </row>
    <row r="76" spans="1:10" ht="14.25" customHeight="1" x14ac:dyDescent="0.25">
      <c r="A76" s="167">
        <v>43017</v>
      </c>
      <c r="B76" s="243" t="s">
        <v>5777</v>
      </c>
      <c r="C76" s="246">
        <v>3100</v>
      </c>
      <c r="D76" s="259">
        <f>Таблица1[[#This Row],[План]]*0.965</f>
        <v>2991.5</v>
      </c>
      <c r="E76" s="264">
        <f t="shared" si="20"/>
        <v>10</v>
      </c>
      <c r="F76" s="265" t="s">
        <v>2</v>
      </c>
      <c r="G76" s="363" t="s">
        <v>5778</v>
      </c>
      <c r="H76" s="450"/>
      <c r="I76" s="62" t="s">
        <v>1341</v>
      </c>
      <c r="J76" s="62"/>
    </row>
    <row r="77" spans="1:10" ht="14.25" customHeight="1" x14ac:dyDescent="0.25">
      <c r="A77" s="167">
        <v>43046</v>
      </c>
      <c r="B77" s="244" t="s">
        <v>6016</v>
      </c>
      <c r="C77" s="246"/>
      <c r="D77" s="62">
        <v>16900</v>
      </c>
      <c r="E77" s="226">
        <f t="shared" si="20"/>
        <v>11</v>
      </c>
      <c r="F77" s="245" t="s">
        <v>6</v>
      </c>
      <c r="G77" s="244" t="s">
        <v>6017</v>
      </c>
      <c r="H77" s="450"/>
      <c r="I7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7" s="62"/>
    </row>
    <row r="78" spans="1:10" ht="14.25" customHeight="1" x14ac:dyDescent="0.25">
      <c r="A78" s="167">
        <v>43046</v>
      </c>
      <c r="B78" s="242" t="s">
        <v>6055</v>
      </c>
      <c r="C78" s="246"/>
      <c r="D78" s="62">
        <v>15900</v>
      </c>
      <c r="E78" s="226">
        <f t="shared" si="20"/>
        <v>11</v>
      </c>
      <c r="F78" s="245" t="str">
        <f t="shared" ref="F78:F83" si="22">"Самокатная"</f>
        <v>Самокатная</v>
      </c>
      <c r="G78" s="244" t="s">
        <v>6017</v>
      </c>
      <c r="H78" s="450"/>
      <c r="I7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8" s="62"/>
    </row>
    <row r="79" spans="1:10" ht="14.25" customHeight="1" x14ac:dyDescent="0.25">
      <c r="A79" s="167">
        <v>43041</v>
      </c>
      <c r="B79" s="242" t="s">
        <v>277</v>
      </c>
      <c r="C79" s="246"/>
      <c r="D79" s="62">
        <v>9000</v>
      </c>
      <c r="E79" s="226">
        <f t="shared" si="20"/>
        <v>11</v>
      </c>
      <c r="F79" s="245" t="str">
        <f t="shared" si="22"/>
        <v>Самокатная</v>
      </c>
      <c r="G79" s="244" t="s">
        <v>5786</v>
      </c>
      <c r="H79" s="450"/>
      <c r="I7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9" s="62"/>
    </row>
    <row r="80" spans="1:10" ht="14.25" customHeight="1" x14ac:dyDescent="0.25">
      <c r="A80" s="167">
        <v>43041</v>
      </c>
      <c r="B80" s="242" t="s">
        <v>2136</v>
      </c>
      <c r="C80" s="246"/>
      <c r="D80" s="62">
        <v>9700</v>
      </c>
      <c r="E80" s="226">
        <f t="shared" si="20"/>
        <v>11</v>
      </c>
      <c r="F80" s="245" t="str">
        <f t="shared" si="22"/>
        <v>Самокатная</v>
      </c>
      <c r="G80" s="244" t="s">
        <v>5786</v>
      </c>
      <c r="H80" s="450"/>
      <c r="I8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0" s="62"/>
    </row>
    <row r="81" spans="1:10" ht="14.25" customHeight="1" x14ac:dyDescent="0.25">
      <c r="A81" s="167">
        <v>43039</v>
      </c>
      <c r="B81" s="242" t="s">
        <v>5753</v>
      </c>
      <c r="C81" s="246"/>
      <c r="D81" s="62">
        <v>19300</v>
      </c>
      <c r="E81" s="226">
        <f t="shared" si="20"/>
        <v>10</v>
      </c>
      <c r="F81" s="245" t="str">
        <f t="shared" si="22"/>
        <v>Самокатная</v>
      </c>
      <c r="G81" s="84" t="s">
        <v>6040</v>
      </c>
      <c r="H81" s="450"/>
      <c r="I8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1" s="62"/>
    </row>
    <row r="82" spans="1:10" ht="14.25" customHeight="1" x14ac:dyDescent="0.25">
      <c r="A82" s="167">
        <v>43038</v>
      </c>
      <c r="B82" s="244" t="s">
        <v>5073</v>
      </c>
      <c r="C82" s="246"/>
      <c r="D82" s="62">
        <v>500</v>
      </c>
      <c r="E82" s="226">
        <f t="shared" si="20"/>
        <v>10</v>
      </c>
      <c r="F82" s="245" t="str">
        <f t="shared" si="22"/>
        <v>Самокатная</v>
      </c>
      <c r="G82" s="62" t="s">
        <v>6044</v>
      </c>
      <c r="H82" s="450"/>
      <c r="I8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2" s="62"/>
    </row>
    <row r="83" spans="1:10" ht="14.25" customHeight="1" x14ac:dyDescent="0.25">
      <c r="A83" s="167">
        <v>43035</v>
      </c>
      <c r="B83" s="242" t="s">
        <v>4784</v>
      </c>
      <c r="C83" s="246"/>
      <c r="D83" s="62">
        <v>-6000</v>
      </c>
      <c r="E83" s="226">
        <f t="shared" si="20"/>
        <v>10</v>
      </c>
      <c r="F83" s="245" t="str">
        <f t="shared" si="22"/>
        <v>Самокатная</v>
      </c>
      <c r="G83" s="84" t="s">
        <v>2712</v>
      </c>
      <c r="H83" s="450"/>
      <c r="I8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3" s="62"/>
    </row>
    <row r="84" spans="1:10" ht="14.25" customHeight="1" x14ac:dyDescent="0.25">
      <c r="A84" s="167">
        <v>43040</v>
      </c>
      <c r="B84" s="244" t="s">
        <v>6141</v>
      </c>
      <c r="C84" s="246"/>
      <c r="D84" s="62">
        <v>19900</v>
      </c>
      <c r="E84" s="226">
        <f t="shared" si="20"/>
        <v>11</v>
      </c>
      <c r="F84" s="245" t="str">
        <f>"Прео"</f>
        <v>Прео</v>
      </c>
      <c r="G84" s="84" t="s">
        <v>1838</v>
      </c>
      <c r="H84" s="450"/>
      <c r="I8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4" s="62"/>
    </row>
    <row r="85" spans="1:10" ht="14.25" customHeight="1" x14ac:dyDescent="0.25">
      <c r="A85" s="167">
        <v>43040</v>
      </c>
      <c r="B85" s="244" t="s">
        <v>6140</v>
      </c>
      <c r="C85" s="246"/>
      <c r="D85" s="62">
        <v>14400</v>
      </c>
      <c r="E85" s="226">
        <f t="shared" si="20"/>
        <v>11</v>
      </c>
      <c r="F85" s="245" t="str">
        <f>"Прео"</f>
        <v>Прео</v>
      </c>
      <c r="G85" s="84" t="s">
        <v>1234</v>
      </c>
      <c r="H85" s="450"/>
      <c r="I8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5" s="62"/>
    </row>
    <row r="86" spans="1:10" ht="14.25" customHeight="1" x14ac:dyDescent="0.25">
      <c r="A86" s="167">
        <v>43029</v>
      </c>
      <c r="B86" s="242" t="s">
        <v>5757</v>
      </c>
      <c r="C86" s="246"/>
      <c r="D86" s="62">
        <v>13600</v>
      </c>
      <c r="E86" s="226">
        <f t="shared" si="20"/>
        <v>10</v>
      </c>
      <c r="F86" s="245" t="str">
        <f>"Прео"</f>
        <v>Прео</v>
      </c>
      <c r="G86" s="244" t="s">
        <v>5656</v>
      </c>
      <c r="H86" s="450" t="s">
        <v>4541</v>
      </c>
      <c r="I8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6" s="62"/>
    </row>
    <row r="87" spans="1:10" ht="14.25" customHeight="1" x14ac:dyDescent="0.25">
      <c r="A87" s="167">
        <v>43029</v>
      </c>
      <c r="B87" s="242" t="s">
        <v>5761</v>
      </c>
      <c r="C87" s="246"/>
      <c r="D87" s="62">
        <v>13900</v>
      </c>
      <c r="E87" s="226">
        <f t="shared" si="20"/>
        <v>10</v>
      </c>
      <c r="F87" s="245" t="str">
        <f>"Прео"</f>
        <v>Прео</v>
      </c>
      <c r="G87" s="244" t="s">
        <v>5656</v>
      </c>
      <c r="H87" s="450" t="s">
        <v>4541</v>
      </c>
      <c r="I8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7" s="62"/>
    </row>
    <row r="88" spans="1:10" ht="14.25" customHeight="1" x14ac:dyDescent="0.25">
      <c r="A88" s="167">
        <v>43029</v>
      </c>
      <c r="B88" s="242" t="s">
        <v>5754</v>
      </c>
      <c r="C88" s="246"/>
      <c r="D88" s="62">
        <v>13600</v>
      </c>
      <c r="E88" s="226">
        <f t="shared" si="20"/>
        <v>10</v>
      </c>
      <c r="F88" s="245" t="str">
        <f>"Прео"</f>
        <v>Прео</v>
      </c>
      <c r="G88" s="244" t="s">
        <v>5656</v>
      </c>
      <c r="H88" s="450" t="s">
        <v>4541</v>
      </c>
      <c r="I8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8" s="62"/>
    </row>
    <row r="89" spans="1:10" ht="14.25" customHeight="1" x14ac:dyDescent="0.25">
      <c r="A89" s="167">
        <v>43014</v>
      </c>
      <c r="B89" s="244" t="s">
        <v>5775</v>
      </c>
      <c r="C89" s="246">
        <v>9900</v>
      </c>
      <c r="D89" s="259">
        <f>Таблица1[[#This Row],[План]]*0.965</f>
        <v>9553.5</v>
      </c>
      <c r="E89" s="264">
        <f t="shared" si="20"/>
        <v>10</v>
      </c>
      <c r="F89" s="265" t="s">
        <v>2</v>
      </c>
      <c r="G89" s="244" t="s">
        <v>5776</v>
      </c>
      <c r="H89" s="450"/>
      <c r="I89" s="62" t="s">
        <v>6</v>
      </c>
      <c r="J89" s="62"/>
    </row>
    <row r="90" spans="1:10" ht="14.25" customHeight="1" x14ac:dyDescent="0.25">
      <c r="A90" s="167">
        <v>43014</v>
      </c>
      <c r="B90" s="242" t="s">
        <v>1269</v>
      </c>
      <c r="C90" s="246">
        <v>11350</v>
      </c>
      <c r="D90" s="259">
        <f>Таблица1[[#This Row],[План]]*0.965</f>
        <v>10952.75</v>
      </c>
      <c r="E90" s="264">
        <f t="shared" si="20"/>
        <v>10</v>
      </c>
      <c r="F90" s="265" t="s">
        <v>2</v>
      </c>
      <c r="G90" s="244" t="s">
        <v>5770</v>
      </c>
      <c r="H90" s="450"/>
      <c r="I9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0" s="62"/>
    </row>
    <row r="91" spans="1:10" ht="14.25" customHeight="1" x14ac:dyDescent="0.25">
      <c r="A91" s="167">
        <v>43014</v>
      </c>
      <c r="B91" s="244" t="s">
        <v>5773</v>
      </c>
      <c r="C91" s="391">
        <v>3000</v>
      </c>
      <c r="D91" s="259">
        <f>Таблица1[[#This Row],[План]]*0.965</f>
        <v>2895</v>
      </c>
      <c r="E91" s="264">
        <f t="shared" si="20"/>
        <v>10</v>
      </c>
      <c r="F91" s="265" t="s">
        <v>2</v>
      </c>
      <c r="G91" s="225" t="s">
        <v>5774</v>
      </c>
      <c r="H91" s="452"/>
      <c r="I91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1" s="392"/>
    </row>
    <row r="92" spans="1:10" ht="14.25" customHeight="1" x14ac:dyDescent="0.25">
      <c r="A92" s="167">
        <v>43033</v>
      </c>
      <c r="B92" s="244" t="s">
        <v>5805</v>
      </c>
      <c r="C92" s="246"/>
      <c r="D92" s="62">
        <v>4900</v>
      </c>
      <c r="E92" s="226">
        <f t="shared" si="20"/>
        <v>10</v>
      </c>
      <c r="F92" s="245" t="s">
        <v>1341</v>
      </c>
      <c r="G92" s="84"/>
      <c r="H92" s="450" t="s">
        <v>6163</v>
      </c>
      <c r="I9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2" s="62"/>
    </row>
    <row r="93" spans="1:10" ht="14.25" customHeight="1" x14ac:dyDescent="0.25">
      <c r="A93" s="167">
        <v>43029</v>
      </c>
      <c r="B93" s="242" t="s">
        <v>5654</v>
      </c>
      <c r="C93" s="246"/>
      <c r="D93" s="62">
        <v>13600</v>
      </c>
      <c r="E93" s="226">
        <f t="shared" si="20"/>
        <v>10</v>
      </c>
      <c r="F93" s="245" t="str">
        <f>"Прео"</f>
        <v>Прео</v>
      </c>
      <c r="G93" s="244" t="s">
        <v>5656</v>
      </c>
      <c r="H93" s="450" t="s">
        <v>4541</v>
      </c>
      <c r="I9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3" s="62"/>
    </row>
    <row r="94" spans="1:10" ht="14.25" customHeight="1" x14ac:dyDescent="0.25">
      <c r="A94" s="389">
        <v>43013</v>
      </c>
      <c r="B94" s="242" t="s">
        <v>5655</v>
      </c>
      <c r="C94" s="391">
        <v>3000</v>
      </c>
      <c r="D94" s="259">
        <f>Таблица1[[#This Row],[План]]*0.965</f>
        <v>2895</v>
      </c>
      <c r="E94" s="264">
        <f t="shared" si="20"/>
        <v>10</v>
      </c>
      <c r="F94" s="265" t="s">
        <v>2</v>
      </c>
      <c r="G94" s="244" t="s">
        <v>5770</v>
      </c>
      <c r="H94" s="452"/>
      <c r="I94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4" s="392"/>
    </row>
    <row r="95" spans="1:10" ht="14.25" customHeight="1" x14ac:dyDescent="0.25">
      <c r="A95" s="389">
        <v>43013</v>
      </c>
      <c r="B95" s="244" t="s">
        <v>5647</v>
      </c>
      <c r="C95" s="391">
        <v>4400</v>
      </c>
      <c r="D95" s="259">
        <f>Таблица1[[#This Row],[План]]*0.965</f>
        <v>4246</v>
      </c>
      <c r="E95" s="264">
        <f t="shared" si="20"/>
        <v>10</v>
      </c>
      <c r="F95" s="265" t="s">
        <v>2</v>
      </c>
      <c r="G95" s="244" t="s">
        <v>5648</v>
      </c>
      <c r="H95" s="452"/>
      <c r="I95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5" s="392"/>
    </row>
    <row r="96" spans="1:10" ht="14.25" customHeight="1" x14ac:dyDescent="0.25">
      <c r="A96" s="389">
        <v>43013</v>
      </c>
      <c r="B96" s="242" t="s">
        <v>5421</v>
      </c>
      <c r="C96" s="418">
        <v>3000</v>
      </c>
      <c r="D96" s="264">
        <f>Таблица1[[#This Row],[План]]*0.965</f>
        <v>2895</v>
      </c>
      <c r="E96" s="264">
        <f t="shared" si="20"/>
        <v>10</v>
      </c>
      <c r="F96" s="265" t="s">
        <v>2</v>
      </c>
      <c r="G96" s="244" t="s">
        <v>5769</v>
      </c>
      <c r="H96" s="452"/>
      <c r="I96" s="42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6" s="423"/>
    </row>
    <row r="97" spans="1:10" ht="14.25" customHeight="1" x14ac:dyDescent="0.25">
      <c r="A97" s="389">
        <v>43013</v>
      </c>
      <c r="B97" s="244" t="s">
        <v>5768</v>
      </c>
      <c r="C97" s="391">
        <v>3000</v>
      </c>
      <c r="D97" s="259">
        <f>Таблица1[[#This Row],[План]]*0.965</f>
        <v>2895</v>
      </c>
      <c r="E97" s="264">
        <f t="shared" si="20"/>
        <v>10</v>
      </c>
      <c r="F97" s="265" t="s">
        <v>2</v>
      </c>
      <c r="G97" s="225" t="s">
        <v>5658</v>
      </c>
      <c r="H97" s="452"/>
      <c r="I97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7" s="392"/>
    </row>
    <row r="98" spans="1:10" ht="14.25" customHeight="1" x14ac:dyDescent="0.25">
      <c r="A98" s="389">
        <v>43013</v>
      </c>
      <c r="B98" s="242" t="s">
        <v>5766</v>
      </c>
      <c r="C98" s="391"/>
      <c r="D98" s="392">
        <v>2900</v>
      </c>
      <c r="E98" s="264">
        <f t="shared" si="20"/>
        <v>10</v>
      </c>
      <c r="F98" s="346" t="s">
        <v>2</v>
      </c>
      <c r="G98" s="244" t="s">
        <v>2298</v>
      </c>
      <c r="H98" s="452"/>
      <c r="I98" s="392" t="s">
        <v>6</v>
      </c>
      <c r="J98" s="392"/>
    </row>
    <row r="99" spans="1:10" ht="14.25" customHeight="1" x14ac:dyDescent="0.25">
      <c r="A99" s="167">
        <v>43033</v>
      </c>
      <c r="B99" s="244" t="s">
        <v>5807</v>
      </c>
      <c r="C99" s="246"/>
      <c r="D99" s="62">
        <v>1500</v>
      </c>
      <c r="E99" s="226">
        <f t="shared" si="20"/>
        <v>10</v>
      </c>
      <c r="F99" s="61" t="s">
        <v>1341</v>
      </c>
      <c r="G99" s="84"/>
      <c r="H99" s="450" t="s">
        <v>5517</v>
      </c>
      <c r="I9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9" s="62"/>
    </row>
    <row r="100" spans="1:10" ht="14.25" customHeight="1" x14ac:dyDescent="0.25">
      <c r="A100" s="167">
        <v>43034</v>
      </c>
      <c r="B100" s="84" t="s">
        <v>6045</v>
      </c>
      <c r="C100" s="246"/>
      <c r="D100" s="62">
        <v>13000</v>
      </c>
      <c r="E100" s="226">
        <f t="shared" ref="E100:E163" si="23">MONTH(A100)</f>
        <v>10</v>
      </c>
      <c r="F100" s="61" t="str">
        <f>"Самокатная"</f>
        <v>Самокатная</v>
      </c>
      <c r="G100" s="84" t="s">
        <v>6046</v>
      </c>
      <c r="H100" s="450"/>
      <c r="I10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0" s="62"/>
    </row>
    <row r="101" spans="1:10" ht="14.25" customHeight="1" x14ac:dyDescent="0.25">
      <c r="A101" s="167">
        <v>43033</v>
      </c>
      <c r="B101" s="244" t="s">
        <v>6054</v>
      </c>
      <c r="C101" s="246"/>
      <c r="D101" s="62">
        <v>3000</v>
      </c>
      <c r="E101" s="226">
        <f t="shared" si="23"/>
        <v>10</v>
      </c>
      <c r="F101" s="61" t="str">
        <f>"Самокатная"</f>
        <v>Самокатная</v>
      </c>
      <c r="G101" s="84" t="s">
        <v>6047</v>
      </c>
      <c r="H101" s="454"/>
      <c r="I10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1" s="62"/>
    </row>
    <row r="102" spans="1:10" ht="14.25" customHeight="1" x14ac:dyDescent="0.25">
      <c r="A102" s="389">
        <v>43012</v>
      </c>
      <c r="B102" s="244" t="s">
        <v>5767</v>
      </c>
      <c r="C102" s="391"/>
      <c r="D102" s="392">
        <v>13400</v>
      </c>
      <c r="E102" s="264">
        <f t="shared" si="23"/>
        <v>10</v>
      </c>
      <c r="F102" s="346" t="s">
        <v>2</v>
      </c>
      <c r="G102" s="390" t="s">
        <v>1440</v>
      </c>
      <c r="H102" s="452"/>
      <c r="I102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2" s="392"/>
    </row>
    <row r="103" spans="1:10" ht="14.25" customHeight="1" x14ac:dyDescent="0.25">
      <c r="A103" s="167">
        <v>43029</v>
      </c>
      <c r="B103" s="242" t="s">
        <v>5654</v>
      </c>
      <c r="C103" s="246"/>
      <c r="D103" s="62">
        <v>13600</v>
      </c>
      <c r="E103" s="226">
        <f t="shared" si="23"/>
        <v>10</v>
      </c>
      <c r="F103" s="61" t="str">
        <f>"Прео"</f>
        <v>Прео</v>
      </c>
      <c r="G103" s="244" t="s">
        <v>5656</v>
      </c>
      <c r="H103" s="450" t="s">
        <v>4541</v>
      </c>
      <c r="I10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3" s="62"/>
    </row>
    <row r="104" spans="1:10" ht="14.25" customHeight="1" thickBot="1" x14ac:dyDescent="0.3">
      <c r="A104" s="167">
        <v>43032</v>
      </c>
      <c r="B104" s="242" t="s">
        <v>5655</v>
      </c>
      <c r="C104" s="246"/>
      <c r="D104" s="62">
        <v>9000</v>
      </c>
      <c r="E104" s="226">
        <f t="shared" si="23"/>
        <v>10</v>
      </c>
      <c r="F104" s="61" t="str">
        <f>"Самокатная"</f>
        <v>Самокатная</v>
      </c>
      <c r="G104" s="84" t="s">
        <v>6040</v>
      </c>
      <c r="H104" s="450"/>
      <c r="I10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4" s="62"/>
    </row>
    <row r="105" spans="1:10" ht="14.25" customHeight="1" x14ac:dyDescent="0.25">
      <c r="A105" s="167">
        <v>43032</v>
      </c>
      <c r="B105" s="433" t="s">
        <v>5762</v>
      </c>
      <c r="C105" s="246"/>
      <c r="D105" s="62">
        <v>15500</v>
      </c>
      <c r="E105" s="226">
        <f t="shared" si="23"/>
        <v>10</v>
      </c>
      <c r="F105" s="61" t="str">
        <f>"Самокатная"</f>
        <v>Самокатная</v>
      </c>
      <c r="G105" s="62" t="s">
        <v>1295</v>
      </c>
      <c r="H105" s="450"/>
      <c r="I10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5" s="62"/>
    </row>
    <row r="106" spans="1:10" ht="14.25" customHeight="1" x14ac:dyDescent="0.25">
      <c r="A106" s="389">
        <v>43011</v>
      </c>
      <c r="B106" s="244" t="s">
        <v>5765</v>
      </c>
      <c r="C106" s="391">
        <v>3000</v>
      </c>
      <c r="D106" s="259">
        <f>Таблица1[[#This Row],[План]]*0.965</f>
        <v>2895</v>
      </c>
      <c r="E106" s="264">
        <f t="shared" si="23"/>
        <v>10</v>
      </c>
      <c r="F106" s="346" t="s">
        <v>2</v>
      </c>
      <c r="G106" s="244" t="s">
        <v>5658</v>
      </c>
      <c r="H106" s="452"/>
      <c r="I106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6" s="392"/>
    </row>
    <row r="107" spans="1:10" ht="14.25" customHeight="1" x14ac:dyDescent="0.25">
      <c r="A107" s="389">
        <v>43011</v>
      </c>
      <c r="B107" s="253" t="s">
        <v>5764</v>
      </c>
      <c r="C107" s="391">
        <v>3000</v>
      </c>
      <c r="D107" s="259">
        <f>Таблица1[[#This Row],[План]]*0.965</f>
        <v>2895</v>
      </c>
      <c r="E107" s="264">
        <f t="shared" si="23"/>
        <v>10</v>
      </c>
      <c r="F107" s="346" t="s">
        <v>2</v>
      </c>
      <c r="G107" s="243" t="s">
        <v>5663</v>
      </c>
      <c r="H107" s="452"/>
      <c r="I107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7" s="392"/>
    </row>
    <row r="108" spans="1:10" ht="14.25" customHeight="1" x14ac:dyDescent="0.25">
      <c r="A108" s="389">
        <v>43011</v>
      </c>
      <c r="B108" s="242" t="s">
        <v>5763</v>
      </c>
      <c r="C108" s="391">
        <v>3000</v>
      </c>
      <c r="D108" s="259">
        <f>Таблица1[[#This Row],[План]]*0.965</f>
        <v>2895</v>
      </c>
      <c r="E108" s="264">
        <f t="shared" si="23"/>
        <v>10</v>
      </c>
      <c r="F108" s="346" t="s">
        <v>2</v>
      </c>
      <c r="G108" s="244" t="s">
        <v>5072</v>
      </c>
      <c r="H108" s="452"/>
      <c r="I108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8" s="392"/>
    </row>
    <row r="109" spans="1:10" ht="14.25" customHeight="1" x14ac:dyDescent="0.25">
      <c r="A109" s="389">
        <v>43011</v>
      </c>
      <c r="B109" s="349" t="s">
        <v>5762</v>
      </c>
      <c r="C109" s="391">
        <v>3000</v>
      </c>
      <c r="D109" s="259">
        <f>Таблица1[[#This Row],[План]]*0.965</f>
        <v>2895</v>
      </c>
      <c r="E109" s="264">
        <f t="shared" si="23"/>
        <v>10</v>
      </c>
      <c r="F109" s="346" t="s">
        <v>2</v>
      </c>
      <c r="G109" s="357" t="s">
        <v>1990</v>
      </c>
      <c r="H109" s="452"/>
      <c r="I109" s="392" t="s">
        <v>6</v>
      </c>
      <c r="J109" s="392"/>
    </row>
    <row r="110" spans="1:10" ht="14.25" customHeight="1" x14ac:dyDescent="0.25">
      <c r="A110" s="167">
        <v>43031</v>
      </c>
      <c r="B110" s="84" t="s">
        <v>6045</v>
      </c>
      <c r="C110" s="246"/>
      <c r="D110" s="62">
        <v>5000</v>
      </c>
      <c r="E110" s="226">
        <f t="shared" si="23"/>
        <v>10</v>
      </c>
      <c r="F110" s="61" t="str">
        <f>"Самокатная"</f>
        <v>Самокатная</v>
      </c>
      <c r="G110" s="84" t="s">
        <v>6048</v>
      </c>
      <c r="H110" s="450"/>
      <c r="I11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0" s="62"/>
    </row>
    <row r="111" spans="1:10" ht="14.25" customHeight="1" x14ac:dyDescent="0.25">
      <c r="A111" s="389">
        <v>43010</v>
      </c>
      <c r="B111" s="252" t="s">
        <v>5761</v>
      </c>
      <c r="C111" s="391">
        <v>3000</v>
      </c>
      <c r="D111" s="259">
        <f>Таблица1[[#This Row],[План]]*0.965</f>
        <v>2895</v>
      </c>
      <c r="E111" s="264">
        <f t="shared" si="23"/>
        <v>10</v>
      </c>
      <c r="F111" s="346" t="s">
        <v>2</v>
      </c>
      <c r="G111" s="244" t="s">
        <v>5656</v>
      </c>
      <c r="H111" s="452"/>
      <c r="I111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11" s="392"/>
    </row>
    <row r="112" spans="1:10" ht="14.25" customHeight="1" x14ac:dyDescent="0.25">
      <c r="A112" s="389">
        <v>43010</v>
      </c>
      <c r="B112" s="244" t="s">
        <v>5647</v>
      </c>
      <c r="C112" s="391">
        <v>3000</v>
      </c>
      <c r="D112" s="259">
        <f>Таблица1[[#This Row],[План]]*0.965</f>
        <v>2895</v>
      </c>
      <c r="E112" s="264">
        <f t="shared" si="23"/>
        <v>10</v>
      </c>
      <c r="F112" s="346" t="s">
        <v>2</v>
      </c>
      <c r="G112" s="244" t="s">
        <v>5648</v>
      </c>
      <c r="H112" s="455"/>
      <c r="I112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2" s="392"/>
    </row>
    <row r="113" spans="1:10" ht="14.25" customHeight="1" x14ac:dyDescent="0.25">
      <c r="A113" s="167">
        <v>43031</v>
      </c>
      <c r="B113" s="244" t="s">
        <v>5565</v>
      </c>
      <c r="C113" s="246"/>
      <c r="D113" s="62">
        <v>18000</v>
      </c>
      <c r="E113" s="226">
        <f t="shared" si="23"/>
        <v>10</v>
      </c>
      <c r="F113" s="61" t="s">
        <v>6</v>
      </c>
      <c r="G113" s="84" t="s">
        <v>6040</v>
      </c>
      <c r="H113" s="454"/>
      <c r="I11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3" s="62"/>
    </row>
    <row r="114" spans="1:10" ht="14.25" customHeight="1" x14ac:dyDescent="0.25">
      <c r="A114" s="167">
        <v>43031</v>
      </c>
      <c r="B114" s="244" t="s">
        <v>5792</v>
      </c>
      <c r="C114" s="246"/>
      <c r="D114" s="62">
        <v>10400</v>
      </c>
      <c r="E114" s="226">
        <f t="shared" si="23"/>
        <v>10</v>
      </c>
      <c r="F114" s="61" t="str">
        <f>"Самокатная"</f>
        <v>Самокатная</v>
      </c>
      <c r="G114" s="244" t="s">
        <v>5786</v>
      </c>
      <c r="H114" s="454"/>
      <c r="I11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4" s="62"/>
    </row>
    <row r="115" spans="1:10" ht="14.25" customHeight="1" x14ac:dyDescent="0.25">
      <c r="A115" s="389">
        <v>43008</v>
      </c>
      <c r="B115" s="244" t="s">
        <v>5760</v>
      </c>
      <c r="C115" s="391">
        <v>5000</v>
      </c>
      <c r="D115" s="259">
        <f>Таблица1[[#This Row],[План]]*0.965</f>
        <v>4825</v>
      </c>
      <c r="E115" s="264">
        <f t="shared" si="23"/>
        <v>9</v>
      </c>
      <c r="F115" s="346" t="s">
        <v>2</v>
      </c>
      <c r="G115" s="357" t="s">
        <v>4861</v>
      </c>
      <c r="H115" s="452"/>
      <c r="I115" s="392" t="s">
        <v>6</v>
      </c>
      <c r="J115" s="392"/>
    </row>
    <row r="116" spans="1:10" ht="14.25" customHeight="1" x14ac:dyDescent="0.25">
      <c r="A116" s="389">
        <v>43008</v>
      </c>
      <c r="B116" s="244" t="s">
        <v>5759</v>
      </c>
      <c r="C116" s="391">
        <v>3000</v>
      </c>
      <c r="D116" s="259">
        <f>Таблица1[[#This Row],[План]]*0.965</f>
        <v>2895</v>
      </c>
      <c r="E116" s="264">
        <f t="shared" si="23"/>
        <v>9</v>
      </c>
      <c r="F116" s="346" t="s">
        <v>2</v>
      </c>
      <c r="G116" s="244" t="s">
        <v>5748</v>
      </c>
      <c r="H116" s="452"/>
      <c r="I116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6" s="392"/>
    </row>
    <row r="117" spans="1:10" ht="14.25" customHeight="1" x14ac:dyDescent="0.25">
      <c r="A117" s="389">
        <v>43008</v>
      </c>
      <c r="B117" s="244" t="s">
        <v>5758</v>
      </c>
      <c r="C117" s="391"/>
      <c r="D117" s="259">
        <v>3000</v>
      </c>
      <c r="E117" s="264">
        <f t="shared" si="23"/>
        <v>9</v>
      </c>
      <c r="F117" s="346" t="s">
        <v>2</v>
      </c>
      <c r="G117" s="244" t="s">
        <v>5748</v>
      </c>
      <c r="H117" s="452"/>
      <c r="I117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7" s="392"/>
    </row>
    <row r="118" spans="1:10" ht="14.25" customHeight="1" x14ac:dyDescent="0.25">
      <c r="A118" s="167">
        <v>43033</v>
      </c>
      <c r="B118" s="244" t="s">
        <v>6164</v>
      </c>
      <c r="C118" s="246"/>
      <c r="D118" s="62">
        <v>9000</v>
      </c>
      <c r="E118" s="226">
        <f t="shared" si="23"/>
        <v>10</v>
      </c>
      <c r="F118" s="61" t="s">
        <v>1341</v>
      </c>
      <c r="G118" s="84"/>
      <c r="H118" s="450" t="s">
        <v>6165</v>
      </c>
      <c r="I11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8" s="62"/>
    </row>
    <row r="119" spans="1:10" ht="14.25" customHeight="1" x14ac:dyDescent="0.25">
      <c r="A119" s="167">
        <v>43033</v>
      </c>
      <c r="B119" s="242" t="s">
        <v>5809</v>
      </c>
      <c r="C119" s="246"/>
      <c r="D119" s="62">
        <v>3000</v>
      </c>
      <c r="E119" s="226">
        <f t="shared" si="23"/>
        <v>10</v>
      </c>
      <c r="F119" s="61" t="s">
        <v>1341</v>
      </c>
      <c r="G119" s="84"/>
      <c r="H119" s="450" t="s">
        <v>4950</v>
      </c>
      <c r="I119" s="62" t="s">
        <v>1341</v>
      </c>
      <c r="J119" s="62"/>
    </row>
    <row r="120" spans="1:10" ht="14.25" customHeight="1" x14ac:dyDescent="0.25">
      <c r="A120" s="167">
        <v>43031</v>
      </c>
      <c r="B120" s="84" t="s">
        <v>6049</v>
      </c>
      <c r="C120" s="246"/>
      <c r="D120" s="62">
        <v>10400</v>
      </c>
      <c r="E120" s="226">
        <f t="shared" si="23"/>
        <v>10</v>
      </c>
      <c r="F120" s="61" t="str">
        <f>"Самокатная"</f>
        <v>Самокатная</v>
      </c>
      <c r="G120" s="244" t="s">
        <v>5786</v>
      </c>
      <c r="H120" s="450"/>
      <c r="I12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20" s="62"/>
    </row>
    <row r="121" spans="1:10" ht="14.25" customHeight="1" x14ac:dyDescent="0.25">
      <c r="A121" s="389">
        <v>43007</v>
      </c>
      <c r="B121" s="365" t="s">
        <v>2136</v>
      </c>
      <c r="C121" s="391">
        <v>3000</v>
      </c>
      <c r="D121" s="259">
        <f>Таблица1[[#This Row],[План]]*0.965</f>
        <v>2895</v>
      </c>
      <c r="E121" s="264">
        <f t="shared" si="23"/>
        <v>9</v>
      </c>
      <c r="F121" s="346" t="s">
        <v>2</v>
      </c>
      <c r="G121" s="252" t="s">
        <v>2548</v>
      </c>
      <c r="H121" s="455"/>
      <c r="I121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21" s="392"/>
    </row>
    <row r="122" spans="1:10" ht="14.25" customHeight="1" x14ac:dyDescent="0.25">
      <c r="A122" s="389">
        <v>43007</v>
      </c>
      <c r="B122" s="244" t="s">
        <v>5757</v>
      </c>
      <c r="C122" s="391">
        <v>3000</v>
      </c>
      <c r="D122" s="259">
        <f>Таблица1[[#This Row],[План]]*0.965</f>
        <v>2895</v>
      </c>
      <c r="E122" s="264">
        <f t="shared" si="23"/>
        <v>9</v>
      </c>
      <c r="F122" s="346" t="s">
        <v>2</v>
      </c>
      <c r="G122" s="244" t="s">
        <v>5656</v>
      </c>
      <c r="H122" s="452"/>
      <c r="I122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2" s="392"/>
    </row>
    <row r="123" spans="1:10" ht="14.25" customHeight="1" x14ac:dyDescent="0.25">
      <c r="A123" s="389">
        <v>43007</v>
      </c>
      <c r="B123" s="243" t="s">
        <v>5755</v>
      </c>
      <c r="C123" s="391">
        <v>3000</v>
      </c>
      <c r="D123" s="259">
        <f>Таблица1[[#This Row],[План]]*0.965</f>
        <v>2895</v>
      </c>
      <c r="E123" s="264">
        <f t="shared" si="23"/>
        <v>9</v>
      </c>
      <c r="F123" s="346" t="s">
        <v>2</v>
      </c>
      <c r="G123" s="252" t="s">
        <v>5756</v>
      </c>
      <c r="H123" s="452"/>
      <c r="I123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3" s="392"/>
    </row>
    <row r="124" spans="1:10" ht="14.25" customHeight="1" x14ac:dyDescent="0.25">
      <c r="A124" s="389">
        <v>43007</v>
      </c>
      <c r="B124" s="242" t="s">
        <v>5754</v>
      </c>
      <c r="C124" s="391">
        <v>3000</v>
      </c>
      <c r="D124" s="259">
        <f>Таблица1[[#This Row],[План]]*0.965</f>
        <v>2895</v>
      </c>
      <c r="E124" s="264">
        <f t="shared" si="23"/>
        <v>9</v>
      </c>
      <c r="F124" s="346" t="s">
        <v>2</v>
      </c>
      <c r="G124" s="244" t="s">
        <v>5656</v>
      </c>
      <c r="H124" s="452"/>
      <c r="I124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4" s="392"/>
    </row>
    <row r="125" spans="1:10" ht="14.25" customHeight="1" x14ac:dyDescent="0.25">
      <c r="A125" s="389">
        <v>43007</v>
      </c>
      <c r="B125" s="242" t="s">
        <v>5753</v>
      </c>
      <c r="C125" s="391"/>
      <c r="D125" s="392">
        <v>5000</v>
      </c>
      <c r="E125" s="264">
        <f t="shared" si="23"/>
        <v>9</v>
      </c>
      <c r="F125" s="346" t="s">
        <v>2</v>
      </c>
      <c r="G125" s="357" t="s">
        <v>4861</v>
      </c>
      <c r="H125" s="452"/>
      <c r="I125" s="392" t="s">
        <v>6</v>
      </c>
      <c r="J125" s="392"/>
    </row>
    <row r="126" spans="1:10" ht="14.25" customHeight="1" x14ac:dyDescent="0.25">
      <c r="A126" s="389">
        <v>43007</v>
      </c>
      <c r="B126" s="243" t="s">
        <v>4764</v>
      </c>
      <c r="C126" s="391">
        <v>7600</v>
      </c>
      <c r="D126" s="259">
        <f>Таблица1[[#This Row],[План]]*0.965</f>
        <v>7334</v>
      </c>
      <c r="E126" s="264">
        <f t="shared" si="23"/>
        <v>9</v>
      </c>
      <c r="F126" s="346" t="s">
        <v>2</v>
      </c>
      <c r="G126" s="244" t="s">
        <v>4765</v>
      </c>
      <c r="H126" s="452"/>
      <c r="I126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126" s="392"/>
    </row>
    <row r="127" spans="1:10" ht="14.25" customHeight="1" x14ac:dyDescent="0.25">
      <c r="A127" s="389">
        <v>43007</v>
      </c>
      <c r="B127" s="244" t="s">
        <v>5752</v>
      </c>
      <c r="C127" s="391">
        <v>18500</v>
      </c>
      <c r="D127" s="259">
        <f>Таблица1[[#This Row],[План]]*0.965</f>
        <v>17852.5</v>
      </c>
      <c r="E127" s="264">
        <f t="shared" si="23"/>
        <v>9</v>
      </c>
      <c r="F127" s="346" t="s">
        <v>2</v>
      </c>
      <c r="G127" s="244" t="s">
        <v>227</v>
      </c>
      <c r="H127" s="452"/>
      <c r="I127" s="392" t="s">
        <v>6</v>
      </c>
      <c r="J127" s="392"/>
    </row>
    <row r="128" spans="1:10" ht="14.25" customHeight="1" x14ac:dyDescent="0.25">
      <c r="A128" s="389">
        <v>43007</v>
      </c>
      <c r="B128" s="244" t="s">
        <v>5751</v>
      </c>
      <c r="C128" s="391">
        <v>3000</v>
      </c>
      <c r="D128" s="259">
        <f>Таблица1[[#This Row],[План]]*0.965</f>
        <v>2895</v>
      </c>
      <c r="E128" s="264">
        <f t="shared" si="23"/>
        <v>9</v>
      </c>
      <c r="F128" s="346" t="s">
        <v>2</v>
      </c>
      <c r="G128" s="357" t="s">
        <v>3998</v>
      </c>
      <c r="H128" s="455"/>
      <c r="I128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28" s="392"/>
    </row>
    <row r="129" spans="1:10" ht="14.25" customHeight="1" x14ac:dyDescent="0.25">
      <c r="A129" s="389">
        <v>43007</v>
      </c>
      <c r="B129" s="244" t="s">
        <v>5750</v>
      </c>
      <c r="C129" s="391">
        <v>5000</v>
      </c>
      <c r="D129" s="259">
        <f>Таблица1[[#This Row],[План]]*0.965</f>
        <v>4825</v>
      </c>
      <c r="E129" s="264">
        <f t="shared" si="23"/>
        <v>9</v>
      </c>
      <c r="F129" s="346" t="s">
        <v>2</v>
      </c>
      <c r="G129" s="357" t="s">
        <v>4861</v>
      </c>
      <c r="H129" s="452"/>
      <c r="I129" s="392" t="s">
        <v>6</v>
      </c>
      <c r="J129" s="392"/>
    </row>
    <row r="130" spans="1:10" ht="14.25" customHeight="1" x14ac:dyDescent="0.25">
      <c r="A130" s="167">
        <v>43028</v>
      </c>
      <c r="B130" s="242" t="s">
        <v>6138</v>
      </c>
      <c r="C130" s="246"/>
      <c r="D130" s="62">
        <v>3000</v>
      </c>
      <c r="E130" s="226">
        <f t="shared" si="23"/>
        <v>10</v>
      </c>
      <c r="F130" s="61" t="str">
        <f>"Прео"</f>
        <v>Прео</v>
      </c>
      <c r="G130" s="84" t="s">
        <v>1838</v>
      </c>
      <c r="H130" s="450" t="s">
        <v>611</v>
      </c>
      <c r="I13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0" s="62"/>
    </row>
    <row r="131" spans="1:10" ht="14.25" customHeight="1" x14ac:dyDescent="0.25">
      <c r="A131" s="389">
        <v>43006</v>
      </c>
      <c r="B131" s="244" t="s">
        <v>5749</v>
      </c>
      <c r="C131" s="391">
        <v>3000</v>
      </c>
      <c r="D131" s="259">
        <f>Таблица1[[#This Row],[План]]*0.965</f>
        <v>2895</v>
      </c>
      <c r="E131" s="264">
        <f t="shared" si="23"/>
        <v>9</v>
      </c>
      <c r="F131" s="346" t="s">
        <v>2</v>
      </c>
      <c r="G131" s="244" t="s">
        <v>5733</v>
      </c>
      <c r="H131" s="452"/>
      <c r="I131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1" s="392"/>
    </row>
    <row r="132" spans="1:10" ht="14.25" customHeight="1" x14ac:dyDescent="0.25">
      <c r="A132" s="389">
        <v>43006</v>
      </c>
      <c r="B132" s="244" t="s">
        <v>5747</v>
      </c>
      <c r="C132" s="391">
        <v>3000</v>
      </c>
      <c r="D132" s="259">
        <f>Таблица1[[#This Row],[План]]*0.965</f>
        <v>2895</v>
      </c>
      <c r="E132" s="264">
        <f t="shared" si="23"/>
        <v>9</v>
      </c>
      <c r="F132" s="346" t="s">
        <v>2</v>
      </c>
      <c r="G132" s="244" t="s">
        <v>5748</v>
      </c>
      <c r="H132" s="452"/>
      <c r="I132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2" s="392"/>
    </row>
    <row r="133" spans="1:10" ht="14.25" customHeight="1" x14ac:dyDescent="0.25">
      <c r="A133" s="167">
        <v>43028</v>
      </c>
      <c r="B133" s="244" t="s">
        <v>6170</v>
      </c>
      <c r="C133" s="246"/>
      <c r="D133" s="62">
        <v>10900</v>
      </c>
      <c r="E133" s="226">
        <f t="shared" si="23"/>
        <v>10</v>
      </c>
      <c r="F133" s="61" t="s">
        <v>1341</v>
      </c>
      <c r="G133" s="62"/>
      <c r="H133" s="454" t="s">
        <v>6166</v>
      </c>
      <c r="I13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3" s="62"/>
    </row>
    <row r="134" spans="1:10" ht="14.25" customHeight="1" x14ac:dyDescent="0.25">
      <c r="A134" s="167">
        <v>43031</v>
      </c>
      <c r="B134" s="243" t="s">
        <v>5881</v>
      </c>
      <c r="C134" s="246"/>
      <c r="D134" s="62">
        <v>11500</v>
      </c>
      <c r="E134" s="226">
        <f t="shared" si="23"/>
        <v>10</v>
      </c>
      <c r="F134" s="61" t="str">
        <f>"Самокатная"</f>
        <v>Самокатная</v>
      </c>
      <c r="G134" s="243" t="s">
        <v>5783</v>
      </c>
      <c r="H134" s="450"/>
      <c r="I13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4" s="62"/>
    </row>
    <row r="135" spans="1:10" ht="14.25" customHeight="1" x14ac:dyDescent="0.25">
      <c r="A135" s="167">
        <v>43027</v>
      </c>
      <c r="B135" s="408" t="s">
        <v>5443</v>
      </c>
      <c r="C135" s="246"/>
      <c r="D135" s="62">
        <v>4200</v>
      </c>
      <c r="E135" s="226">
        <f t="shared" si="23"/>
        <v>10</v>
      </c>
      <c r="F135" s="61" t="str">
        <f>"Прео"</f>
        <v>Прео</v>
      </c>
      <c r="G135" s="422" t="s">
        <v>4576</v>
      </c>
      <c r="H135" s="450" t="s">
        <v>4541</v>
      </c>
      <c r="I13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5" s="62"/>
    </row>
    <row r="136" spans="1:10" ht="14.25" customHeight="1" x14ac:dyDescent="0.25">
      <c r="A136" s="389">
        <v>43005</v>
      </c>
      <c r="B136" s="244" t="s">
        <v>5746</v>
      </c>
      <c r="C136" s="391">
        <v>3400</v>
      </c>
      <c r="D136" s="259">
        <f>Таблица1[[#This Row],[План]]*0.965</f>
        <v>3281</v>
      </c>
      <c r="E136" s="264">
        <f t="shared" si="23"/>
        <v>9</v>
      </c>
      <c r="F136" s="346" t="s">
        <v>2</v>
      </c>
      <c r="G136" s="390" t="s">
        <v>2087</v>
      </c>
      <c r="H136" s="452"/>
      <c r="I136" s="392" t="s">
        <v>6</v>
      </c>
      <c r="J136" s="392"/>
    </row>
    <row r="137" spans="1:10" ht="14.25" customHeight="1" x14ac:dyDescent="0.25">
      <c r="A137" s="389">
        <v>43005</v>
      </c>
      <c r="B137" s="393" t="s">
        <v>5745</v>
      </c>
      <c r="C137" s="391"/>
      <c r="D137" s="392">
        <v>60000</v>
      </c>
      <c r="E137" s="259">
        <f t="shared" si="23"/>
        <v>9</v>
      </c>
      <c r="F137" s="346" t="s">
        <v>2</v>
      </c>
      <c r="G137" s="393" t="s">
        <v>204</v>
      </c>
      <c r="H137" s="452"/>
      <c r="I137" s="392" t="s">
        <v>6</v>
      </c>
      <c r="J137" s="392"/>
    </row>
    <row r="138" spans="1:10" ht="14.25" customHeight="1" x14ac:dyDescent="0.25">
      <c r="A138" s="389">
        <v>43005</v>
      </c>
      <c r="B138" s="252" t="s">
        <v>5744</v>
      </c>
      <c r="C138" s="391"/>
      <c r="D138" s="392">
        <v>3000</v>
      </c>
      <c r="E138" s="264">
        <f t="shared" si="23"/>
        <v>9</v>
      </c>
      <c r="F138" s="346" t="s">
        <v>2</v>
      </c>
      <c r="G138" s="252" t="s">
        <v>5656</v>
      </c>
      <c r="H138" s="452"/>
      <c r="I138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8" s="392"/>
    </row>
    <row r="139" spans="1:10" ht="14.25" customHeight="1" x14ac:dyDescent="0.25">
      <c r="A139" s="389">
        <v>43005</v>
      </c>
      <c r="B139" s="244" t="s">
        <v>5743</v>
      </c>
      <c r="C139" s="391"/>
      <c r="D139" s="392">
        <v>13400</v>
      </c>
      <c r="E139" s="264">
        <f t="shared" si="23"/>
        <v>9</v>
      </c>
      <c r="F139" s="346" t="s">
        <v>2</v>
      </c>
      <c r="G139" s="393" t="s">
        <v>1440</v>
      </c>
      <c r="H139" s="452"/>
      <c r="I139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9" s="392"/>
    </row>
    <row r="140" spans="1:10" s="222" customFormat="1" ht="14.25" customHeight="1" x14ac:dyDescent="0.25">
      <c r="A140" s="167">
        <v>43028</v>
      </c>
      <c r="B140" s="244" t="s">
        <v>5671</v>
      </c>
      <c r="C140" s="246"/>
      <c r="D140" s="62">
        <v>6550</v>
      </c>
      <c r="E140" s="226">
        <f t="shared" si="23"/>
        <v>10</v>
      </c>
      <c r="F140" s="61" t="s">
        <v>1341</v>
      </c>
      <c r="G140" s="84"/>
      <c r="H140" s="450" t="s">
        <v>6167</v>
      </c>
      <c r="I14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0" s="62"/>
    </row>
    <row r="141" spans="1:10" ht="14.25" customHeight="1" x14ac:dyDescent="0.25">
      <c r="A141" s="167">
        <v>43031</v>
      </c>
      <c r="B141" s="244" t="s">
        <v>5782</v>
      </c>
      <c r="C141" s="246"/>
      <c r="D141" s="62">
        <v>11500</v>
      </c>
      <c r="E141" s="226">
        <f t="shared" si="23"/>
        <v>10</v>
      </c>
      <c r="F141" s="61" t="str">
        <f>"Самокатная"</f>
        <v>Самокатная</v>
      </c>
      <c r="G141" s="243" t="s">
        <v>5783</v>
      </c>
      <c r="H141" s="450"/>
      <c r="I14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1" s="62"/>
    </row>
    <row r="142" spans="1:10" ht="14.25" customHeight="1" x14ac:dyDescent="0.25">
      <c r="A142" s="167">
        <v>43031</v>
      </c>
      <c r="B142" s="242" t="s">
        <v>5421</v>
      </c>
      <c r="C142" s="246"/>
      <c r="D142" s="62">
        <v>10800</v>
      </c>
      <c r="E142" s="226">
        <f t="shared" si="23"/>
        <v>10</v>
      </c>
      <c r="F142" s="61" t="str">
        <f>"Самокатная"</f>
        <v>Самокатная</v>
      </c>
      <c r="G142" s="243" t="s">
        <v>5783</v>
      </c>
      <c r="H142" s="450"/>
      <c r="I14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2" s="62"/>
    </row>
    <row r="143" spans="1:10" ht="14.25" customHeight="1" x14ac:dyDescent="0.25">
      <c r="A143" s="167">
        <v>43027</v>
      </c>
      <c r="B143" s="407" t="s">
        <v>5849</v>
      </c>
      <c r="C143" s="246"/>
      <c r="D143" s="62">
        <v>10000</v>
      </c>
      <c r="E143" s="226">
        <f t="shared" si="23"/>
        <v>10</v>
      </c>
      <c r="F143" s="61" t="str">
        <f>"Прео"</f>
        <v>Прео</v>
      </c>
      <c r="G143" s="84" t="s">
        <v>1234</v>
      </c>
      <c r="H143" s="450" t="s">
        <v>4541</v>
      </c>
      <c r="I14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3" s="62"/>
    </row>
    <row r="144" spans="1:10" ht="14.25" customHeight="1" x14ac:dyDescent="0.25">
      <c r="A144" s="389">
        <v>43004</v>
      </c>
      <c r="B144" s="244" t="s">
        <v>5100</v>
      </c>
      <c r="C144" s="391">
        <v>7600</v>
      </c>
      <c r="D144" s="259">
        <f>Таблица1[[#This Row],[План]]*0.965</f>
        <v>7334</v>
      </c>
      <c r="E144" s="264">
        <f t="shared" si="23"/>
        <v>9</v>
      </c>
      <c r="F144" s="346" t="s">
        <v>2</v>
      </c>
      <c r="G144" s="380" t="s">
        <v>5742</v>
      </c>
      <c r="H144" s="452"/>
      <c r="I144" s="392" t="s">
        <v>3593</v>
      </c>
      <c r="J144" s="392"/>
    </row>
    <row r="145" spans="1:10" ht="14.25" customHeight="1" x14ac:dyDescent="0.25">
      <c r="A145" s="389">
        <v>43004</v>
      </c>
      <c r="B145" s="244" t="s">
        <v>5741</v>
      </c>
      <c r="C145" s="391">
        <v>3000</v>
      </c>
      <c r="D145" s="259">
        <f>Таблица1[[#This Row],[План]]*0.965</f>
        <v>2895</v>
      </c>
      <c r="E145" s="264">
        <f t="shared" si="23"/>
        <v>9</v>
      </c>
      <c r="F145" s="346" t="s">
        <v>2</v>
      </c>
      <c r="G145" s="357" t="s">
        <v>2541</v>
      </c>
      <c r="H145" s="452"/>
      <c r="I145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5" s="392"/>
    </row>
    <row r="146" spans="1:10" ht="14.25" customHeight="1" x14ac:dyDescent="0.25">
      <c r="A146" s="389">
        <v>43004</v>
      </c>
      <c r="B146" s="365" t="s">
        <v>2450</v>
      </c>
      <c r="C146" s="391">
        <v>3400</v>
      </c>
      <c r="D146" s="259">
        <f>Таблица1[[#This Row],[План]]*0.965</f>
        <v>3281</v>
      </c>
      <c r="E146" s="264">
        <f t="shared" si="23"/>
        <v>9</v>
      </c>
      <c r="F146" s="346" t="s">
        <v>2</v>
      </c>
      <c r="G146" s="244" t="s">
        <v>2087</v>
      </c>
      <c r="H146" s="452"/>
      <c r="I146" s="392" t="s">
        <v>6</v>
      </c>
      <c r="J146" s="392"/>
    </row>
    <row r="147" spans="1:10" ht="14.25" customHeight="1" x14ac:dyDescent="0.25">
      <c r="A147" s="389">
        <v>43004</v>
      </c>
      <c r="B147" s="242" t="s">
        <v>5740</v>
      </c>
      <c r="C147" s="391">
        <v>3000</v>
      </c>
      <c r="D147" s="259">
        <f>Таблица1[[#This Row],[План]]*0.965</f>
        <v>2895</v>
      </c>
      <c r="E147" s="264">
        <f t="shared" si="23"/>
        <v>9</v>
      </c>
      <c r="F147" s="346" t="s">
        <v>2</v>
      </c>
      <c r="G147" s="244" t="s">
        <v>5663</v>
      </c>
      <c r="H147" s="455"/>
      <c r="I147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7" s="392"/>
    </row>
    <row r="148" spans="1:10" ht="14.25" customHeight="1" thickBot="1" x14ac:dyDescent="0.3">
      <c r="A148" s="167">
        <v>43031</v>
      </c>
      <c r="B148" s="243" t="s">
        <v>5112</v>
      </c>
      <c r="C148" s="246"/>
      <c r="D148" s="62">
        <v>10800</v>
      </c>
      <c r="E148" s="226">
        <f t="shared" si="23"/>
        <v>10</v>
      </c>
      <c r="F148" s="61" t="str">
        <f>"Самокатная"</f>
        <v>Самокатная</v>
      </c>
      <c r="G148" s="243" t="s">
        <v>5783</v>
      </c>
      <c r="H148" s="450"/>
      <c r="I14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8" s="62"/>
    </row>
    <row r="149" spans="1:10" ht="14.25" customHeight="1" x14ac:dyDescent="0.25">
      <c r="A149" s="389">
        <v>43003</v>
      </c>
      <c r="B149" s="414" t="s">
        <v>1269</v>
      </c>
      <c r="C149" s="391">
        <v>25000</v>
      </c>
      <c r="D149" s="259">
        <f>Таблица1[[#This Row],[План]]*0.965</f>
        <v>24125</v>
      </c>
      <c r="E149" s="264">
        <f t="shared" si="23"/>
        <v>9</v>
      </c>
      <c r="F149" s="346" t="s">
        <v>2</v>
      </c>
      <c r="G149" s="244" t="s">
        <v>4073</v>
      </c>
      <c r="H149" s="452"/>
      <c r="I149" s="392" t="s">
        <v>6</v>
      </c>
      <c r="J149" s="392"/>
    </row>
    <row r="150" spans="1:10" ht="14.25" customHeight="1" x14ac:dyDescent="0.25">
      <c r="A150" s="389">
        <v>43003</v>
      </c>
      <c r="B150" s="242" t="s">
        <v>3282</v>
      </c>
      <c r="C150" s="391">
        <v>5600</v>
      </c>
      <c r="D150" s="259">
        <f>Таблица1[[#This Row],[План]]*0.965</f>
        <v>5404</v>
      </c>
      <c r="E150" s="264">
        <f t="shared" si="23"/>
        <v>9</v>
      </c>
      <c r="F150" s="346" t="s">
        <v>2</v>
      </c>
      <c r="G150" s="252" t="s">
        <v>5739</v>
      </c>
      <c r="H150" s="455"/>
      <c r="I150" s="392" t="s">
        <v>6</v>
      </c>
      <c r="J150" s="392"/>
    </row>
    <row r="151" spans="1:10" ht="14.25" customHeight="1" x14ac:dyDescent="0.25">
      <c r="A151" s="389">
        <v>43003</v>
      </c>
      <c r="B151" s="243" t="s">
        <v>5738</v>
      </c>
      <c r="C151" s="391">
        <v>27000</v>
      </c>
      <c r="D151" s="259">
        <f>Таблица1[[#This Row],[План]]*0.965</f>
        <v>26055</v>
      </c>
      <c r="E151" s="264">
        <f t="shared" si="23"/>
        <v>9</v>
      </c>
      <c r="F151" s="346" t="s">
        <v>2</v>
      </c>
      <c r="G151" s="244" t="s">
        <v>4861</v>
      </c>
      <c r="H151" s="455"/>
      <c r="I151" s="392" t="s">
        <v>6</v>
      </c>
      <c r="J151" s="392"/>
    </row>
    <row r="152" spans="1:10" ht="14.25" customHeight="1" x14ac:dyDescent="0.25">
      <c r="A152" s="389">
        <v>43003</v>
      </c>
      <c r="B152" s="243" t="s">
        <v>5737</v>
      </c>
      <c r="C152" s="391">
        <v>3000</v>
      </c>
      <c r="D152" s="259">
        <f>Таблица1[[#This Row],[План]]*0.965</f>
        <v>2895</v>
      </c>
      <c r="E152" s="264">
        <f t="shared" si="23"/>
        <v>9</v>
      </c>
      <c r="F152" s="346" t="s">
        <v>2</v>
      </c>
      <c r="G152" s="244" t="s">
        <v>5658</v>
      </c>
      <c r="H152" s="455"/>
      <c r="I152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2" s="392"/>
    </row>
    <row r="153" spans="1:10" ht="14.25" customHeight="1" x14ac:dyDescent="0.25">
      <c r="A153" s="389">
        <v>43003</v>
      </c>
      <c r="B153" s="243" t="s">
        <v>5736</v>
      </c>
      <c r="C153" s="391">
        <v>9900</v>
      </c>
      <c r="D153" s="259">
        <f>Таблица1[[#This Row],[План]]*0.965</f>
        <v>9553.5</v>
      </c>
      <c r="E153" s="264">
        <f t="shared" si="23"/>
        <v>9</v>
      </c>
      <c r="F153" s="346" t="s">
        <v>2</v>
      </c>
      <c r="G153" s="393" t="s">
        <v>2201</v>
      </c>
      <c r="H153" s="455"/>
      <c r="I153" s="392" t="s">
        <v>6</v>
      </c>
      <c r="J153" s="392"/>
    </row>
    <row r="154" spans="1:10" ht="14.25" customHeight="1" x14ac:dyDescent="0.25">
      <c r="A154" s="389">
        <v>43003</v>
      </c>
      <c r="B154" s="244" t="s">
        <v>5735</v>
      </c>
      <c r="C154" s="391"/>
      <c r="D154" s="392">
        <v>3000</v>
      </c>
      <c r="E154" s="264">
        <f t="shared" si="23"/>
        <v>9</v>
      </c>
      <c r="F154" s="346" t="s">
        <v>2</v>
      </c>
      <c r="G154" s="380" t="s">
        <v>4576</v>
      </c>
      <c r="H154" s="452"/>
      <c r="I154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4" s="392"/>
    </row>
    <row r="155" spans="1:10" ht="14.25" customHeight="1" x14ac:dyDescent="0.25">
      <c r="A155" s="167">
        <v>43028</v>
      </c>
      <c r="B155" s="244" t="s">
        <v>5898</v>
      </c>
      <c r="C155" s="246"/>
      <c r="D155" s="62">
        <v>19300</v>
      </c>
      <c r="E155" s="226">
        <f t="shared" si="23"/>
        <v>10</v>
      </c>
      <c r="F155" s="61" t="str">
        <f>"Самокатная"</f>
        <v>Самокатная</v>
      </c>
      <c r="G155" s="84" t="s">
        <v>6040</v>
      </c>
      <c r="H155" s="454"/>
      <c r="I15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5" s="62"/>
    </row>
    <row r="156" spans="1:10" ht="14.25" customHeight="1" x14ac:dyDescent="0.25">
      <c r="A156" s="167">
        <v>43028</v>
      </c>
      <c r="B156" s="242" t="s">
        <v>1269</v>
      </c>
      <c r="C156" s="246"/>
      <c r="D156" s="62">
        <v>-24300</v>
      </c>
      <c r="E156" s="226">
        <f t="shared" si="23"/>
        <v>10</v>
      </c>
      <c r="F156" s="61" t="str">
        <f>"Самокатная"</f>
        <v>Самокатная</v>
      </c>
      <c r="G156" s="84" t="s">
        <v>6050</v>
      </c>
      <c r="H156" s="450"/>
      <c r="I15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6" s="62"/>
    </row>
    <row r="157" spans="1:10" ht="14.25" customHeight="1" x14ac:dyDescent="0.25">
      <c r="A157" s="167">
        <v>43026</v>
      </c>
      <c r="B157" s="244" t="s">
        <v>6056</v>
      </c>
      <c r="C157" s="246"/>
      <c r="D157" s="62">
        <v>27000</v>
      </c>
      <c r="E157" s="226">
        <f t="shared" si="23"/>
        <v>10</v>
      </c>
      <c r="F157" s="61" t="str">
        <f>"Самокатная"</f>
        <v>Самокатная</v>
      </c>
      <c r="G157" s="84" t="s">
        <v>6040</v>
      </c>
      <c r="H157" s="450"/>
      <c r="I15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7" s="62"/>
    </row>
    <row r="158" spans="1:10" ht="14.25" customHeight="1" x14ac:dyDescent="0.25">
      <c r="A158" s="167">
        <v>43025</v>
      </c>
      <c r="B158" s="244" t="s">
        <v>6057</v>
      </c>
      <c r="C158" s="246"/>
      <c r="D158" s="62">
        <v>27000</v>
      </c>
      <c r="E158" s="226">
        <f t="shared" si="23"/>
        <v>10</v>
      </c>
      <c r="F158" s="61" t="s">
        <v>6</v>
      </c>
      <c r="G158" s="84" t="s">
        <v>6040</v>
      </c>
      <c r="H158" s="450"/>
      <c r="I15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8" s="62"/>
    </row>
    <row r="159" spans="1:10" ht="14.25" customHeight="1" x14ac:dyDescent="0.25">
      <c r="A159" s="167">
        <v>43024</v>
      </c>
      <c r="B159" s="243" t="s">
        <v>6051</v>
      </c>
      <c r="C159" s="246"/>
      <c r="D159" s="62">
        <v>27000</v>
      </c>
      <c r="E159" s="226">
        <f t="shared" si="23"/>
        <v>10</v>
      </c>
      <c r="F159" s="61" t="str">
        <f t="shared" ref="F159:F164" si="24">"Самокатная"</f>
        <v>Самокатная</v>
      </c>
      <c r="G159" s="84" t="s">
        <v>6040</v>
      </c>
      <c r="H159" s="450"/>
      <c r="I15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9" s="62"/>
    </row>
    <row r="160" spans="1:10" ht="14.25" customHeight="1" x14ac:dyDescent="0.25">
      <c r="A160" s="167">
        <v>43020</v>
      </c>
      <c r="B160" s="244" t="s">
        <v>6058</v>
      </c>
      <c r="C160" s="246"/>
      <c r="D160" s="62">
        <v>19900</v>
      </c>
      <c r="E160" s="226">
        <f t="shared" si="23"/>
        <v>10</v>
      </c>
      <c r="F160" s="61" t="str">
        <f t="shared" si="24"/>
        <v>Самокатная</v>
      </c>
      <c r="G160" s="84" t="s">
        <v>204</v>
      </c>
      <c r="H160" s="454"/>
      <c r="I16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0" s="62"/>
    </row>
    <row r="161" spans="1:10" ht="14.25" customHeight="1" x14ac:dyDescent="0.25">
      <c r="A161" s="167">
        <v>43019</v>
      </c>
      <c r="B161" s="252" t="s">
        <v>5760</v>
      </c>
      <c r="C161" s="246"/>
      <c r="D161" s="62">
        <v>19300</v>
      </c>
      <c r="E161" s="226">
        <f t="shared" si="23"/>
        <v>10</v>
      </c>
      <c r="F161" s="61" t="str">
        <f t="shared" si="24"/>
        <v>Самокатная</v>
      </c>
      <c r="G161" s="421" t="s">
        <v>4073</v>
      </c>
      <c r="H161" s="456" t="s">
        <v>4073</v>
      </c>
      <c r="I161" s="62" t="s">
        <v>6</v>
      </c>
      <c r="J161" s="62"/>
    </row>
    <row r="162" spans="1:10" ht="14.25" customHeight="1" x14ac:dyDescent="0.25">
      <c r="A162" s="167">
        <v>43019</v>
      </c>
      <c r="B162" s="243" t="s">
        <v>5881</v>
      </c>
      <c r="C162" s="246"/>
      <c r="D162" s="62">
        <v>3000</v>
      </c>
      <c r="E162" s="226">
        <f t="shared" si="23"/>
        <v>10</v>
      </c>
      <c r="F162" s="61" t="str">
        <f t="shared" si="24"/>
        <v>Самокатная</v>
      </c>
      <c r="G162" s="243" t="s">
        <v>5783</v>
      </c>
      <c r="H162" s="450"/>
      <c r="I16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2" s="62"/>
    </row>
    <row r="163" spans="1:10" ht="14.25" customHeight="1" x14ac:dyDescent="0.25">
      <c r="A163" s="167">
        <v>43019</v>
      </c>
      <c r="B163" s="350" t="s">
        <v>5054</v>
      </c>
      <c r="C163" s="246"/>
      <c r="D163" s="62">
        <v>5000</v>
      </c>
      <c r="E163" s="226">
        <f t="shared" si="23"/>
        <v>10</v>
      </c>
      <c r="F163" s="61" t="str">
        <f t="shared" si="24"/>
        <v>Самокатная</v>
      </c>
      <c r="G163" s="84" t="s">
        <v>5882</v>
      </c>
      <c r="H163" s="450"/>
      <c r="I16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3" s="62"/>
    </row>
    <row r="164" spans="1:10" ht="14.25" customHeight="1" x14ac:dyDescent="0.25">
      <c r="A164" s="167">
        <v>43019</v>
      </c>
      <c r="B164" s="244" t="s">
        <v>5435</v>
      </c>
      <c r="C164" s="246"/>
      <c r="D164" s="62">
        <v>9700</v>
      </c>
      <c r="E164" s="226">
        <f t="shared" ref="E164:E227" si="25">MONTH(A164)</f>
        <v>10</v>
      </c>
      <c r="F164" s="61" t="str">
        <f t="shared" si="24"/>
        <v>Самокатная</v>
      </c>
      <c r="G164" s="244" t="s">
        <v>5770</v>
      </c>
      <c r="H164" s="450"/>
      <c r="I16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4" s="62"/>
    </row>
    <row r="165" spans="1:10" ht="14.25" customHeight="1" x14ac:dyDescent="0.25">
      <c r="A165" s="389">
        <v>43002</v>
      </c>
      <c r="B165" s="242" t="s">
        <v>4933</v>
      </c>
      <c r="C165" s="391">
        <v>3000</v>
      </c>
      <c r="D165" s="259">
        <f>Таблица1[[#This Row],[План]]*0.965</f>
        <v>2895</v>
      </c>
      <c r="E165" s="264">
        <f t="shared" si="25"/>
        <v>9</v>
      </c>
      <c r="F165" s="346" t="s">
        <v>2</v>
      </c>
      <c r="G165" s="244" t="s">
        <v>5733</v>
      </c>
      <c r="H165" s="452"/>
      <c r="I165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5" s="392"/>
    </row>
    <row r="166" spans="1:10" ht="14.25" customHeight="1" x14ac:dyDescent="0.25">
      <c r="A166" s="389">
        <v>43002</v>
      </c>
      <c r="B166" s="242" t="s">
        <v>5734</v>
      </c>
      <c r="C166" s="391">
        <v>15000</v>
      </c>
      <c r="D166" s="259">
        <f>Таблица1[[#This Row],[План]]*0.965</f>
        <v>14475</v>
      </c>
      <c r="E166" s="264">
        <f t="shared" si="25"/>
        <v>9</v>
      </c>
      <c r="F166" s="346" t="s">
        <v>2</v>
      </c>
      <c r="G166" s="244" t="s">
        <v>1331</v>
      </c>
      <c r="H166" s="452"/>
      <c r="I166" s="392" t="s">
        <v>6</v>
      </c>
      <c r="J166" s="392"/>
    </row>
    <row r="167" spans="1:10" ht="14.25" customHeight="1" x14ac:dyDescent="0.25">
      <c r="A167" s="167">
        <v>43027</v>
      </c>
      <c r="B167" s="407" t="s">
        <v>5850</v>
      </c>
      <c r="C167" s="246"/>
      <c r="D167" s="62">
        <v>19900</v>
      </c>
      <c r="E167" s="226">
        <f t="shared" si="25"/>
        <v>10</v>
      </c>
      <c r="F167" s="61" t="str">
        <f>"Прео"</f>
        <v>Прео</v>
      </c>
      <c r="G167" s="406" t="s">
        <v>4576</v>
      </c>
      <c r="H167" s="450"/>
      <c r="I16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7" s="62"/>
    </row>
    <row r="168" spans="1:10" ht="14.25" customHeight="1" x14ac:dyDescent="0.25">
      <c r="A168" s="167">
        <v>43026</v>
      </c>
      <c r="B168" s="407" t="s">
        <v>5851</v>
      </c>
      <c r="C168" s="246"/>
      <c r="D168" s="62">
        <v>19900</v>
      </c>
      <c r="E168" s="226">
        <f t="shared" si="25"/>
        <v>10</v>
      </c>
      <c r="F168" s="61" t="str">
        <f>"Прео"</f>
        <v>Прео</v>
      </c>
      <c r="G168" s="406" t="s">
        <v>4576</v>
      </c>
      <c r="H168" s="454"/>
      <c r="I16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8" s="62"/>
    </row>
    <row r="169" spans="1:10" ht="14.25" customHeight="1" x14ac:dyDescent="0.25">
      <c r="A169" s="167">
        <v>43026</v>
      </c>
      <c r="B169" s="84" t="s">
        <v>5847</v>
      </c>
      <c r="C169" s="246"/>
      <c r="D169" s="62">
        <v>19900</v>
      </c>
      <c r="E169" s="226">
        <f t="shared" si="25"/>
        <v>10</v>
      </c>
      <c r="F169" s="61" t="str">
        <f>"Прео"</f>
        <v>Прео</v>
      </c>
      <c r="G169" s="406" t="s">
        <v>4576</v>
      </c>
      <c r="H169" s="450"/>
      <c r="I16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9" s="62"/>
    </row>
    <row r="170" spans="1:10" ht="14.25" customHeight="1" x14ac:dyDescent="0.25">
      <c r="A170" s="167">
        <v>43021</v>
      </c>
      <c r="B170" s="243" t="s">
        <v>5852</v>
      </c>
      <c r="C170" s="246"/>
      <c r="D170" s="62">
        <v>19900</v>
      </c>
      <c r="E170" s="226">
        <f t="shared" si="25"/>
        <v>10</v>
      </c>
      <c r="F170" s="61" t="str">
        <f>"Прео"</f>
        <v>Прео</v>
      </c>
      <c r="G170" s="406" t="s">
        <v>4576</v>
      </c>
      <c r="H170" s="450"/>
      <c r="I17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0" s="62"/>
    </row>
    <row r="171" spans="1:10" ht="14.25" customHeight="1" x14ac:dyDescent="0.25">
      <c r="A171" s="389">
        <v>43000</v>
      </c>
      <c r="B171" s="242" t="s">
        <v>4817</v>
      </c>
      <c r="C171" s="391">
        <v>3000</v>
      </c>
      <c r="D171" s="259">
        <f>Таблица1[[#This Row],[План]]*0.965</f>
        <v>2895</v>
      </c>
      <c r="E171" s="264">
        <f t="shared" si="25"/>
        <v>9</v>
      </c>
      <c r="F171" s="346" t="s">
        <v>2</v>
      </c>
      <c r="G171" s="244" t="s">
        <v>5733</v>
      </c>
      <c r="H171" s="452"/>
      <c r="I171" s="39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1" s="392"/>
    </row>
    <row r="172" spans="1:10" ht="14.25" customHeight="1" x14ac:dyDescent="0.25">
      <c r="A172" s="389">
        <v>43000</v>
      </c>
      <c r="B172" s="365" t="s">
        <v>1445</v>
      </c>
      <c r="C172" s="260"/>
      <c r="D172" s="259">
        <v>5600</v>
      </c>
      <c r="E172" s="264">
        <f t="shared" si="25"/>
        <v>9</v>
      </c>
      <c r="F172" s="346" t="s">
        <v>2</v>
      </c>
      <c r="G172" s="244" t="s">
        <v>1158</v>
      </c>
      <c r="H172" s="457"/>
      <c r="I172" s="62" t="s">
        <v>6</v>
      </c>
      <c r="J172" s="259"/>
    </row>
    <row r="173" spans="1:10" ht="14.25" customHeight="1" x14ac:dyDescent="0.25">
      <c r="A173" s="167">
        <v>43021</v>
      </c>
      <c r="B173" s="244" t="s">
        <v>5853</v>
      </c>
      <c r="C173" s="246"/>
      <c r="D173" s="62">
        <v>19900</v>
      </c>
      <c r="E173" s="226">
        <f t="shared" si="25"/>
        <v>10</v>
      </c>
      <c r="F173" s="61" t="str">
        <f>"Прео"</f>
        <v>Прео</v>
      </c>
      <c r="G173" s="404" t="s">
        <v>4576</v>
      </c>
      <c r="H173" s="450"/>
      <c r="I17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3" s="62"/>
    </row>
    <row r="174" spans="1:10" ht="14.25" customHeight="1" x14ac:dyDescent="0.25">
      <c r="A174" s="167">
        <v>43018</v>
      </c>
      <c r="B174" s="244" t="s">
        <v>5883</v>
      </c>
      <c r="C174" s="246"/>
      <c r="D174" s="62">
        <v>13500</v>
      </c>
      <c r="E174" s="226">
        <f t="shared" si="25"/>
        <v>10</v>
      </c>
      <c r="F174" s="61" t="str">
        <f>"Самокатная"</f>
        <v>Самокатная</v>
      </c>
      <c r="G174" s="84" t="s">
        <v>204</v>
      </c>
      <c r="H174" s="450"/>
      <c r="I17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4" s="62"/>
    </row>
    <row r="175" spans="1:10" ht="14.25" customHeight="1" x14ac:dyDescent="0.25">
      <c r="A175" s="258">
        <v>42999</v>
      </c>
      <c r="B175" s="244" t="s">
        <v>5666</v>
      </c>
      <c r="C175" s="260">
        <v>3100</v>
      </c>
      <c r="D175" s="259">
        <f>Таблица1[[#This Row],[План]]*0.965</f>
        <v>2991.5</v>
      </c>
      <c r="E175" s="264">
        <f t="shared" si="25"/>
        <v>9</v>
      </c>
      <c r="F175" s="346" t="s">
        <v>2</v>
      </c>
      <c r="G175" s="252" t="s">
        <v>3472</v>
      </c>
      <c r="H175" s="457"/>
      <c r="I175" s="62" t="s">
        <v>6</v>
      </c>
      <c r="J175" s="259"/>
    </row>
    <row r="176" spans="1:10" ht="14.25" customHeight="1" x14ac:dyDescent="0.25">
      <c r="A176" s="258">
        <v>42999</v>
      </c>
      <c r="B176" s="244" t="s">
        <v>5665</v>
      </c>
      <c r="C176" s="260">
        <v>3000</v>
      </c>
      <c r="D176" s="259">
        <f>Таблица1[[#This Row],[План]]*0.965</f>
        <v>2895</v>
      </c>
      <c r="E176" s="264">
        <f t="shared" si="25"/>
        <v>9</v>
      </c>
      <c r="F176" s="346" t="s">
        <v>2</v>
      </c>
      <c r="G176" s="252" t="s">
        <v>5663</v>
      </c>
      <c r="H176" s="457"/>
      <c r="I176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76" s="259"/>
    </row>
    <row r="177" spans="1:10" ht="14.25" customHeight="1" x14ac:dyDescent="0.25">
      <c r="A177" s="258">
        <v>42999</v>
      </c>
      <c r="B177" s="244" t="s">
        <v>5458</v>
      </c>
      <c r="C177" s="260">
        <v>13900</v>
      </c>
      <c r="D177" s="259">
        <f>Таблица1[[#This Row],[План]]*0.965</f>
        <v>13413.5</v>
      </c>
      <c r="E177" s="264">
        <f t="shared" si="25"/>
        <v>9</v>
      </c>
      <c r="F177" s="346" t="s">
        <v>2</v>
      </c>
      <c r="G177" s="253" t="s">
        <v>3998</v>
      </c>
      <c r="H177" s="457"/>
      <c r="I177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7" s="259"/>
    </row>
    <row r="178" spans="1:10" ht="14.25" customHeight="1" x14ac:dyDescent="0.25">
      <c r="A178" s="258">
        <v>42999</v>
      </c>
      <c r="B178" s="242" t="s">
        <v>5664</v>
      </c>
      <c r="C178" s="260"/>
      <c r="D178" s="259">
        <v>3000</v>
      </c>
      <c r="E178" s="264">
        <f t="shared" si="25"/>
        <v>9</v>
      </c>
      <c r="F178" s="346" t="s">
        <v>2</v>
      </c>
      <c r="G178" s="225" t="s">
        <v>5660</v>
      </c>
      <c r="H178" s="457"/>
      <c r="I178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8" s="259"/>
    </row>
    <row r="179" spans="1:10" ht="14.25" customHeight="1" x14ac:dyDescent="0.25">
      <c r="A179" s="167">
        <v>43020</v>
      </c>
      <c r="B179" s="244" t="s">
        <v>5849</v>
      </c>
      <c r="C179" s="246"/>
      <c r="D179" s="62">
        <v>5000</v>
      </c>
      <c r="E179" s="226">
        <f t="shared" si="25"/>
        <v>10</v>
      </c>
      <c r="F179" s="61" t="str">
        <f>"Прео"</f>
        <v>Прео</v>
      </c>
      <c r="G179" s="84" t="s">
        <v>1234</v>
      </c>
      <c r="H179" s="450" t="s">
        <v>611</v>
      </c>
      <c r="I17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9" s="62"/>
    </row>
    <row r="180" spans="1:10" ht="14.25" customHeight="1" x14ac:dyDescent="0.25">
      <c r="A180" s="167">
        <v>43018</v>
      </c>
      <c r="B180" s="242" t="s">
        <v>5894</v>
      </c>
      <c r="C180" s="246"/>
      <c r="D180" s="62">
        <v>15900</v>
      </c>
      <c r="E180" s="226">
        <f t="shared" si="25"/>
        <v>10</v>
      </c>
      <c r="F180" s="61" t="str">
        <f>"Самокатная"</f>
        <v>Самокатная</v>
      </c>
      <c r="G180" s="244" t="s">
        <v>5434</v>
      </c>
      <c r="H180" s="450"/>
      <c r="I18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0" s="62"/>
    </row>
    <row r="181" spans="1:10" ht="14.25" customHeight="1" x14ac:dyDescent="0.25">
      <c r="A181" s="258">
        <v>42998</v>
      </c>
      <c r="B181" s="244" t="s">
        <v>5662</v>
      </c>
      <c r="C181" s="260">
        <v>3000</v>
      </c>
      <c r="D181" s="259">
        <f>Таблица1[[#This Row],[План]]*0.965</f>
        <v>2895</v>
      </c>
      <c r="E181" s="264">
        <f t="shared" si="25"/>
        <v>9</v>
      </c>
      <c r="F181" s="346" t="s">
        <v>2</v>
      </c>
      <c r="G181" s="225" t="s">
        <v>5663</v>
      </c>
      <c r="H181" s="457"/>
      <c r="I181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1" s="259"/>
    </row>
    <row r="182" spans="1:10" ht="14.25" customHeight="1" x14ac:dyDescent="0.25">
      <c r="A182" s="167">
        <v>43022</v>
      </c>
      <c r="B182" s="401" t="s">
        <v>5764</v>
      </c>
      <c r="C182" s="246"/>
      <c r="D182" s="62">
        <v>9900</v>
      </c>
      <c r="E182" s="226">
        <f t="shared" si="25"/>
        <v>10</v>
      </c>
      <c r="F182" s="61" t="s">
        <v>1341</v>
      </c>
      <c r="G182" s="402" t="s">
        <v>5663</v>
      </c>
      <c r="H182" s="458" t="s">
        <v>5663</v>
      </c>
      <c r="I18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2" s="62"/>
    </row>
    <row r="183" spans="1:10" ht="14.25" customHeight="1" x14ac:dyDescent="0.25">
      <c r="A183" s="167">
        <v>43019</v>
      </c>
      <c r="B183" s="244" t="s">
        <v>5735</v>
      </c>
      <c r="C183" s="246"/>
      <c r="D183" s="62">
        <v>15500</v>
      </c>
      <c r="E183" s="226">
        <f t="shared" si="25"/>
        <v>10</v>
      </c>
      <c r="F183" s="61" t="str">
        <f>"Прео"</f>
        <v>Прео</v>
      </c>
      <c r="G183" s="84" t="s">
        <v>1838</v>
      </c>
      <c r="H183" s="450" t="s">
        <v>4541</v>
      </c>
      <c r="I18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83" s="62"/>
    </row>
    <row r="184" spans="1:10" ht="14.25" customHeight="1" x14ac:dyDescent="0.25">
      <c r="A184" s="167">
        <v>43018</v>
      </c>
      <c r="B184" s="243" t="s">
        <v>5433</v>
      </c>
      <c r="C184" s="246"/>
      <c r="D184" s="62">
        <v>15500</v>
      </c>
      <c r="E184" s="226">
        <f t="shared" si="25"/>
        <v>10</v>
      </c>
      <c r="F184" s="61" t="str">
        <f>"Самокатная"</f>
        <v>Самокатная</v>
      </c>
      <c r="G184" s="244" t="s">
        <v>5434</v>
      </c>
      <c r="H184" s="450"/>
      <c r="I18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4" s="62"/>
    </row>
    <row r="185" spans="1:10" ht="14.25" customHeight="1" x14ac:dyDescent="0.25">
      <c r="A185" s="167">
        <v>43018</v>
      </c>
      <c r="B185" s="242" t="s">
        <v>5093</v>
      </c>
      <c r="C185" s="246"/>
      <c r="D185" s="62">
        <v>13900</v>
      </c>
      <c r="E185" s="226">
        <f t="shared" si="25"/>
        <v>10</v>
      </c>
      <c r="F185" s="61" t="str">
        <f>"Самокатная"</f>
        <v>Самокатная</v>
      </c>
      <c r="G185" s="244" t="s">
        <v>5434</v>
      </c>
      <c r="H185" s="450"/>
      <c r="I18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5" s="62"/>
    </row>
    <row r="186" spans="1:10" ht="14.25" customHeight="1" x14ac:dyDescent="0.25">
      <c r="A186" s="167">
        <v>43015</v>
      </c>
      <c r="B186" s="242" t="s">
        <v>5763</v>
      </c>
      <c r="C186" s="246"/>
      <c r="D186" s="62">
        <v>14900</v>
      </c>
      <c r="E186" s="226">
        <f t="shared" si="25"/>
        <v>10</v>
      </c>
      <c r="F186" s="245" t="str">
        <f>"Прео"</f>
        <v>Прео</v>
      </c>
      <c r="G186" s="244" t="s">
        <v>5072</v>
      </c>
      <c r="H186" s="454" t="s">
        <v>4541</v>
      </c>
      <c r="I18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86" s="62"/>
    </row>
    <row r="187" spans="1:10" ht="14.25" customHeight="1" x14ac:dyDescent="0.25">
      <c r="A187" s="167">
        <v>43015</v>
      </c>
      <c r="B187" s="242" t="s">
        <v>5642</v>
      </c>
      <c r="C187" s="246"/>
      <c r="D187" s="62">
        <v>13600</v>
      </c>
      <c r="E187" s="226">
        <f t="shared" si="25"/>
        <v>10</v>
      </c>
      <c r="F187" s="245" t="str">
        <f>"Прео"</f>
        <v>Прео</v>
      </c>
      <c r="G187" s="244" t="s">
        <v>5072</v>
      </c>
      <c r="H187" s="454" t="s">
        <v>4541</v>
      </c>
      <c r="I18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87" s="62"/>
    </row>
    <row r="188" spans="1:10" ht="14.25" customHeight="1" x14ac:dyDescent="0.25">
      <c r="A188" s="258">
        <v>42997</v>
      </c>
      <c r="B188" s="243" t="s">
        <v>5661</v>
      </c>
      <c r="C188" s="260">
        <v>8400</v>
      </c>
      <c r="D188" s="259">
        <f>Таблица1[[#This Row],[План]]*0.965</f>
        <v>8106</v>
      </c>
      <c r="E188" s="264">
        <f t="shared" si="25"/>
        <v>9</v>
      </c>
      <c r="F188" s="265" t="s">
        <v>2</v>
      </c>
      <c r="G188" s="243" t="s">
        <v>227</v>
      </c>
      <c r="H188" s="459"/>
      <c r="I188" s="62" t="s">
        <v>6</v>
      </c>
      <c r="J188" s="259"/>
    </row>
    <row r="189" spans="1:10" ht="14.25" customHeight="1" x14ac:dyDescent="0.25">
      <c r="A189" s="258">
        <v>42997</v>
      </c>
      <c r="B189" s="243" t="s">
        <v>5657</v>
      </c>
      <c r="C189" s="260">
        <v>3000</v>
      </c>
      <c r="D189" s="259">
        <f>Таблица1[[#This Row],[План]]*0.965</f>
        <v>2895</v>
      </c>
      <c r="E189" s="264">
        <f t="shared" si="25"/>
        <v>9</v>
      </c>
      <c r="F189" s="265" t="s">
        <v>2</v>
      </c>
      <c r="G189" s="225" t="s">
        <v>5658</v>
      </c>
      <c r="H189" s="459"/>
      <c r="I189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9" s="259"/>
    </row>
    <row r="190" spans="1:10" ht="14.25" customHeight="1" x14ac:dyDescent="0.25">
      <c r="A190" s="258">
        <v>42997</v>
      </c>
      <c r="B190" s="253" t="s">
        <v>5659</v>
      </c>
      <c r="C190" s="260">
        <v>3000</v>
      </c>
      <c r="D190" s="259">
        <f>Таблица1[[#This Row],[План]]*0.965</f>
        <v>2895</v>
      </c>
      <c r="E190" s="264">
        <f t="shared" si="25"/>
        <v>9</v>
      </c>
      <c r="F190" s="265" t="s">
        <v>2</v>
      </c>
      <c r="G190" s="244" t="s">
        <v>5660</v>
      </c>
      <c r="H190" s="457"/>
      <c r="I190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0" s="259"/>
    </row>
    <row r="191" spans="1:10" ht="14.25" customHeight="1" x14ac:dyDescent="0.25">
      <c r="A191" s="167">
        <v>43018</v>
      </c>
      <c r="B191" s="244" t="s">
        <v>5884</v>
      </c>
      <c r="C191" s="246"/>
      <c r="D191" s="62">
        <v>10000</v>
      </c>
      <c r="E191" s="226">
        <f t="shared" si="25"/>
        <v>10</v>
      </c>
      <c r="F191" s="245" t="str">
        <f t="shared" ref="F191:F196" si="26">"Самокатная"</f>
        <v>Самокатная</v>
      </c>
      <c r="G191" s="84" t="s">
        <v>4073</v>
      </c>
      <c r="H191" s="450"/>
      <c r="I19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1" s="62"/>
    </row>
    <row r="192" spans="1:10" ht="14.25" customHeight="1" x14ac:dyDescent="0.25">
      <c r="A192" s="167">
        <v>43018</v>
      </c>
      <c r="B192" s="243" t="s">
        <v>5895</v>
      </c>
      <c r="C192" s="246"/>
      <c r="D192" s="62">
        <v>19900</v>
      </c>
      <c r="E192" s="226">
        <f t="shared" si="25"/>
        <v>10</v>
      </c>
      <c r="F192" s="245" t="str">
        <f t="shared" si="26"/>
        <v>Самокатная</v>
      </c>
      <c r="G192" s="243" t="s">
        <v>1990</v>
      </c>
      <c r="H192" s="450"/>
      <c r="I19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2" s="62"/>
    </row>
    <row r="193" spans="1:10" ht="14.25" customHeight="1" x14ac:dyDescent="0.25">
      <c r="A193" s="167">
        <v>43017</v>
      </c>
      <c r="B193" s="244" t="s">
        <v>5749</v>
      </c>
      <c r="C193" s="246"/>
      <c r="D193" s="62">
        <v>12900</v>
      </c>
      <c r="E193" s="226">
        <f t="shared" si="25"/>
        <v>10</v>
      </c>
      <c r="F193" s="61" t="str">
        <f t="shared" si="26"/>
        <v>Самокатная</v>
      </c>
      <c r="G193" s="225" t="s">
        <v>5733</v>
      </c>
      <c r="H193" s="450"/>
      <c r="I19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3" s="62"/>
    </row>
    <row r="194" spans="1:10" ht="14.25" customHeight="1" x14ac:dyDescent="0.25">
      <c r="A194" s="167">
        <v>43017</v>
      </c>
      <c r="B194" s="242" t="s">
        <v>4933</v>
      </c>
      <c r="C194" s="246"/>
      <c r="D194" s="62">
        <v>12100</v>
      </c>
      <c r="E194" s="226">
        <f t="shared" si="25"/>
        <v>10</v>
      </c>
      <c r="F194" s="245" t="str">
        <f t="shared" si="26"/>
        <v>Самокатная</v>
      </c>
      <c r="G194" s="244" t="s">
        <v>5733</v>
      </c>
      <c r="H194" s="450"/>
      <c r="I19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4" s="62"/>
    </row>
    <row r="195" spans="1:10" ht="14.25" customHeight="1" x14ac:dyDescent="0.25">
      <c r="A195" s="167">
        <v>43017</v>
      </c>
      <c r="B195" s="242" t="s">
        <v>4817</v>
      </c>
      <c r="C195" s="246"/>
      <c r="D195" s="62">
        <v>11300</v>
      </c>
      <c r="E195" s="62">
        <f t="shared" si="25"/>
        <v>10</v>
      </c>
      <c r="F195" s="61" t="str">
        <f t="shared" si="26"/>
        <v>Самокатная</v>
      </c>
      <c r="G195" s="252" t="s">
        <v>5733</v>
      </c>
      <c r="H195" s="450"/>
      <c r="I19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5" s="62"/>
    </row>
    <row r="196" spans="1:10" ht="14.25" customHeight="1" x14ac:dyDescent="0.25">
      <c r="A196" s="167">
        <v>43017</v>
      </c>
      <c r="B196" s="252" t="s">
        <v>5768</v>
      </c>
      <c r="C196" s="246"/>
      <c r="D196" s="62">
        <v>14900</v>
      </c>
      <c r="E196" s="226">
        <f t="shared" si="25"/>
        <v>10</v>
      </c>
      <c r="F196" s="245" t="str">
        <f t="shared" si="26"/>
        <v>Самокатная</v>
      </c>
      <c r="G196" s="252" t="s">
        <v>5658</v>
      </c>
      <c r="H196" s="450"/>
      <c r="I19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6" s="62"/>
    </row>
    <row r="197" spans="1:10" ht="14.25" customHeight="1" x14ac:dyDescent="0.25">
      <c r="A197" s="258">
        <v>42996</v>
      </c>
      <c r="B197" s="244" t="s">
        <v>5654</v>
      </c>
      <c r="C197" s="260">
        <v>3000</v>
      </c>
      <c r="D197" s="259">
        <f>Таблица1[[#This Row],[План]]*0.965</f>
        <v>2895</v>
      </c>
      <c r="E197" s="264">
        <f t="shared" si="25"/>
        <v>9</v>
      </c>
      <c r="F197" s="265" t="s">
        <v>2</v>
      </c>
      <c r="G197" s="244" t="s">
        <v>5656</v>
      </c>
      <c r="H197" s="457"/>
      <c r="I197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7" s="259"/>
    </row>
    <row r="198" spans="1:10" ht="14.25" customHeight="1" x14ac:dyDescent="0.25">
      <c r="A198" s="258">
        <v>42996</v>
      </c>
      <c r="B198" s="244" t="s">
        <v>5655</v>
      </c>
      <c r="C198" s="260">
        <v>3000</v>
      </c>
      <c r="D198" s="259">
        <f>Таблица1[[#This Row],[План]]*0.965</f>
        <v>2895</v>
      </c>
      <c r="E198" s="264">
        <f t="shared" si="25"/>
        <v>9</v>
      </c>
      <c r="F198" s="265" t="s">
        <v>2</v>
      </c>
      <c r="G198" s="244" t="s">
        <v>5656</v>
      </c>
      <c r="H198" s="457"/>
      <c r="I198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8" s="259"/>
    </row>
    <row r="199" spans="1:10" ht="14.25" customHeight="1" x14ac:dyDescent="0.25">
      <c r="A199" s="167">
        <v>43017</v>
      </c>
      <c r="B199" s="244" t="s">
        <v>5765</v>
      </c>
      <c r="C199" s="246"/>
      <c r="D199" s="62">
        <v>14900</v>
      </c>
      <c r="E199" s="226">
        <f t="shared" si="25"/>
        <v>10</v>
      </c>
      <c r="F199" s="245" t="str">
        <f t="shared" ref="F199:F205" si="27">"Самокатная"</f>
        <v>Самокатная</v>
      </c>
      <c r="G199" s="244" t="s">
        <v>5658</v>
      </c>
      <c r="H199" s="450"/>
      <c r="I19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9" s="62"/>
    </row>
    <row r="200" spans="1:10" ht="14.25" customHeight="1" x14ac:dyDescent="0.25">
      <c r="A200" s="167">
        <v>43017</v>
      </c>
      <c r="B200" s="243" t="s">
        <v>5737</v>
      </c>
      <c r="C200" s="246"/>
      <c r="D200" s="62">
        <v>13600</v>
      </c>
      <c r="E200" s="226">
        <f t="shared" si="25"/>
        <v>10</v>
      </c>
      <c r="F200" s="245" t="str">
        <f t="shared" si="27"/>
        <v>Самокатная</v>
      </c>
      <c r="G200" s="225" t="s">
        <v>5658</v>
      </c>
      <c r="H200" s="450"/>
      <c r="I20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0" s="62"/>
    </row>
    <row r="201" spans="1:10" ht="14.25" customHeight="1" x14ac:dyDescent="0.25">
      <c r="A201" s="167">
        <v>43017</v>
      </c>
      <c r="B201" s="243" t="s">
        <v>5657</v>
      </c>
      <c r="C201" s="246"/>
      <c r="D201" s="62">
        <v>13600</v>
      </c>
      <c r="E201" s="226">
        <f t="shared" si="25"/>
        <v>10</v>
      </c>
      <c r="F201" s="245" t="str">
        <f t="shared" si="27"/>
        <v>Самокатная</v>
      </c>
      <c r="G201" s="244" t="s">
        <v>5658</v>
      </c>
      <c r="H201" s="450"/>
      <c r="I20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1" s="62"/>
    </row>
    <row r="202" spans="1:10" ht="14.25" customHeight="1" x14ac:dyDescent="0.25">
      <c r="A202" s="167">
        <v>43013</v>
      </c>
      <c r="B202" s="244" t="s">
        <v>5751</v>
      </c>
      <c r="C202" s="246"/>
      <c r="D202" s="62">
        <v>15500</v>
      </c>
      <c r="E202" s="226">
        <f t="shared" si="25"/>
        <v>10</v>
      </c>
      <c r="F202" s="245" t="str">
        <f t="shared" si="27"/>
        <v>Самокатная</v>
      </c>
      <c r="G202" s="84" t="s">
        <v>204</v>
      </c>
      <c r="H202" s="450"/>
      <c r="I20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2" s="62"/>
    </row>
    <row r="203" spans="1:10" ht="14.25" customHeight="1" x14ac:dyDescent="0.25">
      <c r="A203" s="167">
        <v>43013</v>
      </c>
      <c r="B203" s="84" t="s">
        <v>5885</v>
      </c>
      <c r="C203" s="246"/>
      <c r="D203" s="62">
        <v>5000</v>
      </c>
      <c r="E203" s="226">
        <f t="shared" si="25"/>
        <v>10</v>
      </c>
      <c r="F203" s="245" t="str">
        <f t="shared" si="27"/>
        <v>Самокатная</v>
      </c>
      <c r="G203" s="84" t="s">
        <v>4073</v>
      </c>
      <c r="H203" s="450"/>
      <c r="I20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3" s="62"/>
    </row>
    <row r="204" spans="1:10" ht="14.25" customHeight="1" x14ac:dyDescent="0.25">
      <c r="A204" s="167">
        <v>43012</v>
      </c>
      <c r="B204" s="244" t="s">
        <v>5750</v>
      </c>
      <c r="C204" s="246"/>
      <c r="D204" s="62">
        <v>19300</v>
      </c>
      <c r="E204" s="226">
        <f t="shared" si="25"/>
        <v>10</v>
      </c>
      <c r="F204" s="245" t="str">
        <f t="shared" si="27"/>
        <v>Самокатная</v>
      </c>
      <c r="G204" s="84" t="s">
        <v>4073</v>
      </c>
      <c r="H204" s="450"/>
      <c r="I20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4" s="62"/>
    </row>
    <row r="205" spans="1:10" ht="14.25" customHeight="1" x14ac:dyDescent="0.25">
      <c r="A205" s="167">
        <v>43012</v>
      </c>
      <c r="B205" s="243" t="s">
        <v>4675</v>
      </c>
      <c r="C205" s="246"/>
      <c r="D205" s="62">
        <v>13900</v>
      </c>
      <c r="E205" s="226">
        <f t="shared" si="25"/>
        <v>10</v>
      </c>
      <c r="F205" s="245" t="str">
        <f t="shared" si="27"/>
        <v>Самокатная</v>
      </c>
      <c r="G205" s="84" t="s">
        <v>4073</v>
      </c>
      <c r="H205" s="450"/>
      <c r="I20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5" s="62"/>
    </row>
    <row r="206" spans="1:10" ht="14.25" customHeight="1" x14ac:dyDescent="0.25">
      <c r="A206" s="258">
        <v>42994</v>
      </c>
      <c r="B206" s="244" t="s">
        <v>5464</v>
      </c>
      <c r="C206" s="260">
        <v>1600</v>
      </c>
      <c r="D206" s="259">
        <f>Таблица1[[#This Row],[План]]*0.965</f>
        <v>1544</v>
      </c>
      <c r="E206" s="264">
        <f t="shared" si="25"/>
        <v>9</v>
      </c>
      <c r="F206" s="265" t="s">
        <v>2</v>
      </c>
      <c r="G206" s="225" t="s">
        <v>5072</v>
      </c>
      <c r="H206" s="457"/>
      <c r="I206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6" s="259"/>
    </row>
    <row r="207" spans="1:10" ht="14.25" customHeight="1" x14ac:dyDescent="0.25">
      <c r="A207" s="167">
        <v>43022</v>
      </c>
      <c r="B207" s="401" t="s">
        <v>5740</v>
      </c>
      <c r="C207" s="246"/>
      <c r="D207" s="62">
        <v>9900</v>
      </c>
      <c r="E207" s="226">
        <f t="shared" si="25"/>
        <v>10</v>
      </c>
      <c r="F207" s="245" t="s">
        <v>1341</v>
      </c>
      <c r="G207" s="402" t="s">
        <v>5663</v>
      </c>
      <c r="H207" s="456" t="s">
        <v>5663</v>
      </c>
      <c r="I20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7" s="62"/>
    </row>
    <row r="208" spans="1:10" ht="14.25" customHeight="1" x14ac:dyDescent="0.25">
      <c r="A208" s="167">
        <v>43022</v>
      </c>
      <c r="B208" s="401" t="s">
        <v>5662</v>
      </c>
      <c r="C208" s="246"/>
      <c r="D208" s="62">
        <v>9900</v>
      </c>
      <c r="E208" s="226">
        <f t="shared" si="25"/>
        <v>10</v>
      </c>
      <c r="F208" s="245" t="s">
        <v>1341</v>
      </c>
      <c r="G208" s="421" t="s">
        <v>5663</v>
      </c>
      <c r="H208" s="456" t="s">
        <v>5663</v>
      </c>
      <c r="I20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8" s="62"/>
    </row>
    <row r="209" spans="1:10" ht="14.25" customHeight="1" x14ac:dyDescent="0.25">
      <c r="A209" s="167">
        <v>43022</v>
      </c>
      <c r="B209" s="407" t="s">
        <v>5808</v>
      </c>
      <c r="C209" s="246"/>
      <c r="D209" s="62">
        <v>9900</v>
      </c>
      <c r="E209" s="226">
        <f t="shared" si="25"/>
        <v>10</v>
      </c>
      <c r="F209" s="245" t="s">
        <v>1341</v>
      </c>
      <c r="G209" s="402" t="s">
        <v>5663</v>
      </c>
      <c r="H209" s="456" t="s">
        <v>5663</v>
      </c>
      <c r="I20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9" s="62"/>
    </row>
    <row r="210" spans="1:10" ht="14.25" customHeight="1" x14ac:dyDescent="0.25">
      <c r="A210" s="167">
        <v>43011</v>
      </c>
      <c r="B210" s="244" t="s">
        <v>5896</v>
      </c>
      <c r="C210" s="246"/>
      <c r="D210" s="62">
        <v>19300</v>
      </c>
      <c r="E210" s="226">
        <f t="shared" si="25"/>
        <v>10</v>
      </c>
      <c r="F210" s="245" t="str">
        <f>"Самокатная"</f>
        <v>Самокатная</v>
      </c>
      <c r="G210" s="84" t="s">
        <v>4073</v>
      </c>
      <c r="H210" s="450"/>
      <c r="I21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0" s="62"/>
    </row>
    <row r="211" spans="1:10" ht="14.25" customHeight="1" x14ac:dyDescent="0.25">
      <c r="A211" s="167">
        <v>43015</v>
      </c>
      <c r="B211" s="242" t="s">
        <v>5465</v>
      </c>
      <c r="C211" s="246"/>
      <c r="D211" s="62">
        <v>13600</v>
      </c>
      <c r="E211" s="226">
        <f t="shared" si="25"/>
        <v>10</v>
      </c>
      <c r="F211" s="245" t="str">
        <f>"Прео"</f>
        <v>Прео</v>
      </c>
      <c r="G211" s="244" t="s">
        <v>5072</v>
      </c>
      <c r="H211" s="450" t="s">
        <v>4541</v>
      </c>
      <c r="I21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1" s="62"/>
    </row>
    <row r="212" spans="1:10" ht="14.25" customHeight="1" x14ac:dyDescent="0.25">
      <c r="A212" s="167">
        <v>43015</v>
      </c>
      <c r="B212" s="242" t="s">
        <v>5460</v>
      </c>
      <c r="C212" s="246"/>
      <c r="D212" s="62">
        <v>12200</v>
      </c>
      <c r="E212" s="62">
        <f t="shared" si="25"/>
        <v>10</v>
      </c>
      <c r="F212" s="61" t="str">
        <f>"Прео"</f>
        <v>Прео</v>
      </c>
      <c r="G212" s="225" t="s">
        <v>5072</v>
      </c>
      <c r="H212" s="450" t="s">
        <v>4541</v>
      </c>
      <c r="I21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2" s="62"/>
    </row>
    <row r="213" spans="1:10" ht="14.25" customHeight="1" x14ac:dyDescent="0.25">
      <c r="A213" s="258">
        <v>42992</v>
      </c>
      <c r="B213" s="244" t="s">
        <v>5647</v>
      </c>
      <c r="C213" s="260">
        <v>9900</v>
      </c>
      <c r="D213" s="259">
        <f>Таблица1[[#This Row],[План]]*0.965</f>
        <v>9553.5</v>
      </c>
      <c r="E213" s="259">
        <f t="shared" si="25"/>
        <v>9</v>
      </c>
      <c r="F213" s="346" t="s">
        <v>2</v>
      </c>
      <c r="G213" s="244" t="s">
        <v>5648</v>
      </c>
      <c r="H213" s="457"/>
      <c r="I213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3" s="259"/>
    </row>
    <row r="214" spans="1:10" ht="14.25" customHeight="1" x14ac:dyDescent="0.25">
      <c r="A214" s="258">
        <v>42992</v>
      </c>
      <c r="B214" s="243" t="s">
        <v>5653</v>
      </c>
      <c r="C214" s="260">
        <v>3000</v>
      </c>
      <c r="D214" s="259">
        <f>Таблица1[[#This Row],[План]]*0.965</f>
        <v>2895</v>
      </c>
      <c r="E214" s="259">
        <f t="shared" si="25"/>
        <v>9</v>
      </c>
      <c r="F214" s="346" t="s">
        <v>2</v>
      </c>
      <c r="G214" s="252" t="s">
        <v>5648</v>
      </c>
      <c r="H214" s="457"/>
      <c r="I214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4" s="259"/>
    </row>
    <row r="215" spans="1:10" ht="14.25" customHeight="1" x14ac:dyDescent="0.25">
      <c r="A215" s="258">
        <v>42992</v>
      </c>
      <c r="B215" s="244" t="s">
        <v>5652</v>
      </c>
      <c r="C215" s="260">
        <v>5000</v>
      </c>
      <c r="D215" s="259">
        <f>Таблица1[[#This Row],[План]]*0.965</f>
        <v>4825</v>
      </c>
      <c r="E215" s="264">
        <f t="shared" si="25"/>
        <v>9</v>
      </c>
      <c r="F215" s="265" t="s">
        <v>2</v>
      </c>
      <c r="G215" s="225" t="s">
        <v>988</v>
      </c>
      <c r="H215" s="457"/>
      <c r="I215" s="62" t="s">
        <v>6</v>
      </c>
      <c r="J215" s="259"/>
    </row>
    <row r="216" spans="1:10" ht="14.25" customHeight="1" x14ac:dyDescent="0.25">
      <c r="A216" s="258">
        <v>42992</v>
      </c>
      <c r="B216" s="244" t="s">
        <v>5464</v>
      </c>
      <c r="C216" s="246">
        <v>10000</v>
      </c>
      <c r="D216" s="259">
        <f>Таблица1[[#This Row],[План]]*0.965</f>
        <v>9650</v>
      </c>
      <c r="E216" s="264">
        <f t="shared" si="25"/>
        <v>9</v>
      </c>
      <c r="F216" s="265" t="s">
        <v>2</v>
      </c>
      <c r="G216" s="225" t="s">
        <v>5072</v>
      </c>
      <c r="H216" s="450"/>
      <c r="I21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6" s="62"/>
    </row>
    <row r="217" spans="1:10" ht="14.25" customHeight="1" x14ac:dyDescent="0.25">
      <c r="A217" s="167">
        <v>43022</v>
      </c>
      <c r="B217" s="401" t="s">
        <v>5809</v>
      </c>
      <c r="C217" s="246"/>
      <c r="D217" s="62">
        <v>9900</v>
      </c>
      <c r="E217" s="226">
        <f t="shared" si="25"/>
        <v>10</v>
      </c>
      <c r="F217" s="245" t="s">
        <v>1341</v>
      </c>
      <c r="G217" s="421" t="s">
        <v>5663</v>
      </c>
      <c r="H217" s="456" t="s">
        <v>5663</v>
      </c>
      <c r="I21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7" s="62"/>
    </row>
    <row r="218" spans="1:10" ht="14.25" customHeight="1" x14ac:dyDescent="0.25">
      <c r="A218" s="167">
        <v>42991</v>
      </c>
      <c r="B218" s="244" t="s">
        <v>5651</v>
      </c>
      <c r="C218" s="246">
        <v>3000</v>
      </c>
      <c r="D218" s="259">
        <f>Таблица1[[#This Row],[План]]*0.965</f>
        <v>2895</v>
      </c>
      <c r="E218" s="264">
        <f t="shared" si="25"/>
        <v>9</v>
      </c>
      <c r="F218" s="265" t="s">
        <v>2</v>
      </c>
      <c r="G218" s="225" t="s">
        <v>5646</v>
      </c>
      <c r="H218" s="450"/>
      <c r="I21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8" s="62"/>
    </row>
    <row r="219" spans="1:10" ht="14.25" customHeight="1" x14ac:dyDescent="0.25">
      <c r="A219" s="167">
        <v>42991</v>
      </c>
      <c r="B219" s="244" t="s">
        <v>5650</v>
      </c>
      <c r="C219" s="246">
        <v>10000</v>
      </c>
      <c r="D219" s="259">
        <f>Таблица1[[#This Row],[План]]*0.965</f>
        <v>9650</v>
      </c>
      <c r="E219" s="264">
        <f t="shared" si="25"/>
        <v>9</v>
      </c>
      <c r="F219" s="265" t="s">
        <v>2</v>
      </c>
      <c r="G219" s="244" t="s">
        <v>1331</v>
      </c>
      <c r="H219" s="450"/>
      <c r="I219" s="62" t="s">
        <v>6</v>
      </c>
      <c r="J219" s="62"/>
    </row>
    <row r="220" spans="1:10" ht="14.25" customHeight="1" x14ac:dyDescent="0.25">
      <c r="A220" s="167">
        <v>42991</v>
      </c>
      <c r="B220" s="244" t="s">
        <v>5649</v>
      </c>
      <c r="C220" s="246">
        <v>18500</v>
      </c>
      <c r="D220" s="259">
        <f>Таблица1[[#This Row],[План]]*0.965</f>
        <v>17852.5</v>
      </c>
      <c r="E220" s="264">
        <f t="shared" si="25"/>
        <v>9</v>
      </c>
      <c r="F220" s="265" t="s">
        <v>2</v>
      </c>
      <c r="G220" s="244" t="s">
        <v>204</v>
      </c>
      <c r="H220" s="450"/>
      <c r="I220" s="62" t="s">
        <v>6</v>
      </c>
      <c r="J220" s="62"/>
    </row>
    <row r="221" spans="1:10" ht="14.25" customHeight="1" x14ac:dyDescent="0.25">
      <c r="A221" s="167">
        <v>42991</v>
      </c>
      <c r="B221" s="244" t="s">
        <v>5647</v>
      </c>
      <c r="C221" s="246">
        <v>3000</v>
      </c>
      <c r="D221" s="259">
        <f>Таблица1[[#This Row],[План]]*0.965</f>
        <v>2895</v>
      </c>
      <c r="E221" s="264">
        <f t="shared" si="25"/>
        <v>9</v>
      </c>
      <c r="F221" s="265" t="s">
        <v>2</v>
      </c>
      <c r="G221" s="244" t="s">
        <v>5648</v>
      </c>
      <c r="H221" s="450"/>
      <c r="I22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21" s="62"/>
    </row>
    <row r="222" spans="1:10" ht="14.25" customHeight="1" x14ac:dyDescent="0.25">
      <c r="A222" s="167">
        <v>42991</v>
      </c>
      <c r="B222" s="244" t="s">
        <v>5429</v>
      </c>
      <c r="C222" s="246">
        <v>13900</v>
      </c>
      <c r="D222" s="259">
        <f>Таблица1[[#This Row],[План]]*0.965</f>
        <v>13413.5</v>
      </c>
      <c r="E222" s="264">
        <f t="shared" si="25"/>
        <v>9</v>
      </c>
      <c r="F222" s="265" t="s">
        <v>2</v>
      </c>
      <c r="G222" s="365" t="s">
        <v>4576</v>
      </c>
      <c r="H222" s="450"/>
      <c r="I22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2" s="62"/>
    </row>
    <row r="223" spans="1:10" ht="14.25" customHeight="1" x14ac:dyDescent="0.25">
      <c r="A223" s="167">
        <v>43019</v>
      </c>
      <c r="B223" s="407" t="s">
        <v>5802</v>
      </c>
      <c r="C223" s="246"/>
      <c r="D223" s="62">
        <v>12400</v>
      </c>
      <c r="E223" s="226">
        <f t="shared" si="25"/>
        <v>10</v>
      </c>
      <c r="F223" s="245" t="s">
        <v>1341</v>
      </c>
      <c r="G223" s="421" t="s">
        <v>5663</v>
      </c>
      <c r="H223" s="456" t="s">
        <v>5663</v>
      </c>
      <c r="I22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23" s="62"/>
    </row>
    <row r="224" spans="1:10" ht="14.25" customHeight="1" x14ac:dyDescent="0.25">
      <c r="A224" s="167">
        <v>43010</v>
      </c>
      <c r="B224" s="244" t="s">
        <v>5897</v>
      </c>
      <c r="C224" s="246"/>
      <c r="D224" s="62">
        <v>2900</v>
      </c>
      <c r="E224" s="226">
        <f t="shared" si="25"/>
        <v>10</v>
      </c>
      <c r="F224" s="245" t="str">
        <f>"Самокатная"</f>
        <v>Самокатная</v>
      </c>
      <c r="G224" s="62" t="s">
        <v>4858</v>
      </c>
      <c r="H224" s="450"/>
      <c r="I22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4" s="62"/>
    </row>
    <row r="225" spans="1:10" ht="14.25" customHeight="1" x14ac:dyDescent="0.25">
      <c r="A225" s="167">
        <v>43015</v>
      </c>
      <c r="B225" s="253" t="s">
        <v>1272</v>
      </c>
      <c r="C225" s="246"/>
      <c r="D225" s="62">
        <v>13600</v>
      </c>
      <c r="E225" s="226">
        <f t="shared" si="25"/>
        <v>10</v>
      </c>
      <c r="F225" s="245" t="str">
        <f>"Прео"</f>
        <v>Прео</v>
      </c>
      <c r="G225" s="244" t="s">
        <v>5072</v>
      </c>
      <c r="H225" s="450" t="s">
        <v>4541</v>
      </c>
      <c r="I22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5" s="62"/>
    </row>
    <row r="226" spans="1:10" ht="14.25" customHeight="1" x14ac:dyDescent="0.25">
      <c r="A226" s="167">
        <v>42990</v>
      </c>
      <c r="B226" s="244" t="s">
        <v>2048</v>
      </c>
      <c r="C226" s="246">
        <v>3000</v>
      </c>
      <c r="D226" s="259">
        <f>Таблица1[[#This Row],[План]]*0.965</f>
        <v>2895</v>
      </c>
      <c r="E226" s="264">
        <f t="shared" si="25"/>
        <v>9</v>
      </c>
      <c r="F226" s="265" t="s">
        <v>2</v>
      </c>
      <c r="G226" s="252" t="s">
        <v>5646</v>
      </c>
      <c r="H226" s="450"/>
      <c r="I22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6" s="62"/>
    </row>
    <row r="227" spans="1:10" ht="14.25" customHeight="1" x14ac:dyDescent="0.25">
      <c r="A227" s="167">
        <v>42990</v>
      </c>
      <c r="B227" s="244" t="s">
        <v>5645</v>
      </c>
      <c r="C227" s="246">
        <v>3000</v>
      </c>
      <c r="D227" s="259">
        <f>Таблица1[[#This Row],[План]]*0.965</f>
        <v>2895</v>
      </c>
      <c r="E227" s="264">
        <f t="shared" si="25"/>
        <v>9</v>
      </c>
      <c r="F227" s="265" t="s">
        <v>2</v>
      </c>
      <c r="G227" s="244" t="s">
        <v>5646</v>
      </c>
      <c r="H227" s="450"/>
      <c r="I22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7" s="62"/>
    </row>
    <row r="228" spans="1:10" ht="14.25" customHeight="1" x14ac:dyDescent="0.25">
      <c r="A228" s="167">
        <v>42990</v>
      </c>
      <c r="B228" s="243" t="s">
        <v>1272</v>
      </c>
      <c r="C228" s="246">
        <v>3000</v>
      </c>
      <c r="D228" s="259">
        <f>Таблица1[[#This Row],[План]]*0.965</f>
        <v>2895</v>
      </c>
      <c r="E228" s="264">
        <f t="shared" ref="E228:E278" si="28">MONTH(A228)</f>
        <v>9</v>
      </c>
      <c r="F228" s="265" t="s">
        <v>2</v>
      </c>
      <c r="G228" s="225" t="s">
        <v>5072</v>
      </c>
      <c r="H228" s="450"/>
      <c r="I22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8" s="62"/>
    </row>
    <row r="229" spans="1:10" ht="14.25" customHeight="1" x14ac:dyDescent="0.25">
      <c r="A229" s="167">
        <v>43010</v>
      </c>
      <c r="B229" s="84" t="s">
        <v>5887</v>
      </c>
      <c r="C229" s="246"/>
      <c r="D229" s="62">
        <v>9400</v>
      </c>
      <c r="E229" s="226">
        <f t="shared" si="28"/>
        <v>10</v>
      </c>
      <c r="F229" s="245" t="str">
        <f t="shared" ref="F229:F238" si="29">"Самокатная"</f>
        <v>Самокатная</v>
      </c>
      <c r="G229" s="84" t="s">
        <v>2201</v>
      </c>
      <c r="H229" s="450"/>
      <c r="I22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9" s="62"/>
    </row>
    <row r="230" spans="1:10" ht="14.25" customHeight="1" x14ac:dyDescent="0.25">
      <c r="A230" s="167">
        <v>43008</v>
      </c>
      <c r="B230" s="244" t="s">
        <v>5883</v>
      </c>
      <c r="C230" s="246"/>
      <c r="D230" s="62">
        <v>5000</v>
      </c>
      <c r="E230" s="226">
        <f t="shared" si="28"/>
        <v>9</v>
      </c>
      <c r="F230" s="245" t="str">
        <f t="shared" si="29"/>
        <v>Самокатная</v>
      </c>
      <c r="G230" s="84" t="s">
        <v>5888</v>
      </c>
      <c r="H230" s="450"/>
      <c r="I23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0" s="62"/>
    </row>
    <row r="231" spans="1:10" ht="14.25" customHeight="1" x14ac:dyDescent="0.25">
      <c r="A231" s="167">
        <v>43006</v>
      </c>
      <c r="B231" s="244" t="s">
        <v>5431</v>
      </c>
      <c r="C231" s="246"/>
      <c r="D231" s="62">
        <v>13900</v>
      </c>
      <c r="E231" s="226">
        <f t="shared" si="28"/>
        <v>9</v>
      </c>
      <c r="F231" s="245" t="str">
        <f t="shared" si="29"/>
        <v>Самокатная</v>
      </c>
      <c r="G231" s="84" t="s">
        <v>204</v>
      </c>
      <c r="H231" s="450"/>
      <c r="I23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1" s="62"/>
    </row>
    <row r="232" spans="1:10" ht="14.25" customHeight="1" x14ac:dyDescent="0.25">
      <c r="A232" s="167">
        <v>43005</v>
      </c>
      <c r="B232" s="242" t="s">
        <v>5430</v>
      </c>
      <c r="C232" s="246"/>
      <c r="D232" s="62">
        <v>18000</v>
      </c>
      <c r="E232" s="226">
        <f t="shared" si="28"/>
        <v>9</v>
      </c>
      <c r="F232" s="245" t="str">
        <f t="shared" si="29"/>
        <v>Самокатная</v>
      </c>
      <c r="G232" s="62" t="s">
        <v>4073</v>
      </c>
      <c r="H232" s="450"/>
      <c r="I23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2" s="62"/>
    </row>
    <row r="233" spans="1:10" ht="14.25" customHeight="1" x14ac:dyDescent="0.25">
      <c r="A233" s="167">
        <v>43005</v>
      </c>
      <c r="B233" s="244" t="s">
        <v>5889</v>
      </c>
      <c r="C233" s="246"/>
      <c r="D233" s="62">
        <v>18500</v>
      </c>
      <c r="E233" s="226">
        <f t="shared" si="28"/>
        <v>9</v>
      </c>
      <c r="F233" s="245" t="str">
        <f t="shared" si="29"/>
        <v>Самокатная</v>
      </c>
      <c r="G233" s="62" t="s">
        <v>204</v>
      </c>
      <c r="H233" s="450"/>
      <c r="I23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3" s="62"/>
    </row>
    <row r="234" spans="1:10" ht="14.25" customHeight="1" x14ac:dyDescent="0.25">
      <c r="A234" s="167">
        <v>43004</v>
      </c>
      <c r="B234" s="244" t="s">
        <v>5898</v>
      </c>
      <c r="C234" s="246"/>
      <c r="D234" s="62">
        <v>5000</v>
      </c>
      <c r="E234" s="226">
        <f t="shared" si="28"/>
        <v>9</v>
      </c>
      <c r="F234" s="245" t="str">
        <f t="shared" si="29"/>
        <v>Самокатная</v>
      </c>
      <c r="G234" s="62" t="s">
        <v>4073</v>
      </c>
      <c r="H234" s="450"/>
      <c r="I23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4" s="62"/>
    </row>
    <row r="235" spans="1:10" ht="14.25" customHeight="1" x14ac:dyDescent="0.25">
      <c r="A235" s="167">
        <v>43003</v>
      </c>
      <c r="B235" s="351" t="s">
        <v>338</v>
      </c>
      <c r="C235" s="246"/>
      <c r="D235" s="62">
        <v>11900</v>
      </c>
      <c r="E235" s="226">
        <f t="shared" si="28"/>
        <v>9</v>
      </c>
      <c r="F235" s="245" t="str">
        <f t="shared" si="29"/>
        <v>Самокатная</v>
      </c>
      <c r="G235" s="244" t="s">
        <v>4799</v>
      </c>
      <c r="H235" s="450"/>
      <c r="I23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5" s="62"/>
    </row>
    <row r="236" spans="1:10" ht="14.25" customHeight="1" x14ac:dyDescent="0.25">
      <c r="A236" s="167">
        <v>43003</v>
      </c>
      <c r="B236" s="253" t="s">
        <v>5097</v>
      </c>
      <c r="C236" s="246"/>
      <c r="D236" s="62">
        <v>12900</v>
      </c>
      <c r="E236" s="226">
        <f t="shared" si="28"/>
        <v>9</v>
      </c>
      <c r="F236" s="245" t="str">
        <f t="shared" si="29"/>
        <v>Самокатная</v>
      </c>
      <c r="G236" s="244" t="s">
        <v>4799</v>
      </c>
      <c r="H236" s="450"/>
      <c r="I23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6" s="62"/>
    </row>
    <row r="237" spans="1:10" ht="14.25" customHeight="1" x14ac:dyDescent="0.25">
      <c r="A237" s="167">
        <v>43003</v>
      </c>
      <c r="B237" s="242" t="s">
        <v>4798</v>
      </c>
      <c r="C237" s="246"/>
      <c r="D237" s="62">
        <v>11900</v>
      </c>
      <c r="E237" s="226">
        <f t="shared" si="28"/>
        <v>9</v>
      </c>
      <c r="F237" s="245" t="str">
        <f t="shared" si="29"/>
        <v>Самокатная</v>
      </c>
      <c r="G237" s="244" t="s">
        <v>4799</v>
      </c>
      <c r="H237" s="450"/>
      <c r="I23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7" s="62"/>
    </row>
    <row r="238" spans="1:10" ht="14.25" customHeight="1" x14ac:dyDescent="0.25">
      <c r="A238" s="167">
        <v>43003</v>
      </c>
      <c r="B238" s="253" t="s">
        <v>5899</v>
      </c>
      <c r="C238" s="246"/>
      <c r="D238" s="62">
        <v>11600</v>
      </c>
      <c r="E238" s="226">
        <f t="shared" si="28"/>
        <v>9</v>
      </c>
      <c r="F238" s="245" t="str">
        <f t="shared" si="29"/>
        <v>Самокатная</v>
      </c>
      <c r="G238" s="244" t="s">
        <v>5660</v>
      </c>
      <c r="H238" s="450"/>
      <c r="I23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8" s="62"/>
    </row>
    <row r="239" spans="1:10" ht="14.25" customHeight="1" x14ac:dyDescent="0.25">
      <c r="A239" s="167">
        <v>43014</v>
      </c>
      <c r="B239" s="408" t="s">
        <v>5443</v>
      </c>
      <c r="C239" s="246"/>
      <c r="D239" s="62">
        <v>2000</v>
      </c>
      <c r="E239" s="226">
        <f t="shared" si="28"/>
        <v>10</v>
      </c>
      <c r="F239" s="245" t="str">
        <f>"Прео"</f>
        <v>Прео</v>
      </c>
      <c r="G239" s="84" t="s">
        <v>1838</v>
      </c>
      <c r="H239" s="450" t="s">
        <v>611</v>
      </c>
      <c r="I23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9" s="62"/>
    </row>
    <row r="240" spans="1:10" ht="14.25" customHeight="1" x14ac:dyDescent="0.25">
      <c r="A240" s="167">
        <v>43012</v>
      </c>
      <c r="B240" s="243" t="s">
        <v>5454</v>
      </c>
      <c r="C240" s="246"/>
      <c r="D240" s="62">
        <v>13900</v>
      </c>
      <c r="E240" s="226">
        <f t="shared" si="28"/>
        <v>10</v>
      </c>
      <c r="F240" s="245" t="str">
        <f>"Прео"</f>
        <v>Прео</v>
      </c>
      <c r="G240" s="84" t="s">
        <v>1838</v>
      </c>
      <c r="H240" s="450" t="s">
        <v>4541</v>
      </c>
      <c r="I24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0" s="62"/>
    </row>
    <row r="241" spans="1:10" ht="14.25" customHeight="1" x14ac:dyDescent="0.25">
      <c r="A241" s="167">
        <v>43003</v>
      </c>
      <c r="B241" s="242" t="s">
        <v>2774</v>
      </c>
      <c r="C241" s="246"/>
      <c r="D241" s="62">
        <v>13600</v>
      </c>
      <c r="E241" s="226">
        <f t="shared" si="28"/>
        <v>9</v>
      </c>
      <c r="F241" s="245" t="str">
        <f>"Самокатная"</f>
        <v>Самокатная</v>
      </c>
      <c r="G241" s="225" t="s">
        <v>5660</v>
      </c>
      <c r="H241" s="450"/>
      <c r="I24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1" s="62"/>
    </row>
    <row r="242" spans="1:10" ht="14.25" customHeight="1" x14ac:dyDescent="0.25">
      <c r="A242" s="167">
        <v>43003</v>
      </c>
      <c r="B242" s="253" t="s">
        <v>5659</v>
      </c>
      <c r="C242" s="246"/>
      <c r="D242" s="62">
        <v>13600</v>
      </c>
      <c r="E242" s="226">
        <f t="shared" si="28"/>
        <v>9</v>
      </c>
      <c r="F242" s="245" t="str">
        <f>"Самокатная"</f>
        <v>Самокатная</v>
      </c>
      <c r="G242" s="244" t="s">
        <v>5660</v>
      </c>
      <c r="H242" s="450"/>
      <c r="I24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2" s="62"/>
    </row>
    <row r="243" spans="1:10" ht="14.25" customHeight="1" x14ac:dyDescent="0.25">
      <c r="A243" s="167">
        <v>43003</v>
      </c>
      <c r="B243" s="253" t="s">
        <v>5466</v>
      </c>
      <c r="C243" s="246"/>
      <c r="D243" s="62">
        <v>12200</v>
      </c>
      <c r="E243" s="226">
        <f t="shared" si="28"/>
        <v>9</v>
      </c>
      <c r="F243" s="245" t="str">
        <f>"Самокатная"</f>
        <v>Самокатная</v>
      </c>
      <c r="G243" s="244" t="s">
        <v>5660</v>
      </c>
      <c r="H243" s="450"/>
      <c r="I24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3" s="62"/>
    </row>
    <row r="244" spans="1:10" ht="14.25" customHeight="1" x14ac:dyDescent="0.25">
      <c r="A244" s="167">
        <v>43007</v>
      </c>
      <c r="B244" s="244" t="s">
        <v>5848</v>
      </c>
      <c r="C244" s="246"/>
      <c r="D244" s="62">
        <v>14400</v>
      </c>
      <c r="E244" s="226">
        <f t="shared" si="28"/>
        <v>9</v>
      </c>
      <c r="F244" s="245" t="str">
        <f>"Прео"</f>
        <v>Прео</v>
      </c>
      <c r="G244" s="84" t="s">
        <v>1234</v>
      </c>
      <c r="H244" s="450"/>
      <c r="I24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4" s="62"/>
    </row>
    <row r="245" spans="1:10" ht="14.25" customHeight="1" x14ac:dyDescent="0.25">
      <c r="A245" s="167">
        <v>43006</v>
      </c>
      <c r="B245" s="408" t="s">
        <v>5443</v>
      </c>
      <c r="C245" s="246"/>
      <c r="D245" s="62">
        <v>7000</v>
      </c>
      <c r="E245" s="226">
        <f t="shared" si="28"/>
        <v>9</v>
      </c>
      <c r="F245" s="245" t="str">
        <f>"Прео"</f>
        <v>Прео</v>
      </c>
      <c r="G245" s="84" t="s">
        <v>1838</v>
      </c>
      <c r="H245" s="450" t="s">
        <v>611</v>
      </c>
      <c r="I24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5" s="62"/>
    </row>
    <row r="246" spans="1:10" ht="14.25" customHeight="1" x14ac:dyDescent="0.25">
      <c r="A246" s="167">
        <v>43005</v>
      </c>
      <c r="B246" s="242" t="s">
        <v>2304</v>
      </c>
      <c r="C246" s="246"/>
      <c r="D246" s="62">
        <v>16100</v>
      </c>
      <c r="E246" s="226">
        <f t="shared" si="28"/>
        <v>9</v>
      </c>
      <c r="F246" s="245" t="str">
        <f>"Прео"</f>
        <v>Прео</v>
      </c>
      <c r="G246" s="84" t="s">
        <v>1233</v>
      </c>
      <c r="H246" s="450"/>
      <c r="I24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6" s="62"/>
    </row>
    <row r="247" spans="1:10" ht="14.25" customHeight="1" x14ac:dyDescent="0.25">
      <c r="A247" s="167">
        <v>43001</v>
      </c>
      <c r="B247" s="253" t="s">
        <v>2771</v>
      </c>
      <c r="C247" s="246"/>
      <c r="D247" s="62">
        <v>12200</v>
      </c>
      <c r="E247" s="226">
        <f t="shared" si="28"/>
        <v>9</v>
      </c>
      <c r="F247" s="245" t="str">
        <f>"Прео"</f>
        <v>Прео</v>
      </c>
      <c r="G247" s="244" t="s">
        <v>5046</v>
      </c>
      <c r="H247" s="450"/>
      <c r="I24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7" s="62"/>
    </row>
    <row r="248" spans="1:10" ht="14.25" customHeight="1" x14ac:dyDescent="0.25">
      <c r="A248" s="167">
        <v>42986</v>
      </c>
      <c r="B248" s="242" t="s">
        <v>5644</v>
      </c>
      <c r="C248" s="246">
        <v>12900</v>
      </c>
      <c r="D248" s="259">
        <f>Таблица1[[#This Row],[План]]*0.965</f>
        <v>12448.5</v>
      </c>
      <c r="E248" s="264">
        <f t="shared" si="28"/>
        <v>9</v>
      </c>
      <c r="F248" s="265" t="s">
        <v>2</v>
      </c>
      <c r="G248" s="242" t="s">
        <v>4779</v>
      </c>
      <c r="H248" s="450"/>
      <c r="I24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8" s="62"/>
    </row>
    <row r="249" spans="1:10" ht="14.25" customHeight="1" x14ac:dyDescent="0.25">
      <c r="A249" s="167">
        <v>42986</v>
      </c>
      <c r="B249" s="244" t="s">
        <v>5643</v>
      </c>
      <c r="C249" s="246">
        <v>3000</v>
      </c>
      <c r="D249" s="259">
        <f>Таблица1[[#This Row],[План]]*0.965</f>
        <v>2895</v>
      </c>
      <c r="E249" s="264">
        <f t="shared" si="28"/>
        <v>9</v>
      </c>
      <c r="F249" s="265" t="s">
        <v>2</v>
      </c>
      <c r="G249" s="225" t="s">
        <v>4779</v>
      </c>
      <c r="H249" s="450"/>
      <c r="I24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9" s="62"/>
    </row>
    <row r="250" spans="1:10" ht="14.25" customHeight="1" x14ac:dyDescent="0.25">
      <c r="A250" s="167">
        <v>42986</v>
      </c>
      <c r="B250" s="244" t="s">
        <v>5642</v>
      </c>
      <c r="C250" s="246">
        <v>3000</v>
      </c>
      <c r="D250" s="259">
        <f>Таблица1[[#This Row],[План]]*0.965</f>
        <v>2895</v>
      </c>
      <c r="E250" s="264">
        <f t="shared" si="28"/>
        <v>9</v>
      </c>
      <c r="F250" s="265" t="s">
        <v>2</v>
      </c>
      <c r="G250" s="252" t="s">
        <v>5072</v>
      </c>
      <c r="H250" s="450"/>
      <c r="I25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50" s="62"/>
    </row>
    <row r="251" spans="1:10" ht="14.25" customHeight="1" x14ac:dyDescent="0.25">
      <c r="A251" s="167">
        <v>43019</v>
      </c>
      <c r="B251" s="407" t="s">
        <v>5803</v>
      </c>
      <c r="C251" s="135"/>
      <c r="D251" s="62">
        <v>12400</v>
      </c>
      <c r="E251" s="226">
        <f t="shared" si="28"/>
        <v>10</v>
      </c>
      <c r="F251" s="245" t="s">
        <v>1341</v>
      </c>
      <c r="G251" s="421" t="s">
        <v>5663</v>
      </c>
      <c r="H251" s="456" t="s">
        <v>5663</v>
      </c>
      <c r="I25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51" s="62"/>
    </row>
    <row r="252" spans="1:10" ht="14.25" customHeight="1" x14ac:dyDescent="0.25">
      <c r="A252" s="167">
        <v>43003</v>
      </c>
      <c r="B252" s="242" t="s">
        <v>5664</v>
      </c>
      <c r="C252" s="135"/>
      <c r="D252" s="62">
        <v>13600</v>
      </c>
      <c r="E252" s="226">
        <f t="shared" si="28"/>
        <v>9</v>
      </c>
      <c r="F252" s="245" t="str">
        <f>"Самокатная"</f>
        <v>Самокатная</v>
      </c>
      <c r="G252" s="244" t="s">
        <v>5660</v>
      </c>
      <c r="H252" s="450"/>
      <c r="I25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2" s="62"/>
    </row>
    <row r="253" spans="1:10" ht="14.25" customHeight="1" x14ac:dyDescent="0.25">
      <c r="A253" s="167">
        <v>42985</v>
      </c>
      <c r="B253" s="252" t="s">
        <v>5473</v>
      </c>
      <c r="C253" s="246">
        <v>3000</v>
      </c>
      <c r="D253" s="259">
        <f>Таблица1[[#This Row],[План]]*0.965</f>
        <v>2895</v>
      </c>
      <c r="E253" s="264">
        <f t="shared" si="28"/>
        <v>9</v>
      </c>
      <c r="F253" s="265" t="s">
        <v>2</v>
      </c>
      <c r="G253" s="252" t="s">
        <v>5440</v>
      </c>
      <c r="H253" s="450"/>
      <c r="I25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53" s="62"/>
    </row>
    <row r="254" spans="1:10" ht="14.25" customHeight="1" x14ac:dyDescent="0.25">
      <c r="A254" s="167">
        <v>42985</v>
      </c>
      <c r="B254" s="242" t="s">
        <v>5472</v>
      </c>
      <c r="C254" s="246">
        <v>3000</v>
      </c>
      <c r="D254" s="259">
        <f>Таблица1[[#This Row],[План]]*0.965</f>
        <v>2895</v>
      </c>
      <c r="E254" s="264">
        <f t="shared" si="28"/>
        <v>9</v>
      </c>
      <c r="F254" s="265" t="s">
        <v>2</v>
      </c>
      <c r="G254" s="380" t="s">
        <v>3998</v>
      </c>
      <c r="H254" s="450"/>
      <c r="I25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4" s="62"/>
    </row>
    <row r="255" spans="1:10" ht="14.25" customHeight="1" x14ac:dyDescent="0.25">
      <c r="A255" s="167">
        <v>42985</v>
      </c>
      <c r="B255" s="242" t="s">
        <v>5470</v>
      </c>
      <c r="C255" s="246"/>
      <c r="D255" s="62">
        <v>3000</v>
      </c>
      <c r="E255" s="264">
        <f t="shared" si="28"/>
        <v>9</v>
      </c>
      <c r="F255" s="265" t="s">
        <v>2</v>
      </c>
      <c r="G255" s="242" t="s">
        <v>5471</v>
      </c>
      <c r="H255" s="450"/>
      <c r="I25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5" s="62"/>
    </row>
    <row r="256" spans="1:10" ht="14.25" customHeight="1" x14ac:dyDescent="0.25">
      <c r="A256" s="167">
        <v>43019</v>
      </c>
      <c r="B256" s="407" t="s">
        <v>5810</v>
      </c>
      <c r="C256" s="246"/>
      <c r="D256" s="62">
        <v>3000</v>
      </c>
      <c r="E256" s="226">
        <f t="shared" si="28"/>
        <v>10</v>
      </c>
      <c r="F256" s="245" t="s">
        <v>1341</v>
      </c>
      <c r="G256" s="402" t="s">
        <v>5663</v>
      </c>
      <c r="H256" s="456" t="s">
        <v>5663</v>
      </c>
      <c r="I25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56" s="62"/>
    </row>
    <row r="257" spans="1:10" ht="14.25" customHeight="1" x14ac:dyDescent="0.25">
      <c r="A257" s="167">
        <v>43001</v>
      </c>
      <c r="B257" s="242" t="s">
        <v>5109</v>
      </c>
      <c r="C257" s="246"/>
      <c r="D257" s="62">
        <v>12200</v>
      </c>
      <c r="E257" s="226">
        <f t="shared" si="28"/>
        <v>9</v>
      </c>
      <c r="F257" s="245" t="str">
        <f>"Прео"</f>
        <v>Прео</v>
      </c>
      <c r="G257" s="244" t="s">
        <v>5046</v>
      </c>
      <c r="H257" s="450"/>
      <c r="I25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57" s="62"/>
    </row>
    <row r="258" spans="1:10" ht="14.25" customHeight="1" x14ac:dyDescent="0.25">
      <c r="A258" s="167">
        <v>42984</v>
      </c>
      <c r="B258" s="243" t="s">
        <v>5466</v>
      </c>
      <c r="C258" s="246">
        <v>3000</v>
      </c>
      <c r="D258" s="259">
        <f>Таблица1[[#This Row],[План]]*0.965</f>
        <v>2895</v>
      </c>
      <c r="E258" s="264">
        <f t="shared" si="28"/>
        <v>9</v>
      </c>
      <c r="F258" s="265" t="s">
        <v>2</v>
      </c>
      <c r="G258" s="373" t="s">
        <v>5467</v>
      </c>
      <c r="H258" s="450"/>
      <c r="I25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8" s="62"/>
    </row>
    <row r="259" spans="1:10" ht="14.25" customHeight="1" x14ac:dyDescent="0.25">
      <c r="A259" s="167">
        <v>42984</v>
      </c>
      <c r="B259" s="242" t="s">
        <v>3301</v>
      </c>
      <c r="C259" s="246">
        <v>14400</v>
      </c>
      <c r="D259" s="259">
        <f>Таблица1[[#This Row],[План]]*0.965</f>
        <v>13896</v>
      </c>
      <c r="E259" s="264">
        <f t="shared" si="28"/>
        <v>9</v>
      </c>
      <c r="F259" s="265" t="s">
        <v>2</v>
      </c>
      <c r="G259" s="84" t="s">
        <v>1234</v>
      </c>
      <c r="H259" s="450"/>
      <c r="I259" s="62" t="s">
        <v>1061</v>
      </c>
      <c r="J259" s="62"/>
    </row>
    <row r="260" spans="1:10" ht="14.25" customHeight="1" x14ac:dyDescent="0.25">
      <c r="A260" s="167">
        <v>42984</v>
      </c>
      <c r="B260" s="244" t="s">
        <v>5465</v>
      </c>
      <c r="C260" s="246">
        <v>3000</v>
      </c>
      <c r="D260" s="259">
        <f>Таблица1[[#This Row],[План]]*0.965</f>
        <v>2895</v>
      </c>
      <c r="E260" s="264">
        <f t="shared" si="28"/>
        <v>9</v>
      </c>
      <c r="F260" s="265" t="s">
        <v>2</v>
      </c>
      <c r="G260" s="244" t="s">
        <v>5072</v>
      </c>
      <c r="H260" s="450"/>
      <c r="I26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60" s="62"/>
    </row>
    <row r="261" spans="1:10" ht="14.25" customHeight="1" x14ac:dyDescent="0.25">
      <c r="A261" s="167">
        <v>42984</v>
      </c>
      <c r="B261" s="244" t="s">
        <v>5464</v>
      </c>
      <c r="C261" s="246">
        <v>5000</v>
      </c>
      <c r="D261" s="259">
        <f>Таблица1[[#This Row],[План]]*0.965</f>
        <v>4825</v>
      </c>
      <c r="E261" s="264">
        <f t="shared" si="28"/>
        <v>9</v>
      </c>
      <c r="F261" s="265" t="s">
        <v>2</v>
      </c>
      <c r="G261" s="84" t="s">
        <v>825</v>
      </c>
      <c r="H261" s="450"/>
      <c r="I26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61" s="62"/>
    </row>
    <row r="262" spans="1:10" ht="14.25" customHeight="1" x14ac:dyDescent="0.25">
      <c r="A262" s="167">
        <v>42984</v>
      </c>
      <c r="B262" s="243" t="s">
        <v>5463</v>
      </c>
      <c r="C262" s="246">
        <v>5000</v>
      </c>
      <c r="D262" s="259">
        <f>Таблица1[[#This Row],[План]]*0.965</f>
        <v>4825</v>
      </c>
      <c r="E262" s="264">
        <f t="shared" si="28"/>
        <v>9</v>
      </c>
      <c r="F262" s="265" t="s">
        <v>2</v>
      </c>
      <c r="G262" s="251" t="s">
        <v>1331</v>
      </c>
      <c r="H262" s="450"/>
      <c r="I262" s="62" t="s">
        <v>6</v>
      </c>
      <c r="J262" s="62"/>
    </row>
    <row r="263" spans="1:10" ht="14.25" customHeight="1" x14ac:dyDescent="0.25">
      <c r="A263" s="167">
        <v>42984</v>
      </c>
      <c r="B263" s="244" t="s">
        <v>5462</v>
      </c>
      <c r="C263" s="246">
        <v>7600</v>
      </c>
      <c r="D263" s="259">
        <f>Таблица1[[#This Row],[План]]*0.965</f>
        <v>7334</v>
      </c>
      <c r="E263" s="264">
        <f t="shared" si="28"/>
        <v>9</v>
      </c>
      <c r="F263" s="265" t="s">
        <v>2</v>
      </c>
      <c r="G263" s="252" t="s">
        <v>5450</v>
      </c>
      <c r="H263" s="450"/>
      <c r="I26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263" s="62"/>
    </row>
    <row r="264" spans="1:10" ht="14.25" customHeight="1" x14ac:dyDescent="0.25">
      <c r="A264" s="167">
        <v>43019</v>
      </c>
      <c r="B264" s="407" t="s">
        <v>5810</v>
      </c>
      <c r="C264" s="246"/>
      <c r="D264" s="62">
        <v>6400</v>
      </c>
      <c r="E264" s="226">
        <f t="shared" si="28"/>
        <v>10</v>
      </c>
      <c r="F264" s="245" t="s">
        <v>1341</v>
      </c>
      <c r="G264" s="402" t="s">
        <v>5663</v>
      </c>
      <c r="H264" s="456" t="s">
        <v>5663</v>
      </c>
      <c r="I26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64" s="62"/>
    </row>
    <row r="265" spans="1:10" ht="14.25" customHeight="1" x14ac:dyDescent="0.25">
      <c r="A265" s="167">
        <v>43001</v>
      </c>
      <c r="B265" s="253" t="s">
        <v>5108</v>
      </c>
      <c r="C265" s="246"/>
      <c r="D265" s="62">
        <v>12200</v>
      </c>
      <c r="E265" s="226">
        <f t="shared" si="28"/>
        <v>9</v>
      </c>
      <c r="F265" s="245" t="str">
        <f>"Прео"</f>
        <v>Прео</v>
      </c>
      <c r="G265" s="244" t="s">
        <v>5046</v>
      </c>
      <c r="H265" s="450"/>
      <c r="I26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65" s="62"/>
    </row>
    <row r="266" spans="1:10" ht="14.25" customHeight="1" x14ac:dyDescent="0.25">
      <c r="A266" s="167">
        <v>43001</v>
      </c>
      <c r="B266" s="242" t="s">
        <v>5432</v>
      </c>
      <c r="C266" s="246"/>
      <c r="D266" s="62">
        <v>12200</v>
      </c>
      <c r="E266" s="226">
        <f t="shared" si="28"/>
        <v>9</v>
      </c>
      <c r="F266" s="245" t="str">
        <f>"Прео"</f>
        <v>Прео</v>
      </c>
      <c r="G266" s="244" t="s">
        <v>5046</v>
      </c>
      <c r="H266" s="450"/>
      <c r="I26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66" s="62"/>
    </row>
    <row r="267" spans="1:10" ht="14.25" customHeight="1" x14ac:dyDescent="0.25">
      <c r="A267" s="167">
        <v>42982</v>
      </c>
      <c r="B267" s="244" t="s">
        <v>3915</v>
      </c>
      <c r="C267" s="246">
        <v>18000</v>
      </c>
      <c r="D267" s="259">
        <f>Таблица1[[#This Row],[План]]*0.965</f>
        <v>17370</v>
      </c>
      <c r="E267" s="264">
        <f t="shared" si="28"/>
        <v>9</v>
      </c>
      <c r="F267" s="265" t="s">
        <v>2</v>
      </c>
      <c r="G267" s="84" t="s">
        <v>4073</v>
      </c>
      <c r="H267" s="450"/>
      <c r="I267" s="62" t="s">
        <v>6</v>
      </c>
      <c r="J267" s="62"/>
    </row>
    <row r="268" spans="1:10" ht="14.25" customHeight="1" x14ac:dyDescent="0.25">
      <c r="A268" s="167">
        <v>43003</v>
      </c>
      <c r="B268" s="243" t="s">
        <v>5661</v>
      </c>
      <c r="C268" s="246"/>
      <c r="D268" s="62">
        <v>18500</v>
      </c>
      <c r="E268" s="226">
        <f t="shared" si="28"/>
        <v>9</v>
      </c>
      <c r="F268" s="245" t="str">
        <f t="shared" ref="F268:F277" si="30">"Самокатная"</f>
        <v>Самокатная</v>
      </c>
      <c r="G268" s="62" t="s">
        <v>204</v>
      </c>
      <c r="H268" s="450"/>
      <c r="I26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68" s="62"/>
    </row>
    <row r="269" spans="1:10" ht="14.25" customHeight="1" x14ac:dyDescent="0.25">
      <c r="A269" s="167">
        <v>43003</v>
      </c>
      <c r="B269" s="243" t="s">
        <v>5438</v>
      </c>
      <c r="C269" s="246"/>
      <c r="D269" s="62">
        <v>13900</v>
      </c>
      <c r="E269" s="226">
        <f t="shared" si="28"/>
        <v>9</v>
      </c>
      <c r="F269" s="245" t="str">
        <f t="shared" si="30"/>
        <v>Самокатная</v>
      </c>
      <c r="G269" s="84" t="s">
        <v>204</v>
      </c>
      <c r="H269" s="450"/>
      <c r="I26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69" s="62"/>
    </row>
    <row r="270" spans="1:10" ht="14.25" customHeight="1" x14ac:dyDescent="0.25">
      <c r="A270" s="167">
        <v>43000</v>
      </c>
      <c r="B270" s="244" t="s">
        <v>5474</v>
      </c>
      <c r="C270" s="246"/>
      <c r="D270" s="62">
        <v>500</v>
      </c>
      <c r="E270" s="226">
        <f t="shared" si="28"/>
        <v>9</v>
      </c>
      <c r="F270" s="245" t="str">
        <f t="shared" si="30"/>
        <v>Самокатная</v>
      </c>
      <c r="G270" s="62" t="s">
        <v>5890</v>
      </c>
      <c r="H270" s="450"/>
      <c r="I27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70" s="62"/>
    </row>
    <row r="271" spans="1:10" ht="14.25" customHeight="1" x14ac:dyDescent="0.25">
      <c r="A271" s="167">
        <v>42999</v>
      </c>
      <c r="B271" s="84" t="s">
        <v>5886</v>
      </c>
      <c r="C271" s="246"/>
      <c r="D271" s="62">
        <v>5000</v>
      </c>
      <c r="E271" s="226">
        <f t="shared" si="28"/>
        <v>9</v>
      </c>
      <c r="F271" s="245" t="str">
        <f t="shared" si="30"/>
        <v>Самокатная</v>
      </c>
      <c r="G271" s="62" t="s">
        <v>5891</v>
      </c>
      <c r="H271" s="450"/>
      <c r="I27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71" s="62"/>
    </row>
    <row r="272" spans="1:10" ht="14.25" customHeight="1" x14ac:dyDescent="0.25">
      <c r="A272" s="167">
        <v>42998</v>
      </c>
      <c r="B272" s="243" t="s">
        <v>5448</v>
      </c>
      <c r="C272" s="246"/>
      <c r="D272" s="62">
        <v>13900</v>
      </c>
      <c r="E272" s="226">
        <f t="shared" si="28"/>
        <v>9</v>
      </c>
      <c r="F272" s="245" t="str">
        <f t="shared" si="30"/>
        <v>Самокатная</v>
      </c>
      <c r="G272" s="84" t="s">
        <v>204</v>
      </c>
      <c r="H272" s="450"/>
      <c r="I27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72" s="62"/>
    </row>
    <row r="273" spans="1:10" ht="14.25" customHeight="1" x14ac:dyDescent="0.25">
      <c r="A273" s="167">
        <v>42998</v>
      </c>
      <c r="B273" s="243" t="s">
        <v>5457</v>
      </c>
      <c r="C273" s="246"/>
      <c r="D273" s="62">
        <v>13900</v>
      </c>
      <c r="E273" s="226">
        <f t="shared" si="28"/>
        <v>9</v>
      </c>
      <c r="F273" s="245" t="str">
        <f t="shared" si="30"/>
        <v>Самокатная</v>
      </c>
      <c r="G273" s="62" t="s">
        <v>204</v>
      </c>
      <c r="H273" s="450"/>
      <c r="I27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73" s="62"/>
    </row>
    <row r="274" spans="1:10" ht="14.25" customHeight="1" x14ac:dyDescent="0.25">
      <c r="A274" s="167">
        <v>42997</v>
      </c>
      <c r="B274" s="244" t="s">
        <v>5565</v>
      </c>
      <c r="C274" s="246"/>
      <c r="D274" s="62">
        <v>11900</v>
      </c>
      <c r="E274" s="226">
        <f t="shared" si="28"/>
        <v>9</v>
      </c>
      <c r="F274" s="245" t="str">
        <f t="shared" si="30"/>
        <v>Самокатная</v>
      </c>
      <c r="G274" s="84" t="s">
        <v>204</v>
      </c>
      <c r="H274" s="450"/>
      <c r="I27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74" s="62"/>
    </row>
    <row r="275" spans="1:10" ht="14.25" customHeight="1" x14ac:dyDescent="0.25">
      <c r="A275" s="167">
        <v>42997</v>
      </c>
      <c r="B275" s="244" t="s">
        <v>5651</v>
      </c>
      <c r="C275" s="246"/>
      <c r="D275" s="62">
        <v>12900</v>
      </c>
      <c r="E275" s="226">
        <f t="shared" si="28"/>
        <v>9</v>
      </c>
      <c r="F275" s="245" t="str">
        <f t="shared" si="30"/>
        <v>Самокатная</v>
      </c>
      <c r="G275" s="244" t="s">
        <v>5646</v>
      </c>
      <c r="H275" s="450"/>
      <c r="I27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75" s="62"/>
    </row>
    <row r="276" spans="1:10" ht="14.25" customHeight="1" x14ac:dyDescent="0.25">
      <c r="A276" s="167">
        <v>42997</v>
      </c>
      <c r="B276" s="84" t="s">
        <v>5645</v>
      </c>
      <c r="C276" s="246"/>
      <c r="D276" s="62">
        <v>12900</v>
      </c>
      <c r="E276" s="226">
        <f t="shared" si="28"/>
        <v>9</v>
      </c>
      <c r="F276" s="245" t="str">
        <f t="shared" si="30"/>
        <v>Самокатная</v>
      </c>
      <c r="G276" s="225" t="s">
        <v>5646</v>
      </c>
      <c r="H276" s="450"/>
      <c r="I27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76" s="62"/>
    </row>
    <row r="277" spans="1:10" ht="14.25" customHeight="1" x14ac:dyDescent="0.25">
      <c r="A277" s="167">
        <v>42997</v>
      </c>
      <c r="B277" s="84" t="s">
        <v>2048</v>
      </c>
      <c r="C277" s="246"/>
      <c r="D277" s="62">
        <v>11300</v>
      </c>
      <c r="E277" s="226">
        <f t="shared" si="28"/>
        <v>9</v>
      </c>
      <c r="F277" s="245" t="str">
        <f t="shared" si="30"/>
        <v>Самокатная</v>
      </c>
      <c r="G277" s="225" t="s">
        <v>5646</v>
      </c>
      <c r="H277" s="450"/>
      <c r="I27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77" s="62"/>
    </row>
    <row r="278" spans="1:10" ht="14.25" customHeight="1" x14ac:dyDescent="0.25">
      <c r="A278" s="167">
        <v>43014</v>
      </c>
      <c r="B278" s="407" t="s">
        <v>5805</v>
      </c>
      <c r="C278" s="246"/>
      <c r="D278" s="62">
        <v>17900</v>
      </c>
      <c r="E278" s="226">
        <f t="shared" si="28"/>
        <v>10</v>
      </c>
      <c r="F278" s="245" t="s">
        <v>1341</v>
      </c>
      <c r="G278" s="62"/>
      <c r="H278" s="456" t="s">
        <v>5456</v>
      </c>
      <c r="I27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78" s="62"/>
    </row>
    <row r="279" spans="1:10" ht="14.25" customHeight="1" x14ac:dyDescent="0.25">
      <c r="A279" s="258">
        <v>42979</v>
      </c>
      <c r="B279" s="243" t="s">
        <v>5461</v>
      </c>
      <c r="C279" s="260"/>
      <c r="D279" s="259">
        <v>7600</v>
      </c>
      <c r="E279" s="264">
        <v>8</v>
      </c>
      <c r="F279" s="245" t="s">
        <v>2</v>
      </c>
      <c r="G279" s="244" t="s">
        <v>5450</v>
      </c>
      <c r="H279" s="457"/>
      <c r="I279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279" s="259"/>
    </row>
    <row r="280" spans="1:10" ht="14.25" customHeight="1" x14ac:dyDescent="0.25">
      <c r="A280" s="167">
        <v>42979</v>
      </c>
      <c r="B280" s="242" t="s">
        <v>5093</v>
      </c>
      <c r="C280" s="246">
        <v>3000</v>
      </c>
      <c r="D280" s="259">
        <f>Таблица1[[#This Row],[План]]*0.965</f>
        <v>2895</v>
      </c>
      <c r="E280" s="264">
        <f t="shared" ref="E280:E343" si="31">MONTH(A280)</f>
        <v>9</v>
      </c>
      <c r="F280" s="265" t="s">
        <v>2</v>
      </c>
      <c r="G280" s="84" t="s">
        <v>5434</v>
      </c>
      <c r="H280" s="450"/>
      <c r="I28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80" s="62"/>
    </row>
    <row r="281" spans="1:10" ht="14.25" customHeight="1" x14ac:dyDescent="0.25">
      <c r="A281" s="167">
        <v>43013</v>
      </c>
      <c r="B281" s="401" t="s">
        <v>5811</v>
      </c>
      <c r="C281" s="246"/>
      <c r="D281" s="62">
        <v>10900</v>
      </c>
      <c r="E281" s="226">
        <f t="shared" si="31"/>
        <v>10</v>
      </c>
      <c r="F281" s="245" t="s">
        <v>1341</v>
      </c>
      <c r="G281" s="84"/>
      <c r="H281" s="450" t="s">
        <v>5812</v>
      </c>
      <c r="I28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81" s="62"/>
    </row>
    <row r="282" spans="1:10" ht="14.25" customHeight="1" x14ac:dyDescent="0.25">
      <c r="A282" s="167">
        <v>43008</v>
      </c>
      <c r="B282" s="407" t="s">
        <v>5473</v>
      </c>
      <c r="C282" s="246"/>
      <c r="D282" s="62">
        <v>14900</v>
      </c>
      <c r="E282" s="226">
        <f t="shared" si="31"/>
        <v>9</v>
      </c>
      <c r="F282" s="245" t="s">
        <v>1341</v>
      </c>
      <c r="G282" s="84"/>
      <c r="H282" s="456" t="s">
        <v>5440</v>
      </c>
      <c r="I28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82" s="62"/>
    </row>
    <row r="283" spans="1:10" ht="14.25" customHeight="1" x14ac:dyDescent="0.25">
      <c r="A283" s="167">
        <v>43008</v>
      </c>
      <c r="B283" s="407" t="s">
        <v>5439</v>
      </c>
      <c r="C283" s="246"/>
      <c r="D283" s="62">
        <v>12200</v>
      </c>
      <c r="E283" s="226">
        <f t="shared" si="31"/>
        <v>9</v>
      </c>
      <c r="F283" s="245" t="s">
        <v>1341</v>
      </c>
      <c r="G283" s="84"/>
      <c r="H283" s="456" t="s">
        <v>5440</v>
      </c>
      <c r="I28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83" s="62"/>
    </row>
    <row r="284" spans="1:10" ht="14.25" customHeight="1" x14ac:dyDescent="0.25">
      <c r="A284" s="247">
        <v>43006</v>
      </c>
      <c r="B284" s="407" t="s">
        <v>5807</v>
      </c>
      <c r="C284" s="248"/>
      <c r="D284" s="62">
        <v>3000</v>
      </c>
      <c r="E284" s="226">
        <f t="shared" si="31"/>
        <v>9</v>
      </c>
      <c r="F284" s="245" t="s">
        <v>1341</v>
      </c>
      <c r="G284" s="84"/>
      <c r="H284" s="460" t="s">
        <v>5813</v>
      </c>
      <c r="I28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84" s="226"/>
    </row>
    <row r="285" spans="1:10" ht="14.25" customHeight="1" x14ac:dyDescent="0.25">
      <c r="A285" s="247">
        <v>43005</v>
      </c>
      <c r="B285" s="401" t="s">
        <v>5809</v>
      </c>
      <c r="C285" s="248"/>
      <c r="D285" s="62">
        <v>3000</v>
      </c>
      <c r="E285" s="226">
        <f t="shared" si="31"/>
        <v>9</v>
      </c>
      <c r="F285" s="245" t="s">
        <v>1341</v>
      </c>
      <c r="G285" s="84"/>
      <c r="H285" s="456" t="s">
        <v>5663</v>
      </c>
      <c r="I28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85" s="226"/>
    </row>
    <row r="286" spans="1:10" ht="14.25" customHeight="1" x14ac:dyDescent="0.25">
      <c r="A286" s="247">
        <v>42978</v>
      </c>
      <c r="B286" s="244" t="s">
        <v>5460</v>
      </c>
      <c r="C286" s="248">
        <v>3000</v>
      </c>
      <c r="D286" s="259">
        <f>Таблица1[[#This Row],[План]]*0.965</f>
        <v>2895</v>
      </c>
      <c r="E286" s="264">
        <f t="shared" si="31"/>
        <v>8</v>
      </c>
      <c r="F286" s="265" t="s">
        <v>2</v>
      </c>
      <c r="G286" s="244" t="s">
        <v>5072</v>
      </c>
      <c r="H286" s="450"/>
      <c r="I28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86" s="226"/>
    </row>
    <row r="287" spans="1:10" ht="14.25" customHeight="1" x14ac:dyDescent="0.25">
      <c r="A287" s="167">
        <v>42978</v>
      </c>
      <c r="B287" s="242" t="s">
        <v>5459</v>
      </c>
      <c r="C287" s="246">
        <v>3000</v>
      </c>
      <c r="D287" s="259">
        <f>Таблица1[[#This Row],[План]]*0.965</f>
        <v>2895</v>
      </c>
      <c r="E287" s="264">
        <f t="shared" si="31"/>
        <v>8</v>
      </c>
      <c r="F287" s="265" t="s">
        <v>2</v>
      </c>
      <c r="G287" s="225" t="s">
        <v>4779</v>
      </c>
      <c r="H287" s="450"/>
      <c r="I28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87" s="62"/>
    </row>
    <row r="288" spans="1:10" ht="14.25" customHeight="1" x14ac:dyDescent="0.25">
      <c r="A288" s="167">
        <v>42978</v>
      </c>
      <c r="B288" s="244" t="s">
        <v>5458</v>
      </c>
      <c r="C288" s="246">
        <v>3000</v>
      </c>
      <c r="D288" s="259">
        <f>Таблица1[[#This Row],[План]]*0.965</f>
        <v>2895</v>
      </c>
      <c r="E288" s="264">
        <f t="shared" si="31"/>
        <v>8</v>
      </c>
      <c r="F288" s="265" t="s">
        <v>2</v>
      </c>
      <c r="G288" s="374" t="s">
        <v>3998</v>
      </c>
      <c r="H288" s="450"/>
      <c r="I28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88" s="62"/>
    </row>
    <row r="289" spans="1:10" ht="14.25" customHeight="1" x14ac:dyDescent="0.25">
      <c r="A289" s="167">
        <v>42978</v>
      </c>
      <c r="B289" s="251" t="s">
        <v>5457</v>
      </c>
      <c r="C289" s="248">
        <v>3000</v>
      </c>
      <c r="D289" s="259">
        <f>Таблица1[[#This Row],[План]]*0.965</f>
        <v>2895</v>
      </c>
      <c r="E289" s="264">
        <f t="shared" si="31"/>
        <v>8</v>
      </c>
      <c r="F289" s="265" t="s">
        <v>2</v>
      </c>
      <c r="G289" s="374" t="s">
        <v>3998</v>
      </c>
      <c r="H289" s="450"/>
      <c r="I28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89" s="226"/>
    </row>
    <row r="290" spans="1:10" ht="14.25" customHeight="1" x14ac:dyDescent="0.25">
      <c r="A290" s="167">
        <v>42978</v>
      </c>
      <c r="B290" s="243" t="s">
        <v>5455</v>
      </c>
      <c r="C290" s="246">
        <v>3000</v>
      </c>
      <c r="D290" s="259">
        <f>Таблица1[[#This Row],[План]]*0.965</f>
        <v>2895</v>
      </c>
      <c r="E290" s="264">
        <f t="shared" si="31"/>
        <v>8</v>
      </c>
      <c r="F290" s="346" t="s">
        <v>2</v>
      </c>
      <c r="G290" s="380" t="s">
        <v>5456</v>
      </c>
      <c r="H290" s="450"/>
      <c r="I29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90" s="62"/>
    </row>
    <row r="291" spans="1:10" ht="14.25" customHeight="1" x14ac:dyDescent="0.25">
      <c r="A291" s="167">
        <v>42978</v>
      </c>
      <c r="B291" s="243" t="s">
        <v>5454</v>
      </c>
      <c r="C291" s="246">
        <v>3000</v>
      </c>
      <c r="D291" s="259">
        <f>Таблица1[[#This Row],[План]]*0.965</f>
        <v>2895</v>
      </c>
      <c r="E291" s="264">
        <f t="shared" si="31"/>
        <v>8</v>
      </c>
      <c r="F291" s="346" t="s">
        <v>2</v>
      </c>
      <c r="G291" s="374" t="s">
        <v>4576</v>
      </c>
      <c r="H291" s="450"/>
      <c r="I29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91" s="62"/>
    </row>
    <row r="292" spans="1:10" ht="14.25" customHeight="1" thickBot="1" x14ac:dyDescent="0.3">
      <c r="A292" s="167">
        <v>42978</v>
      </c>
      <c r="B292" s="244" t="s">
        <v>5453</v>
      </c>
      <c r="C292" s="246">
        <v>3000</v>
      </c>
      <c r="D292" s="259">
        <f>Таблица1[[#This Row],[План]]*0.965</f>
        <v>2895</v>
      </c>
      <c r="E292" s="264">
        <f t="shared" si="31"/>
        <v>8</v>
      </c>
      <c r="F292" s="346" t="s">
        <v>2</v>
      </c>
      <c r="G292" s="373" t="s">
        <v>4576</v>
      </c>
      <c r="H292" s="450"/>
      <c r="I29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92" s="62"/>
    </row>
    <row r="293" spans="1:10" ht="14.25" customHeight="1" x14ac:dyDescent="0.25">
      <c r="A293" s="167">
        <v>42978</v>
      </c>
      <c r="B293" s="358" t="s">
        <v>5452</v>
      </c>
      <c r="C293" s="246"/>
      <c r="D293" s="62">
        <v>3000</v>
      </c>
      <c r="E293" s="264">
        <f t="shared" si="31"/>
        <v>8</v>
      </c>
      <c r="F293" s="346" t="s">
        <v>2</v>
      </c>
      <c r="G293" s="380" t="s">
        <v>1990</v>
      </c>
      <c r="H293" s="450"/>
      <c r="I293" s="62" t="s">
        <v>6</v>
      </c>
      <c r="J293" s="62"/>
    </row>
    <row r="294" spans="1:10" ht="14.25" customHeight="1" x14ac:dyDescent="0.25">
      <c r="A294" s="167">
        <v>42978</v>
      </c>
      <c r="B294" s="244" t="s">
        <v>5451</v>
      </c>
      <c r="C294" s="246"/>
      <c r="D294" s="62">
        <v>7600</v>
      </c>
      <c r="E294" s="264">
        <f t="shared" si="31"/>
        <v>8</v>
      </c>
      <c r="F294" s="346" t="s">
        <v>2</v>
      </c>
      <c r="G294" s="252" t="s">
        <v>5450</v>
      </c>
      <c r="H294" s="450"/>
      <c r="I29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294" s="62"/>
    </row>
    <row r="295" spans="1:10" ht="14.25" customHeight="1" x14ac:dyDescent="0.25">
      <c r="A295" s="167">
        <v>42978</v>
      </c>
      <c r="B295" s="244" t="s">
        <v>5449</v>
      </c>
      <c r="C295" s="246"/>
      <c r="D295" s="62">
        <v>7600</v>
      </c>
      <c r="E295" s="264">
        <f t="shared" si="31"/>
        <v>8</v>
      </c>
      <c r="F295" s="346" t="s">
        <v>2</v>
      </c>
      <c r="G295" s="243" t="s">
        <v>5450</v>
      </c>
      <c r="H295" s="450"/>
      <c r="I29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295" s="62"/>
    </row>
    <row r="296" spans="1:10" ht="14.25" customHeight="1" x14ac:dyDescent="0.25">
      <c r="A296" s="167">
        <v>42978</v>
      </c>
      <c r="B296" s="243" t="s">
        <v>5448</v>
      </c>
      <c r="C296" s="246"/>
      <c r="D296" s="62">
        <v>3000</v>
      </c>
      <c r="E296" s="264">
        <f t="shared" si="31"/>
        <v>8</v>
      </c>
      <c r="F296" s="346" t="s">
        <v>2</v>
      </c>
      <c r="G296" s="374" t="s">
        <v>3998</v>
      </c>
      <c r="H296" s="450"/>
      <c r="I29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96" s="62"/>
    </row>
    <row r="297" spans="1:10" ht="14.25" customHeight="1" x14ac:dyDescent="0.25">
      <c r="A297" s="258">
        <v>42998</v>
      </c>
      <c r="B297" s="244" t="s">
        <v>5670</v>
      </c>
      <c r="C297" s="260"/>
      <c r="D297" s="259">
        <v>10900</v>
      </c>
      <c r="E297" s="264">
        <f t="shared" si="31"/>
        <v>9</v>
      </c>
      <c r="F297" s="346" t="s">
        <v>1341</v>
      </c>
      <c r="G297" s="262"/>
      <c r="H297" s="457" t="s">
        <v>4002</v>
      </c>
      <c r="I297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97" s="259"/>
    </row>
    <row r="298" spans="1:10" ht="14.25" customHeight="1" x14ac:dyDescent="0.25">
      <c r="A298" s="258">
        <v>42994</v>
      </c>
      <c r="B298" s="243" t="s">
        <v>5653</v>
      </c>
      <c r="C298" s="260"/>
      <c r="D298" s="259">
        <v>9900</v>
      </c>
      <c r="E298" s="264">
        <f t="shared" si="31"/>
        <v>9</v>
      </c>
      <c r="F298" s="346" t="s">
        <v>1341</v>
      </c>
      <c r="G298" s="262"/>
      <c r="H298" s="461" t="s">
        <v>5648</v>
      </c>
      <c r="I298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98" s="259"/>
    </row>
    <row r="299" spans="1:10" ht="14.25" customHeight="1" x14ac:dyDescent="0.25">
      <c r="A299" s="167">
        <v>42997</v>
      </c>
      <c r="B299" s="244" t="s">
        <v>5645</v>
      </c>
      <c r="C299" s="246"/>
      <c r="D299" s="62">
        <v>23000</v>
      </c>
      <c r="E299" s="226">
        <f t="shared" si="31"/>
        <v>9</v>
      </c>
      <c r="F299" s="61" t="str">
        <f>"Самокатная"</f>
        <v>Самокатная</v>
      </c>
      <c r="G299" s="62" t="s">
        <v>4073</v>
      </c>
      <c r="H299" s="450"/>
      <c r="I29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99" s="62"/>
    </row>
    <row r="300" spans="1:10" ht="14.25" customHeight="1" x14ac:dyDescent="0.25">
      <c r="A300" s="167">
        <v>43000</v>
      </c>
      <c r="B300" s="253" t="s">
        <v>4811</v>
      </c>
      <c r="C300" s="246"/>
      <c r="D300" s="62">
        <v>9500</v>
      </c>
      <c r="E300" s="226">
        <f t="shared" si="31"/>
        <v>9</v>
      </c>
      <c r="F300" s="61" t="str">
        <f>"Прео"</f>
        <v>Прео</v>
      </c>
      <c r="G300" s="84" t="s">
        <v>2201</v>
      </c>
      <c r="H300" s="450"/>
      <c r="I30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00" s="62"/>
    </row>
    <row r="301" spans="1:10" ht="14.25" customHeight="1" x14ac:dyDescent="0.25">
      <c r="A301" s="167">
        <v>42977</v>
      </c>
      <c r="B301" s="242" t="s">
        <v>5447</v>
      </c>
      <c r="C301" s="246">
        <v>15200</v>
      </c>
      <c r="D301" s="259">
        <f>Таблица1[[#This Row],[План]]*0.965</f>
        <v>14668</v>
      </c>
      <c r="E301" s="264">
        <f t="shared" si="31"/>
        <v>8</v>
      </c>
      <c r="F301" s="346" t="s">
        <v>2</v>
      </c>
      <c r="G301" s="225" t="s">
        <v>5046</v>
      </c>
      <c r="H301" s="450"/>
      <c r="I30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01" s="62"/>
    </row>
    <row r="302" spans="1:10" ht="14.25" customHeight="1" x14ac:dyDescent="0.25">
      <c r="A302" s="167">
        <v>42977</v>
      </c>
      <c r="B302" s="244" t="s">
        <v>5446</v>
      </c>
      <c r="C302" s="246">
        <v>15000</v>
      </c>
      <c r="D302" s="259">
        <f>Таблица1[[#This Row],[План]]*0.965</f>
        <v>14475</v>
      </c>
      <c r="E302" s="264">
        <f t="shared" si="31"/>
        <v>8</v>
      </c>
      <c r="F302" s="346" t="s">
        <v>2</v>
      </c>
      <c r="G302" s="252" t="s">
        <v>1331</v>
      </c>
      <c r="H302" s="450"/>
      <c r="I302" s="62" t="s">
        <v>6</v>
      </c>
      <c r="J302" s="62"/>
    </row>
    <row r="303" spans="1:10" ht="14.25" customHeight="1" x14ac:dyDescent="0.25">
      <c r="A303" s="167">
        <v>42977</v>
      </c>
      <c r="B303" s="244" t="s">
        <v>5444</v>
      </c>
      <c r="C303" s="246">
        <v>3000</v>
      </c>
      <c r="D303" s="259">
        <f>Таблица1[[#This Row],[План]]*0.965</f>
        <v>2895</v>
      </c>
      <c r="E303" s="264">
        <f t="shared" si="31"/>
        <v>8</v>
      </c>
      <c r="F303" s="346" t="s">
        <v>2</v>
      </c>
      <c r="G303" s="380" t="s">
        <v>3998</v>
      </c>
      <c r="H303" s="450"/>
      <c r="I30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03" s="62"/>
    </row>
    <row r="304" spans="1:10" ht="14.25" customHeight="1" x14ac:dyDescent="0.25">
      <c r="A304" s="167">
        <v>42977</v>
      </c>
      <c r="B304" s="244" t="s">
        <v>5445</v>
      </c>
      <c r="C304" s="246">
        <v>3000</v>
      </c>
      <c r="D304" s="259">
        <f>Таблица1[[#This Row],[План]]*0.965</f>
        <v>2895</v>
      </c>
      <c r="E304" s="264">
        <f t="shared" si="31"/>
        <v>8</v>
      </c>
      <c r="F304" s="346" t="s">
        <v>2</v>
      </c>
      <c r="G304" s="373" t="s">
        <v>3998</v>
      </c>
      <c r="H304" s="450"/>
      <c r="I30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04" s="62"/>
    </row>
    <row r="305" spans="1:10" ht="14.25" customHeight="1" x14ac:dyDescent="0.25">
      <c r="A305" s="167">
        <v>42977</v>
      </c>
      <c r="B305" s="244" t="s">
        <v>3915</v>
      </c>
      <c r="C305" s="246">
        <v>5000</v>
      </c>
      <c r="D305" s="259">
        <f>Таблица1[[#This Row],[План]]*0.965</f>
        <v>4825</v>
      </c>
      <c r="E305" s="264">
        <f t="shared" si="31"/>
        <v>8</v>
      </c>
      <c r="F305" s="346" t="s">
        <v>2</v>
      </c>
      <c r="G305" s="62" t="s">
        <v>4073</v>
      </c>
      <c r="H305" s="450"/>
      <c r="I305" s="62" t="s">
        <v>6</v>
      </c>
      <c r="J305" s="62"/>
    </row>
    <row r="306" spans="1:10" ht="14.25" customHeight="1" x14ac:dyDescent="0.25">
      <c r="A306" s="167">
        <v>42977</v>
      </c>
      <c r="B306" s="365" t="s">
        <v>5443</v>
      </c>
      <c r="C306" s="260">
        <v>3000</v>
      </c>
      <c r="D306" s="259">
        <f>Таблица1[[#This Row],[План]]*0.965</f>
        <v>2895</v>
      </c>
      <c r="E306" s="264">
        <f t="shared" si="31"/>
        <v>8</v>
      </c>
      <c r="F306" s="346" t="s">
        <v>2</v>
      </c>
      <c r="G306" s="357" t="s">
        <v>4576</v>
      </c>
      <c r="H306" s="457"/>
      <c r="I306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06" s="259"/>
    </row>
    <row r="307" spans="1:10" ht="14.25" customHeight="1" x14ac:dyDescent="0.25">
      <c r="A307" s="167">
        <v>42977</v>
      </c>
      <c r="B307" s="244" t="s">
        <v>5442</v>
      </c>
      <c r="C307" s="260">
        <v>8900</v>
      </c>
      <c r="D307" s="259">
        <f>Таблица1[[#This Row],[План]]*0.965</f>
        <v>8588.5</v>
      </c>
      <c r="E307" s="264">
        <f t="shared" si="31"/>
        <v>8</v>
      </c>
      <c r="F307" s="346" t="s">
        <v>2</v>
      </c>
      <c r="G307" s="84" t="s">
        <v>2201</v>
      </c>
      <c r="H307" s="457"/>
      <c r="I307" s="62" t="s">
        <v>1061</v>
      </c>
      <c r="J307" s="259"/>
    </row>
    <row r="308" spans="1:10" ht="14.25" customHeight="1" x14ac:dyDescent="0.25">
      <c r="A308" s="167">
        <v>42977</v>
      </c>
      <c r="B308" s="242" t="s">
        <v>5441</v>
      </c>
      <c r="C308" s="260">
        <v>16900</v>
      </c>
      <c r="D308" s="259">
        <f>Таблица1[[#This Row],[План]]*0.965</f>
        <v>16308.5</v>
      </c>
      <c r="E308" s="264">
        <f t="shared" si="31"/>
        <v>8</v>
      </c>
      <c r="F308" s="346" t="s">
        <v>2</v>
      </c>
      <c r="G308" s="252" t="s">
        <v>5060</v>
      </c>
      <c r="H308" s="457"/>
      <c r="I308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08" s="259"/>
    </row>
    <row r="309" spans="1:10" ht="14.25" customHeight="1" x14ac:dyDescent="0.25">
      <c r="A309" s="167">
        <v>42977</v>
      </c>
      <c r="B309" s="243" t="s">
        <v>5439</v>
      </c>
      <c r="C309" s="260">
        <v>3000</v>
      </c>
      <c r="D309" s="259">
        <f>Таблица1[[#This Row],[План]]*0.965</f>
        <v>2895</v>
      </c>
      <c r="E309" s="264">
        <f t="shared" si="31"/>
        <v>8</v>
      </c>
      <c r="F309" s="346" t="s">
        <v>2</v>
      </c>
      <c r="G309" s="252" t="s">
        <v>5440</v>
      </c>
      <c r="H309" s="457"/>
      <c r="I309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309" s="259"/>
    </row>
    <row r="310" spans="1:10" ht="14.25" customHeight="1" x14ac:dyDescent="0.25">
      <c r="A310" s="167">
        <v>42977</v>
      </c>
      <c r="B310" s="243" t="s">
        <v>5438</v>
      </c>
      <c r="C310" s="260"/>
      <c r="D310" s="259">
        <v>3000</v>
      </c>
      <c r="E310" s="264">
        <f t="shared" si="31"/>
        <v>8</v>
      </c>
      <c r="F310" s="346" t="s">
        <v>2</v>
      </c>
      <c r="G310" s="380" t="s">
        <v>3998</v>
      </c>
      <c r="H310" s="457"/>
      <c r="I310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10" s="259"/>
    </row>
    <row r="311" spans="1:10" ht="14.25" customHeight="1" x14ac:dyDescent="0.25">
      <c r="A311" s="167">
        <v>42997</v>
      </c>
      <c r="B311" s="244" t="s">
        <v>5452</v>
      </c>
      <c r="C311" s="246"/>
      <c r="D311" s="62">
        <v>600</v>
      </c>
      <c r="E311" s="226">
        <f t="shared" si="31"/>
        <v>9</v>
      </c>
      <c r="F311" s="61" t="str">
        <f>"Самокатная"</f>
        <v>Самокатная</v>
      </c>
      <c r="G311" s="84" t="s">
        <v>827</v>
      </c>
      <c r="H311" s="450"/>
      <c r="I31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11" s="62"/>
    </row>
    <row r="312" spans="1:10" ht="14.25" customHeight="1" x14ac:dyDescent="0.25">
      <c r="A312" s="258">
        <v>42976</v>
      </c>
      <c r="B312" s="243" t="s">
        <v>5437</v>
      </c>
      <c r="C312" s="260">
        <v>3000</v>
      </c>
      <c r="D312" s="259">
        <f>Таблица1[[#This Row],[План]]*0.965</f>
        <v>2895</v>
      </c>
      <c r="E312" s="264">
        <f t="shared" si="31"/>
        <v>8</v>
      </c>
      <c r="F312" s="346" t="s">
        <v>2</v>
      </c>
      <c r="G312" s="252" t="s">
        <v>5436</v>
      </c>
      <c r="H312" s="457"/>
      <c r="I312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12" s="259"/>
    </row>
    <row r="313" spans="1:10" ht="14.25" customHeight="1" x14ac:dyDescent="0.25">
      <c r="A313" s="258">
        <v>42976</v>
      </c>
      <c r="B313" s="244" t="s">
        <v>5435</v>
      </c>
      <c r="C313" s="260">
        <v>3000</v>
      </c>
      <c r="D313" s="259">
        <f>Таблица1[[#This Row],[План]]*0.965</f>
        <v>2895</v>
      </c>
      <c r="E313" s="264">
        <f t="shared" si="31"/>
        <v>8</v>
      </c>
      <c r="F313" s="346" t="s">
        <v>2</v>
      </c>
      <c r="G313" s="252" t="s">
        <v>5436</v>
      </c>
      <c r="H313" s="457"/>
      <c r="I313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13" s="259"/>
    </row>
    <row r="314" spans="1:10" ht="14.25" customHeight="1" x14ac:dyDescent="0.25">
      <c r="A314" s="258">
        <v>42976</v>
      </c>
      <c r="B314" s="243" t="s">
        <v>5433</v>
      </c>
      <c r="C314" s="260">
        <v>3000</v>
      </c>
      <c r="D314" s="259">
        <f>Таблица1[[#This Row],[План]]*0.965</f>
        <v>2895</v>
      </c>
      <c r="E314" s="264">
        <f t="shared" si="31"/>
        <v>8</v>
      </c>
      <c r="F314" s="346" t="s">
        <v>2</v>
      </c>
      <c r="G314" s="252" t="s">
        <v>5434</v>
      </c>
      <c r="H314" s="457"/>
      <c r="I314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14" s="259"/>
    </row>
    <row r="315" spans="1:10" ht="14.25" customHeight="1" x14ac:dyDescent="0.25">
      <c r="A315" s="258">
        <v>42976</v>
      </c>
      <c r="B315" s="242" t="s">
        <v>5432</v>
      </c>
      <c r="C315" s="260">
        <v>3000</v>
      </c>
      <c r="D315" s="259">
        <f>Таблица1[[#This Row],[План]]*0.965</f>
        <v>2895</v>
      </c>
      <c r="E315" s="264">
        <f t="shared" si="31"/>
        <v>8</v>
      </c>
      <c r="F315" s="346" t="s">
        <v>2</v>
      </c>
      <c r="G315" s="225" t="s">
        <v>5046</v>
      </c>
      <c r="H315" s="457"/>
      <c r="I315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15" s="259"/>
    </row>
    <row r="316" spans="1:10" ht="14.25" customHeight="1" x14ac:dyDescent="0.25">
      <c r="A316" s="258">
        <v>42976</v>
      </c>
      <c r="B316" s="244" t="s">
        <v>5431</v>
      </c>
      <c r="C316" s="260">
        <v>3000</v>
      </c>
      <c r="D316" s="259">
        <f>Таблица1[[#This Row],[План]]*0.965</f>
        <v>2895</v>
      </c>
      <c r="E316" s="264">
        <f t="shared" si="31"/>
        <v>8</v>
      </c>
      <c r="F316" s="346" t="s">
        <v>2</v>
      </c>
      <c r="G316" s="357" t="s">
        <v>3998</v>
      </c>
      <c r="H316" s="457"/>
      <c r="I316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16" s="259"/>
    </row>
    <row r="317" spans="1:10" ht="14.25" customHeight="1" x14ac:dyDescent="0.25">
      <c r="A317" s="258">
        <v>42976</v>
      </c>
      <c r="B317" s="253" t="s">
        <v>2771</v>
      </c>
      <c r="C317" s="260">
        <v>3000</v>
      </c>
      <c r="D317" s="259">
        <f>Таблица1[[#This Row],[План]]*0.965</f>
        <v>2895</v>
      </c>
      <c r="E317" s="264">
        <f t="shared" si="31"/>
        <v>8</v>
      </c>
      <c r="F317" s="346" t="s">
        <v>2</v>
      </c>
      <c r="G317" s="244" t="s">
        <v>5046</v>
      </c>
      <c r="H317" s="457"/>
      <c r="I317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17" s="259"/>
    </row>
    <row r="318" spans="1:10" ht="14.25" customHeight="1" x14ac:dyDescent="0.25">
      <c r="A318" s="258">
        <v>42976</v>
      </c>
      <c r="B318" s="242" t="s">
        <v>5430</v>
      </c>
      <c r="C318" s="260">
        <v>5000</v>
      </c>
      <c r="D318" s="259">
        <f>Таблица1[[#This Row],[План]]*0.965</f>
        <v>4825</v>
      </c>
      <c r="E318" s="264">
        <f t="shared" si="31"/>
        <v>8</v>
      </c>
      <c r="F318" s="346" t="s">
        <v>2</v>
      </c>
      <c r="G318" s="244" t="s">
        <v>4861</v>
      </c>
      <c r="H318" s="457"/>
      <c r="I318" s="259" t="s">
        <v>6</v>
      </c>
      <c r="J318" s="259"/>
    </row>
    <row r="319" spans="1:10" ht="14.25" customHeight="1" x14ac:dyDescent="0.25">
      <c r="A319" s="167">
        <v>42996</v>
      </c>
      <c r="B319" s="244" t="s">
        <v>5900</v>
      </c>
      <c r="C319" s="246"/>
      <c r="D319" s="62">
        <v>24300</v>
      </c>
      <c r="E319" s="226">
        <f t="shared" si="31"/>
        <v>9</v>
      </c>
      <c r="F319" s="61" t="str">
        <f>"Самокатная"</f>
        <v>Самокатная</v>
      </c>
      <c r="G319" s="84" t="s">
        <v>4073</v>
      </c>
      <c r="H319" s="450"/>
      <c r="I31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19" s="62"/>
    </row>
    <row r="320" spans="1:10" ht="14.25" customHeight="1" x14ac:dyDescent="0.25">
      <c r="A320" s="167">
        <v>42996</v>
      </c>
      <c r="B320" s="350" t="s">
        <v>923</v>
      </c>
      <c r="C320" s="246"/>
      <c r="D320" s="62">
        <v>24300</v>
      </c>
      <c r="E320" s="226">
        <f t="shared" si="31"/>
        <v>9</v>
      </c>
      <c r="F320" s="61" t="str">
        <f>"Самокатная"</f>
        <v>Самокатная</v>
      </c>
      <c r="G320" s="84" t="s">
        <v>4073</v>
      </c>
      <c r="H320" s="450"/>
      <c r="I32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20" s="62"/>
    </row>
    <row r="321" spans="1:10" ht="14.25" customHeight="1" x14ac:dyDescent="0.25">
      <c r="A321" s="167">
        <v>42996</v>
      </c>
      <c r="B321" s="243" t="s">
        <v>5901</v>
      </c>
      <c r="C321" s="246"/>
      <c r="D321" s="62">
        <v>2900</v>
      </c>
      <c r="E321" s="226">
        <f t="shared" si="31"/>
        <v>9</v>
      </c>
      <c r="F321" s="61" t="str">
        <f>"Самокатная"</f>
        <v>Самокатная</v>
      </c>
      <c r="G321" s="84" t="s">
        <v>4858</v>
      </c>
      <c r="H321" s="450"/>
      <c r="I32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21" s="62"/>
    </row>
    <row r="322" spans="1:10" ht="14.25" customHeight="1" x14ac:dyDescent="0.25">
      <c r="A322" s="258">
        <v>42975</v>
      </c>
      <c r="B322" s="244" t="s">
        <v>5429</v>
      </c>
      <c r="C322" s="260"/>
      <c r="D322" s="259">
        <v>3000</v>
      </c>
      <c r="E322" s="264">
        <f t="shared" si="31"/>
        <v>8</v>
      </c>
      <c r="F322" s="346" t="s">
        <v>2</v>
      </c>
      <c r="G322" s="380" t="s">
        <v>4576</v>
      </c>
      <c r="H322" s="457"/>
      <c r="I322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22" s="259"/>
    </row>
    <row r="323" spans="1:10" ht="14.25" customHeight="1" x14ac:dyDescent="0.25">
      <c r="A323" s="258">
        <v>42994</v>
      </c>
      <c r="B323" s="244" t="s">
        <v>5424</v>
      </c>
      <c r="C323" s="260"/>
      <c r="D323" s="259">
        <v>9900</v>
      </c>
      <c r="E323" s="264">
        <f t="shared" si="31"/>
        <v>9</v>
      </c>
      <c r="F323" s="346" t="s">
        <v>1341</v>
      </c>
      <c r="G323" s="262"/>
      <c r="H323" s="461" t="s">
        <v>5648</v>
      </c>
      <c r="I323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323" s="259"/>
    </row>
    <row r="324" spans="1:10" ht="14.25" customHeight="1" x14ac:dyDescent="0.25">
      <c r="A324" s="167">
        <v>42996</v>
      </c>
      <c r="B324" s="253" t="s">
        <v>5097</v>
      </c>
      <c r="C324" s="246"/>
      <c r="D324" s="62">
        <v>3000</v>
      </c>
      <c r="E324" s="226">
        <f t="shared" si="31"/>
        <v>9</v>
      </c>
      <c r="F324" s="61" t="str">
        <f>"Самокатная"</f>
        <v>Самокатная</v>
      </c>
      <c r="G324" s="84" t="s">
        <v>827</v>
      </c>
      <c r="H324" s="450"/>
      <c r="I32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24" s="62"/>
    </row>
    <row r="325" spans="1:10" ht="14.25" customHeight="1" x14ac:dyDescent="0.25">
      <c r="A325" s="167">
        <v>42996</v>
      </c>
      <c r="B325" s="412" t="s">
        <v>169</v>
      </c>
      <c r="C325" s="246"/>
      <c r="D325" s="62">
        <v>11400</v>
      </c>
      <c r="E325" s="226">
        <f t="shared" si="31"/>
        <v>9</v>
      </c>
      <c r="F325" s="61" t="str">
        <f>"Самокатная"</f>
        <v>Самокатная</v>
      </c>
      <c r="G325" s="84" t="s">
        <v>1440</v>
      </c>
      <c r="H325" s="450"/>
      <c r="I32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25" s="62"/>
    </row>
    <row r="326" spans="1:10" ht="14.25" customHeight="1" x14ac:dyDescent="0.25">
      <c r="A326" s="167">
        <v>42996</v>
      </c>
      <c r="B326" s="244" t="s">
        <v>4766</v>
      </c>
      <c r="C326" s="246"/>
      <c r="D326" s="62">
        <v>1000</v>
      </c>
      <c r="E326" s="226">
        <f t="shared" si="31"/>
        <v>9</v>
      </c>
      <c r="F326" s="61" t="str">
        <f>"Самокатная"</f>
        <v>Самокатная</v>
      </c>
      <c r="G326" s="84" t="s">
        <v>5705</v>
      </c>
      <c r="H326" s="450"/>
      <c r="I32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26" s="62"/>
    </row>
    <row r="327" spans="1:10" ht="14.25" customHeight="1" x14ac:dyDescent="0.25">
      <c r="A327" s="167">
        <v>42996</v>
      </c>
      <c r="B327" s="243" t="s">
        <v>5428</v>
      </c>
      <c r="C327" s="246"/>
      <c r="D327" s="62">
        <v>-400</v>
      </c>
      <c r="E327" s="226">
        <f t="shared" si="31"/>
        <v>9</v>
      </c>
      <c r="F327" s="61" t="str">
        <f>"Самокатная"</f>
        <v>Самокатная</v>
      </c>
      <c r="G327" s="84" t="s">
        <v>5892</v>
      </c>
      <c r="H327" s="450"/>
      <c r="I32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27" s="62"/>
    </row>
    <row r="328" spans="1:10" ht="14.25" customHeight="1" x14ac:dyDescent="0.25">
      <c r="A328" s="167">
        <v>42993</v>
      </c>
      <c r="B328" s="253" t="s">
        <v>5899</v>
      </c>
      <c r="C328" s="246"/>
      <c r="D328" s="62">
        <v>5000</v>
      </c>
      <c r="E328" s="226">
        <f t="shared" si="31"/>
        <v>9</v>
      </c>
      <c r="F328" s="61" t="str">
        <f>"Самокатная"</f>
        <v>Самокатная</v>
      </c>
      <c r="G328" s="84" t="s">
        <v>5893</v>
      </c>
      <c r="H328" s="450"/>
      <c r="I32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28" s="62"/>
    </row>
    <row r="329" spans="1:10" ht="14.25" customHeight="1" x14ac:dyDescent="0.25">
      <c r="A329" s="258">
        <v>42999</v>
      </c>
      <c r="B329" s="244" t="s">
        <v>5691</v>
      </c>
      <c r="C329" s="260"/>
      <c r="D329" s="259">
        <v>3000</v>
      </c>
      <c r="E329" s="264">
        <f t="shared" si="31"/>
        <v>9</v>
      </c>
      <c r="F329" s="346" t="str">
        <f t="shared" ref="F329:F335" si="32">"Прео"</f>
        <v>Прео</v>
      </c>
      <c r="G329" s="373" t="s">
        <v>4576</v>
      </c>
      <c r="H329" s="457"/>
      <c r="I329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29" s="259"/>
    </row>
    <row r="330" spans="1:10" ht="14.25" customHeight="1" x14ac:dyDescent="0.25">
      <c r="A330" s="258">
        <v>42998</v>
      </c>
      <c r="B330" s="244" t="s">
        <v>5453</v>
      </c>
      <c r="C330" s="260"/>
      <c r="D330" s="259">
        <v>13900</v>
      </c>
      <c r="E330" s="264">
        <f t="shared" si="31"/>
        <v>9</v>
      </c>
      <c r="F330" s="346" t="str">
        <f t="shared" si="32"/>
        <v>Прео</v>
      </c>
      <c r="G330" s="373" t="s">
        <v>4576</v>
      </c>
      <c r="H330" s="457"/>
      <c r="I330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30" s="259"/>
    </row>
    <row r="331" spans="1:10" ht="14.25" customHeight="1" x14ac:dyDescent="0.25">
      <c r="A331" s="258">
        <v>42998</v>
      </c>
      <c r="B331" s="243" t="s">
        <v>5688</v>
      </c>
      <c r="C331" s="260"/>
      <c r="D331" s="259">
        <v>18500</v>
      </c>
      <c r="E331" s="264">
        <f t="shared" si="31"/>
        <v>9</v>
      </c>
      <c r="F331" s="346" t="str">
        <f t="shared" si="32"/>
        <v>Прео</v>
      </c>
      <c r="G331" s="380" t="s">
        <v>4576</v>
      </c>
      <c r="H331" s="457"/>
      <c r="I331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31" s="259"/>
    </row>
    <row r="332" spans="1:10" ht="14.25" customHeight="1" x14ac:dyDescent="0.25">
      <c r="A332" s="258">
        <v>42998</v>
      </c>
      <c r="B332" s="244" t="s">
        <v>5692</v>
      </c>
      <c r="C332" s="260"/>
      <c r="D332" s="259">
        <v>9900</v>
      </c>
      <c r="E332" s="264">
        <f t="shared" si="31"/>
        <v>9</v>
      </c>
      <c r="F332" s="346" t="str">
        <f t="shared" si="32"/>
        <v>Прео</v>
      </c>
      <c r="G332" s="262" t="s">
        <v>2201</v>
      </c>
      <c r="H332" s="457"/>
      <c r="I332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32" s="259"/>
    </row>
    <row r="333" spans="1:10" ht="14.25" customHeight="1" x14ac:dyDescent="0.25">
      <c r="A333" s="258">
        <v>42993</v>
      </c>
      <c r="B333" s="244" t="s">
        <v>5693</v>
      </c>
      <c r="C333" s="260"/>
      <c r="D333" s="259">
        <v>8900</v>
      </c>
      <c r="E333" s="264">
        <f t="shared" si="31"/>
        <v>9</v>
      </c>
      <c r="F333" s="346" t="str">
        <f t="shared" si="32"/>
        <v>Прео</v>
      </c>
      <c r="G333" s="259" t="s">
        <v>5689</v>
      </c>
      <c r="H333" s="457"/>
      <c r="I333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33" s="259"/>
    </row>
    <row r="334" spans="1:10" ht="14.25" customHeight="1" x14ac:dyDescent="0.25">
      <c r="A334" s="258">
        <v>42993</v>
      </c>
      <c r="B334" s="244" t="s">
        <v>5694</v>
      </c>
      <c r="C334" s="260"/>
      <c r="D334" s="259">
        <v>8900</v>
      </c>
      <c r="E334" s="264">
        <f t="shared" si="31"/>
        <v>9</v>
      </c>
      <c r="F334" s="346" t="str">
        <f t="shared" si="32"/>
        <v>Прео</v>
      </c>
      <c r="G334" s="262" t="s">
        <v>5689</v>
      </c>
      <c r="H334" s="457"/>
      <c r="I334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34" s="259"/>
    </row>
    <row r="335" spans="1:10" ht="14.25" customHeight="1" x14ac:dyDescent="0.25">
      <c r="A335" s="258">
        <v>42991</v>
      </c>
      <c r="B335" s="244" t="s">
        <v>5411</v>
      </c>
      <c r="C335" s="260"/>
      <c r="D335" s="259">
        <v>13900</v>
      </c>
      <c r="E335" s="264">
        <f t="shared" si="31"/>
        <v>9</v>
      </c>
      <c r="F335" s="346" t="str">
        <f t="shared" si="32"/>
        <v>Прео</v>
      </c>
      <c r="G335" s="373" t="s">
        <v>4576</v>
      </c>
      <c r="H335" s="457"/>
      <c r="I335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35" s="259"/>
    </row>
    <row r="336" spans="1:10" ht="14.25" customHeight="1" x14ac:dyDescent="0.25">
      <c r="A336" s="258">
        <v>42972</v>
      </c>
      <c r="B336" s="243" t="s">
        <v>5428</v>
      </c>
      <c r="C336" s="260">
        <v>5000</v>
      </c>
      <c r="D336" s="259">
        <f>Таблица1[[#This Row],[План]]*0.965</f>
        <v>4825</v>
      </c>
      <c r="E336" s="264">
        <f t="shared" si="31"/>
        <v>8</v>
      </c>
      <c r="F336" s="346" t="s">
        <v>2</v>
      </c>
      <c r="G336" s="357" t="s">
        <v>4861</v>
      </c>
      <c r="H336" s="457"/>
      <c r="I336" s="259" t="s">
        <v>6</v>
      </c>
      <c r="J336" s="259"/>
    </row>
    <row r="337" spans="1:10" ht="14.25" customHeight="1" x14ac:dyDescent="0.25">
      <c r="A337" s="258">
        <v>42972</v>
      </c>
      <c r="B337" s="244" t="s">
        <v>5426</v>
      </c>
      <c r="C337" s="260">
        <v>3000</v>
      </c>
      <c r="D337" s="259">
        <f>Таблица1[[#This Row],[План]]*0.965</f>
        <v>2895</v>
      </c>
      <c r="E337" s="264">
        <f t="shared" si="31"/>
        <v>8</v>
      </c>
      <c r="F337" s="346" t="s">
        <v>2</v>
      </c>
      <c r="G337" s="252" t="s">
        <v>5427</v>
      </c>
      <c r="H337" s="457"/>
      <c r="I337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37" s="259"/>
    </row>
    <row r="338" spans="1:10" ht="14.25" customHeight="1" x14ac:dyDescent="0.25">
      <c r="A338" s="258">
        <v>42972</v>
      </c>
      <c r="B338" s="243" t="s">
        <v>5425</v>
      </c>
      <c r="C338" s="260">
        <v>3100</v>
      </c>
      <c r="D338" s="259">
        <f>Таблица1[[#This Row],[План]]*0.965</f>
        <v>2991.5</v>
      </c>
      <c r="E338" s="264">
        <f t="shared" si="31"/>
        <v>8</v>
      </c>
      <c r="F338" s="346" t="s">
        <v>2</v>
      </c>
      <c r="G338" s="249" t="s">
        <v>3472</v>
      </c>
      <c r="H338" s="457"/>
      <c r="I338" s="259" t="s">
        <v>6</v>
      </c>
      <c r="J338" s="259"/>
    </row>
    <row r="339" spans="1:10" ht="14.25" customHeight="1" x14ac:dyDescent="0.25">
      <c r="A339" s="258">
        <v>42971</v>
      </c>
      <c r="B339" s="244" t="s">
        <v>5424</v>
      </c>
      <c r="C339" s="260">
        <v>3000</v>
      </c>
      <c r="D339" s="259">
        <f>Таблица1[[#This Row],[План]]*0.965</f>
        <v>2895</v>
      </c>
      <c r="E339" s="264">
        <f t="shared" si="31"/>
        <v>8</v>
      </c>
      <c r="F339" s="346" t="s">
        <v>2</v>
      </c>
      <c r="G339" s="252" t="s">
        <v>5410</v>
      </c>
      <c r="H339" s="457"/>
      <c r="I339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339" s="259"/>
    </row>
    <row r="340" spans="1:10" ht="14.25" customHeight="1" x14ac:dyDescent="0.25">
      <c r="A340" s="258">
        <v>42971</v>
      </c>
      <c r="B340" s="243" t="s">
        <v>5423</v>
      </c>
      <c r="C340" s="260"/>
      <c r="D340" s="259">
        <v>3000</v>
      </c>
      <c r="E340" s="264">
        <f t="shared" si="31"/>
        <v>8</v>
      </c>
      <c r="F340" s="346" t="s">
        <v>2</v>
      </c>
      <c r="G340" s="251" t="s">
        <v>4815</v>
      </c>
      <c r="H340" s="457"/>
      <c r="I340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40" s="259"/>
    </row>
    <row r="341" spans="1:10" ht="14.25" customHeight="1" x14ac:dyDescent="0.25">
      <c r="A341" s="258">
        <v>42993</v>
      </c>
      <c r="B341" s="244" t="s">
        <v>5671</v>
      </c>
      <c r="C341" s="260"/>
      <c r="D341" s="259">
        <v>6900</v>
      </c>
      <c r="E341" s="264">
        <f t="shared" si="31"/>
        <v>9</v>
      </c>
      <c r="F341" s="346" t="s">
        <v>1341</v>
      </c>
      <c r="G341" s="262"/>
      <c r="H341" s="461" t="s">
        <v>1158</v>
      </c>
      <c r="I341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341" s="259"/>
    </row>
    <row r="342" spans="1:10" ht="14.25" customHeight="1" x14ac:dyDescent="0.25">
      <c r="A342" s="258">
        <v>42991</v>
      </c>
      <c r="B342" s="243" t="s">
        <v>5428</v>
      </c>
      <c r="C342" s="260"/>
      <c r="D342" s="259">
        <v>18400</v>
      </c>
      <c r="E342" s="264">
        <f t="shared" si="31"/>
        <v>9</v>
      </c>
      <c r="F342" s="346" t="str">
        <f>"Самокатная"</f>
        <v>Самокатная</v>
      </c>
      <c r="G342" s="262" t="s">
        <v>4073</v>
      </c>
      <c r="H342" s="457"/>
      <c r="I342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42" s="259"/>
    </row>
    <row r="343" spans="1:10" ht="14.25" customHeight="1" x14ac:dyDescent="0.25">
      <c r="A343" s="258">
        <v>42970</v>
      </c>
      <c r="B343" s="243" t="s">
        <v>5422</v>
      </c>
      <c r="C343" s="260"/>
      <c r="D343" s="259">
        <v>7000</v>
      </c>
      <c r="E343" s="264">
        <f t="shared" si="31"/>
        <v>8</v>
      </c>
      <c r="F343" s="346" t="s">
        <v>2</v>
      </c>
      <c r="G343" s="259" t="s">
        <v>988</v>
      </c>
      <c r="H343" s="457"/>
      <c r="I343" s="259" t="s">
        <v>6</v>
      </c>
      <c r="J343" s="259"/>
    </row>
    <row r="344" spans="1:10" ht="14.25" customHeight="1" x14ac:dyDescent="0.25">
      <c r="A344" s="258">
        <v>42987</v>
      </c>
      <c r="B344" s="253" t="s">
        <v>4804</v>
      </c>
      <c r="C344" s="260"/>
      <c r="D344" s="259">
        <v>9900</v>
      </c>
      <c r="E344" s="264">
        <f t="shared" ref="E344:E407" si="33">MONTH(A344)</f>
        <v>9</v>
      </c>
      <c r="F344" s="346" t="str">
        <f>"Прео"</f>
        <v>Прео</v>
      </c>
      <c r="G344" s="244" t="s">
        <v>4779</v>
      </c>
      <c r="H344" s="457"/>
      <c r="I344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44" s="259"/>
    </row>
    <row r="345" spans="1:10" ht="14.25" customHeight="1" x14ac:dyDescent="0.25">
      <c r="A345" s="258">
        <v>42987</v>
      </c>
      <c r="B345" s="242" t="s">
        <v>5040</v>
      </c>
      <c r="C345" s="260"/>
      <c r="D345" s="259">
        <v>11300</v>
      </c>
      <c r="E345" s="264">
        <f t="shared" si="33"/>
        <v>9</v>
      </c>
      <c r="F345" s="346" t="str">
        <f>"Прео"</f>
        <v>Прео</v>
      </c>
      <c r="G345" s="244" t="s">
        <v>4779</v>
      </c>
      <c r="H345" s="457"/>
      <c r="I345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45" s="259"/>
    </row>
    <row r="346" spans="1:10" ht="14.25" customHeight="1" x14ac:dyDescent="0.25">
      <c r="A346" s="258">
        <v>42969</v>
      </c>
      <c r="B346" s="242" t="s">
        <v>5421</v>
      </c>
      <c r="C346" s="260">
        <v>3000</v>
      </c>
      <c r="D346" s="259">
        <f>Таблица1[[#This Row],[План]]*0.965</f>
        <v>2895</v>
      </c>
      <c r="E346" s="264">
        <f t="shared" si="33"/>
        <v>8</v>
      </c>
      <c r="F346" s="346" t="s">
        <v>2</v>
      </c>
      <c r="G346" s="225" t="s">
        <v>4938</v>
      </c>
      <c r="H346" s="457"/>
      <c r="I346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46" s="259"/>
    </row>
    <row r="347" spans="1:10" ht="14.25" customHeight="1" x14ac:dyDescent="0.25">
      <c r="A347" s="258">
        <v>42969</v>
      </c>
      <c r="B347" s="243" t="s">
        <v>5419</v>
      </c>
      <c r="C347" s="260">
        <v>5000</v>
      </c>
      <c r="D347" s="259">
        <f>Таблица1[[#This Row],[План]]*0.965</f>
        <v>4825</v>
      </c>
      <c r="E347" s="264">
        <f t="shared" si="33"/>
        <v>8</v>
      </c>
      <c r="F347" s="346" t="s">
        <v>2</v>
      </c>
      <c r="G347" s="252" t="s">
        <v>5420</v>
      </c>
      <c r="H347" s="457"/>
      <c r="I347" s="259" t="s">
        <v>6</v>
      </c>
      <c r="J347" s="259"/>
    </row>
    <row r="348" spans="1:10" ht="14.25" customHeight="1" x14ac:dyDescent="0.25">
      <c r="A348" s="258">
        <v>42990</v>
      </c>
      <c r="B348" s="242" t="s">
        <v>5472</v>
      </c>
      <c r="C348" s="260"/>
      <c r="D348" s="259">
        <v>13900</v>
      </c>
      <c r="E348" s="264">
        <f t="shared" si="33"/>
        <v>9</v>
      </c>
      <c r="F348" s="346" t="str">
        <f>"Самокатная"</f>
        <v>Самокатная</v>
      </c>
      <c r="G348" s="262" t="s">
        <v>204</v>
      </c>
      <c r="H348" s="457"/>
      <c r="I348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48" s="259"/>
    </row>
    <row r="349" spans="1:10" ht="14.25" customHeight="1" x14ac:dyDescent="0.25">
      <c r="A349" s="258">
        <v>42990</v>
      </c>
      <c r="B349" s="244" t="s">
        <v>5452</v>
      </c>
      <c r="C349" s="260"/>
      <c r="D349" s="259">
        <v>13300</v>
      </c>
      <c r="E349" s="264">
        <f t="shared" si="33"/>
        <v>9</v>
      </c>
      <c r="F349" s="346" t="str">
        <f>"Самокатная"</f>
        <v>Самокатная</v>
      </c>
      <c r="G349" s="357" t="s">
        <v>1990</v>
      </c>
      <c r="H349" s="457"/>
      <c r="I349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49" s="259"/>
    </row>
    <row r="350" spans="1:10" ht="14.25" customHeight="1" x14ac:dyDescent="0.25">
      <c r="A350" s="258">
        <v>42989</v>
      </c>
      <c r="B350" s="244" t="s">
        <v>5444</v>
      </c>
      <c r="C350" s="260"/>
      <c r="D350" s="259">
        <v>13900</v>
      </c>
      <c r="E350" s="264">
        <f t="shared" si="33"/>
        <v>9</v>
      </c>
      <c r="F350" s="346" t="str">
        <f>"Самокатная"</f>
        <v>Самокатная</v>
      </c>
      <c r="G350" s="262" t="s">
        <v>204</v>
      </c>
      <c r="H350" s="457"/>
      <c r="I350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50" s="259"/>
    </row>
    <row r="351" spans="1:10" ht="14.25" customHeight="1" x14ac:dyDescent="0.25">
      <c r="A351" s="258">
        <v>42989</v>
      </c>
      <c r="B351" s="350" t="s">
        <v>984</v>
      </c>
      <c r="C351" s="260"/>
      <c r="D351" s="259">
        <v>13900</v>
      </c>
      <c r="E351" s="264">
        <f t="shared" si="33"/>
        <v>9</v>
      </c>
      <c r="F351" s="346" t="str">
        <f>"Самокатная"</f>
        <v>Самокатная</v>
      </c>
      <c r="G351" s="259" t="s">
        <v>204</v>
      </c>
      <c r="H351" s="457"/>
      <c r="I351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51" s="259"/>
    </row>
    <row r="352" spans="1:10" ht="14.25" customHeight="1" x14ac:dyDescent="0.25">
      <c r="A352" s="258">
        <v>42968</v>
      </c>
      <c r="B352" s="244" t="s">
        <v>5418</v>
      </c>
      <c r="C352" s="260">
        <v>3000</v>
      </c>
      <c r="D352" s="259">
        <f>Таблица1[[#This Row],[План]]*0.965</f>
        <v>2895</v>
      </c>
      <c r="E352" s="264">
        <f t="shared" si="33"/>
        <v>8</v>
      </c>
      <c r="F352" s="346" t="s">
        <v>2</v>
      </c>
      <c r="G352" s="252" t="s">
        <v>4815</v>
      </c>
      <c r="H352" s="457"/>
      <c r="I352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52" s="259"/>
    </row>
    <row r="353" spans="1:10" ht="14.25" customHeight="1" x14ac:dyDescent="0.25">
      <c r="A353" s="258">
        <v>42968</v>
      </c>
      <c r="B353" s="243" t="s">
        <v>5417</v>
      </c>
      <c r="C353" s="260">
        <v>15200</v>
      </c>
      <c r="D353" s="259">
        <f>Таблица1[[#This Row],[План]]*0.965</f>
        <v>14668</v>
      </c>
      <c r="E353" s="264">
        <f t="shared" si="33"/>
        <v>8</v>
      </c>
      <c r="F353" s="346" t="s">
        <v>2</v>
      </c>
      <c r="G353" s="244" t="s">
        <v>1990</v>
      </c>
      <c r="H353" s="457"/>
      <c r="I353" s="259" t="s">
        <v>6</v>
      </c>
      <c r="J353" s="259"/>
    </row>
    <row r="354" spans="1:10" ht="14.25" customHeight="1" x14ac:dyDescent="0.25">
      <c r="A354" s="258">
        <v>42968</v>
      </c>
      <c r="B354" s="244" t="s">
        <v>5416</v>
      </c>
      <c r="C354" s="260">
        <v>5000</v>
      </c>
      <c r="D354" s="259">
        <f>Таблица1[[#This Row],[План]]*0.965</f>
        <v>4825</v>
      </c>
      <c r="E354" s="264">
        <f t="shared" si="33"/>
        <v>8</v>
      </c>
      <c r="F354" s="346" t="s">
        <v>2</v>
      </c>
      <c r="G354" s="262" t="s">
        <v>988</v>
      </c>
      <c r="H354" s="457"/>
      <c r="I354" s="259" t="s">
        <v>6</v>
      </c>
      <c r="J354" s="259"/>
    </row>
    <row r="355" spans="1:10" ht="14.25" customHeight="1" thickBot="1" x14ac:dyDescent="0.3">
      <c r="A355" s="258">
        <v>42968</v>
      </c>
      <c r="B355" s="253" t="s">
        <v>5415</v>
      </c>
      <c r="C355" s="260">
        <v>3000</v>
      </c>
      <c r="D355" s="259">
        <f>Таблица1[[#This Row],[План]]*0.965</f>
        <v>2895</v>
      </c>
      <c r="E355" s="264">
        <f t="shared" si="33"/>
        <v>8</v>
      </c>
      <c r="F355" s="346" t="s">
        <v>2</v>
      </c>
      <c r="G355" s="225" t="s">
        <v>4779</v>
      </c>
      <c r="H355" s="457"/>
      <c r="I355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55" s="259"/>
    </row>
    <row r="356" spans="1:10" ht="14.25" customHeight="1" x14ac:dyDescent="0.25">
      <c r="A356" s="258">
        <v>42989</v>
      </c>
      <c r="B356" s="358" t="s">
        <v>4945</v>
      </c>
      <c r="C356" s="260"/>
      <c r="D356" s="259">
        <v>1000</v>
      </c>
      <c r="E356" s="264">
        <f t="shared" si="33"/>
        <v>9</v>
      </c>
      <c r="F356" s="346" t="str">
        <f>"Самокатная"</f>
        <v>Самокатная</v>
      </c>
      <c r="G356" s="262" t="s">
        <v>5705</v>
      </c>
      <c r="H356" s="457"/>
      <c r="I356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56" s="259"/>
    </row>
    <row r="357" spans="1:10" ht="14.25" customHeight="1" x14ac:dyDescent="0.25">
      <c r="A357" s="258">
        <v>42989</v>
      </c>
      <c r="B357" s="242" t="s">
        <v>1872</v>
      </c>
      <c r="C357" s="260"/>
      <c r="D357" s="259">
        <v>-3000</v>
      </c>
      <c r="E357" s="264">
        <f t="shared" si="33"/>
        <v>9</v>
      </c>
      <c r="F357" s="346" t="str">
        <f>"Самокатная"</f>
        <v>Самокатная</v>
      </c>
      <c r="G357" s="262" t="s">
        <v>5706</v>
      </c>
      <c r="H357" s="457"/>
      <c r="I357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57" s="259"/>
    </row>
    <row r="358" spans="1:10" ht="14.25" customHeight="1" x14ac:dyDescent="0.25">
      <c r="A358" s="258">
        <v>42989</v>
      </c>
      <c r="B358" s="253" t="s">
        <v>5106</v>
      </c>
      <c r="C358" s="260"/>
      <c r="D358" s="259">
        <v>13900</v>
      </c>
      <c r="E358" s="264">
        <f t="shared" si="33"/>
        <v>9</v>
      </c>
      <c r="F358" s="346" t="str">
        <f>"Самокатная"</f>
        <v>Самокатная</v>
      </c>
      <c r="G358" s="252" t="s">
        <v>5060</v>
      </c>
      <c r="H358" s="457"/>
      <c r="I358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58" s="259"/>
    </row>
    <row r="359" spans="1:10" ht="14.25" customHeight="1" x14ac:dyDescent="0.25">
      <c r="A359" s="258">
        <v>42989</v>
      </c>
      <c r="B359" s="242" t="s">
        <v>5139</v>
      </c>
      <c r="C359" s="260"/>
      <c r="D359" s="259">
        <v>12900</v>
      </c>
      <c r="E359" s="264">
        <f t="shared" si="33"/>
        <v>9</v>
      </c>
      <c r="F359" s="346" t="str">
        <f>"Самокатная"</f>
        <v>Самокатная</v>
      </c>
      <c r="G359" s="244" t="s">
        <v>5060</v>
      </c>
      <c r="H359" s="457"/>
      <c r="I359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59" s="259"/>
    </row>
    <row r="360" spans="1:10" ht="14.25" customHeight="1" x14ac:dyDescent="0.25">
      <c r="A360" s="258">
        <v>42989</v>
      </c>
      <c r="B360" s="242" t="s">
        <v>5059</v>
      </c>
      <c r="C360" s="260"/>
      <c r="D360" s="259">
        <v>12900</v>
      </c>
      <c r="E360" s="264">
        <f t="shared" si="33"/>
        <v>9</v>
      </c>
      <c r="F360" s="346" t="str">
        <f>"Самокатная"</f>
        <v>Самокатная</v>
      </c>
      <c r="G360" s="252" t="s">
        <v>5060</v>
      </c>
      <c r="H360" s="457"/>
      <c r="I360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60" s="259"/>
    </row>
    <row r="361" spans="1:10" ht="14.25" customHeight="1" x14ac:dyDescent="0.25">
      <c r="A361" s="258">
        <v>42965</v>
      </c>
      <c r="B361" s="242" t="s">
        <v>5414</v>
      </c>
      <c r="C361" s="260">
        <v>15200</v>
      </c>
      <c r="D361" s="259">
        <f>Таблица1[[#This Row],[План]]*0.965</f>
        <v>14668</v>
      </c>
      <c r="E361" s="264">
        <f t="shared" si="33"/>
        <v>8</v>
      </c>
      <c r="F361" s="346" t="s">
        <v>2</v>
      </c>
      <c r="G361" s="252" t="s">
        <v>4779</v>
      </c>
      <c r="H361" s="457"/>
      <c r="I361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61" s="259"/>
    </row>
    <row r="362" spans="1:10" ht="14.25" customHeight="1" x14ac:dyDescent="0.25">
      <c r="A362" s="258">
        <v>42965</v>
      </c>
      <c r="B362" s="243" t="s">
        <v>5413</v>
      </c>
      <c r="C362" s="260"/>
      <c r="D362" s="259">
        <v>17900</v>
      </c>
      <c r="E362" s="264">
        <f t="shared" si="33"/>
        <v>8</v>
      </c>
      <c r="F362" s="346" t="s">
        <v>2</v>
      </c>
      <c r="G362" s="259" t="s">
        <v>4000</v>
      </c>
      <c r="H362" s="457"/>
      <c r="I362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362" s="259"/>
    </row>
    <row r="363" spans="1:10" ht="14.25" customHeight="1" x14ac:dyDescent="0.25">
      <c r="A363" s="258">
        <v>42989</v>
      </c>
      <c r="B363" s="253" t="s">
        <v>4756</v>
      </c>
      <c r="C363" s="260"/>
      <c r="D363" s="259">
        <v>11900</v>
      </c>
      <c r="E363" s="264">
        <f t="shared" si="33"/>
        <v>9</v>
      </c>
      <c r="F363" s="346" t="str">
        <f>"Самокатная"</f>
        <v>Самокатная</v>
      </c>
      <c r="G363" s="225" t="s">
        <v>5060</v>
      </c>
      <c r="H363" s="457"/>
      <c r="I363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63" s="259"/>
    </row>
    <row r="364" spans="1:10" ht="14.25" customHeight="1" x14ac:dyDescent="0.25">
      <c r="A364" s="258">
        <v>42964</v>
      </c>
      <c r="B364" s="242" t="s">
        <v>3600</v>
      </c>
      <c r="C364" s="260"/>
      <c r="D364" s="259">
        <v>4000</v>
      </c>
      <c r="E364" s="264">
        <f t="shared" si="33"/>
        <v>8</v>
      </c>
      <c r="F364" s="346" t="s">
        <v>2</v>
      </c>
      <c r="G364" s="259" t="s">
        <v>5412</v>
      </c>
      <c r="H364" s="457"/>
      <c r="I364" s="259" t="s">
        <v>1341</v>
      </c>
      <c r="J364" s="259"/>
    </row>
    <row r="365" spans="1:10" ht="14.25" customHeight="1" thickBot="1" x14ac:dyDescent="0.3">
      <c r="A365" s="258">
        <v>42964</v>
      </c>
      <c r="B365" s="244" t="s">
        <v>5411</v>
      </c>
      <c r="C365" s="260">
        <v>3000</v>
      </c>
      <c r="D365" s="259">
        <f>Таблица1[[#This Row],[План]]*0.965</f>
        <v>2895</v>
      </c>
      <c r="E365" s="264">
        <f t="shared" si="33"/>
        <v>8</v>
      </c>
      <c r="F365" s="346" t="s">
        <v>2</v>
      </c>
      <c r="G365" s="380" t="s">
        <v>4576</v>
      </c>
      <c r="H365" s="457"/>
      <c r="I365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65" s="259"/>
    </row>
    <row r="366" spans="1:10" ht="14.25" customHeight="1" x14ac:dyDescent="0.25">
      <c r="A366" s="258">
        <v>42992</v>
      </c>
      <c r="B366" s="358" t="s">
        <v>5669</v>
      </c>
      <c r="C366" s="260"/>
      <c r="D366" s="259">
        <v>11000</v>
      </c>
      <c r="E366" s="264">
        <f t="shared" si="33"/>
        <v>9</v>
      </c>
      <c r="F366" s="346" t="s">
        <v>1341</v>
      </c>
      <c r="G366" s="262"/>
      <c r="H366" s="461" t="s">
        <v>5672</v>
      </c>
      <c r="I366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366" s="259"/>
    </row>
    <row r="367" spans="1:10" ht="14.25" customHeight="1" x14ac:dyDescent="0.25">
      <c r="A367" s="258">
        <v>42987</v>
      </c>
      <c r="B367" s="262" t="s">
        <v>5470</v>
      </c>
      <c r="C367" s="260"/>
      <c r="D367" s="259">
        <v>13600</v>
      </c>
      <c r="E367" s="264">
        <f t="shared" si="33"/>
        <v>9</v>
      </c>
      <c r="F367" s="346" t="str">
        <f>"Самокатная"</f>
        <v>Самокатная</v>
      </c>
      <c r="G367" s="252" t="s">
        <v>5471</v>
      </c>
      <c r="H367" s="457"/>
      <c r="I367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67" s="259"/>
    </row>
    <row r="368" spans="1:10" ht="14.25" customHeight="1" x14ac:dyDescent="0.25">
      <c r="A368" s="258">
        <v>42987</v>
      </c>
      <c r="B368" s="253" t="s">
        <v>5097</v>
      </c>
      <c r="C368" s="260"/>
      <c r="D368" s="259">
        <v>11300</v>
      </c>
      <c r="E368" s="264">
        <f t="shared" si="33"/>
        <v>9</v>
      </c>
      <c r="F368" s="346" t="str">
        <f>"Самокатная"</f>
        <v>Самокатная</v>
      </c>
      <c r="G368" s="225" t="s">
        <v>5471</v>
      </c>
      <c r="H368" s="457"/>
      <c r="I368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68" s="259"/>
    </row>
    <row r="369" spans="1:10" ht="14.25" customHeight="1" x14ac:dyDescent="0.25">
      <c r="A369" s="258">
        <v>42991</v>
      </c>
      <c r="B369" s="243" t="s">
        <v>5455</v>
      </c>
      <c r="C369" s="260"/>
      <c r="D369" s="259">
        <v>12200</v>
      </c>
      <c r="E369" s="264">
        <f t="shared" si="33"/>
        <v>9</v>
      </c>
      <c r="F369" s="346" t="s">
        <v>1341</v>
      </c>
      <c r="G369" s="262"/>
      <c r="H369" s="462" t="s">
        <v>5456</v>
      </c>
      <c r="I369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369" s="259"/>
    </row>
    <row r="370" spans="1:10" ht="14.25" customHeight="1" x14ac:dyDescent="0.25">
      <c r="A370" s="258">
        <v>42962</v>
      </c>
      <c r="B370" s="243" t="s">
        <v>5409</v>
      </c>
      <c r="C370" s="260">
        <v>12900</v>
      </c>
      <c r="D370" s="259">
        <f>Таблица1[[#This Row],[План]]*0.965</f>
        <v>12448.5</v>
      </c>
      <c r="E370" s="264">
        <f t="shared" si="33"/>
        <v>8</v>
      </c>
      <c r="F370" s="346" t="s">
        <v>2</v>
      </c>
      <c r="G370" s="225" t="s">
        <v>5410</v>
      </c>
      <c r="H370" s="457"/>
      <c r="I370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370" s="259"/>
    </row>
    <row r="371" spans="1:10" ht="14.25" customHeight="1" x14ac:dyDescent="0.25">
      <c r="A371" s="258">
        <v>42962</v>
      </c>
      <c r="B371" s="244" t="s">
        <v>5407</v>
      </c>
      <c r="C371" s="260"/>
      <c r="D371" s="259">
        <v>3000</v>
      </c>
      <c r="E371" s="264">
        <f t="shared" si="33"/>
        <v>8</v>
      </c>
      <c r="F371" s="346" t="s">
        <v>2</v>
      </c>
      <c r="G371" s="244" t="s">
        <v>5408</v>
      </c>
      <c r="H371" s="457"/>
      <c r="I371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371" s="259"/>
    </row>
    <row r="372" spans="1:10" ht="14.25" customHeight="1" x14ac:dyDescent="0.25">
      <c r="A372" s="258">
        <v>42987</v>
      </c>
      <c r="B372" s="243" t="s">
        <v>5707</v>
      </c>
      <c r="C372" s="260"/>
      <c r="D372" s="259">
        <v>12900</v>
      </c>
      <c r="E372" s="264">
        <f t="shared" si="33"/>
        <v>9</v>
      </c>
      <c r="F372" s="346" t="str">
        <f t="shared" ref="F372:F384" si="34">"Самокатная"</f>
        <v>Самокатная</v>
      </c>
      <c r="G372" s="244" t="s">
        <v>5471</v>
      </c>
      <c r="H372" s="457"/>
      <c r="I372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72" s="259"/>
    </row>
    <row r="373" spans="1:10" ht="14.25" customHeight="1" x14ac:dyDescent="0.25">
      <c r="A373" s="258">
        <v>42986</v>
      </c>
      <c r="B373" s="262" t="s">
        <v>5553</v>
      </c>
      <c r="C373" s="260"/>
      <c r="D373" s="259">
        <v>18000</v>
      </c>
      <c r="E373" s="264">
        <f t="shared" si="33"/>
        <v>9</v>
      </c>
      <c r="F373" s="346" t="str">
        <f t="shared" si="34"/>
        <v>Самокатная</v>
      </c>
      <c r="G373" s="262" t="s">
        <v>4073</v>
      </c>
      <c r="H373" s="457"/>
      <c r="I373" s="259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73" s="259"/>
    </row>
    <row r="374" spans="1:10" ht="14.25" customHeight="1" x14ac:dyDescent="0.25">
      <c r="A374" s="258">
        <v>42982</v>
      </c>
      <c r="B374" s="251" t="s">
        <v>5437</v>
      </c>
      <c r="C374" s="263"/>
      <c r="D374" s="259">
        <v>12900</v>
      </c>
      <c r="E374" s="264">
        <f t="shared" si="33"/>
        <v>9</v>
      </c>
      <c r="F374" s="265" t="str">
        <f t="shared" si="34"/>
        <v>Самокатная</v>
      </c>
      <c r="G374" s="252" t="s">
        <v>5436</v>
      </c>
      <c r="H374" s="457"/>
      <c r="I37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74" s="264"/>
    </row>
    <row r="375" spans="1:10" ht="14.25" customHeight="1" x14ac:dyDescent="0.25">
      <c r="A375" s="258">
        <v>42982</v>
      </c>
      <c r="B375" s="244" t="s">
        <v>5435</v>
      </c>
      <c r="C375" s="263"/>
      <c r="D375" s="259">
        <v>12900</v>
      </c>
      <c r="E375" s="264">
        <f t="shared" si="33"/>
        <v>9</v>
      </c>
      <c r="F375" s="265" t="str">
        <f t="shared" si="34"/>
        <v>Самокатная</v>
      </c>
      <c r="G375" s="252" t="s">
        <v>5436</v>
      </c>
      <c r="H375" s="457"/>
      <c r="I37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75" s="264"/>
    </row>
    <row r="376" spans="1:10" ht="14.25" customHeight="1" x14ac:dyDescent="0.25">
      <c r="A376" s="261">
        <v>42982</v>
      </c>
      <c r="B376" s="252" t="s">
        <v>5554</v>
      </c>
      <c r="C376" s="263"/>
      <c r="D376" s="259">
        <v>15900</v>
      </c>
      <c r="E376" s="264">
        <f t="shared" si="33"/>
        <v>9</v>
      </c>
      <c r="F376" s="265" t="str">
        <f t="shared" si="34"/>
        <v>Самокатная</v>
      </c>
      <c r="G376" s="252" t="s">
        <v>5436</v>
      </c>
      <c r="H376" s="457"/>
      <c r="I37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76" s="264"/>
    </row>
    <row r="377" spans="1:10" ht="14.25" customHeight="1" x14ac:dyDescent="0.25">
      <c r="A377" s="261">
        <v>42982</v>
      </c>
      <c r="B377" s="244" t="s">
        <v>5555</v>
      </c>
      <c r="C377" s="263"/>
      <c r="D377" s="259">
        <v>3400</v>
      </c>
      <c r="E377" s="264">
        <f t="shared" si="33"/>
        <v>9</v>
      </c>
      <c r="F377" s="265" t="str">
        <f t="shared" si="34"/>
        <v>Самокатная</v>
      </c>
      <c r="G377" s="262" t="s">
        <v>4858</v>
      </c>
      <c r="H377" s="457"/>
      <c r="I37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77" s="264"/>
    </row>
    <row r="378" spans="1:10" ht="14.25" customHeight="1" x14ac:dyDescent="0.25">
      <c r="A378" s="261">
        <v>42982</v>
      </c>
      <c r="B378" s="244" t="s">
        <v>5556</v>
      </c>
      <c r="C378" s="263"/>
      <c r="D378" s="259">
        <v>3400</v>
      </c>
      <c r="E378" s="264">
        <f t="shared" si="33"/>
        <v>9</v>
      </c>
      <c r="F378" s="265" t="str">
        <f t="shared" si="34"/>
        <v>Самокатная</v>
      </c>
      <c r="G378" s="262" t="s">
        <v>4858</v>
      </c>
      <c r="H378" s="457"/>
      <c r="I37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78" s="264"/>
    </row>
    <row r="379" spans="1:10" ht="14.25" customHeight="1" x14ac:dyDescent="0.25">
      <c r="A379" s="261">
        <v>42982</v>
      </c>
      <c r="B379" s="262" t="s">
        <v>5557</v>
      </c>
      <c r="C379" s="263"/>
      <c r="D379" s="259">
        <v>3250</v>
      </c>
      <c r="E379" s="264">
        <f t="shared" si="33"/>
        <v>9</v>
      </c>
      <c r="F379" s="265" t="str">
        <f t="shared" si="34"/>
        <v>Самокатная</v>
      </c>
      <c r="G379" s="262" t="s">
        <v>5558</v>
      </c>
      <c r="H379" s="457"/>
      <c r="I37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79" s="264"/>
    </row>
    <row r="380" spans="1:10" ht="14.25" customHeight="1" x14ac:dyDescent="0.25">
      <c r="A380" s="261">
        <v>42982</v>
      </c>
      <c r="B380" s="262" t="s">
        <v>5557</v>
      </c>
      <c r="C380" s="263"/>
      <c r="D380" s="259">
        <v>4000</v>
      </c>
      <c r="E380" s="264">
        <f t="shared" si="33"/>
        <v>9</v>
      </c>
      <c r="F380" s="265" t="str">
        <f t="shared" si="34"/>
        <v>Самокатная</v>
      </c>
      <c r="G380" s="262" t="s">
        <v>5559</v>
      </c>
      <c r="H380" s="457"/>
      <c r="I38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80" s="264"/>
    </row>
    <row r="381" spans="1:10" ht="14.25" customHeight="1" x14ac:dyDescent="0.25">
      <c r="A381" s="261">
        <v>42982</v>
      </c>
      <c r="B381" s="243" t="s">
        <v>5564</v>
      </c>
      <c r="C381" s="263"/>
      <c r="D381" s="259">
        <v>3250</v>
      </c>
      <c r="E381" s="264">
        <f t="shared" si="33"/>
        <v>9</v>
      </c>
      <c r="F381" s="265" t="str">
        <f t="shared" si="34"/>
        <v>Самокатная</v>
      </c>
      <c r="G381" s="262" t="s">
        <v>5560</v>
      </c>
      <c r="H381" s="457"/>
      <c r="I38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81" s="264"/>
    </row>
    <row r="382" spans="1:10" ht="14.25" customHeight="1" x14ac:dyDescent="0.25">
      <c r="A382" s="261">
        <v>42982</v>
      </c>
      <c r="B382" s="243" t="s">
        <v>5564</v>
      </c>
      <c r="C382" s="263"/>
      <c r="D382" s="259">
        <v>2000</v>
      </c>
      <c r="E382" s="264">
        <f t="shared" si="33"/>
        <v>9</v>
      </c>
      <c r="F382" s="265" t="str">
        <f t="shared" si="34"/>
        <v>Самокатная</v>
      </c>
      <c r="G382" s="262" t="s">
        <v>5561</v>
      </c>
      <c r="H382" s="457"/>
      <c r="I38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82" s="264"/>
    </row>
    <row r="383" spans="1:10" ht="14.25" customHeight="1" x14ac:dyDescent="0.25">
      <c r="A383" s="261">
        <v>42982</v>
      </c>
      <c r="B383" s="242" t="s">
        <v>4550</v>
      </c>
      <c r="C383" s="263"/>
      <c r="D383" s="259">
        <v>3250</v>
      </c>
      <c r="E383" s="264">
        <f t="shared" si="33"/>
        <v>9</v>
      </c>
      <c r="F383" s="265" t="str">
        <f t="shared" si="34"/>
        <v>Самокатная</v>
      </c>
      <c r="G383" s="262" t="s">
        <v>4858</v>
      </c>
      <c r="H383" s="457"/>
      <c r="I38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83" s="264"/>
    </row>
    <row r="384" spans="1:10" ht="14.25" customHeight="1" x14ac:dyDescent="0.25">
      <c r="A384" s="261">
        <v>42978</v>
      </c>
      <c r="B384" s="365" t="s">
        <v>113</v>
      </c>
      <c r="C384" s="263"/>
      <c r="D384" s="259">
        <v>5000</v>
      </c>
      <c r="E384" s="264">
        <f t="shared" si="33"/>
        <v>8</v>
      </c>
      <c r="F384" s="265" t="str">
        <f t="shared" si="34"/>
        <v>Самокатная</v>
      </c>
      <c r="G384" s="262" t="s">
        <v>4073</v>
      </c>
      <c r="H384" s="457"/>
      <c r="I38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84" s="264"/>
    </row>
    <row r="385" spans="1:10" ht="14.25" customHeight="1" x14ac:dyDescent="0.25">
      <c r="A385" s="261">
        <v>42987</v>
      </c>
      <c r="B385" s="253" t="s">
        <v>5415</v>
      </c>
      <c r="C385" s="263"/>
      <c r="D385" s="259">
        <v>12200</v>
      </c>
      <c r="E385" s="264">
        <f t="shared" si="33"/>
        <v>9</v>
      </c>
      <c r="F385" s="265" t="str">
        <f t="shared" ref="F385:F391" si="35">"Прео"</f>
        <v>Прео</v>
      </c>
      <c r="G385" s="252" t="s">
        <v>4779</v>
      </c>
      <c r="H385" s="457"/>
      <c r="I38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85" s="264"/>
    </row>
    <row r="386" spans="1:10" ht="14.25" customHeight="1" x14ac:dyDescent="0.25">
      <c r="A386" s="258">
        <v>42987</v>
      </c>
      <c r="B386" s="242" t="s">
        <v>5459</v>
      </c>
      <c r="C386" s="260"/>
      <c r="D386" s="259">
        <v>12200</v>
      </c>
      <c r="E386" s="259">
        <f t="shared" si="33"/>
        <v>9</v>
      </c>
      <c r="F386" s="346" t="str">
        <f t="shared" si="35"/>
        <v>Прео</v>
      </c>
      <c r="G386" s="244" t="s">
        <v>4779</v>
      </c>
      <c r="H386" s="457"/>
      <c r="I38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86" s="264"/>
    </row>
    <row r="387" spans="1:10" ht="14.25" customHeight="1" x14ac:dyDescent="0.25">
      <c r="A387" s="258">
        <v>42987</v>
      </c>
      <c r="B387" s="244" t="s">
        <v>5643</v>
      </c>
      <c r="C387" s="260"/>
      <c r="D387" s="259">
        <v>11300</v>
      </c>
      <c r="E387" s="259">
        <f t="shared" si="33"/>
        <v>9</v>
      </c>
      <c r="F387" s="346" t="str">
        <f t="shared" si="35"/>
        <v>Прео</v>
      </c>
      <c r="G387" s="225" t="s">
        <v>4779</v>
      </c>
      <c r="H387" s="457"/>
      <c r="I38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87" s="264"/>
    </row>
    <row r="388" spans="1:10" ht="14.25" customHeight="1" x14ac:dyDescent="0.25">
      <c r="A388" s="258">
        <v>42987</v>
      </c>
      <c r="B388" s="242" t="s">
        <v>5091</v>
      </c>
      <c r="C388" s="260"/>
      <c r="D388" s="259">
        <v>11300</v>
      </c>
      <c r="E388" s="259">
        <f t="shared" si="33"/>
        <v>9</v>
      </c>
      <c r="F388" s="346" t="str">
        <f t="shared" si="35"/>
        <v>Прео</v>
      </c>
      <c r="G388" s="244" t="s">
        <v>4779</v>
      </c>
      <c r="H388" s="457"/>
      <c r="I38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88" s="264"/>
    </row>
    <row r="389" spans="1:10" ht="14.25" customHeight="1" x14ac:dyDescent="0.25">
      <c r="A389" s="258">
        <v>42985</v>
      </c>
      <c r="B389" s="244" t="s">
        <v>5695</v>
      </c>
      <c r="C389" s="260"/>
      <c r="D389" s="259">
        <v>14400</v>
      </c>
      <c r="E389" s="259">
        <f t="shared" si="33"/>
        <v>9</v>
      </c>
      <c r="F389" s="346" t="str">
        <f t="shared" si="35"/>
        <v>Прео</v>
      </c>
      <c r="G389" s="262" t="s">
        <v>1234</v>
      </c>
      <c r="H389" s="457"/>
      <c r="I38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89" s="264"/>
    </row>
    <row r="390" spans="1:10" ht="14.25" customHeight="1" x14ac:dyDescent="0.25">
      <c r="A390" s="258">
        <v>42984</v>
      </c>
      <c r="B390" s="244" t="s">
        <v>5533</v>
      </c>
      <c r="C390" s="260"/>
      <c r="D390" s="259">
        <v>16900</v>
      </c>
      <c r="E390" s="259">
        <f t="shared" si="33"/>
        <v>9</v>
      </c>
      <c r="F390" s="346" t="str">
        <f t="shared" si="35"/>
        <v>Прео</v>
      </c>
      <c r="G390" s="262" t="s">
        <v>4576</v>
      </c>
      <c r="H390" s="457"/>
      <c r="I39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90" s="264"/>
    </row>
    <row r="391" spans="1:10" ht="14.25" customHeight="1" x14ac:dyDescent="0.25">
      <c r="A391" s="258">
        <v>42984</v>
      </c>
      <c r="B391" s="244" t="s">
        <v>5533</v>
      </c>
      <c r="C391" s="260"/>
      <c r="D391" s="259">
        <v>3000</v>
      </c>
      <c r="E391" s="259">
        <f t="shared" si="33"/>
        <v>9</v>
      </c>
      <c r="F391" s="346" t="str">
        <f t="shared" si="35"/>
        <v>Прео</v>
      </c>
      <c r="G391" s="259" t="s">
        <v>4576</v>
      </c>
      <c r="H391" s="457"/>
      <c r="I39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91" s="264"/>
    </row>
    <row r="392" spans="1:10" ht="14.25" customHeight="1" x14ac:dyDescent="0.25">
      <c r="A392" s="167">
        <v>42958</v>
      </c>
      <c r="B392" s="244" t="s">
        <v>5476</v>
      </c>
      <c r="C392" s="246">
        <v>15900</v>
      </c>
      <c r="D392" s="259">
        <f>Таблица1[[#This Row],[План]]*0.965</f>
        <v>15343.5</v>
      </c>
      <c r="E392" s="259">
        <f t="shared" si="33"/>
        <v>8</v>
      </c>
      <c r="F392" s="346" t="s">
        <v>2</v>
      </c>
      <c r="G392" s="252" t="s">
        <v>5436</v>
      </c>
      <c r="H392" s="450"/>
      <c r="I39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92" s="226"/>
    </row>
    <row r="393" spans="1:10" ht="14.25" customHeight="1" x14ac:dyDescent="0.25">
      <c r="A393" s="167">
        <v>42958</v>
      </c>
      <c r="B393" s="244" t="s">
        <v>5475</v>
      </c>
      <c r="C393" s="246">
        <v>3000</v>
      </c>
      <c r="D393" s="259">
        <f>Таблица1[[#This Row],[План]]*0.965</f>
        <v>2895</v>
      </c>
      <c r="E393" s="259">
        <f t="shared" si="33"/>
        <v>8</v>
      </c>
      <c r="F393" s="346" t="s">
        <v>2</v>
      </c>
      <c r="G393" s="84" t="s">
        <v>825</v>
      </c>
      <c r="H393" s="450"/>
      <c r="I39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93" s="226"/>
    </row>
    <row r="394" spans="1:10" ht="14.25" customHeight="1" x14ac:dyDescent="0.25">
      <c r="A394" s="167">
        <v>42958</v>
      </c>
      <c r="B394" s="244" t="s">
        <v>5474</v>
      </c>
      <c r="C394" s="246">
        <v>2900</v>
      </c>
      <c r="D394" s="259">
        <f>Таблица1[[#This Row],[План]]*0.965</f>
        <v>2798.5</v>
      </c>
      <c r="E394" s="259">
        <f t="shared" si="33"/>
        <v>8</v>
      </c>
      <c r="F394" s="346" t="s">
        <v>2</v>
      </c>
      <c r="G394" s="244" t="s">
        <v>3472</v>
      </c>
      <c r="H394" s="450"/>
      <c r="I394" s="226" t="s">
        <v>6</v>
      </c>
      <c r="J394" s="226"/>
    </row>
    <row r="395" spans="1:10" ht="14.25" customHeight="1" x14ac:dyDescent="0.25">
      <c r="A395" s="258">
        <v>42958</v>
      </c>
      <c r="B395" s="251" t="s">
        <v>5112</v>
      </c>
      <c r="C395" s="260"/>
      <c r="D395" s="259">
        <v>15200</v>
      </c>
      <c r="E395" s="259">
        <f t="shared" si="33"/>
        <v>8</v>
      </c>
      <c r="F395" s="346" t="s">
        <v>2</v>
      </c>
      <c r="G395" s="252" t="s">
        <v>5080</v>
      </c>
      <c r="H395" s="457"/>
      <c r="I39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95" s="264"/>
    </row>
    <row r="396" spans="1:10" ht="14.25" customHeight="1" x14ac:dyDescent="0.25">
      <c r="A396" s="258">
        <v>42957</v>
      </c>
      <c r="B396" s="244" t="s">
        <v>5111</v>
      </c>
      <c r="C396" s="260"/>
      <c r="D396" s="259">
        <v>7600</v>
      </c>
      <c r="E396" s="259">
        <f t="shared" si="33"/>
        <v>8</v>
      </c>
      <c r="F396" s="346" t="s">
        <v>2</v>
      </c>
      <c r="G396" s="252" t="s">
        <v>5099</v>
      </c>
      <c r="H396" s="457"/>
      <c r="I39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396" s="264"/>
    </row>
    <row r="397" spans="1:10" ht="14.25" customHeight="1" x14ac:dyDescent="0.25">
      <c r="A397" s="258">
        <v>42957</v>
      </c>
      <c r="B397" s="244" t="s">
        <v>5110</v>
      </c>
      <c r="C397" s="260">
        <v>3400</v>
      </c>
      <c r="D397" s="259">
        <f>Таблица1[[#This Row],[План]]*0.965</f>
        <v>3281</v>
      </c>
      <c r="E397" s="259">
        <f t="shared" si="33"/>
        <v>8</v>
      </c>
      <c r="F397" s="346" t="s">
        <v>2</v>
      </c>
      <c r="G397" s="348" t="s">
        <v>3612</v>
      </c>
      <c r="H397" s="457"/>
      <c r="I39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397" s="264"/>
    </row>
    <row r="398" spans="1:10" ht="14.25" customHeight="1" x14ac:dyDescent="0.25">
      <c r="A398" s="258">
        <v>42957</v>
      </c>
      <c r="B398" s="249" t="s">
        <v>5108</v>
      </c>
      <c r="C398" s="260">
        <v>3000</v>
      </c>
      <c r="D398" s="259">
        <f>Таблица1[[#This Row],[План]]*0.965</f>
        <v>2895</v>
      </c>
      <c r="E398" s="259">
        <f t="shared" si="33"/>
        <v>8</v>
      </c>
      <c r="F398" s="346" t="s">
        <v>2</v>
      </c>
      <c r="G398" s="225" t="s">
        <v>5046</v>
      </c>
      <c r="H398" s="457"/>
      <c r="I39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98" s="264"/>
    </row>
    <row r="399" spans="1:10" ht="14.25" customHeight="1" x14ac:dyDescent="0.25">
      <c r="A399" s="258">
        <v>42957</v>
      </c>
      <c r="B399" s="244" t="s">
        <v>5109</v>
      </c>
      <c r="C399" s="260">
        <v>3000</v>
      </c>
      <c r="D399" s="259">
        <f>Таблица1[[#This Row],[План]]*0.965</f>
        <v>2895</v>
      </c>
      <c r="E399" s="259">
        <f t="shared" si="33"/>
        <v>8</v>
      </c>
      <c r="F399" s="346" t="s">
        <v>2</v>
      </c>
      <c r="G399" s="225" t="s">
        <v>5046</v>
      </c>
      <c r="H399" s="457"/>
      <c r="I39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399" s="264"/>
    </row>
    <row r="400" spans="1:10" ht="14.25" customHeight="1" x14ac:dyDescent="0.25">
      <c r="A400" s="258">
        <v>42957</v>
      </c>
      <c r="B400" s="244" t="s">
        <v>5107</v>
      </c>
      <c r="C400" s="260">
        <v>7400</v>
      </c>
      <c r="D400" s="259">
        <f>Таблица1[[#This Row],[План]]*0.965</f>
        <v>7141</v>
      </c>
      <c r="E400" s="259">
        <f t="shared" si="33"/>
        <v>8</v>
      </c>
      <c r="F400" s="346" t="s">
        <v>2</v>
      </c>
      <c r="G400" s="225" t="s">
        <v>5099</v>
      </c>
      <c r="H400" s="457"/>
      <c r="I40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400" s="264"/>
    </row>
    <row r="401" spans="1:10" ht="14.25" customHeight="1" x14ac:dyDescent="0.25">
      <c r="A401" s="258">
        <v>42986</v>
      </c>
      <c r="B401" s="225" t="s">
        <v>5671</v>
      </c>
      <c r="C401" s="260"/>
      <c r="D401" s="259">
        <v>1500</v>
      </c>
      <c r="E401" s="259">
        <f t="shared" si="33"/>
        <v>9</v>
      </c>
      <c r="F401" s="346" t="s">
        <v>1341</v>
      </c>
      <c r="G401" s="259"/>
      <c r="H401" s="461" t="s">
        <v>1158</v>
      </c>
      <c r="I40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01" s="264"/>
    </row>
    <row r="402" spans="1:10" ht="14.25" customHeight="1" x14ac:dyDescent="0.25">
      <c r="A402" s="258">
        <v>42977</v>
      </c>
      <c r="B402" s="252" t="s">
        <v>5105</v>
      </c>
      <c r="C402" s="260"/>
      <c r="D402" s="259">
        <v>13900</v>
      </c>
      <c r="E402" s="259">
        <f t="shared" si="33"/>
        <v>8</v>
      </c>
      <c r="F402" s="346" t="str">
        <f>"Самокатная"</f>
        <v>Самокатная</v>
      </c>
      <c r="G402" s="262" t="s">
        <v>204</v>
      </c>
      <c r="H402" s="457"/>
      <c r="I40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02" s="264"/>
    </row>
    <row r="403" spans="1:10" ht="14.25" customHeight="1" x14ac:dyDescent="0.25">
      <c r="A403" s="258">
        <v>42976</v>
      </c>
      <c r="B403" s="225" t="s">
        <v>5565</v>
      </c>
      <c r="C403" s="260"/>
      <c r="D403" s="259">
        <v>5000</v>
      </c>
      <c r="E403" s="259">
        <f t="shared" si="33"/>
        <v>8</v>
      </c>
      <c r="F403" s="346" t="str">
        <f>"Самокатная"</f>
        <v>Самокатная</v>
      </c>
      <c r="G403" s="259" t="s">
        <v>204</v>
      </c>
      <c r="H403" s="457"/>
      <c r="I40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03" s="264"/>
    </row>
    <row r="404" spans="1:10" ht="14.25" customHeight="1" x14ac:dyDescent="0.25">
      <c r="A404" s="258">
        <v>42956</v>
      </c>
      <c r="B404" s="243" t="s">
        <v>5106</v>
      </c>
      <c r="C404" s="260"/>
      <c r="D404" s="259">
        <v>3000</v>
      </c>
      <c r="E404" s="259">
        <f t="shared" si="33"/>
        <v>8</v>
      </c>
      <c r="F404" s="346" t="s">
        <v>2</v>
      </c>
      <c r="G404" s="225" t="s">
        <v>5060</v>
      </c>
      <c r="H404" s="457"/>
      <c r="I40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04" s="264"/>
    </row>
    <row r="405" spans="1:10" ht="14.25" customHeight="1" x14ac:dyDescent="0.25">
      <c r="A405" s="258">
        <v>42985</v>
      </c>
      <c r="B405" s="244" t="s">
        <v>5506</v>
      </c>
      <c r="C405" s="260"/>
      <c r="D405" s="259">
        <v>12200</v>
      </c>
      <c r="E405" s="259">
        <f t="shared" si="33"/>
        <v>9</v>
      </c>
      <c r="F405" s="346" t="s">
        <v>1341</v>
      </c>
      <c r="G405" s="259" t="s">
        <v>4004</v>
      </c>
      <c r="H405" s="457" t="s">
        <v>3510</v>
      </c>
      <c r="I40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05" s="264"/>
    </row>
    <row r="406" spans="1:10" ht="14.25" customHeight="1" x14ac:dyDescent="0.25">
      <c r="A406" s="258">
        <v>42976</v>
      </c>
      <c r="B406" s="244" t="s">
        <v>5565</v>
      </c>
      <c r="C406" s="260"/>
      <c r="D406" s="259">
        <v>5000</v>
      </c>
      <c r="E406" s="259">
        <f t="shared" si="33"/>
        <v>8</v>
      </c>
      <c r="F406" s="346" t="str">
        <f>"Самокатная"</f>
        <v>Самокатная</v>
      </c>
      <c r="G406" s="259" t="s">
        <v>4073</v>
      </c>
      <c r="H406" s="457"/>
      <c r="I40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06" s="264"/>
    </row>
    <row r="407" spans="1:10" ht="14.25" customHeight="1" x14ac:dyDescent="0.25">
      <c r="A407" s="258">
        <v>42955</v>
      </c>
      <c r="B407" s="242" t="s">
        <v>2459</v>
      </c>
      <c r="C407" s="260">
        <v>3000</v>
      </c>
      <c r="D407" s="259">
        <f>Таблица1[[#This Row],[План]]*0.965</f>
        <v>2895</v>
      </c>
      <c r="E407" s="259">
        <f t="shared" si="33"/>
        <v>8</v>
      </c>
      <c r="F407" s="346" t="s">
        <v>2</v>
      </c>
      <c r="G407" s="225" t="s">
        <v>5077</v>
      </c>
      <c r="H407" s="457"/>
      <c r="I40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07" s="264"/>
    </row>
    <row r="408" spans="1:10" ht="14.25" customHeight="1" x14ac:dyDescent="0.25">
      <c r="A408" s="258">
        <v>42976</v>
      </c>
      <c r="B408" s="243" t="s">
        <v>5566</v>
      </c>
      <c r="C408" s="260"/>
      <c r="D408" s="259">
        <v>16900</v>
      </c>
      <c r="E408" s="259">
        <f t="shared" ref="E408:E471" si="36">MONTH(A408)</f>
        <v>8</v>
      </c>
      <c r="F408" s="346" t="str">
        <f>"Самокатная"</f>
        <v>Самокатная</v>
      </c>
      <c r="G408" s="262" t="s">
        <v>1295</v>
      </c>
      <c r="H408" s="457"/>
      <c r="I40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08" s="264"/>
    </row>
    <row r="409" spans="1:10" ht="14.25" customHeight="1" x14ac:dyDescent="0.25">
      <c r="A409" s="258">
        <v>42974</v>
      </c>
      <c r="B409" s="249" t="s">
        <v>5423</v>
      </c>
      <c r="C409" s="260"/>
      <c r="D409" s="259">
        <v>13900</v>
      </c>
      <c r="E409" s="259">
        <f t="shared" si="36"/>
        <v>8</v>
      </c>
      <c r="F409" s="346" t="str">
        <f>"Самокатная"</f>
        <v>Самокатная</v>
      </c>
      <c r="G409" s="249" t="s">
        <v>4815</v>
      </c>
      <c r="H409" s="457"/>
      <c r="I40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09" s="264"/>
    </row>
    <row r="410" spans="1:10" ht="14.25" customHeight="1" x14ac:dyDescent="0.25">
      <c r="A410" s="167">
        <v>42953</v>
      </c>
      <c r="B410" s="243" t="s">
        <v>5105</v>
      </c>
      <c r="C410" s="246"/>
      <c r="D410" s="62">
        <v>3000</v>
      </c>
      <c r="E410" s="259">
        <f t="shared" si="36"/>
        <v>8</v>
      </c>
      <c r="F410" s="346" t="s">
        <v>2</v>
      </c>
      <c r="G410" s="374" t="s">
        <v>204</v>
      </c>
      <c r="H410" s="450"/>
      <c r="I410" s="226" t="s">
        <v>6</v>
      </c>
      <c r="J410" s="226"/>
    </row>
    <row r="411" spans="1:10" ht="14.25" customHeight="1" x14ac:dyDescent="0.25">
      <c r="A411" s="258">
        <v>42984</v>
      </c>
      <c r="B411" s="242" t="s">
        <v>5507</v>
      </c>
      <c r="C411" s="260"/>
      <c r="D411" s="259">
        <v>12900</v>
      </c>
      <c r="E411" s="259">
        <f t="shared" si="36"/>
        <v>9</v>
      </c>
      <c r="F411" s="346" t="s">
        <v>1341</v>
      </c>
      <c r="G411" s="252" t="s">
        <v>5508</v>
      </c>
      <c r="H411" s="457" t="s">
        <v>4950</v>
      </c>
      <c r="I41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11" s="264"/>
    </row>
    <row r="412" spans="1:10" ht="14.25" customHeight="1" x14ac:dyDescent="0.25">
      <c r="A412" s="258">
        <v>42980</v>
      </c>
      <c r="B412" s="244" t="s">
        <v>5407</v>
      </c>
      <c r="C412" s="260"/>
      <c r="D412" s="259">
        <v>9900</v>
      </c>
      <c r="E412" s="259">
        <f t="shared" si="36"/>
        <v>9</v>
      </c>
      <c r="F412" s="346" t="s">
        <v>1341</v>
      </c>
      <c r="G412" s="252" t="s">
        <v>5408</v>
      </c>
      <c r="H412" s="457" t="s">
        <v>5505</v>
      </c>
      <c r="I41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12" s="264"/>
    </row>
    <row r="413" spans="1:10" ht="14.25" customHeight="1" x14ac:dyDescent="0.25">
      <c r="A413" s="258">
        <v>42979</v>
      </c>
      <c r="B413" s="242" t="s">
        <v>5103</v>
      </c>
      <c r="C413" s="260"/>
      <c r="D413" s="259">
        <v>12200</v>
      </c>
      <c r="E413" s="259">
        <f t="shared" si="36"/>
        <v>9</v>
      </c>
      <c r="F413" s="346" t="s">
        <v>1341</v>
      </c>
      <c r="G413" s="373" t="s">
        <v>1990</v>
      </c>
      <c r="H413" s="457" t="s">
        <v>3510</v>
      </c>
      <c r="I41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13" s="264"/>
    </row>
    <row r="414" spans="1:10" ht="14.25" customHeight="1" x14ac:dyDescent="0.25">
      <c r="A414" s="258">
        <v>42979</v>
      </c>
      <c r="B414" s="244" t="s">
        <v>5509</v>
      </c>
      <c r="C414" s="260"/>
      <c r="D414" s="259">
        <v>2900</v>
      </c>
      <c r="E414" s="259">
        <f t="shared" si="36"/>
        <v>9</v>
      </c>
      <c r="F414" s="346" t="s">
        <v>1341</v>
      </c>
      <c r="G414" s="225" t="s">
        <v>5511</v>
      </c>
      <c r="H414" s="457" t="s">
        <v>4950</v>
      </c>
      <c r="I41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14" s="264"/>
    </row>
    <row r="415" spans="1:10" ht="14.25" customHeight="1" x14ac:dyDescent="0.25">
      <c r="A415" s="258">
        <v>42979</v>
      </c>
      <c r="B415" s="244" t="s">
        <v>5510</v>
      </c>
      <c r="C415" s="260"/>
      <c r="D415" s="259">
        <v>2900</v>
      </c>
      <c r="E415" s="259">
        <f t="shared" si="36"/>
        <v>9</v>
      </c>
      <c r="F415" s="346" t="s">
        <v>1341</v>
      </c>
      <c r="G415" s="262" t="s">
        <v>2087</v>
      </c>
      <c r="H415" s="457" t="s">
        <v>3524</v>
      </c>
      <c r="I41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15" s="264"/>
    </row>
    <row r="416" spans="1:10" ht="14.25" customHeight="1" x14ac:dyDescent="0.25">
      <c r="A416" s="167">
        <v>42951</v>
      </c>
      <c r="B416" s="243" t="s">
        <v>4675</v>
      </c>
      <c r="C416" s="246">
        <v>3000</v>
      </c>
      <c r="D416" s="259">
        <f>Таблица1[[#This Row],[План]]*0.965</f>
        <v>2895</v>
      </c>
      <c r="E416" s="259">
        <f t="shared" si="36"/>
        <v>8</v>
      </c>
      <c r="F416" s="346" t="s">
        <v>2</v>
      </c>
      <c r="G416" s="363" t="s">
        <v>1295</v>
      </c>
      <c r="H416" s="450"/>
      <c r="I416" s="226" t="s">
        <v>6</v>
      </c>
      <c r="J416" s="226"/>
    </row>
    <row r="417" spans="1:10" ht="14.25" customHeight="1" x14ac:dyDescent="0.2">
      <c r="A417" s="258">
        <v>42974</v>
      </c>
      <c r="B417" s="384" t="s">
        <v>4467</v>
      </c>
      <c r="C417" s="260"/>
      <c r="D417" s="259">
        <v>11900</v>
      </c>
      <c r="E417" s="259">
        <f t="shared" si="36"/>
        <v>8</v>
      </c>
      <c r="F417" s="346" t="str">
        <f>"Самокатная"</f>
        <v>Самокатная</v>
      </c>
      <c r="G417" s="251" t="s">
        <v>4815</v>
      </c>
      <c r="H417" s="457"/>
      <c r="I41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17" s="264"/>
    </row>
    <row r="418" spans="1:10" ht="14.25" customHeight="1" x14ac:dyDescent="0.25">
      <c r="A418" s="258">
        <v>42974</v>
      </c>
      <c r="B418" s="365" t="s">
        <v>3256</v>
      </c>
      <c r="C418" s="260"/>
      <c r="D418" s="259">
        <v>11900</v>
      </c>
      <c r="E418" s="259">
        <f t="shared" si="36"/>
        <v>8</v>
      </c>
      <c r="F418" s="346" t="str">
        <f>"Самокатная"</f>
        <v>Самокатная</v>
      </c>
      <c r="G418" s="251" t="s">
        <v>4815</v>
      </c>
      <c r="H418" s="457"/>
      <c r="I41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18" s="264"/>
    </row>
    <row r="419" spans="1:10" ht="14.25" customHeight="1" x14ac:dyDescent="0.25">
      <c r="A419" s="258">
        <v>42974</v>
      </c>
      <c r="B419" s="345" t="s">
        <v>4632</v>
      </c>
      <c r="C419" s="260"/>
      <c r="D419" s="259">
        <v>12900</v>
      </c>
      <c r="E419" s="259">
        <f t="shared" si="36"/>
        <v>8</v>
      </c>
      <c r="F419" s="346" t="str">
        <f>"Самокатная"</f>
        <v>Самокатная</v>
      </c>
      <c r="G419" s="249" t="s">
        <v>4815</v>
      </c>
      <c r="H419" s="457"/>
      <c r="I41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19" s="264"/>
    </row>
    <row r="420" spans="1:10" ht="14.25" customHeight="1" x14ac:dyDescent="0.25">
      <c r="A420" s="258">
        <v>42974</v>
      </c>
      <c r="B420" s="225" t="s">
        <v>5418</v>
      </c>
      <c r="C420" s="260"/>
      <c r="D420" s="259">
        <v>13900</v>
      </c>
      <c r="E420" s="259">
        <f t="shared" si="36"/>
        <v>8</v>
      </c>
      <c r="F420" s="346" t="str">
        <f>"Самокатная"</f>
        <v>Самокатная</v>
      </c>
      <c r="G420" s="249" t="s">
        <v>4815</v>
      </c>
      <c r="H420" s="457"/>
      <c r="I42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20" s="264"/>
    </row>
    <row r="421" spans="1:10" ht="14.25" customHeight="1" x14ac:dyDescent="0.25">
      <c r="A421" s="258">
        <v>42971</v>
      </c>
      <c r="B421" s="368" t="s">
        <v>4790</v>
      </c>
      <c r="C421" s="260"/>
      <c r="D421" s="259">
        <v>6900</v>
      </c>
      <c r="E421" s="259">
        <f t="shared" si="36"/>
        <v>8</v>
      </c>
      <c r="F421" s="346" t="str">
        <f>"Самокатная"</f>
        <v>Самокатная</v>
      </c>
      <c r="G421" s="259" t="s">
        <v>204</v>
      </c>
      <c r="H421" s="457"/>
      <c r="I42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21" s="259"/>
    </row>
    <row r="422" spans="1:10" ht="14.25" customHeight="1" x14ac:dyDescent="0.25">
      <c r="A422" s="167">
        <v>42949</v>
      </c>
      <c r="B422" s="225" t="s">
        <v>5104</v>
      </c>
      <c r="C422" s="246"/>
      <c r="D422" s="62">
        <v>3000</v>
      </c>
      <c r="E422" s="259">
        <f t="shared" si="36"/>
        <v>8</v>
      </c>
      <c r="F422" s="346" t="s">
        <v>2</v>
      </c>
      <c r="G422" s="225" t="s">
        <v>4938</v>
      </c>
      <c r="H422" s="450"/>
      <c r="I42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22" s="62"/>
    </row>
    <row r="423" spans="1:10" ht="14.25" customHeight="1" x14ac:dyDescent="0.25">
      <c r="A423" s="258">
        <v>42979</v>
      </c>
      <c r="B423" s="244" t="s">
        <v>5506</v>
      </c>
      <c r="C423" s="260"/>
      <c r="D423" s="259">
        <v>3000</v>
      </c>
      <c r="E423" s="259">
        <f t="shared" si="36"/>
        <v>9</v>
      </c>
      <c r="F423" s="346" t="s">
        <v>1341</v>
      </c>
      <c r="G423" s="259" t="s">
        <v>4004</v>
      </c>
      <c r="H423" s="457" t="s">
        <v>3510</v>
      </c>
      <c r="I42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23" s="259"/>
    </row>
    <row r="424" spans="1:10" ht="14.25" customHeight="1" x14ac:dyDescent="0.25">
      <c r="A424" s="258">
        <v>42969</v>
      </c>
      <c r="B424" s="244" t="s">
        <v>5567</v>
      </c>
      <c r="C424" s="260"/>
      <c r="D424" s="259">
        <v>16900</v>
      </c>
      <c r="E424" s="259">
        <f t="shared" si="36"/>
        <v>8</v>
      </c>
      <c r="F424" s="346" t="str">
        <f>"Самокатная"</f>
        <v>Самокатная</v>
      </c>
      <c r="G424" s="259" t="s">
        <v>204</v>
      </c>
      <c r="H424" s="457"/>
      <c r="I42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24" s="259"/>
    </row>
    <row r="425" spans="1:10" ht="14.25" customHeight="1" x14ac:dyDescent="0.25">
      <c r="A425" s="258">
        <v>42978</v>
      </c>
      <c r="B425" s="242" t="s">
        <v>5534</v>
      </c>
      <c r="C425" s="260"/>
      <c r="D425" s="259">
        <v>16900</v>
      </c>
      <c r="E425" s="259">
        <f t="shared" si="36"/>
        <v>8</v>
      </c>
      <c r="F425" s="346" t="str">
        <f>"Прео"</f>
        <v>Прео</v>
      </c>
      <c r="G425" s="252" t="s">
        <v>4576</v>
      </c>
      <c r="H425" s="457"/>
      <c r="I42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25" s="259"/>
    </row>
    <row r="426" spans="1:10" ht="14.25" customHeight="1" x14ac:dyDescent="0.25">
      <c r="A426" s="258">
        <v>42948</v>
      </c>
      <c r="B426" s="251" t="s">
        <v>4804</v>
      </c>
      <c r="C426" s="260">
        <v>3000</v>
      </c>
      <c r="D426" s="62">
        <f>Таблица1[[#This Row],[План]]*0.965</f>
        <v>2895</v>
      </c>
      <c r="E426" s="62">
        <f t="shared" si="36"/>
        <v>8</v>
      </c>
      <c r="F426" s="61" t="s">
        <v>2</v>
      </c>
      <c r="G426" s="252" t="s">
        <v>4779</v>
      </c>
      <c r="H426" s="457"/>
      <c r="I42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26" s="259"/>
    </row>
    <row r="427" spans="1:10" ht="14.25" customHeight="1" x14ac:dyDescent="0.25">
      <c r="A427" s="258">
        <v>42948</v>
      </c>
      <c r="B427" s="351" t="s">
        <v>338</v>
      </c>
      <c r="C427" s="260"/>
      <c r="D427" s="259">
        <v>3000</v>
      </c>
      <c r="E427" s="62">
        <f t="shared" si="36"/>
        <v>8</v>
      </c>
      <c r="F427" s="61" t="s">
        <v>2</v>
      </c>
      <c r="G427" s="348" t="s">
        <v>4799</v>
      </c>
      <c r="H427" s="457"/>
      <c r="I42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27" s="259"/>
    </row>
    <row r="428" spans="1:10" ht="14.25" customHeight="1" x14ac:dyDescent="0.25">
      <c r="A428" s="258">
        <v>42948</v>
      </c>
      <c r="B428" s="242" t="s">
        <v>4798</v>
      </c>
      <c r="C428" s="260"/>
      <c r="D428" s="259">
        <v>3000</v>
      </c>
      <c r="E428" s="62">
        <f t="shared" si="36"/>
        <v>8</v>
      </c>
      <c r="F428" s="61" t="s">
        <v>2</v>
      </c>
      <c r="G428" s="348" t="s">
        <v>4799</v>
      </c>
      <c r="H428" s="457"/>
      <c r="I42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28" s="259"/>
    </row>
    <row r="429" spans="1:10" ht="14.25" customHeight="1" x14ac:dyDescent="0.25">
      <c r="A429" s="258">
        <v>42948</v>
      </c>
      <c r="B429" s="244" t="s">
        <v>4787</v>
      </c>
      <c r="C429" s="260">
        <v>12900</v>
      </c>
      <c r="D429" s="62">
        <f>Таблица1[[#This Row],[План]]*0.965</f>
        <v>12448.5</v>
      </c>
      <c r="E429" s="62">
        <f t="shared" si="36"/>
        <v>8</v>
      </c>
      <c r="F429" s="61" t="s">
        <v>2</v>
      </c>
      <c r="G429" s="225" t="s">
        <v>4788</v>
      </c>
      <c r="H429" s="457"/>
      <c r="I429" s="264" t="s">
        <v>1061</v>
      </c>
      <c r="J429" s="259"/>
    </row>
    <row r="430" spans="1:10" ht="14.25" customHeight="1" x14ac:dyDescent="0.25">
      <c r="A430" s="258">
        <v>42948</v>
      </c>
      <c r="B430" s="244" t="s">
        <v>4778</v>
      </c>
      <c r="C430" s="260">
        <v>12900</v>
      </c>
      <c r="D430" s="62">
        <f>Таблица1[[#This Row],[План]]*0.965</f>
        <v>12448.5</v>
      </c>
      <c r="E430" s="62">
        <f t="shared" si="36"/>
        <v>8</v>
      </c>
      <c r="F430" s="61" t="s">
        <v>2</v>
      </c>
      <c r="G430" s="225" t="s">
        <v>4779</v>
      </c>
      <c r="H430" s="457"/>
      <c r="I43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30" s="259"/>
    </row>
    <row r="431" spans="1:10" ht="14.25" customHeight="1" x14ac:dyDescent="0.25">
      <c r="A431" s="167">
        <v>42948</v>
      </c>
      <c r="B431" s="242" t="s">
        <v>5103</v>
      </c>
      <c r="C431" s="246">
        <v>3000</v>
      </c>
      <c r="D431" s="259">
        <f>Таблица1[[#This Row],[План]]*0.965</f>
        <v>2895</v>
      </c>
      <c r="E431" s="259">
        <f t="shared" si="36"/>
        <v>8</v>
      </c>
      <c r="F431" s="346" t="s">
        <v>2</v>
      </c>
      <c r="G431" s="64" t="s">
        <v>4487</v>
      </c>
      <c r="H431" s="450"/>
      <c r="I43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31" s="62"/>
    </row>
    <row r="432" spans="1:10" ht="14.25" customHeight="1" x14ac:dyDescent="0.25">
      <c r="A432" s="167">
        <v>42948</v>
      </c>
      <c r="B432" s="244" t="s">
        <v>5102</v>
      </c>
      <c r="C432" s="246">
        <v>3000</v>
      </c>
      <c r="D432" s="259">
        <f>Таблица1[[#This Row],[План]]*0.965</f>
        <v>2895</v>
      </c>
      <c r="E432" s="259">
        <f t="shared" si="36"/>
        <v>8</v>
      </c>
      <c r="F432" s="346" t="s">
        <v>2</v>
      </c>
      <c r="G432" s="225" t="s">
        <v>4938</v>
      </c>
      <c r="H432" s="450"/>
      <c r="I43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32" s="62"/>
    </row>
    <row r="433" spans="1:10" ht="14.25" customHeight="1" x14ac:dyDescent="0.25">
      <c r="A433" s="167">
        <v>42948</v>
      </c>
      <c r="B433" s="242" t="s">
        <v>5101</v>
      </c>
      <c r="C433" s="246">
        <v>3000</v>
      </c>
      <c r="D433" s="259">
        <f>Таблица1[[#This Row],[План]]*0.965</f>
        <v>2895</v>
      </c>
      <c r="E433" s="259">
        <f t="shared" si="36"/>
        <v>8</v>
      </c>
      <c r="F433" s="346" t="s">
        <v>2</v>
      </c>
      <c r="G433" s="225" t="s">
        <v>5080</v>
      </c>
      <c r="H433" s="450"/>
      <c r="I43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33" s="62"/>
    </row>
    <row r="434" spans="1:10" ht="14.25" customHeight="1" x14ac:dyDescent="0.25">
      <c r="A434" s="167">
        <v>42948</v>
      </c>
      <c r="B434" s="243" t="s">
        <v>4968</v>
      </c>
      <c r="C434" s="246">
        <v>18000</v>
      </c>
      <c r="D434" s="259">
        <f>Таблица1[[#This Row],[План]]*0.965</f>
        <v>17370</v>
      </c>
      <c r="E434" s="259">
        <f t="shared" si="36"/>
        <v>8</v>
      </c>
      <c r="F434" s="346" t="s">
        <v>2</v>
      </c>
      <c r="G434" s="363" t="s">
        <v>4073</v>
      </c>
      <c r="H434" s="450"/>
      <c r="I434" s="226" t="s">
        <v>6</v>
      </c>
      <c r="J434" s="62"/>
    </row>
    <row r="435" spans="1:10" ht="14.25" customHeight="1" x14ac:dyDescent="0.25">
      <c r="A435" s="167">
        <v>42948</v>
      </c>
      <c r="B435" s="244" t="s">
        <v>5100</v>
      </c>
      <c r="C435" s="246">
        <v>27000</v>
      </c>
      <c r="D435" s="259">
        <f>Таблица1[[#This Row],[План]]*0.965</f>
        <v>26055</v>
      </c>
      <c r="E435" s="259">
        <f t="shared" si="36"/>
        <v>8</v>
      </c>
      <c r="F435" s="346" t="s">
        <v>2</v>
      </c>
      <c r="G435" s="363" t="s">
        <v>4073</v>
      </c>
      <c r="H435" s="450"/>
      <c r="I435" s="226" t="s">
        <v>6</v>
      </c>
      <c r="J435" s="62"/>
    </row>
    <row r="436" spans="1:10" ht="14.25" customHeight="1" x14ac:dyDescent="0.25">
      <c r="A436" s="167">
        <v>42948</v>
      </c>
      <c r="B436" s="225" t="s">
        <v>5098</v>
      </c>
      <c r="C436" s="246">
        <v>7300</v>
      </c>
      <c r="D436" s="259">
        <f>Таблица1[[#This Row],[План]]*0.965</f>
        <v>7044.5</v>
      </c>
      <c r="E436" s="259">
        <f t="shared" si="36"/>
        <v>8</v>
      </c>
      <c r="F436" s="346" t="s">
        <v>2</v>
      </c>
      <c r="G436" s="225" t="s">
        <v>5099</v>
      </c>
      <c r="H436" s="450"/>
      <c r="I43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436" s="62"/>
    </row>
    <row r="437" spans="1:10" ht="14.25" customHeight="1" x14ac:dyDescent="0.25">
      <c r="A437" s="167">
        <v>42948</v>
      </c>
      <c r="B437" s="251" t="s">
        <v>5097</v>
      </c>
      <c r="C437" s="246">
        <v>3000</v>
      </c>
      <c r="D437" s="259">
        <f>Таблица1[[#This Row],[План]]*0.965</f>
        <v>2895</v>
      </c>
      <c r="E437" s="259">
        <f t="shared" si="36"/>
        <v>8</v>
      </c>
      <c r="F437" s="346" t="s">
        <v>2</v>
      </c>
      <c r="G437" s="252" t="s">
        <v>4779</v>
      </c>
      <c r="H437" s="450"/>
      <c r="I43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37" s="62"/>
    </row>
    <row r="438" spans="1:10" ht="14.25" customHeight="1" x14ac:dyDescent="0.25">
      <c r="A438" s="167">
        <v>42948</v>
      </c>
      <c r="B438" s="225" t="s">
        <v>5091</v>
      </c>
      <c r="C438" s="246">
        <v>3000</v>
      </c>
      <c r="D438" s="259">
        <f>Таблица1[[#This Row],[План]]*0.965</f>
        <v>2895</v>
      </c>
      <c r="E438" s="259">
        <f t="shared" si="36"/>
        <v>8</v>
      </c>
      <c r="F438" s="346" t="s">
        <v>2</v>
      </c>
      <c r="G438" s="225" t="s">
        <v>4779</v>
      </c>
      <c r="H438" s="450"/>
      <c r="I43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38" s="62"/>
    </row>
    <row r="439" spans="1:10" ht="14.25" customHeight="1" x14ac:dyDescent="0.25">
      <c r="A439" s="258">
        <v>42948</v>
      </c>
      <c r="B439" s="242" t="s">
        <v>5059</v>
      </c>
      <c r="C439" s="260">
        <v>3000</v>
      </c>
      <c r="D439" s="259">
        <f>Таблица1[[#This Row],[План]]*0.965</f>
        <v>2895</v>
      </c>
      <c r="E439" s="259">
        <f t="shared" si="36"/>
        <v>8</v>
      </c>
      <c r="F439" s="346" t="s">
        <v>2</v>
      </c>
      <c r="G439" s="347" t="s">
        <v>5060</v>
      </c>
      <c r="H439" s="457"/>
      <c r="I43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39" s="259"/>
    </row>
    <row r="440" spans="1:10" ht="14.25" customHeight="1" x14ac:dyDescent="0.25">
      <c r="A440" s="258">
        <v>42948</v>
      </c>
      <c r="B440" s="225" t="s">
        <v>5040</v>
      </c>
      <c r="C440" s="260">
        <v>3000</v>
      </c>
      <c r="D440" s="259">
        <f>Таблица1[[#This Row],[План]]*0.965</f>
        <v>2895</v>
      </c>
      <c r="E440" s="259">
        <f t="shared" si="36"/>
        <v>8</v>
      </c>
      <c r="F440" s="346" t="s">
        <v>2</v>
      </c>
      <c r="G440" s="225" t="s">
        <v>4779</v>
      </c>
      <c r="H440" s="457"/>
      <c r="I44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40" s="259"/>
    </row>
    <row r="441" spans="1:10" ht="14.25" customHeight="1" x14ac:dyDescent="0.25">
      <c r="A441" s="258">
        <v>42948</v>
      </c>
      <c r="B441" s="244" t="s">
        <v>4813</v>
      </c>
      <c r="C441" s="260"/>
      <c r="D441" s="259">
        <v>9900</v>
      </c>
      <c r="E441" s="259">
        <f t="shared" si="36"/>
        <v>8</v>
      </c>
      <c r="F441" s="346" t="s">
        <v>2</v>
      </c>
      <c r="G441" s="225" t="s">
        <v>4779</v>
      </c>
      <c r="H441" s="457"/>
      <c r="I44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41" s="259"/>
    </row>
    <row r="442" spans="1:10" ht="14.25" customHeight="1" x14ac:dyDescent="0.25">
      <c r="A442" s="167">
        <v>42947</v>
      </c>
      <c r="B442" s="225" t="s">
        <v>5096</v>
      </c>
      <c r="C442" s="246">
        <v>14300</v>
      </c>
      <c r="D442" s="259">
        <f>Таблица1[[#This Row],[План]]*0.965</f>
        <v>13799.5</v>
      </c>
      <c r="E442" s="259">
        <f t="shared" si="36"/>
        <v>7</v>
      </c>
      <c r="F442" s="346" t="s">
        <v>2</v>
      </c>
      <c r="G442" s="225" t="s">
        <v>4938</v>
      </c>
      <c r="H442" s="450"/>
      <c r="I44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42" s="62"/>
    </row>
    <row r="443" spans="1:10" ht="14.25" customHeight="1" x14ac:dyDescent="0.25">
      <c r="A443" s="167">
        <v>42947</v>
      </c>
      <c r="B443" s="225" t="s">
        <v>5095</v>
      </c>
      <c r="C443" s="246">
        <v>3000</v>
      </c>
      <c r="D443" s="259">
        <f>Таблица1[[#This Row],[План]]*0.965</f>
        <v>2895</v>
      </c>
      <c r="E443" s="259">
        <f t="shared" si="36"/>
        <v>7</v>
      </c>
      <c r="F443" s="346" t="s">
        <v>2</v>
      </c>
      <c r="G443" s="225" t="s">
        <v>4938</v>
      </c>
      <c r="H443" s="450"/>
      <c r="I44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43" s="62"/>
    </row>
    <row r="444" spans="1:10" ht="14.25" customHeight="1" x14ac:dyDescent="0.25">
      <c r="A444" s="167">
        <v>42947</v>
      </c>
      <c r="B444" s="308" t="s">
        <v>5094</v>
      </c>
      <c r="C444" s="246">
        <v>3000</v>
      </c>
      <c r="D444" s="259">
        <f>Таблица1[[#This Row],[План]]*0.965</f>
        <v>2895</v>
      </c>
      <c r="E444" s="259">
        <f t="shared" si="36"/>
        <v>7</v>
      </c>
      <c r="F444" s="346" t="s">
        <v>2</v>
      </c>
      <c r="G444" s="225" t="s">
        <v>5080</v>
      </c>
      <c r="H444" s="450"/>
      <c r="I44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44" s="62"/>
    </row>
    <row r="445" spans="1:10" ht="14.25" customHeight="1" x14ac:dyDescent="0.25">
      <c r="A445" s="167">
        <v>42947</v>
      </c>
      <c r="B445" s="225" t="s">
        <v>5093</v>
      </c>
      <c r="C445" s="246">
        <v>3000</v>
      </c>
      <c r="D445" s="259">
        <f>Таблица1[[#This Row],[План]]*0.965</f>
        <v>2895</v>
      </c>
      <c r="E445" s="259">
        <f t="shared" si="36"/>
        <v>7</v>
      </c>
      <c r="F445" s="346" t="s">
        <v>2</v>
      </c>
      <c r="G445" s="225" t="s">
        <v>4938</v>
      </c>
      <c r="H445" s="450"/>
      <c r="I44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45" s="62"/>
    </row>
    <row r="446" spans="1:10" ht="14.25" customHeight="1" x14ac:dyDescent="0.25">
      <c r="A446" s="167">
        <v>42947</v>
      </c>
      <c r="B446" s="308" t="s">
        <v>5092</v>
      </c>
      <c r="C446" s="246"/>
      <c r="D446" s="62">
        <v>3000</v>
      </c>
      <c r="E446" s="259">
        <f t="shared" si="36"/>
        <v>7</v>
      </c>
      <c r="F446" s="346" t="s">
        <v>2</v>
      </c>
      <c r="G446" s="225" t="s">
        <v>4772</v>
      </c>
      <c r="H446" s="450"/>
      <c r="I44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46" s="62"/>
    </row>
    <row r="447" spans="1:10" ht="14.25" customHeight="1" x14ac:dyDescent="0.25">
      <c r="A447" s="258">
        <v>42969</v>
      </c>
      <c r="B447" s="225" t="s">
        <v>4969</v>
      </c>
      <c r="C447" s="260"/>
      <c r="D447" s="259">
        <v>-9950</v>
      </c>
      <c r="E447" s="259">
        <f t="shared" si="36"/>
        <v>8</v>
      </c>
      <c r="F447" s="346" t="str">
        <f t="shared" ref="F447:F452" si="37">"Самокатная"</f>
        <v>Самокатная</v>
      </c>
      <c r="G447" s="259" t="s">
        <v>2712</v>
      </c>
      <c r="H447" s="457"/>
      <c r="I44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47" s="259"/>
    </row>
    <row r="448" spans="1:10" ht="14.25" customHeight="1" x14ac:dyDescent="0.25">
      <c r="A448" s="258">
        <v>42969</v>
      </c>
      <c r="B448" s="225" t="s">
        <v>5568</v>
      </c>
      <c r="C448" s="260"/>
      <c r="D448" s="259">
        <v>16900</v>
      </c>
      <c r="E448" s="259">
        <f t="shared" si="36"/>
        <v>8</v>
      </c>
      <c r="F448" s="346" t="str">
        <f t="shared" si="37"/>
        <v>Самокатная</v>
      </c>
      <c r="G448" s="259" t="s">
        <v>204</v>
      </c>
      <c r="H448" s="457"/>
      <c r="I44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48" s="259"/>
    </row>
    <row r="449" spans="1:10" ht="14.25" customHeight="1" x14ac:dyDescent="0.25">
      <c r="A449" s="258">
        <v>42969</v>
      </c>
      <c r="B449" s="252" t="s">
        <v>4932</v>
      </c>
      <c r="C449" s="260"/>
      <c r="D449" s="259">
        <v>2900</v>
      </c>
      <c r="E449" s="259">
        <f t="shared" si="36"/>
        <v>8</v>
      </c>
      <c r="F449" s="346" t="str">
        <f t="shared" si="37"/>
        <v>Самокатная</v>
      </c>
      <c r="G449" s="262" t="s">
        <v>4858</v>
      </c>
      <c r="H449" s="457"/>
      <c r="I44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49" s="259"/>
    </row>
    <row r="450" spans="1:10" ht="14.25" customHeight="1" x14ac:dyDescent="0.25">
      <c r="A450" s="258">
        <v>42967</v>
      </c>
      <c r="B450" s="225" t="s">
        <v>4075</v>
      </c>
      <c r="C450" s="260"/>
      <c r="D450" s="259">
        <v>500</v>
      </c>
      <c r="E450" s="259">
        <f t="shared" si="36"/>
        <v>8</v>
      </c>
      <c r="F450" s="346" t="str">
        <f t="shared" si="37"/>
        <v>Самокатная</v>
      </c>
      <c r="G450" s="259" t="s">
        <v>4858</v>
      </c>
      <c r="H450" s="457"/>
      <c r="I45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50" s="259"/>
    </row>
    <row r="451" spans="1:10" ht="14.25" customHeight="1" x14ac:dyDescent="0.25">
      <c r="A451" s="258">
        <v>42967</v>
      </c>
      <c r="B451" s="225" t="s">
        <v>5075</v>
      </c>
      <c r="C451" s="260"/>
      <c r="D451" s="259">
        <v>12900</v>
      </c>
      <c r="E451" s="259">
        <f t="shared" si="36"/>
        <v>8</v>
      </c>
      <c r="F451" s="346" t="str">
        <f t="shared" si="37"/>
        <v>Самокатная</v>
      </c>
      <c r="G451" s="225" t="s">
        <v>4757</v>
      </c>
      <c r="H451" s="457"/>
      <c r="I45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51" s="259"/>
    </row>
    <row r="452" spans="1:10" ht="14.25" customHeight="1" x14ac:dyDescent="0.25">
      <c r="A452" s="258">
        <v>42967</v>
      </c>
      <c r="B452" s="345" t="s">
        <v>4465</v>
      </c>
      <c r="C452" s="260"/>
      <c r="D452" s="259">
        <v>11900</v>
      </c>
      <c r="E452" s="259">
        <f t="shared" si="36"/>
        <v>8</v>
      </c>
      <c r="F452" s="346" t="str">
        <f t="shared" si="37"/>
        <v>Самокатная</v>
      </c>
      <c r="G452" s="252" t="s">
        <v>4757</v>
      </c>
      <c r="H452" s="457"/>
      <c r="I45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52" s="259"/>
    </row>
    <row r="453" spans="1:10" ht="14.25" customHeight="1" x14ac:dyDescent="0.25">
      <c r="A453" s="167">
        <v>42945</v>
      </c>
      <c r="B453" s="308" t="s">
        <v>2460</v>
      </c>
      <c r="C453" s="246">
        <v>3000</v>
      </c>
      <c r="D453" s="259">
        <f>Таблица1[[#This Row],[План]]*0.965</f>
        <v>2895</v>
      </c>
      <c r="E453" s="259">
        <f t="shared" si="36"/>
        <v>7</v>
      </c>
      <c r="F453" s="346" t="s">
        <v>2</v>
      </c>
      <c r="G453" s="225" t="s">
        <v>5077</v>
      </c>
      <c r="H453" s="450"/>
      <c r="I45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53" s="62"/>
    </row>
    <row r="454" spans="1:10" ht="14.25" customHeight="1" x14ac:dyDescent="0.25">
      <c r="A454" s="258">
        <v>42973</v>
      </c>
      <c r="B454" s="308" t="s">
        <v>5095</v>
      </c>
      <c r="C454" s="260"/>
      <c r="D454" s="259">
        <v>11300</v>
      </c>
      <c r="E454" s="259">
        <f t="shared" si="36"/>
        <v>8</v>
      </c>
      <c r="F454" s="346" t="str">
        <f t="shared" ref="F454:F459" si="38">"Прео"</f>
        <v>Прео</v>
      </c>
      <c r="G454" s="225" t="s">
        <v>4938</v>
      </c>
      <c r="H454" s="457"/>
      <c r="I45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54" s="259"/>
    </row>
    <row r="455" spans="1:10" ht="14.25" customHeight="1" x14ac:dyDescent="0.25">
      <c r="A455" s="258">
        <v>42973</v>
      </c>
      <c r="B455" s="308" t="s">
        <v>5093</v>
      </c>
      <c r="C455" s="260"/>
      <c r="D455" s="259">
        <v>11300</v>
      </c>
      <c r="E455" s="259">
        <f t="shared" si="36"/>
        <v>8</v>
      </c>
      <c r="F455" s="346" t="str">
        <f t="shared" si="38"/>
        <v>Прео</v>
      </c>
      <c r="G455" s="225" t="s">
        <v>4938</v>
      </c>
      <c r="H455" s="457"/>
      <c r="I45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55" s="259"/>
    </row>
    <row r="456" spans="1:10" ht="14.25" customHeight="1" x14ac:dyDescent="0.25">
      <c r="A456" s="258">
        <v>42973</v>
      </c>
      <c r="B456" s="308" t="s">
        <v>5421</v>
      </c>
      <c r="C456" s="260"/>
      <c r="D456" s="259">
        <v>12200</v>
      </c>
      <c r="E456" s="259">
        <f t="shared" si="36"/>
        <v>8</v>
      </c>
      <c r="F456" s="346" t="str">
        <f t="shared" si="38"/>
        <v>Прео</v>
      </c>
      <c r="G456" s="225" t="s">
        <v>4938</v>
      </c>
      <c r="H456" s="457"/>
      <c r="I45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56" s="259"/>
    </row>
    <row r="457" spans="1:10" ht="14.25" customHeight="1" x14ac:dyDescent="0.25">
      <c r="A457" s="258">
        <v>42973</v>
      </c>
      <c r="B457" s="308" t="s">
        <v>5102</v>
      </c>
      <c r="C457" s="260"/>
      <c r="D457" s="259">
        <v>11300</v>
      </c>
      <c r="E457" s="259">
        <f t="shared" si="36"/>
        <v>8</v>
      </c>
      <c r="F457" s="346" t="str">
        <f t="shared" si="38"/>
        <v>Прео</v>
      </c>
      <c r="G457" s="225" t="s">
        <v>4938</v>
      </c>
      <c r="H457" s="457"/>
      <c r="I45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57" s="259"/>
    </row>
    <row r="458" spans="1:10" ht="14.25" customHeight="1" x14ac:dyDescent="0.25">
      <c r="A458" s="258">
        <v>42973</v>
      </c>
      <c r="B458" s="365" t="s">
        <v>5104</v>
      </c>
      <c r="C458" s="260"/>
      <c r="D458" s="259">
        <v>11300</v>
      </c>
      <c r="E458" s="259">
        <f t="shared" si="36"/>
        <v>8</v>
      </c>
      <c r="F458" s="346" t="str">
        <f t="shared" si="38"/>
        <v>Прео</v>
      </c>
      <c r="G458" s="225" t="s">
        <v>4938</v>
      </c>
      <c r="H458" s="457"/>
      <c r="I45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58" s="259"/>
    </row>
    <row r="459" spans="1:10" ht="14.25" customHeight="1" x14ac:dyDescent="0.25">
      <c r="A459" s="258">
        <v>42973</v>
      </c>
      <c r="B459" s="308" t="s">
        <v>4936</v>
      </c>
      <c r="C459" s="260"/>
      <c r="D459" s="259">
        <v>9900</v>
      </c>
      <c r="E459" s="259">
        <f t="shared" si="36"/>
        <v>8</v>
      </c>
      <c r="F459" s="346" t="str">
        <f t="shared" si="38"/>
        <v>Прео</v>
      </c>
      <c r="G459" s="225" t="s">
        <v>4938</v>
      </c>
      <c r="H459" s="457" t="s">
        <v>645</v>
      </c>
      <c r="I45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59" s="259"/>
    </row>
    <row r="460" spans="1:10" ht="14.25" customHeight="1" x14ac:dyDescent="0.25">
      <c r="A460" s="167">
        <v>42944</v>
      </c>
      <c r="B460" s="225" t="s">
        <v>4931</v>
      </c>
      <c r="C460" s="246">
        <v>18000</v>
      </c>
      <c r="D460" s="259">
        <f>Таблица1[[#This Row],[План]]*0.965</f>
        <v>17370</v>
      </c>
      <c r="E460" s="259">
        <f t="shared" si="36"/>
        <v>7</v>
      </c>
      <c r="F460" s="346" t="s">
        <v>2</v>
      </c>
      <c r="G460" s="64" t="s">
        <v>4073</v>
      </c>
      <c r="H460" s="450"/>
      <c r="I460" s="226" t="s">
        <v>6</v>
      </c>
      <c r="J460" s="62"/>
    </row>
    <row r="461" spans="1:10" ht="14.25" customHeight="1" x14ac:dyDescent="0.25">
      <c r="A461" s="167">
        <v>42944</v>
      </c>
      <c r="B461" s="373" t="s">
        <v>5090</v>
      </c>
      <c r="C461" s="246"/>
      <c r="D461" s="62">
        <v>3000</v>
      </c>
      <c r="E461" s="259">
        <f t="shared" si="36"/>
        <v>7</v>
      </c>
      <c r="F461" s="346" t="s">
        <v>2</v>
      </c>
      <c r="G461" s="225" t="s">
        <v>4795</v>
      </c>
      <c r="H461" s="450"/>
      <c r="I46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61" s="62"/>
    </row>
    <row r="462" spans="1:10" ht="14.25" customHeight="1" x14ac:dyDescent="0.25">
      <c r="A462" s="167">
        <v>42943</v>
      </c>
      <c r="B462" s="308" t="s">
        <v>5089</v>
      </c>
      <c r="C462" s="246"/>
      <c r="D462" s="62">
        <v>3000</v>
      </c>
      <c r="E462" s="259">
        <f t="shared" si="36"/>
        <v>7</v>
      </c>
      <c r="F462" s="346" t="s">
        <v>2</v>
      </c>
      <c r="G462" s="249" t="s">
        <v>4772</v>
      </c>
      <c r="H462" s="450"/>
      <c r="I46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62" s="62"/>
    </row>
    <row r="463" spans="1:10" ht="14.25" customHeight="1" x14ac:dyDescent="0.25">
      <c r="A463" s="167">
        <v>42943</v>
      </c>
      <c r="B463" s="308" t="s">
        <v>5057</v>
      </c>
      <c r="C463" s="246"/>
      <c r="D463" s="62">
        <v>12900</v>
      </c>
      <c r="E463" s="259">
        <f t="shared" si="36"/>
        <v>7</v>
      </c>
      <c r="F463" s="346" t="s">
        <v>2</v>
      </c>
      <c r="G463" s="225" t="s">
        <v>4626</v>
      </c>
      <c r="H463" s="450"/>
      <c r="I46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63" s="62"/>
    </row>
    <row r="464" spans="1:10" ht="14.25" customHeight="1" x14ac:dyDescent="0.25">
      <c r="A464" s="167">
        <v>42943</v>
      </c>
      <c r="B464" s="415" t="s">
        <v>1800</v>
      </c>
      <c r="C464" s="246"/>
      <c r="D464" s="246">
        <v>18000</v>
      </c>
      <c r="E464" s="259">
        <f t="shared" si="36"/>
        <v>7</v>
      </c>
      <c r="F464" s="346" t="s">
        <v>2</v>
      </c>
      <c r="G464" s="64" t="s">
        <v>4073</v>
      </c>
      <c r="H464" s="450"/>
      <c r="I464" s="226" t="s">
        <v>6</v>
      </c>
      <c r="J464" s="62"/>
    </row>
    <row r="465" spans="1:10" ht="14.25" customHeight="1" x14ac:dyDescent="0.25">
      <c r="A465" s="167">
        <v>42943</v>
      </c>
      <c r="B465" s="308" t="s">
        <v>5088</v>
      </c>
      <c r="C465" s="246">
        <v>3000</v>
      </c>
      <c r="D465" s="259">
        <f>Таблица1[[#This Row],[План]]*0.965</f>
        <v>2895</v>
      </c>
      <c r="E465" s="259">
        <f t="shared" si="36"/>
        <v>7</v>
      </c>
      <c r="F465" s="346" t="s">
        <v>2</v>
      </c>
      <c r="G465" s="225" t="s">
        <v>4795</v>
      </c>
      <c r="H465" s="450"/>
      <c r="I46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65" s="62"/>
    </row>
    <row r="466" spans="1:10" ht="14.25" customHeight="1" x14ac:dyDescent="0.25">
      <c r="A466" s="167">
        <v>42943</v>
      </c>
      <c r="B466" s="225" t="s">
        <v>5086</v>
      </c>
      <c r="C466" s="246">
        <v>3000</v>
      </c>
      <c r="D466" s="259">
        <f>Таблица1[[#This Row],[План]]*0.965</f>
        <v>2895</v>
      </c>
      <c r="E466" s="259">
        <f t="shared" si="36"/>
        <v>7</v>
      </c>
      <c r="F466" s="346" t="s">
        <v>2</v>
      </c>
      <c r="G466" s="225" t="s">
        <v>5087</v>
      </c>
      <c r="H466" s="450"/>
      <c r="I46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66" s="62"/>
    </row>
    <row r="467" spans="1:10" ht="14.25" customHeight="1" x14ac:dyDescent="0.25">
      <c r="A467" s="167">
        <v>42943</v>
      </c>
      <c r="B467" s="242" t="s">
        <v>4774</v>
      </c>
      <c r="C467" s="260">
        <v>8900</v>
      </c>
      <c r="D467" s="259">
        <f>Таблица1[[#This Row],[План]]*0.965</f>
        <v>8588.5</v>
      </c>
      <c r="E467" s="259">
        <f t="shared" si="36"/>
        <v>7</v>
      </c>
      <c r="F467" s="346" t="s">
        <v>2</v>
      </c>
      <c r="G467" s="225" t="s">
        <v>4677</v>
      </c>
      <c r="H467" s="457"/>
      <c r="I46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67" s="259"/>
    </row>
    <row r="468" spans="1:10" ht="14.25" customHeight="1" x14ac:dyDescent="0.25">
      <c r="A468" s="167">
        <v>42943</v>
      </c>
      <c r="B468" s="242" t="s">
        <v>4775</v>
      </c>
      <c r="C468" s="260">
        <v>8900</v>
      </c>
      <c r="D468" s="259">
        <f>Таблица1[[#This Row],[План]]*0.965</f>
        <v>8588.5</v>
      </c>
      <c r="E468" s="259">
        <f t="shared" si="36"/>
        <v>7</v>
      </c>
      <c r="F468" s="346" t="s">
        <v>2</v>
      </c>
      <c r="G468" s="225" t="s">
        <v>4677</v>
      </c>
      <c r="H468" s="457"/>
      <c r="I46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68" s="259"/>
    </row>
    <row r="469" spans="1:10" ht="14.25" customHeight="1" x14ac:dyDescent="0.25">
      <c r="A469" s="167">
        <v>42943</v>
      </c>
      <c r="B469" s="243" t="s">
        <v>5085</v>
      </c>
      <c r="C469" s="260">
        <v>2000</v>
      </c>
      <c r="D469" s="259">
        <f>Таблица1[[#This Row],[План]]*0.965</f>
        <v>1930</v>
      </c>
      <c r="E469" s="259">
        <f t="shared" si="36"/>
        <v>7</v>
      </c>
      <c r="F469" s="346" t="s">
        <v>2</v>
      </c>
      <c r="G469" s="64" t="s">
        <v>3612</v>
      </c>
      <c r="H469" s="457"/>
      <c r="I469" s="226" t="s">
        <v>1341</v>
      </c>
      <c r="J469" s="259"/>
    </row>
    <row r="470" spans="1:10" ht="14.25" customHeight="1" x14ac:dyDescent="0.25">
      <c r="A470" s="167">
        <v>42943</v>
      </c>
      <c r="B470" s="242" t="s">
        <v>2461</v>
      </c>
      <c r="C470" s="260">
        <v>4500</v>
      </c>
      <c r="D470" s="259">
        <f>Таблица1[[#This Row],[План]]*0.965</f>
        <v>4342.5</v>
      </c>
      <c r="E470" s="259">
        <f t="shared" si="36"/>
        <v>7</v>
      </c>
      <c r="F470" s="346" t="s">
        <v>2</v>
      </c>
      <c r="G470" s="64" t="s">
        <v>3612</v>
      </c>
      <c r="H470" s="457"/>
      <c r="I47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70" s="259"/>
    </row>
    <row r="471" spans="1:10" ht="14.25" customHeight="1" x14ac:dyDescent="0.25">
      <c r="A471" s="258">
        <v>42967</v>
      </c>
      <c r="B471" s="350" t="s">
        <v>4926</v>
      </c>
      <c r="C471" s="260"/>
      <c r="D471" s="259">
        <v>6000</v>
      </c>
      <c r="E471" s="259">
        <f t="shared" si="36"/>
        <v>8</v>
      </c>
      <c r="F471" s="346" t="str">
        <f>"Самокатная"</f>
        <v>Самокатная</v>
      </c>
      <c r="G471" s="356" t="s">
        <v>4757</v>
      </c>
      <c r="H471" s="457"/>
      <c r="I47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71" s="259"/>
    </row>
    <row r="472" spans="1:10" ht="14.25" customHeight="1" x14ac:dyDescent="0.25">
      <c r="A472" s="258">
        <v>42966</v>
      </c>
      <c r="B472" s="350" t="s">
        <v>4926</v>
      </c>
      <c r="C472" s="260"/>
      <c r="D472" s="259">
        <v>5900</v>
      </c>
      <c r="E472" s="259">
        <f t="shared" ref="E472:E535" si="39">MONTH(A472)</f>
        <v>8</v>
      </c>
      <c r="F472" s="346" t="str">
        <f>"Самокатная"</f>
        <v>Самокатная</v>
      </c>
      <c r="G472" s="356" t="s">
        <v>4757</v>
      </c>
      <c r="H472" s="457"/>
      <c r="I47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72" s="259"/>
    </row>
    <row r="473" spans="1:10" ht="14.25" customHeight="1" x14ac:dyDescent="0.25">
      <c r="A473" s="258">
        <v>42965</v>
      </c>
      <c r="B473" s="225" t="s">
        <v>5569</v>
      </c>
      <c r="C473" s="260"/>
      <c r="D473" s="259">
        <v>-14900</v>
      </c>
      <c r="E473" s="259">
        <f t="shared" si="39"/>
        <v>8</v>
      </c>
      <c r="F473" s="346" t="str">
        <f>"Самокатная"</f>
        <v>Самокатная</v>
      </c>
      <c r="G473" s="259" t="s">
        <v>2712</v>
      </c>
      <c r="H473" s="457"/>
      <c r="I47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73" s="259"/>
    </row>
    <row r="474" spans="1:10" ht="14.25" customHeight="1" x14ac:dyDescent="0.25">
      <c r="A474" s="258">
        <v>42964</v>
      </c>
      <c r="B474" s="432" t="s">
        <v>5570</v>
      </c>
      <c r="C474" s="260"/>
      <c r="D474" s="259">
        <v>23000</v>
      </c>
      <c r="E474" s="259">
        <f t="shared" si="39"/>
        <v>8</v>
      </c>
      <c r="F474" s="346" t="str">
        <f>"Самокатная"</f>
        <v>Самокатная</v>
      </c>
      <c r="G474" s="259" t="s">
        <v>4073</v>
      </c>
      <c r="H474" s="457"/>
      <c r="I47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74" s="259"/>
    </row>
    <row r="475" spans="1:10" ht="14.25" customHeight="1" x14ac:dyDescent="0.25">
      <c r="A475" s="258">
        <v>42964</v>
      </c>
      <c r="B475" s="308" t="s">
        <v>5563</v>
      </c>
      <c r="C475" s="260"/>
      <c r="D475" s="259">
        <v>16900</v>
      </c>
      <c r="E475" s="259">
        <f t="shared" si="39"/>
        <v>8</v>
      </c>
      <c r="F475" s="346" t="str">
        <f>"Самокатная"</f>
        <v>Самокатная</v>
      </c>
      <c r="G475" s="225" t="s">
        <v>1990</v>
      </c>
      <c r="H475" s="457"/>
      <c r="I47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75" s="259"/>
    </row>
    <row r="476" spans="1:10" ht="14.25" customHeight="1" x14ac:dyDescent="0.25">
      <c r="A476" s="258">
        <v>42973</v>
      </c>
      <c r="B476" s="308" t="s">
        <v>4937</v>
      </c>
      <c r="C476" s="260"/>
      <c r="D476" s="259">
        <v>9900</v>
      </c>
      <c r="E476" s="259">
        <f t="shared" si="39"/>
        <v>8</v>
      </c>
      <c r="F476" s="346" t="str">
        <f>"Прео"</f>
        <v>Прео</v>
      </c>
      <c r="G476" s="225" t="s">
        <v>4938</v>
      </c>
      <c r="H476" s="457" t="s">
        <v>645</v>
      </c>
      <c r="I47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76" s="259"/>
    </row>
    <row r="477" spans="1:10" ht="14.25" customHeight="1" x14ac:dyDescent="0.25">
      <c r="A477" s="258">
        <v>42942</v>
      </c>
      <c r="B477" s="357" t="s">
        <v>5084</v>
      </c>
      <c r="C477" s="260">
        <v>14300</v>
      </c>
      <c r="D477" s="259">
        <f>Таблица1[[#This Row],[План]]*0.965</f>
        <v>13799.5</v>
      </c>
      <c r="E477" s="259">
        <f t="shared" si="39"/>
        <v>7</v>
      </c>
      <c r="F477" s="346" t="s">
        <v>2</v>
      </c>
      <c r="G477" s="225" t="s">
        <v>4795</v>
      </c>
      <c r="H477" s="457"/>
      <c r="I47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77" s="259"/>
    </row>
    <row r="478" spans="1:10" ht="14.25" customHeight="1" x14ac:dyDescent="0.25">
      <c r="A478" s="258">
        <v>42942</v>
      </c>
      <c r="B478" s="308" t="s">
        <v>5043</v>
      </c>
      <c r="C478" s="260">
        <v>11300</v>
      </c>
      <c r="D478" s="259">
        <f>Таблица1[[#This Row],[План]]*0.965</f>
        <v>10904.5</v>
      </c>
      <c r="E478" s="259">
        <f t="shared" si="39"/>
        <v>7</v>
      </c>
      <c r="F478" s="346" t="s">
        <v>2</v>
      </c>
      <c r="G478" s="225" t="s">
        <v>4677</v>
      </c>
      <c r="H478" s="457"/>
      <c r="I47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78" s="259"/>
    </row>
    <row r="479" spans="1:10" ht="14.25" customHeight="1" x14ac:dyDescent="0.25">
      <c r="A479" s="258">
        <v>42962</v>
      </c>
      <c r="B479" s="345" t="s">
        <v>4640</v>
      </c>
      <c r="C479" s="260"/>
      <c r="D479" s="259">
        <v>-7950</v>
      </c>
      <c r="E479" s="259">
        <f t="shared" si="39"/>
        <v>8</v>
      </c>
      <c r="F479" s="346" t="str">
        <f>"Самокатная"</f>
        <v>Самокатная</v>
      </c>
      <c r="G479" s="259" t="s">
        <v>2712</v>
      </c>
      <c r="H479" s="457"/>
      <c r="I47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79" s="259"/>
    </row>
    <row r="480" spans="1:10" ht="14.25" customHeight="1" x14ac:dyDescent="0.25">
      <c r="A480" s="258">
        <v>42962</v>
      </c>
      <c r="B480" s="225" t="s">
        <v>5105</v>
      </c>
      <c r="C480" s="260"/>
      <c r="D480" s="259">
        <v>9400</v>
      </c>
      <c r="E480" s="259">
        <f t="shared" si="39"/>
        <v>8</v>
      </c>
      <c r="F480" s="346" t="str">
        <f>"Самокатная"</f>
        <v>Самокатная</v>
      </c>
      <c r="G480" s="259" t="s">
        <v>2201</v>
      </c>
      <c r="H480" s="457"/>
      <c r="I48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80" s="259"/>
    </row>
    <row r="481" spans="1:10" ht="14.25" customHeight="1" x14ac:dyDescent="0.25">
      <c r="A481" s="258">
        <v>42961</v>
      </c>
      <c r="B481" s="225" t="s">
        <v>5076</v>
      </c>
      <c r="C481" s="260"/>
      <c r="D481" s="259">
        <v>10400</v>
      </c>
      <c r="E481" s="259">
        <f t="shared" si="39"/>
        <v>8</v>
      </c>
      <c r="F481" s="346" t="str">
        <f>"Самокатная"</f>
        <v>Самокатная</v>
      </c>
      <c r="G481" s="225" t="s">
        <v>5077</v>
      </c>
      <c r="H481" s="457"/>
      <c r="I48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81" s="259"/>
    </row>
    <row r="482" spans="1:10" ht="14.25" customHeight="1" x14ac:dyDescent="0.25">
      <c r="A482" s="258">
        <v>42941</v>
      </c>
      <c r="B482" s="308" t="s">
        <v>5083</v>
      </c>
      <c r="C482" s="260">
        <v>3000</v>
      </c>
      <c r="D482" s="259">
        <f>Таблица1[[#This Row],[План]]*0.965</f>
        <v>2895</v>
      </c>
      <c r="E482" s="259">
        <f t="shared" si="39"/>
        <v>7</v>
      </c>
      <c r="F482" s="346" t="s">
        <v>2</v>
      </c>
      <c r="G482" s="225" t="s">
        <v>5080</v>
      </c>
      <c r="H482" s="457"/>
      <c r="I48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82" s="259"/>
    </row>
    <row r="483" spans="1:10" ht="14.25" customHeight="1" x14ac:dyDescent="0.25">
      <c r="A483" s="258">
        <v>42941</v>
      </c>
      <c r="B483" s="225" t="s">
        <v>5082</v>
      </c>
      <c r="C483" s="260"/>
      <c r="D483" s="259">
        <v>3132</v>
      </c>
      <c r="E483" s="259">
        <f t="shared" si="39"/>
        <v>7</v>
      </c>
      <c r="F483" s="346" t="s">
        <v>2</v>
      </c>
      <c r="G483" s="347" t="s">
        <v>2087</v>
      </c>
      <c r="H483" s="457"/>
      <c r="I483" s="264" t="s">
        <v>1341</v>
      </c>
      <c r="J483" s="259"/>
    </row>
    <row r="484" spans="1:10" ht="14.25" customHeight="1" x14ac:dyDescent="0.25">
      <c r="A484" s="258">
        <v>42940</v>
      </c>
      <c r="B484" s="308" t="s">
        <v>5078</v>
      </c>
      <c r="C484" s="260"/>
      <c r="D484" s="259">
        <v>3000</v>
      </c>
      <c r="E484" s="259">
        <f t="shared" si="39"/>
        <v>7</v>
      </c>
      <c r="F484" s="346" t="s">
        <v>2</v>
      </c>
      <c r="G484" s="225" t="s">
        <v>5080</v>
      </c>
      <c r="H484" s="457"/>
      <c r="I48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84" s="259"/>
    </row>
    <row r="485" spans="1:10" ht="14.25" customHeight="1" x14ac:dyDescent="0.25">
      <c r="A485" s="258">
        <v>42940</v>
      </c>
      <c r="B485" s="308" t="s">
        <v>5079</v>
      </c>
      <c r="C485" s="260"/>
      <c r="D485" s="259">
        <v>3000</v>
      </c>
      <c r="E485" s="259">
        <f t="shared" si="39"/>
        <v>7</v>
      </c>
      <c r="F485" s="346" t="s">
        <v>2</v>
      </c>
      <c r="G485" s="225" t="s">
        <v>5080</v>
      </c>
      <c r="H485" s="457"/>
      <c r="I48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85" s="259"/>
    </row>
    <row r="486" spans="1:10" ht="14.25" customHeight="1" x14ac:dyDescent="0.25">
      <c r="A486" s="258">
        <v>42940</v>
      </c>
      <c r="B486" s="225" t="s">
        <v>5052</v>
      </c>
      <c r="C486" s="260"/>
      <c r="D486" s="259">
        <v>6900</v>
      </c>
      <c r="E486" s="259">
        <f t="shared" si="39"/>
        <v>7</v>
      </c>
      <c r="F486" s="346" t="s">
        <v>2</v>
      </c>
      <c r="G486" s="347" t="s">
        <v>5053</v>
      </c>
      <c r="H486" s="457"/>
      <c r="I486" s="264" t="s">
        <v>1061</v>
      </c>
      <c r="J486" s="259"/>
    </row>
    <row r="487" spans="1:10" ht="14.25" customHeight="1" x14ac:dyDescent="0.25">
      <c r="A487" s="258">
        <v>42940</v>
      </c>
      <c r="B487" s="225" t="s">
        <v>5076</v>
      </c>
      <c r="C487" s="260">
        <v>3000</v>
      </c>
      <c r="D487" s="259">
        <f>Таблица1[[#This Row],[План]]*0.965</f>
        <v>2895</v>
      </c>
      <c r="E487" s="259">
        <f t="shared" si="39"/>
        <v>7</v>
      </c>
      <c r="F487" s="346" t="s">
        <v>2</v>
      </c>
      <c r="G487" s="225" t="s">
        <v>5077</v>
      </c>
      <c r="H487" s="457"/>
      <c r="I487" s="264" t="s">
        <v>6</v>
      </c>
      <c r="J487" s="259"/>
    </row>
    <row r="488" spans="1:10" ht="14.25" customHeight="1" x14ac:dyDescent="0.25">
      <c r="A488" s="258">
        <v>42979</v>
      </c>
      <c r="B488" s="225" t="s">
        <v>5485</v>
      </c>
      <c r="C488" s="260"/>
      <c r="D488" s="259">
        <v>15200</v>
      </c>
      <c r="E488" s="259">
        <f t="shared" si="39"/>
        <v>9</v>
      </c>
      <c r="F488" s="346" t="s">
        <v>1341</v>
      </c>
      <c r="G488" s="259" t="s">
        <v>4004</v>
      </c>
      <c r="H488" s="457" t="s">
        <v>3510</v>
      </c>
      <c r="I48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88" s="259"/>
    </row>
    <row r="489" spans="1:10" ht="14.25" customHeight="1" x14ac:dyDescent="0.25">
      <c r="A489" s="258">
        <v>42961</v>
      </c>
      <c r="B489" s="308" t="s">
        <v>2459</v>
      </c>
      <c r="C489" s="260"/>
      <c r="D489" s="259">
        <v>9700</v>
      </c>
      <c r="E489" s="259">
        <f t="shared" si="39"/>
        <v>8</v>
      </c>
      <c r="F489" s="346" t="str">
        <f>"Самокатная"</f>
        <v>Самокатная</v>
      </c>
      <c r="G489" s="225" t="s">
        <v>5077</v>
      </c>
      <c r="H489" s="457"/>
      <c r="I48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89" s="259"/>
    </row>
    <row r="490" spans="1:10" ht="14.25" customHeight="1" x14ac:dyDescent="0.25">
      <c r="A490" s="258">
        <v>42961</v>
      </c>
      <c r="B490" s="308" t="s">
        <v>2460</v>
      </c>
      <c r="C490" s="260"/>
      <c r="D490" s="259">
        <v>9700</v>
      </c>
      <c r="E490" s="259">
        <f t="shared" si="39"/>
        <v>8</v>
      </c>
      <c r="F490" s="346" t="str">
        <f>"Самокатная"</f>
        <v>Самокатная</v>
      </c>
      <c r="G490" s="225" t="s">
        <v>5077</v>
      </c>
      <c r="H490" s="457"/>
      <c r="I49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90" s="259"/>
    </row>
    <row r="491" spans="1:10" ht="14.25" customHeight="1" x14ac:dyDescent="0.25">
      <c r="A491" s="258">
        <v>42961</v>
      </c>
      <c r="B491" s="225" t="s">
        <v>5571</v>
      </c>
      <c r="C491" s="260"/>
      <c r="D491" s="259">
        <v>16900</v>
      </c>
      <c r="E491" s="259">
        <f t="shared" si="39"/>
        <v>8</v>
      </c>
      <c r="F491" s="346" t="str">
        <f>"Самокатная"</f>
        <v>Самокатная</v>
      </c>
      <c r="G491" s="259" t="s">
        <v>204</v>
      </c>
      <c r="H491" s="457"/>
      <c r="I49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91" s="259"/>
    </row>
    <row r="492" spans="1:10" ht="14.25" customHeight="1" x14ac:dyDescent="0.25">
      <c r="A492" s="258">
        <v>42938</v>
      </c>
      <c r="B492" s="308" t="s">
        <v>5059</v>
      </c>
      <c r="C492" s="260">
        <v>3000</v>
      </c>
      <c r="D492" s="259">
        <f>Таблица1[[#This Row],[План]]*0.965</f>
        <v>2895</v>
      </c>
      <c r="E492" s="259">
        <f t="shared" si="39"/>
        <v>7</v>
      </c>
      <c r="F492" s="346" t="s">
        <v>2</v>
      </c>
      <c r="G492" s="347" t="s">
        <v>4795</v>
      </c>
      <c r="H492" s="457"/>
      <c r="I49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492" s="259"/>
    </row>
    <row r="493" spans="1:10" ht="14.25" customHeight="1" x14ac:dyDescent="0.25">
      <c r="A493" s="258">
        <v>42938</v>
      </c>
      <c r="B493" s="244" t="s">
        <v>5075</v>
      </c>
      <c r="C493" s="260">
        <v>3000</v>
      </c>
      <c r="D493" s="259">
        <f>Таблица1[[#This Row],[План]]*0.965</f>
        <v>2895</v>
      </c>
      <c r="E493" s="259">
        <f t="shared" si="39"/>
        <v>7</v>
      </c>
      <c r="F493" s="346" t="s">
        <v>2</v>
      </c>
      <c r="G493" s="225" t="s">
        <v>4757</v>
      </c>
      <c r="H493" s="457"/>
      <c r="I49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93" s="259"/>
    </row>
    <row r="494" spans="1:10" ht="14.25" customHeight="1" x14ac:dyDescent="0.25">
      <c r="A494" s="258">
        <v>42978</v>
      </c>
      <c r="B494" s="262" t="s">
        <v>5487</v>
      </c>
      <c r="C494" s="260"/>
      <c r="D494" s="259">
        <v>15200</v>
      </c>
      <c r="E494" s="259">
        <f t="shared" si="39"/>
        <v>8</v>
      </c>
      <c r="F494" s="346" t="s">
        <v>1341</v>
      </c>
      <c r="G494" s="225" t="s">
        <v>4004</v>
      </c>
      <c r="H494" s="457" t="s">
        <v>3510</v>
      </c>
      <c r="I49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94" s="259"/>
    </row>
    <row r="495" spans="1:10" ht="14.25" customHeight="1" x14ac:dyDescent="0.25">
      <c r="A495" s="258">
        <v>42978</v>
      </c>
      <c r="B495" s="244" t="s">
        <v>5509</v>
      </c>
      <c r="C495" s="260"/>
      <c r="D495" s="259">
        <v>10000</v>
      </c>
      <c r="E495" s="259">
        <f t="shared" si="39"/>
        <v>8</v>
      </c>
      <c r="F495" s="346" t="s">
        <v>1341</v>
      </c>
      <c r="G495" s="259" t="s">
        <v>5511</v>
      </c>
      <c r="H495" s="457" t="s">
        <v>4950</v>
      </c>
      <c r="I49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95" s="259"/>
    </row>
    <row r="496" spans="1:10" ht="14.25" customHeight="1" x14ac:dyDescent="0.25">
      <c r="A496" s="258">
        <v>42974</v>
      </c>
      <c r="B496" s="225" t="s">
        <v>5489</v>
      </c>
      <c r="C496" s="260"/>
      <c r="D496" s="259">
        <v>3100</v>
      </c>
      <c r="E496" s="259">
        <f t="shared" si="39"/>
        <v>8</v>
      </c>
      <c r="F496" s="346" t="s">
        <v>1341</v>
      </c>
      <c r="G496" s="225" t="s">
        <v>2298</v>
      </c>
      <c r="H496" s="457" t="s">
        <v>3524</v>
      </c>
      <c r="I49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96" s="259"/>
    </row>
    <row r="497" spans="1:10" ht="14.25" customHeight="1" x14ac:dyDescent="0.25">
      <c r="A497" s="258">
        <v>42971</v>
      </c>
      <c r="B497" s="225" t="s">
        <v>5512</v>
      </c>
      <c r="C497" s="260"/>
      <c r="D497" s="259">
        <v>2600</v>
      </c>
      <c r="E497" s="259">
        <f t="shared" si="39"/>
        <v>8</v>
      </c>
      <c r="F497" s="346" t="s">
        <v>1341</v>
      </c>
      <c r="G497" s="225" t="s">
        <v>2298</v>
      </c>
      <c r="H497" s="457" t="s">
        <v>3004</v>
      </c>
      <c r="I49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497" s="259"/>
    </row>
    <row r="498" spans="1:10" ht="14.25" customHeight="1" x14ac:dyDescent="0.25">
      <c r="A498" s="258">
        <v>42937</v>
      </c>
      <c r="B498" s="308" t="s">
        <v>5074</v>
      </c>
      <c r="C498" s="260"/>
      <c r="D498" s="259">
        <v>3000</v>
      </c>
      <c r="E498" s="259">
        <f t="shared" si="39"/>
        <v>7</v>
      </c>
      <c r="F498" s="346" t="s">
        <v>2</v>
      </c>
      <c r="G498" s="225" t="s">
        <v>4965</v>
      </c>
      <c r="H498" s="457"/>
      <c r="I49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98" s="259"/>
    </row>
    <row r="499" spans="1:10" ht="14.25" customHeight="1" x14ac:dyDescent="0.25">
      <c r="A499" s="258">
        <v>42937</v>
      </c>
      <c r="B499" s="225" t="s">
        <v>5073</v>
      </c>
      <c r="C499" s="260">
        <v>3000</v>
      </c>
      <c r="D499" s="259">
        <f>Таблица1[[#This Row],[План]]*0.965</f>
        <v>2895</v>
      </c>
      <c r="E499" s="259">
        <f t="shared" si="39"/>
        <v>7</v>
      </c>
      <c r="F499" s="346" t="s">
        <v>2</v>
      </c>
      <c r="G499" s="347" t="s">
        <v>3612</v>
      </c>
      <c r="H499" s="457"/>
      <c r="I49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499" s="259"/>
    </row>
    <row r="500" spans="1:10" ht="14.25" customHeight="1" x14ac:dyDescent="0.25">
      <c r="A500" s="258">
        <v>42937</v>
      </c>
      <c r="B500" s="225" t="s">
        <v>5071</v>
      </c>
      <c r="C500" s="260">
        <v>17900</v>
      </c>
      <c r="D500" s="259">
        <f>Таблица1[[#This Row],[План]]*0.965</f>
        <v>17273.5</v>
      </c>
      <c r="E500" s="259">
        <f t="shared" si="39"/>
        <v>7</v>
      </c>
      <c r="F500" s="346" t="s">
        <v>2</v>
      </c>
      <c r="G500" s="225" t="s">
        <v>5072</v>
      </c>
      <c r="H500" s="457"/>
      <c r="I50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00" s="259"/>
    </row>
    <row r="501" spans="1:10" ht="14.25" customHeight="1" x14ac:dyDescent="0.25">
      <c r="A501" s="258">
        <v>42961</v>
      </c>
      <c r="B501" s="365" t="s">
        <v>5101</v>
      </c>
      <c r="C501" s="260"/>
      <c r="D501" s="259">
        <v>11300</v>
      </c>
      <c r="E501" s="259">
        <f t="shared" si="39"/>
        <v>8</v>
      </c>
      <c r="F501" s="346" t="str">
        <f t="shared" ref="F501:F506" si="40">"Самокатная"</f>
        <v>Самокатная</v>
      </c>
      <c r="G501" s="252" t="s">
        <v>5080</v>
      </c>
      <c r="H501" s="457"/>
      <c r="I50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01" s="259"/>
    </row>
    <row r="502" spans="1:10" ht="14.25" customHeight="1" x14ac:dyDescent="0.25">
      <c r="A502" s="258">
        <v>42961</v>
      </c>
      <c r="B502" s="365" t="s">
        <v>5094</v>
      </c>
      <c r="C502" s="260"/>
      <c r="D502" s="259">
        <v>11300</v>
      </c>
      <c r="E502" s="259">
        <f t="shared" si="39"/>
        <v>8</v>
      </c>
      <c r="F502" s="346" t="str">
        <f t="shared" si="40"/>
        <v>Самокатная</v>
      </c>
      <c r="G502" s="225" t="s">
        <v>5080</v>
      </c>
      <c r="H502" s="457"/>
      <c r="I50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02" s="259"/>
    </row>
    <row r="503" spans="1:10" ht="14.25" customHeight="1" x14ac:dyDescent="0.25">
      <c r="A503" s="258">
        <v>42961</v>
      </c>
      <c r="B503" s="308" t="s">
        <v>5083</v>
      </c>
      <c r="C503" s="260"/>
      <c r="D503" s="259">
        <v>11300</v>
      </c>
      <c r="E503" s="259">
        <f t="shared" si="39"/>
        <v>8</v>
      </c>
      <c r="F503" s="346" t="str">
        <f t="shared" si="40"/>
        <v>Самокатная</v>
      </c>
      <c r="G503" s="225" t="s">
        <v>5080</v>
      </c>
      <c r="H503" s="457"/>
      <c r="I50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03" s="259"/>
    </row>
    <row r="504" spans="1:10" ht="14.25" customHeight="1" x14ac:dyDescent="0.25">
      <c r="A504" s="258">
        <v>42961</v>
      </c>
      <c r="B504" s="308" t="s">
        <v>5078</v>
      </c>
      <c r="C504" s="260"/>
      <c r="D504" s="259">
        <v>11300</v>
      </c>
      <c r="E504" s="259">
        <f t="shared" si="39"/>
        <v>8</v>
      </c>
      <c r="F504" s="346" t="str">
        <f t="shared" si="40"/>
        <v>Самокатная</v>
      </c>
      <c r="G504" s="225" t="s">
        <v>5080</v>
      </c>
      <c r="H504" s="457"/>
      <c r="I50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04" s="259"/>
    </row>
    <row r="505" spans="1:10" ht="14.25" customHeight="1" x14ac:dyDescent="0.25">
      <c r="A505" s="258">
        <v>42961</v>
      </c>
      <c r="B505" s="365" t="s">
        <v>5079</v>
      </c>
      <c r="C505" s="260"/>
      <c r="D505" s="259">
        <v>11300</v>
      </c>
      <c r="E505" s="259">
        <f t="shared" si="39"/>
        <v>8</v>
      </c>
      <c r="F505" s="346" t="str">
        <f t="shared" si="40"/>
        <v>Самокатная</v>
      </c>
      <c r="G505" s="225" t="s">
        <v>5080</v>
      </c>
      <c r="H505" s="457"/>
      <c r="I50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05" s="259"/>
    </row>
    <row r="506" spans="1:10" ht="14.25" customHeight="1" x14ac:dyDescent="0.25">
      <c r="A506" s="258">
        <v>42961</v>
      </c>
      <c r="B506" s="308" t="s">
        <v>3607</v>
      </c>
      <c r="C506" s="260"/>
      <c r="D506" s="259">
        <v>2900</v>
      </c>
      <c r="E506" s="259">
        <f t="shared" si="39"/>
        <v>8</v>
      </c>
      <c r="F506" s="346" t="str">
        <f t="shared" si="40"/>
        <v>Самокатная</v>
      </c>
      <c r="G506" s="259" t="s">
        <v>4858</v>
      </c>
      <c r="H506" s="457"/>
      <c r="I50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06" s="259"/>
    </row>
    <row r="507" spans="1:10" ht="14.25" customHeight="1" x14ac:dyDescent="0.25">
      <c r="A507" s="258">
        <v>42936</v>
      </c>
      <c r="B507" s="308" t="s">
        <v>1444</v>
      </c>
      <c r="C507" s="260">
        <v>3000</v>
      </c>
      <c r="D507" s="259">
        <f>Таблица1[[#This Row],[План]]*0.965</f>
        <v>2895</v>
      </c>
      <c r="E507" s="259">
        <f t="shared" si="39"/>
        <v>7</v>
      </c>
      <c r="F507" s="346" t="s">
        <v>2</v>
      </c>
      <c r="G507" s="225" t="s">
        <v>4772</v>
      </c>
      <c r="H507" s="457"/>
      <c r="I50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07" s="259"/>
    </row>
    <row r="508" spans="1:10" ht="14.25" customHeight="1" x14ac:dyDescent="0.25">
      <c r="A508" s="258">
        <v>42936</v>
      </c>
      <c r="B508" s="308" t="s">
        <v>5070</v>
      </c>
      <c r="C508" s="260">
        <v>3000</v>
      </c>
      <c r="D508" s="259">
        <f>Таблица1[[#This Row],[План]]*0.965</f>
        <v>2895</v>
      </c>
      <c r="E508" s="259">
        <f t="shared" si="39"/>
        <v>7</v>
      </c>
      <c r="F508" s="346" t="s">
        <v>2</v>
      </c>
      <c r="G508" s="225" t="s">
        <v>4772</v>
      </c>
      <c r="H508" s="457"/>
      <c r="I50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08" s="259"/>
    </row>
    <row r="509" spans="1:10" ht="14.25" customHeight="1" x14ac:dyDescent="0.25">
      <c r="A509" s="258">
        <v>42936</v>
      </c>
      <c r="B509" s="308" t="s">
        <v>5069</v>
      </c>
      <c r="C509" s="260"/>
      <c r="D509" s="259">
        <v>3000</v>
      </c>
      <c r="E509" s="259">
        <f t="shared" si="39"/>
        <v>7</v>
      </c>
      <c r="F509" s="346" t="s">
        <v>2</v>
      </c>
      <c r="G509" s="225" t="s">
        <v>4772</v>
      </c>
      <c r="H509" s="457"/>
      <c r="I50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09" s="259"/>
    </row>
    <row r="510" spans="1:10" ht="14.25" customHeight="1" x14ac:dyDescent="0.25">
      <c r="A510" s="258">
        <v>42964</v>
      </c>
      <c r="B510" s="365" t="s">
        <v>4953</v>
      </c>
      <c r="C510" s="260"/>
      <c r="D510" s="259">
        <v>6550</v>
      </c>
      <c r="E510" s="259">
        <f t="shared" si="39"/>
        <v>8</v>
      </c>
      <c r="F510" s="346" t="s">
        <v>1341</v>
      </c>
      <c r="G510" s="252" t="s">
        <v>5513</v>
      </c>
      <c r="H510" s="457" t="s">
        <v>4689</v>
      </c>
      <c r="I51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10" s="259"/>
    </row>
    <row r="511" spans="1:10" ht="14.25" customHeight="1" x14ac:dyDescent="0.25">
      <c r="A511" s="258">
        <v>42961</v>
      </c>
      <c r="B511" s="244" t="s">
        <v>5572</v>
      </c>
      <c r="C511" s="260"/>
      <c r="D511" s="259">
        <v>2900</v>
      </c>
      <c r="E511" s="259">
        <f t="shared" si="39"/>
        <v>8</v>
      </c>
      <c r="F511" s="346" t="str">
        <f>"Самокатная"</f>
        <v>Самокатная</v>
      </c>
      <c r="G511" s="259" t="s">
        <v>4858</v>
      </c>
      <c r="H511" s="457"/>
      <c r="I51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11" s="259"/>
    </row>
    <row r="512" spans="1:10" ht="14.25" customHeight="1" x14ac:dyDescent="0.25">
      <c r="A512" s="258">
        <v>42935</v>
      </c>
      <c r="B512" s="253" t="s">
        <v>4638</v>
      </c>
      <c r="C512" s="260">
        <v>3000</v>
      </c>
      <c r="D512" s="259">
        <f>Таблица1[[#This Row],[План]]*0.965</f>
        <v>2895</v>
      </c>
      <c r="E512" s="259">
        <f t="shared" si="39"/>
        <v>7</v>
      </c>
      <c r="F512" s="346" t="s">
        <v>2</v>
      </c>
      <c r="G512" s="347" t="s">
        <v>5068</v>
      </c>
      <c r="H512" s="457"/>
      <c r="I51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12" s="259"/>
    </row>
    <row r="513" spans="1:10" ht="14.25" customHeight="1" x14ac:dyDescent="0.25">
      <c r="A513" s="258">
        <v>42935</v>
      </c>
      <c r="B513" s="244" t="s">
        <v>2048</v>
      </c>
      <c r="C513" s="260">
        <v>3000</v>
      </c>
      <c r="D513" s="259">
        <f>Таблица1[[#This Row],[План]]*0.965</f>
        <v>2895</v>
      </c>
      <c r="E513" s="259">
        <f t="shared" si="39"/>
        <v>7</v>
      </c>
      <c r="F513" s="346" t="s">
        <v>2</v>
      </c>
      <c r="G513" s="225" t="s">
        <v>5051</v>
      </c>
      <c r="H513" s="457"/>
      <c r="I51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13" s="259"/>
    </row>
    <row r="514" spans="1:10" ht="14.25" customHeight="1" x14ac:dyDescent="0.25">
      <c r="A514" s="258">
        <v>42935</v>
      </c>
      <c r="B514" s="242" t="s">
        <v>5067</v>
      </c>
      <c r="C514" s="260">
        <v>14300</v>
      </c>
      <c r="D514" s="259">
        <f>Таблица1[[#This Row],[План]]*0.965</f>
        <v>13799.5</v>
      </c>
      <c r="E514" s="259">
        <f t="shared" si="39"/>
        <v>7</v>
      </c>
      <c r="F514" s="346" t="s">
        <v>2</v>
      </c>
      <c r="G514" s="225" t="s">
        <v>4795</v>
      </c>
      <c r="H514" s="457"/>
      <c r="I51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14" s="259"/>
    </row>
    <row r="515" spans="1:10" ht="14.25" customHeight="1" x14ac:dyDescent="0.25">
      <c r="A515" s="258">
        <v>42935</v>
      </c>
      <c r="B515" s="308" t="s">
        <v>5066</v>
      </c>
      <c r="C515" s="260">
        <v>14500</v>
      </c>
      <c r="D515" s="259">
        <f>Таблица1[[#This Row],[План]]*0.965</f>
        <v>13992.5</v>
      </c>
      <c r="E515" s="259">
        <f t="shared" si="39"/>
        <v>7</v>
      </c>
      <c r="F515" s="346" t="s">
        <v>2</v>
      </c>
      <c r="G515" s="347" t="s">
        <v>5051</v>
      </c>
      <c r="H515" s="457"/>
      <c r="I51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15" s="259"/>
    </row>
    <row r="516" spans="1:10" ht="14.25" customHeight="1" x14ac:dyDescent="0.25">
      <c r="A516" s="258">
        <v>42935</v>
      </c>
      <c r="B516" s="308" t="s">
        <v>5065</v>
      </c>
      <c r="C516" s="260">
        <v>12900</v>
      </c>
      <c r="D516" s="259">
        <f>Таблица1[[#This Row],[План]]*0.965</f>
        <v>12448.5</v>
      </c>
      <c r="E516" s="259">
        <f t="shared" si="39"/>
        <v>7</v>
      </c>
      <c r="F516" s="346" t="s">
        <v>2</v>
      </c>
      <c r="G516" s="225" t="s">
        <v>4793</v>
      </c>
      <c r="H516" s="457"/>
      <c r="I51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16" s="259"/>
    </row>
    <row r="517" spans="1:10" ht="14.25" customHeight="1" x14ac:dyDescent="0.25">
      <c r="A517" s="258">
        <v>42935</v>
      </c>
      <c r="B517" s="225" t="s">
        <v>5064</v>
      </c>
      <c r="C517" s="260">
        <v>3000</v>
      </c>
      <c r="D517" s="259">
        <f>Таблица1[[#This Row],[План]]*0.965</f>
        <v>2895</v>
      </c>
      <c r="E517" s="259">
        <f t="shared" si="39"/>
        <v>7</v>
      </c>
      <c r="F517" s="346" t="s">
        <v>2</v>
      </c>
      <c r="G517" s="225" t="s">
        <v>5063</v>
      </c>
      <c r="H517" s="457"/>
      <c r="I51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17" s="259"/>
    </row>
    <row r="518" spans="1:10" ht="14.25" customHeight="1" x14ac:dyDescent="0.25">
      <c r="A518" s="258">
        <v>42935</v>
      </c>
      <c r="B518" s="343" t="s">
        <v>5062</v>
      </c>
      <c r="C518" s="260">
        <v>5900</v>
      </c>
      <c r="D518" s="259">
        <f>Таблица1[[#This Row],[План]]*0.965</f>
        <v>5693.5</v>
      </c>
      <c r="E518" s="259">
        <f t="shared" si="39"/>
        <v>7</v>
      </c>
      <c r="F518" s="346" t="s">
        <v>2</v>
      </c>
      <c r="G518" s="225" t="s">
        <v>5063</v>
      </c>
      <c r="H518" s="457"/>
      <c r="I51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18" s="259"/>
    </row>
    <row r="519" spans="1:10" ht="14.25" customHeight="1" x14ac:dyDescent="0.25">
      <c r="A519" s="258">
        <v>42963</v>
      </c>
      <c r="B519" s="308" t="s">
        <v>5070</v>
      </c>
      <c r="C519" s="260"/>
      <c r="D519" s="259">
        <v>12200</v>
      </c>
      <c r="E519" s="259">
        <f t="shared" si="39"/>
        <v>8</v>
      </c>
      <c r="F519" s="346" t="s">
        <v>1341</v>
      </c>
      <c r="G519" s="225" t="s">
        <v>4772</v>
      </c>
      <c r="H519" s="457" t="s">
        <v>3510</v>
      </c>
      <c r="I51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19" s="259"/>
    </row>
    <row r="520" spans="1:10" ht="14.25" customHeight="1" x14ac:dyDescent="0.25">
      <c r="A520" s="258">
        <v>42957</v>
      </c>
      <c r="B520" s="225" t="s">
        <v>4410</v>
      </c>
      <c r="C520" s="260"/>
      <c r="D520" s="259">
        <v>5900</v>
      </c>
      <c r="E520" s="259">
        <f t="shared" si="39"/>
        <v>8</v>
      </c>
      <c r="F520" s="346" t="s">
        <v>1341</v>
      </c>
      <c r="G520" s="259"/>
      <c r="H520" s="457" t="s">
        <v>4411</v>
      </c>
      <c r="I52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20" s="259"/>
    </row>
    <row r="521" spans="1:10" ht="14.25" customHeight="1" x14ac:dyDescent="0.25">
      <c r="A521" s="258">
        <v>42956</v>
      </c>
      <c r="B521" s="225" t="s">
        <v>5353</v>
      </c>
      <c r="C521" s="260"/>
      <c r="D521" s="259">
        <v>17900</v>
      </c>
      <c r="E521" s="259">
        <f t="shared" si="39"/>
        <v>8</v>
      </c>
      <c r="F521" s="346" t="s">
        <v>1341</v>
      </c>
      <c r="G521" s="259"/>
      <c r="H521" s="457" t="s">
        <v>4408</v>
      </c>
      <c r="I52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21" s="259"/>
    </row>
    <row r="522" spans="1:10" ht="14.25" customHeight="1" x14ac:dyDescent="0.25">
      <c r="A522" s="258">
        <v>42957</v>
      </c>
      <c r="B522" s="225" t="s">
        <v>5132</v>
      </c>
      <c r="C522" s="260"/>
      <c r="D522" s="259">
        <v>16900</v>
      </c>
      <c r="E522" s="259">
        <f t="shared" si="39"/>
        <v>8</v>
      </c>
      <c r="F522" s="346" t="str">
        <f>"Самокатная"</f>
        <v>Самокатная</v>
      </c>
      <c r="G522" s="259" t="s">
        <v>204</v>
      </c>
      <c r="H522" s="457"/>
      <c r="I52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22" s="259"/>
    </row>
    <row r="523" spans="1:10" ht="14.25" customHeight="1" x14ac:dyDescent="0.25">
      <c r="A523" s="258">
        <v>42970</v>
      </c>
      <c r="B523" s="259" t="s">
        <v>5531</v>
      </c>
      <c r="C523" s="260"/>
      <c r="D523" s="259">
        <v>8400</v>
      </c>
      <c r="E523" s="259">
        <f t="shared" si="39"/>
        <v>8</v>
      </c>
      <c r="F523" s="346" t="str">
        <f>"Прео"</f>
        <v>Прео</v>
      </c>
      <c r="G523" s="259" t="s">
        <v>5029</v>
      </c>
      <c r="H523" s="457"/>
      <c r="I52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23" s="259"/>
    </row>
    <row r="524" spans="1:10" ht="14.25" customHeight="1" x14ac:dyDescent="0.25">
      <c r="A524" s="258">
        <v>42934</v>
      </c>
      <c r="B524" s="308" t="s">
        <v>5061</v>
      </c>
      <c r="C524" s="260"/>
      <c r="D524" s="259">
        <v>3000</v>
      </c>
      <c r="E524" s="259">
        <f t="shared" si="39"/>
        <v>7</v>
      </c>
      <c r="F524" s="346" t="s">
        <v>2</v>
      </c>
      <c r="G524" s="225" t="s">
        <v>4965</v>
      </c>
      <c r="H524" s="457"/>
      <c r="I52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24" s="259"/>
    </row>
    <row r="525" spans="1:10" ht="14.25" customHeight="1" x14ac:dyDescent="0.25">
      <c r="A525" s="258">
        <v>42934</v>
      </c>
      <c r="B525" s="365" t="s">
        <v>5058</v>
      </c>
      <c r="C525" s="260">
        <v>3000</v>
      </c>
      <c r="D525" s="259">
        <f>Таблица1[[#This Row],[План]]*0.965</f>
        <v>2895</v>
      </c>
      <c r="E525" s="259">
        <f t="shared" si="39"/>
        <v>7</v>
      </c>
      <c r="F525" s="346" t="s">
        <v>2</v>
      </c>
      <c r="G525" s="225" t="s">
        <v>4965</v>
      </c>
      <c r="H525" s="457"/>
      <c r="I52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25" s="259"/>
    </row>
    <row r="526" spans="1:10" ht="14.25" customHeight="1" x14ac:dyDescent="0.25">
      <c r="A526" s="258">
        <v>42934</v>
      </c>
      <c r="B526" s="365" t="s">
        <v>5057</v>
      </c>
      <c r="C526" s="260">
        <v>3000</v>
      </c>
      <c r="D526" s="259">
        <f>Таблица1[[#This Row],[План]]*0.965</f>
        <v>2895</v>
      </c>
      <c r="E526" s="259">
        <f t="shared" si="39"/>
        <v>7</v>
      </c>
      <c r="F526" s="346" t="s">
        <v>2</v>
      </c>
      <c r="G526" s="225" t="s">
        <v>4626</v>
      </c>
      <c r="H526" s="457"/>
      <c r="I52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26" s="259"/>
    </row>
    <row r="527" spans="1:10" ht="14.25" customHeight="1" x14ac:dyDescent="0.25">
      <c r="A527" s="258">
        <v>42934</v>
      </c>
      <c r="B527" s="343" t="s">
        <v>5056</v>
      </c>
      <c r="C527" s="260">
        <v>3000</v>
      </c>
      <c r="D527" s="259">
        <f>Таблица1[[#This Row],[План]]*0.965</f>
        <v>2895</v>
      </c>
      <c r="E527" s="259">
        <f t="shared" si="39"/>
        <v>7</v>
      </c>
      <c r="F527" s="346" t="s">
        <v>2</v>
      </c>
      <c r="G527" s="225" t="s">
        <v>4795</v>
      </c>
      <c r="H527" s="457"/>
      <c r="I52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27" s="259"/>
    </row>
    <row r="528" spans="1:10" ht="14.25" customHeight="1" x14ac:dyDescent="0.25">
      <c r="A528" s="258">
        <v>42934</v>
      </c>
      <c r="B528" s="365" t="s">
        <v>5055</v>
      </c>
      <c r="C528" s="260">
        <v>12900</v>
      </c>
      <c r="D528" s="259">
        <f>Таблица1[[#This Row],[План]]*0.965</f>
        <v>12448.5</v>
      </c>
      <c r="E528" s="259">
        <f t="shared" si="39"/>
        <v>7</v>
      </c>
      <c r="F528" s="346" t="s">
        <v>2</v>
      </c>
      <c r="G528" s="348" t="s">
        <v>4000</v>
      </c>
      <c r="H528" s="457"/>
      <c r="I52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28" s="259"/>
    </row>
    <row r="529" spans="1:10" ht="14.25" customHeight="1" x14ac:dyDescent="0.25">
      <c r="A529" s="258">
        <v>42957</v>
      </c>
      <c r="B529" s="252" t="s">
        <v>5113</v>
      </c>
      <c r="C529" s="260"/>
      <c r="D529" s="259">
        <v>16900</v>
      </c>
      <c r="E529" s="259">
        <f t="shared" si="39"/>
        <v>8</v>
      </c>
      <c r="F529" s="346" t="str">
        <f t="shared" ref="F529:F537" si="41">"Самокатная"</f>
        <v>Самокатная</v>
      </c>
      <c r="G529" s="262" t="s">
        <v>827</v>
      </c>
      <c r="H529" s="457"/>
      <c r="I52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29" s="259"/>
    </row>
    <row r="530" spans="1:10" ht="14.25" customHeight="1" x14ac:dyDescent="0.25">
      <c r="A530" s="258">
        <v>42956</v>
      </c>
      <c r="B530" s="244" t="s">
        <v>5133</v>
      </c>
      <c r="C530" s="260"/>
      <c r="D530" s="259">
        <v>16900</v>
      </c>
      <c r="E530" s="259">
        <f t="shared" si="39"/>
        <v>8</v>
      </c>
      <c r="F530" s="346" t="str">
        <f t="shared" si="41"/>
        <v>Самокатная</v>
      </c>
      <c r="G530" s="262" t="s">
        <v>204</v>
      </c>
      <c r="H530" s="457"/>
      <c r="I53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30" s="259"/>
    </row>
    <row r="531" spans="1:10" ht="14.25" customHeight="1" x14ac:dyDescent="0.25">
      <c r="A531" s="258">
        <v>42955</v>
      </c>
      <c r="B531" s="365" t="s">
        <v>5058</v>
      </c>
      <c r="C531" s="260"/>
      <c r="D531" s="259">
        <v>-7150</v>
      </c>
      <c r="E531" s="259">
        <f t="shared" si="39"/>
        <v>8</v>
      </c>
      <c r="F531" s="346" t="str">
        <f t="shared" si="41"/>
        <v>Самокатная</v>
      </c>
      <c r="G531" s="262" t="s">
        <v>2712</v>
      </c>
      <c r="H531" s="457"/>
      <c r="I53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31" s="259"/>
    </row>
    <row r="532" spans="1:10" ht="14.25" customHeight="1" x14ac:dyDescent="0.25">
      <c r="A532" s="258">
        <v>42954</v>
      </c>
      <c r="B532" s="225" t="s">
        <v>5134</v>
      </c>
      <c r="C532" s="260"/>
      <c r="D532" s="259">
        <v>16900</v>
      </c>
      <c r="E532" s="259">
        <f t="shared" si="39"/>
        <v>8</v>
      </c>
      <c r="F532" s="346" t="str">
        <f t="shared" si="41"/>
        <v>Самокатная</v>
      </c>
      <c r="G532" s="259" t="s">
        <v>204</v>
      </c>
      <c r="H532" s="457"/>
      <c r="I53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32" s="259"/>
    </row>
    <row r="533" spans="1:10" ht="14.25" customHeight="1" x14ac:dyDescent="0.25">
      <c r="A533" s="258">
        <v>42951</v>
      </c>
      <c r="B533" s="365" t="s">
        <v>5135</v>
      </c>
      <c r="C533" s="260"/>
      <c r="D533" s="259">
        <v>5000</v>
      </c>
      <c r="E533" s="259">
        <f t="shared" si="39"/>
        <v>8</v>
      </c>
      <c r="F533" s="346" t="str">
        <f t="shared" si="41"/>
        <v>Самокатная</v>
      </c>
      <c r="G533" s="259" t="s">
        <v>5114</v>
      </c>
      <c r="H533" s="457"/>
      <c r="I53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33" s="259"/>
    </row>
    <row r="534" spans="1:10" ht="14.25" customHeight="1" x14ac:dyDescent="0.25">
      <c r="A534" s="258">
        <v>42951</v>
      </c>
      <c r="B534" s="345" t="s">
        <v>4638</v>
      </c>
      <c r="C534" s="260"/>
      <c r="D534" s="259">
        <v>2000</v>
      </c>
      <c r="E534" s="259">
        <f t="shared" si="39"/>
        <v>8</v>
      </c>
      <c r="F534" s="346" t="str">
        <f t="shared" si="41"/>
        <v>Самокатная</v>
      </c>
      <c r="G534" s="259" t="s">
        <v>5115</v>
      </c>
      <c r="H534" s="457"/>
      <c r="I53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34" s="259"/>
    </row>
    <row r="535" spans="1:10" ht="14.25" customHeight="1" x14ac:dyDescent="0.25">
      <c r="A535" s="258">
        <v>42950</v>
      </c>
      <c r="B535" s="308" t="s">
        <v>4928</v>
      </c>
      <c r="C535" s="260"/>
      <c r="D535" s="259">
        <v>8400</v>
      </c>
      <c r="E535" s="259">
        <f t="shared" si="39"/>
        <v>8</v>
      </c>
      <c r="F535" s="346" t="str">
        <f t="shared" si="41"/>
        <v>Самокатная</v>
      </c>
      <c r="G535" s="259" t="s">
        <v>827</v>
      </c>
      <c r="H535" s="457"/>
      <c r="I53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35" s="259"/>
    </row>
    <row r="536" spans="1:10" ht="14.25" customHeight="1" x14ac:dyDescent="0.25">
      <c r="A536" s="261">
        <v>42950</v>
      </c>
      <c r="B536" s="345" t="s">
        <v>4249</v>
      </c>
      <c r="C536" s="263"/>
      <c r="D536" s="264">
        <v>11900</v>
      </c>
      <c r="E536" s="264">
        <f t="shared" ref="E536:E601" si="42">MONTH(A536)</f>
        <v>8</v>
      </c>
      <c r="F536" s="265" t="str">
        <f t="shared" si="41"/>
        <v>Самокатная</v>
      </c>
      <c r="G536" s="262" t="s">
        <v>827</v>
      </c>
      <c r="H536" s="457"/>
      <c r="I53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36" s="259"/>
    </row>
    <row r="537" spans="1:10" ht="14.25" customHeight="1" x14ac:dyDescent="0.25">
      <c r="A537" s="261">
        <v>42950</v>
      </c>
      <c r="B537" s="365" t="s">
        <v>2880</v>
      </c>
      <c r="C537" s="263"/>
      <c r="D537" s="264">
        <v>11900</v>
      </c>
      <c r="E537" s="264">
        <f t="shared" si="42"/>
        <v>8</v>
      </c>
      <c r="F537" s="265" t="str">
        <f t="shared" si="41"/>
        <v>Самокатная</v>
      </c>
      <c r="G537" s="259" t="s">
        <v>827</v>
      </c>
      <c r="H537" s="457"/>
      <c r="I53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37" s="259"/>
    </row>
    <row r="538" spans="1:10" ht="14.25" customHeight="1" x14ac:dyDescent="0.25">
      <c r="A538" s="261">
        <v>42949</v>
      </c>
      <c r="B538" s="242" t="s">
        <v>5136</v>
      </c>
      <c r="C538" s="263"/>
      <c r="D538" s="264">
        <v>3000</v>
      </c>
      <c r="E538" s="264">
        <f t="shared" si="42"/>
        <v>8</v>
      </c>
      <c r="F538" s="265" t="s">
        <v>6</v>
      </c>
      <c r="G538" s="259" t="s">
        <v>5116</v>
      </c>
      <c r="H538" s="457"/>
      <c r="I53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38" s="259"/>
    </row>
    <row r="539" spans="1:10" ht="14.25" customHeight="1" x14ac:dyDescent="0.25">
      <c r="A539" s="261">
        <v>42947</v>
      </c>
      <c r="B539" s="365" t="s">
        <v>5058</v>
      </c>
      <c r="C539" s="263"/>
      <c r="D539" s="264">
        <v>11300</v>
      </c>
      <c r="E539" s="264">
        <f t="shared" si="42"/>
        <v>7</v>
      </c>
      <c r="F539" s="265" t="str">
        <f t="shared" ref="F539:F549" si="43">"Самокатная"</f>
        <v>Самокатная</v>
      </c>
      <c r="G539" s="259" t="s">
        <v>825</v>
      </c>
      <c r="H539" s="457"/>
      <c r="I53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39" s="259"/>
    </row>
    <row r="540" spans="1:10" ht="14.25" customHeight="1" x14ac:dyDescent="0.25">
      <c r="A540" s="261">
        <v>42947</v>
      </c>
      <c r="B540" s="365" t="s">
        <v>5074</v>
      </c>
      <c r="C540" s="263"/>
      <c r="D540" s="264">
        <v>11300</v>
      </c>
      <c r="E540" s="264">
        <f t="shared" si="42"/>
        <v>7</v>
      </c>
      <c r="F540" s="265" t="str">
        <f t="shared" si="43"/>
        <v>Самокатная</v>
      </c>
      <c r="G540" s="259" t="s">
        <v>825</v>
      </c>
      <c r="H540" s="457"/>
      <c r="I54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40" s="259"/>
    </row>
    <row r="541" spans="1:10" ht="14.25" customHeight="1" x14ac:dyDescent="0.25">
      <c r="A541" s="261">
        <v>42947</v>
      </c>
      <c r="B541" s="365" t="s">
        <v>5117</v>
      </c>
      <c r="C541" s="263"/>
      <c r="D541" s="264">
        <v>11300</v>
      </c>
      <c r="E541" s="264">
        <f t="shared" si="42"/>
        <v>7</v>
      </c>
      <c r="F541" s="265" t="str">
        <f t="shared" si="43"/>
        <v>Самокатная</v>
      </c>
      <c r="G541" s="259" t="s">
        <v>825</v>
      </c>
      <c r="H541" s="457"/>
      <c r="I54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41" s="259"/>
    </row>
    <row r="542" spans="1:10" ht="14.25" customHeight="1" x14ac:dyDescent="0.25">
      <c r="A542" s="261">
        <v>42947</v>
      </c>
      <c r="B542" s="365" t="s">
        <v>5044</v>
      </c>
      <c r="C542" s="263"/>
      <c r="D542" s="264">
        <v>11300</v>
      </c>
      <c r="E542" s="264">
        <f t="shared" si="42"/>
        <v>7</v>
      </c>
      <c r="F542" s="265" t="str">
        <f t="shared" si="43"/>
        <v>Самокатная</v>
      </c>
      <c r="G542" s="259" t="s">
        <v>825</v>
      </c>
      <c r="H542" s="457"/>
      <c r="I54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42" s="259"/>
    </row>
    <row r="543" spans="1:10" ht="14.25" customHeight="1" x14ac:dyDescent="0.25">
      <c r="A543" s="261">
        <v>42947</v>
      </c>
      <c r="B543" s="365" t="s">
        <v>5061</v>
      </c>
      <c r="C543" s="263"/>
      <c r="D543" s="264">
        <v>11300</v>
      </c>
      <c r="E543" s="264">
        <f t="shared" si="42"/>
        <v>7</v>
      </c>
      <c r="F543" s="265" t="str">
        <f t="shared" si="43"/>
        <v>Самокатная</v>
      </c>
      <c r="G543" s="259" t="s">
        <v>825</v>
      </c>
      <c r="H543" s="457"/>
      <c r="I54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43" s="259"/>
    </row>
    <row r="544" spans="1:10" ht="14.25" customHeight="1" x14ac:dyDescent="0.25">
      <c r="A544" s="261">
        <v>42947</v>
      </c>
      <c r="B544" s="252" t="s">
        <v>5137</v>
      </c>
      <c r="C544" s="263"/>
      <c r="D544" s="264">
        <v>19900</v>
      </c>
      <c r="E544" s="264">
        <f t="shared" si="42"/>
        <v>7</v>
      </c>
      <c r="F544" s="265" t="str">
        <f t="shared" si="43"/>
        <v>Самокатная</v>
      </c>
      <c r="G544" s="259" t="s">
        <v>204</v>
      </c>
      <c r="H544" s="457"/>
      <c r="I54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44" s="259"/>
    </row>
    <row r="545" spans="1:10" ht="14.25" customHeight="1" x14ac:dyDescent="0.25">
      <c r="A545" s="261">
        <v>42943</v>
      </c>
      <c r="B545" s="244" t="s">
        <v>5118</v>
      </c>
      <c r="C545" s="263"/>
      <c r="D545" s="264">
        <v>3500</v>
      </c>
      <c r="E545" s="264">
        <f t="shared" si="42"/>
        <v>7</v>
      </c>
      <c r="F545" s="265" t="str">
        <f t="shared" si="43"/>
        <v>Самокатная</v>
      </c>
      <c r="G545" s="259" t="s">
        <v>5119</v>
      </c>
      <c r="H545" s="457"/>
      <c r="I54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45" s="259"/>
    </row>
    <row r="546" spans="1:10" ht="14.25" customHeight="1" x14ac:dyDescent="0.25">
      <c r="A546" s="261">
        <v>42943</v>
      </c>
      <c r="B546" s="252" t="s">
        <v>3236</v>
      </c>
      <c r="C546" s="263"/>
      <c r="D546" s="264">
        <v>3300</v>
      </c>
      <c r="E546" s="264">
        <f t="shared" si="42"/>
        <v>7</v>
      </c>
      <c r="F546" s="265" t="str">
        <f t="shared" si="43"/>
        <v>Самокатная</v>
      </c>
      <c r="G546" s="259" t="s">
        <v>5119</v>
      </c>
      <c r="H546" s="457"/>
      <c r="I54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46" s="259"/>
    </row>
    <row r="547" spans="1:10" ht="14.25" customHeight="1" x14ac:dyDescent="0.25">
      <c r="A547" s="261">
        <v>42943</v>
      </c>
      <c r="B547" s="262" t="s">
        <v>1909</v>
      </c>
      <c r="C547" s="263"/>
      <c r="D547" s="264">
        <v>8400</v>
      </c>
      <c r="E547" s="264">
        <f t="shared" si="42"/>
        <v>7</v>
      </c>
      <c r="F547" s="265" t="str">
        <f t="shared" si="43"/>
        <v>Самокатная</v>
      </c>
      <c r="G547" s="259" t="s">
        <v>1229</v>
      </c>
      <c r="H547" s="457"/>
      <c r="I54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47" s="259"/>
    </row>
    <row r="548" spans="1:10" ht="14.25" customHeight="1" x14ac:dyDescent="0.25">
      <c r="A548" s="261">
        <v>42943</v>
      </c>
      <c r="B548" s="262" t="s">
        <v>1496</v>
      </c>
      <c r="C548" s="263"/>
      <c r="D548" s="264">
        <v>8400</v>
      </c>
      <c r="E548" s="264">
        <f t="shared" si="42"/>
        <v>7</v>
      </c>
      <c r="F548" s="265" t="str">
        <f t="shared" si="43"/>
        <v>Самокатная</v>
      </c>
      <c r="G548" s="259" t="s">
        <v>1229</v>
      </c>
      <c r="H548" s="457"/>
      <c r="I54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48" s="259"/>
    </row>
    <row r="549" spans="1:10" ht="14.25" customHeight="1" x14ac:dyDescent="0.25">
      <c r="A549" s="261">
        <v>42943</v>
      </c>
      <c r="B549" s="251" t="s">
        <v>4939</v>
      </c>
      <c r="C549" s="263"/>
      <c r="D549" s="264">
        <v>18000</v>
      </c>
      <c r="E549" s="264">
        <f t="shared" si="42"/>
        <v>7</v>
      </c>
      <c r="F549" s="265" t="str">
        <f t="shared" si="43"/>
        <v>Самокатная</v>
      </c>
      <c r="G549" s="259" t="s">
        <v>4289</v>
      </c>
      <c r="H549" s="457"/>
      <c r="I54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49" s="259"/>
    </row>
    <row r="550" spans="1:10" ht="14.25" customHeight="1" x14ac:dyDescent="0.25">
      <c r="A550" s="261">
        <v>42931</v>
      </c>
      <c r="B550" s="350" t="s">
        <v>5054</v>
      </c>
      <c r="C550" s="263">
        <v>18000</v>
      </c>
      <c r="D550" s="264">
        <f>Таблица1[[#This Row],[План]]*0.965</f>
        <v>17370</v>
      </c>
      <c r="E550" s="264">
        <f t="shared" si="42"/>
        <v>7</v>
      </c>
      <c r="F550" s="265" t="s">
        <v>2</v>
      </c>
      <c r="G550" s="308" t="s">
        <v>4073</v>
      </c>
      <c r="H550" s="457"/>
      <c r="I550" s="264" t="s">
        <v>6</v>
      </c>
      <c r="J550" s="259"/>
    </row>
    <row r="551" spans="1:10" ht="14.25" customHeight="1" x14ac:dyDescent="0.25">
      <c r="A551" s="261">
        <v>42931</v>
      </c>
      <c r="B551" s="252" t="s">
        <v>5052</v>
      </c>
      <c r="C551" s="263"/>
      <c r="D551" s="264">
        <v>3000</v>
      </c>
      <c r="E551" s="264">
        <f t="shared" si="42"/>
        <v>7</v>
      </c>
      <c r="F551" s="265" t="s">
        <v>2</v>
      </c>
      <c r="G551" s="308" t="s">
        <v>5053</v>
      </c>
      <c r="H551" s="457"/>
      <c r="I551" s="264" t="s">
        <v>1061</v>
      </c>
      <c r="J551" s="259"/>
    </row>
    <row r="552" spans="1:10" ht="14.25" customHeight="1" x14ac:dyDescent="0.25">
      <c r="A552" s="261">
        <v>42931</v>
      </c>
      <c r="B552" s="252" t="s">
        <v>2048</v>
      </c>
      <c r="C552" s="263">
        <v>3000</v>
      </c>
      <c r="D552" s="264">
        <f>Таблица1[[#This Row],[План]]*0.965</f>
        <v>2895</v>
      </c>
      <c r="E552" s="264">
        <f t="shared" si="42"/>
        <v>7</v>
      </c>
      <c r="F552" s="265" t="s">
        <v>2</v>
      </c>
      <c r="G552" s="225" t="s">
        <v>5051</v>
      </c>
      <c r="H552" s="457"/>
      <c r="I55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52" s="259"/>
    </row>
    <row r="553" spans="1:10" ht="14.25" customHeight="1" x14ac:dyDescent="0.25">
      <c r="A553" s="261">
        <v>42970</v>
      </c>
      <c r="B553" s="252" t="s">
        <v>5535</v>
      </c>
      <c r="C553" s="263"/>
      <c r="D553" s="264">
        <v>16900</v>
      </c>
      <c r="E553" s="264">
        <f t="shared" si="42"/>
        <v>8</v>
      </c>
      <c r="F553" s="265" t="str">
        <f>"Прео"</f>
        <v>Прео</v>
      </c>
      <c r="G553" s="259" t="s">
        <v>4576</v>
      </c>
      <c r="H553" s="457"/>
      <c r="I55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53" s="259"/>
    </row>
    <row r="554" spans="1:10" ht="14.25" customHeight="1" x14ac:dyDescent="0.25">
      <c r="A554" s="261">
        <v>42959</v>
      </c>
      <c r="B554" s="242" t="s">
        <v>5059</v>
      </c>
      <c r="C554" s="263"/>
      <c r="D554" s="264">
        <v>11300</v>
      </c>
      <c r="E554" s="264">
        <f t="shared" si="42"/>
        <v>8</v>
      </c>
      <c r="F554" s="265" t="str">
        <f>"Прео"</f>
        <v>Прео</v>
      </c>
      <c r="G554" s="252" t="s">
        <v>4795</v>
      </c>
      <c r="H554" s="457"/>
      <c r="I55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54" s="259"/>
    </row>
    <row r="555" spans="1:10" ht="14.25" customHeight="1" x14ac:dyDescent="0.25">
      <c r="A555" s="261">
        <v>42959</v>
      </c>
      <c r="B555" s="242" t="s">
        <v>5136</v>
      </c>
      <c r="C555" s="263"/>
      <c r="D555" s="264">
        <v>12200</v>
      </c>
      <c r="E555" s="264">
        <f t="shared" si="42"/>
        <v>8</v>
      </c>
      <c r="F555" s="265" t="str">
        <f>"Прео"</f>
        <v>Прео</v>
      </c>
      <c r="G555" s="252" t="s">
        <v>4795</v>
      </c>
      <c r="H555" s="457"/>
      <c r="I55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55" s="259"/>
    </row>
    <row r="556" spans="1:10" ht="14.25" customHeight="1" x14ac:dyDescent="0.25">
      <c r="A556" s="261">
        <v>42959</v>
      </c>
      <c r="B556" s="345" t="s">
        <v>5056</v>
      </c>
      <c r="C556" s="263"/>
      <c r="D556" s="264">
        <v>11300</v>
      </c>
      <c r="E556" s="264">
        <f t="shared" si="42"/>
        <v>8</v>
      </c>
      <c r="F556" s="265" t="str">
        <f>"Прео"</f>
        <v>Прео</v>
      </c>
      <c r="G556" s="252" t="s">
        <v>4795</v>
      </c>
      <c r="H556" s="457"/>
      <c r="I55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56" s="259"/>
    </row>
    <row r="557" spans="1:10" ht="14.25" customHeight="1" x14ac:dyDescent="0.25">
      <c r="A557" s="261">
        <v>42959</v>
      </c>
      <c r="B557" s="242" t="s">
        <v>5088</v>
      </c>
      <c r="C557" s="263"/>
      <c r="D557" s="264">
        <v>11300</v>
      </c>
      <c r="E557" s="264">
        <f t="shared" si="42"/>
        <v>8</v>
      </c>
      <c r="F557" s="265" t="str">
        <f>"Прео"</f>
        <v>Прео</v>
      </c>
      <c r="G557" s="252" t="s">
        <v>4795</v>
      </c>
      <c r="H557" s="457"/>
      <c r="I55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57" s="259"/>
    </row>
    <row r="558" spans="1:10" ht="14.25" customHeight="1" x14ac:dyDescent="0.25">
      <c r="A558" s="261">
        <v>42930</v>
      </c>
      <c r="B558" s="251" t="s">
        <v>4542</v>
      </c>
      <c r="C558" s="263">
        <v>3000</v>
      </c>
      <c r="D558" s="264">
        <f>Таблица1[[#This Row],[План]]*0.965</f>
        <v>2895</v>
      </c>
      <c r="E558" s="264">
        <f t="shared" si="42"/>
        <v>7</v>
      </c>
      <c r="F558" s="265" t="s">
        <v>2</v>
      </c>
      <c r="G558" s="363" t="s">
        <v>5051</v>
      </c>
      <c r="H558" s="457"/>
      <c r="I55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58" s="259"/>
    </row>
    <row r="559" spans="1:10" ht="14.25" customHeight="1" x14ac:dyDescent="0.25">
      <c r="A559" s="261">
        <v>42953</v>
      </c>
      <c r="B559" s="348" t="s">
        <v>5529</v>
      </c>
      <c r="C559" s="263"/>
      <c r="D559" s="264">
        <v>-3030</v>
      </c>
      <c r="E559" s="264">
        <f t="shared" si="42"/>
        <v>8</v>
      </c>
      <c r="F559" s="265" t="s">
        <v>1341</v>
      </c>
      <c r="G559" s="348"/>
      <c r="H559" s="457" t="s">
        <v>2712</v>
      </c>
      <c r="I55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59" s="259"/>
    </row>
    <row r="560" spans="1:10" ht="14.25" customHeight="1" x14ac:dyDescent="0.25">
      <c r="A560" s="261">
        <v>42942</v>
      </c>
      <c r="B560" s="252" t="s">
        <v>5138</v>
      </c>
      <c r="C560" s="263"/>
      <c r="D560" s="264">
        <v>27000</v>
      </c>
      <c r="E560" s="264">
        <f t="shared" si="42"/>
        <v>7</v>
      </c>
      <c r="F560" s="265" t="str">
        <f>"Самокатная"</f>
        <v>Самокатная</v>
      </c>
      <c r="G560" s="262" t="s">
        <v>4289</v>
      </c>
      <c r="H560" s="457"/>
      <c r="I56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60" s="259"/>
    </row>
    <row r="561" spans="1:10" ht="14.25" customHeight="1" x14ac:dyDescent="0.25">
      <c r="A561" s="261">
        <v>42929</v>
      </c>
      <c r="B561" s="365" t="s">
        <v>4791</v>
      </c>
      <c r="C561" s="263">
        <v>9900</v>
      </c>
      <c r="D561" s="264">
        <f>Таблица1[[#This Row],[План]]*0.965</f>
        <v>9553.5</v>
      </c>
      <c r="E561" s="264">
        <f t="shared" si="42"/>
        <v>7</v>
      </c>
      <c r="F561" s="265" t="s">
        <v>2</v>
      </c>
      <c r="G561" s="225" t="s">
        <v>4783</v>
      </c>
      <c r="H561" s="457"/>
      <c r="I56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61" s="259"/>
    </row>
    <row r="562" spans="1:10" ht="14.25" customHeight="1" x14ac:dyDescent="0.25">
      <c r="A562" s="261">
        <v>42929</v>
      </c>
      <c r="B562" s="365" t="s">
        <v>4948</v>
      </c>
      <c r="C562" s="263">
        <v>11300</v>
      </c>
      <c r="D562" s="264">
        <f>Таблица1[[#This Row],[План]]*0.965</f>
        <v>10904.5</v>
      </c>
      <c r="E562" s="264">
        <f t="shared" si="42"/>
        <v>7</v>
      </c>
      <c r="F562" s="265" t="s">
        <v>2</v>
      </c>
      <c r="G562" s="252" t="s">
        <v>4803</v>
      </c>
      <c r="H562" s="457"/>
      <c r="I56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62" s="259"/>
    </row>
    <row r="563" spans="1:10" ht="14.25" customHeight="1" x14ac:dyDescent="0.25">
      <c r="A563" s="261">
        <v>42929</v>
      </c>
      <c r="B563" s="252" t="s">
        <v>5050</v>
      </c>
      <c r="C563" s="263">
        <v>19900</v>
      </c>
      <c r="D563" s="264">
        <f>Таблица1[[#This Row],[План]]*0.965</f>
        <v>19203.5</v>
      </c>
      <c r="E563" s="264">
        <f t="shared" si="42"/>
        <v>7</v>
      </c>
      <c r="F563" s="265" t="s">
        <v>2</v>
      </c>
      <c r="G563" s="64" t="s">
        <v>825</v>
      </c>
      <c r="H563" s="457"/>
      <c r="I56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63" s="259"/>
    </row>
    <row r="564" spans="1:10" ht="14.25" customHeight="1" x14ac:dyDescent="0.25">
      <c r="A564" s="261">
        <v>42929</v>
      </c>
      <c r="B564" s="345" t="s">
        <v>4776</v>
      </c>
      <c r="C564" s="263">
        <v>3000</v>
      </c>
      <c r="D564" s="264">
        <f>Таблица1[[#This Row],[План]]*0.965</f>
        <v>2895</v>
      </c>
      <c r="E564" s="264">
        <f t="shared" si="42"/>
        <v>7</v>
      </c>
      <c r="F564" s="265" t="s">
        <v>2</v>
      </c>
      <c r="G564" s="347" t="s">
        <v>5049</v>
      </c>
      <c r="H564" s="457"/>
      <c r="I56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64" s="259"/>
    </row>
    <row r="565" spans="1:10" ht="14.25" customHeight="1" x14ac:dyDescent="0.25">
      <c r="A565" s="261">
        <v>42952</v>
      </c>
      <c r="B565" s="242" t="s">
        <v>5089</v>
      </c>
      <c r="C565" s="263"/>
      <c r="D565" s="264">
        <v>11300</v>
      </c>
      <c r="E565" s="264">
        <f t="shared" si="42"/>
        <v>8</v>
      </c>
      <c r="F565" s="265" t="s">
        <v>1341</v>
      </c>
      <c r="G565" s="259"/>
      <c r="H565" s="457" t="s">
        <v>5337</v>
      </c>
      <c r="I56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65" s="259"/>
    </row>
    <row r="566" spans="1:10" ht="14.25" customHeight="1" x14ac:dyDescent="0.25">
      <c r="A566" s="261">
        <v>42952</v>
      </c>
      <c r="B566" s="242" t="s">
        <v>5092</v>
      </c>
      <c r="C566" s="263"/>
      <c r="D566" s="264">
        <v>11300</v>
      </c>
      <c r="E566" s="264">
        <f t="shared" si="42"/>
        <v>8</v>
      </c>
      <c r="F566" s="265" t="s">
        <v>1341</v>
      </c>
      <c r="G566" s="259"/>
      <c r="H566" s="457" t="s">
        <v>5337</v>
      </c>
      <c r="I56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66" s="259"/>
    </row>
    <row r="567" spans="1:10" ht="14.25" customHeight="1" x14ac:dyDescent="0.25">
      <c r="A567" s="261">
        <v>42952</v>
      </c>
      <c r="B567" s="365" t="s">
        <v>5069</v>
      </c>
      <c r="C567" s="263"/>
      <c r="D567" s="264">
        <v>11300</v>
      </c>
      <c r="E567" s="264">
        <f t="shared" si="42"/>
        <v>8</v>
      </c>
      <c r="F567" s="265" t="s">
        <v>1341</v>
      </c>
      <c r="G567" s="259"/>
      <c r="H567" s="457" t="s">
        <v>5337</v>
      </c>
      <c r="I56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67" s="259"/>
    </row>
    <row r="568" spans="1:10" ht="14.25" customHeight="1" x14ac:dyDescent="0.25">
      <c r="A568" s="261">
        <v>42928</v>
      </c>
      <c r="B568" s="365" t="s">
        <v>4253</v>
      </c>
      <c r="C568" s="263"/>
      <c r="D568" s="264">
        <v>3000</v>
      </c>
      <c r="E568" s="264">
        <f t="shared" si="42"/>
        <v>7</v>
      </c>
      <c r="F568" s="265" t="s">
        <v>2</v>
      </c>
      <c r="G568" s="348" t="s">
        <v>5049</v>
      </c>
      <c r="H568" s="457"/>
      <c r="I56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68" s="259"/>
    </row>
    <row r="569" spans="1:10" ht="14.25" customHeight="1" x14ac:dyDescent="0.25">
      <c r="A569" s="261">
        <v>42928</v>
      </c>
      <c r="B569" s="252" t="s">
        <v>5047</v>
      </c>
      <c r="C569" s="263"/>
      <c r="D569" s="264">
        <v>12900</v>
      </c>
      <c r="E569" s="264">
        <f t="shared" si="42"/>
        <v>7</v>
      </c>
      <c r="F569" s="265" t="s">
        <v>2</v>
      </c>
      <c r="G569" s="252" t="s">
        <v>5048</v>
      </c>
      <c r="H569" s="457"/>
      <c r="I56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69" s="259"/>
    </row>
    <row r="570" spans="1:10" ht="14.25" customHeight="1" x14ac:dyDescent="0.25">
      <c r="A570" s="261">
        <v>42959</v>
      </c>
      <c r="B570" s="242" t="s">
        <v>4933</v>
      </c>
      <c r="C570" s="263"/>
      <c r="D570" s="264">
        <v>9900</v>
      </c>
      <c r="E570" s="264">
        <f t="shared" si="42"/>
        <v>8</v>
      </c>
      <c r="F570" s="265" t="str">
        <f>"Прео"</f>
        <v>Прео</v>
      </c>
      <c r="G570" s="252" t="s">
        <v>4795</v>
      </c>
      <c r="H570" s="457"/>
      <c r="I57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70" s="259"/>
    </row>
    <row r="571" spans="1:10" ht="14.25" customHeight="1" x14ac:dyDescent="0.25">
      <c r="A571" s="261">
        <v>42959</v>
      </c>
      <c r="B571" s="253" t="s">
        <v>4811</v>
      </c>
      <c r="C571" s="263"/>
      <c r="D571" s="264">
        <v>9900</v>
      </c>
      <c r="E571" s="264">
        <f t="shared" si="42"/>
        <v>8</v>
      </c>
      <c r="F571" s="265" t="str">
        <f>"Прео"</f>
        <v>Прео</v>
      </c>
      <c r="G571" s="225" t="s">
        <v>4795</v>
      </c>
      <c r="H571" s="457"/>
      <c r="I57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71" s="259"/>
    </row>
    <row r="572" spans="1:10" ht="14.25" customHeight="1" x14ac:dyDescent="0.25">
      <c r="A572" s="261">
        <v>42927</v>
      </c>
      <c r="B572" s="350" t="s">
        <v>5045</v>
      </c>
      <c r="C572" s="263">
        <v>3000</v>
      </c>
      <c r="D572" s="264">
        <f>Таблица1[[#This Row],[План]]*0.965</f>
        <v>2895</v>
      </c>
      <c r="E572" s="264">
        <f t="shared" si="42"/>
        <v>7</v>
      </c>
      <c r="F572" s="265" t="s">
        <v>2</v>
      </c>
      <c r="G572" s="356" t="s">
        <v>5046</v>
      </c>
      <c r="H572" s="457"/>
      <c r="I57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72" s="259"/>
    </row>
    <row r="573" spans="1:10" ht="14.25" customHeight="1" x14ac:dyDescent="0.25">
      <c r="A573" s="261">
        <v>42942</v>
      </c>
      <c r="B573" s="251" t="s">
        <v>4639</v>
      </c>
      <c r="C573" s="263"/>
      <c r="D573" s="264">
        <v>9400</v>
      </c>
      <c r="E573" s="264">
        <f t="shared" si="42"/>
        <v>7</v>
      </c>
      <c r="F573" s="265" t="str">
        <f>"Самокатная"</f>
        <v>Самокатная</v>
      </c>
      <c r="G573" s="259" t="s">
        <v>2201</v>
      </c>
      <c r="H573" s="457"/>
      <c r="I57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73" s="259"/>
    </row>
    <row r="574" spans="1:10" ht="14.25" customHeight="1" x14ac:dyDescent="0.25">
      <c r="A574" s="261">
        <v>42942</v>
      </c>
      <c r="B574" s="252" t="s">
        <v>5139</v>
      </c>
      <c r="C574" s="263"/>
      <c r="D574" s="264">
        <v>3000</v>
      </c>
      <c r="E574" s="264">
        <f t="shared" si="42"/>
        <v>7</v>
      </c>
      <c r="F574" s="265" t="str">
        <f>"Самокатная"</f>
        <v>Самокатная</v>
      </c>
      <c r="G574" s="259" t="s">
        <v>5120</v>
      </c>
      <c r="H574" s="457"/>
      <c r="I57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74" s="259"/>
    </row>
    <row r="575" spans="1:10" ht="14.25" customHeight="1" x14ac:dyDescent="0.25">
      <c r="A575" s="261">
        <v>42926</v>
      </c>
      <c r="B575" s="365" t="s">
        <v>5044</v>
      </c>
      <c r="C575" s="263">
        <v>3000</v>
      </c>
      <c r="D575" s="264">
        <f>Таблица1[[#This Row],[План]]*0.965</f>
        <v>2895</v>
      </c>
      <c r="E575" s="264">
        <f t="shared" si="42"/>
        <v>7</v>
      </c>
      <c r="F575" s="265" t="s">
        <v>2</v>
      </c>
      <c r="G575" s="225" t="s">
        <v>4965</v>
      </c>
      <c r="H575" s="457"/>
      <c r="I57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75" s="259"/>
    </row>
    <row r="576" spans="1:10" ht="14.25" customHeight="1" x14ac:dyDescent="0.25">
      <c r="A576" s="261">
        <v>42926</v>
      </c>
      <c r="B576" s="345" t="s">
        <v>4632</v>
      </c>
      <c r="C576" s="263">
        <v>3000</v>
      </c>
      <c r="D576" s="264">
        <f>Таблица1[[#This Row],[План]]*0.965</f>
        <v>2895</v>
      </c>
      <c r="E576" s="264">
        <f t="shared" si="42"/>
        <v>7</v>
      </c>
      <c r="F576" s="265" t="s">
        <v>2</v>
      </c>
      <c r="G576" s="347" t="s">
        <v>4815</v>
      </c>
      <c r="H576" s="457"/>
      <c r="I57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76" s="259"/>
    </row>
    <row r="577" spans="1:10" ht="14.25" customHeight="1" x14ac:dyDescent="0.25">
      <c r="A577" s="261">
        <v>42940</v>
      </c>
      <c r="B577" s="251" t="s">
        <v>4245</v>
      </c>
      <c r="C577" s="263"/>
      <c r="D577" s="264">
        <v>9400</v>
      </c>
      <c r="E577" s="264">
        <f t="shared" si="42"/>
        <v>7</v>
      </c>
      <c r="F577" s="265" t="str">
        <f>"Самокатная"</f>
        <v>Самокатная</v>
      </c>
      <c r="G577" s="259" t="s">
        <v>2201</v>
      </c>
      <c r="H577" s="457"/>
      <c r="I57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77" s="259"/>
    </row>
    <row r="578" spans="1:10" ht="14.25" customHeight="1" x14ac:dyDescent="0.25">
      <c r="A578" s="261">
        <v>42940</v>
      </c>
      <c r="B578" s="365" t="s">
        <v>5121</v>
      </c>
      <c r="C578" s="263"/>
      <c r="D578" s="264">
        <v>27000</v>
      </c>
      <c r="E578" s="264">
        <f t="shared" si="42"/>
        <v>7</v>
      </c>
      <c r="F578" s="265" t="str">
        <f>"Самокатная"</f>
        <v>Самокатная</v>
      </c>
      <c r="G578" s="259" t="s">
        <v>4289</v>
      </c>
      <c r="H578" s="457"/>
      <c r="I57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78" s="259"/>
    </row>
    <row r="579" spans="1:10" ht="14.25" customHeight="1" x14ac:dyDescent="0.25">
      <c r="A579" s="261">
        <v>42940</v>
      </c>
      <c r="B579" s="365" t="s">
        <v>4930</v>
      </c>
      <c r="C579" s="263"/>
      <c r="D579" s="264">
        <v>18000</v>
      </c>
      <c r="E579" s="264">
        <f t="shared" si="42"/>
        <v>7</v>
      </c>
      <c r="F579" s="265" t="str">
        <f>"Самокатная"</f>
        <v>Самокатная</v>
      </c>
      <c r="G579" s="259" t="s">
        <v>4289</v>
      </c>
      <c r="H579" s="457"/>
      <c r="I57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79" s="259"/>
    </row>
    <row r="580" spans="1:10" ht="14.25" customHeight="1" x14ac:dyDescent="0.25">
      <c r="A580" s="261">
        <v>42925</v>
      </c>
      <c r="B580" s="365" t="s">
        <v>5043</v>
      </c>
      <c r="C580" s="263">
        <v>3000</v>
      </c>
      <c r="D580" s="264">
        <f>Таблица1[[#This Row],[План]]*0.965</f>
        <v>2895</v>
      </c>
      <c r="E580" s="264">
        <f t="shared" si="42"/>
        <v>7</v>
      </c>
      <c r="F580" s="265" t="s">
        <v>2</v>
      </c>
      <c r="G580" s="225" t="s">
        <v>4677</v>
      </c>
      <c r="H580" s="457"/>
      <c r="I58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80" s="259"/>
    </row>
    <row r="581" spans="1:10" ht="14.25" customHeight="1" x14ac:dyDescent="0.25">
      <c r="A581" s="261">
        <v>42924</v>
      </c>
      <c r="B581" s="252" t="s">
        <v>5042</v>
      </c>
      <c r="C581" s="263">
        <v>3400</v>
      </c>
      <c r="D581" s="264">
        <f>Таблица1[[#This Row],[План]]*0.965</f>
        <v>3281</v>
      </c>
      <c r="E581" s="264">
        <f t="shared" si="42"/>
        <v>7</v>
      </c>
      <c r="F581" s="265" t="s">
        <v>2</v>
      </c>
      <c r="G581" s="347" t="s">
        <v>3612</v>
      </c>
      <c r="H581" s="457"/>
      <c r="I58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81" s="259"/>
    </row>
    <row r="582" spans="1:10" ht="14.25" customHeight="1" x14ac:dyDescent="0.25">
      <c r="A582" s="261">
        <v>42952</v>
      </c>
      <c r="B582" s="365" t="s">
        <v>4798</v>
      </c>
      <c r="C582" s="263"/>
      <c r="D582" s="264">
        <v>11300</v>
      </c>
      <c r="E582" s="264">
        <f t="shared" si="42"/>
        <v>8</v>
      </c>
      <c r="F582" s="265" t="s">
        <v>1341</v>
      </c>
      <c r="G582" s="259"/>
      <c r="H582" s="457" t="s">
        <v>5337</v>
      </c>
      <c r="I58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82" s="259"/>
    </row>
    <row r="583" spans="1:10" ht="14.25" customHeight="1" x14ac:dyDescent="0.25">
      <c r="A583" s="261">
        <v>42949</v>
      </c>
      <c r="B583" s="252" t="s">
        <v>4794</v>
      </c>
      <c r="C583" s="263"/>
      <c r="D583" s="264">
        <v>-3030</v>
      </c>
      <c r="E583" s="264">
        <f t="shared" si="42"/>
        <v>8</v>
      </c>
      <c r="F583" s="265" t="s">
        <v>1341</v>
      </c>
      <c r="G583" s="259"/>
      <c r="H583" s="457"/>
      <c r="I58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83" s="259"/>
    </row>
    <row r="584" spans="1:10" ht="14.25" customHeight="1" x14ac:dyDescent="0.25">
      <c r="A584" s="261">
        <v>42940</v>
      </c>
      <c r="B584" s="365" t="s">
        <v>1668</v>
      </c>
      <c r="C584" s="263"/>
      <c r="D584" s="264">
        <v>11000</v>
      </c>
      <c r="E584" s="264">
        <f t="shared" si="42"/>
        <v>7</v>
      </c>
      <c r="F584" s="265" t="s">
        <v>1341</v>
      </c>
      <c r="G584" s="259"/>
      <c r="H584" s="457" t="s">
        <v>5338</v>
      </c>
      <c r="I58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84" s="259"/>
    </row>
    <row r="585" spans="1:10" ht="14.25" customHeight="1" x14ac:dyDescent="0.25">
      <c r="A585" s="261">
        <v>42938</v>
      </c>
      <c r="B585" s="252" t="s">
        <v>5339</v>
      </c>
      <c r="C585" s="263"/>
      <c r="D585" s="264">
        <v>9900</v>
      </c>
      <c r="E585" s="264">
        <f t="shared" si="42"/>
        <v>7</v>
      </c>
      <c r="F585" s="265" t="s">
        <v>1341</v>
      </c>
      <c r="G585" s="259"/>
      <c r="H585" s="457" t="s">
        <v>5340</v>
      </c>
      <c r="I58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85" s="259"/>
    </row>
    <row r="586" spans="1:10" ht="14.25" customHeight="1" x14ac:dyDescent="0.25">
      <c r="A586" s="261">
        <v>42923</v>
      </c>
      <c r="B586" s="252" t="s">
        <v>5041</v>
      </c>
      <c r="C586" s="263">
        <v>8250</v>
      </c>
      <c r="D586" s="264">
        <f>Таблица1[[#This Row],[План]]*0.965</f>
        <v>7961.25</v>
      </c>
      <c r="E586" s="264">
        <f t="shared" si="42"/>
        <v>7</v>
      </c>
      <c r="F586" s="265" t="s">
        <v>2</v>
      </c>
      <c r="G586" s="347" t="s">
        <v>3612</v>
      </c>
      <c r="H586" s="457"/>
      <c r="I58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86" s="259"/>
    </row>
    <row r="587" spans="1:10" ht="14.25" customHeight="1" x14ac:dyDescent="0.25">
      <c r="A587" s="261">
        <v>42938</v>
      </c>
      <c r="B587" s="244" t="s">
        <v>5341</v>
      </c>
      <c r="C587" s="263"/>
      <c r="D587" s="264">
        <v>9900</v>
      </c>
      <c r="E587" s="264">
        <f t="shared" si="42"/>
        <v>7</v>
      </c>
      <c r="F587" s="265" t="s">
        <v>1341</v>
      </c>
      <c r="G587" s="259"/>
      <c r="H587" s="457" t="s">
        <v>5340</v>
      </c>
      <c r="I58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87" s="259"/>
    </row>
    <row r="588" spans="1:10" ht="14.25" customHeight="1" x14ac:dyDescent="0.25">
      <c r="A588" s="261">
        <v>42937</v>
      </c>
      <c r="B588" s="365" t="s">
        <v>5140</v>
      </c>
      <c r="C588" s="263"/>
      <c r="D588" s="264">
        <v>3400</v>
      </c>
      <c r="E588" s="264">
        <f t="shared" si="42"/>
        <v>7</v>
      </c>
      <c r="F588" s="265" t="str">
        <f>"Самокатная"</f>
        <v>Самокатная</v>
      </c>
      <c r="G588" s="259" t="s">
        <v>5123</v>
      </c>
      <c r="H588" s="457"/>
      <c r="I58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88" s="259"/>
    </row>
    <row r="589" spans="1:10" ht="14.25" customHeight="1" x14ac:dyDescent="0.25">
      <c r="A589" s="261">
        <v>42937</v>
      </c>
      <c r="B589" s="365" t="s">
        <v>1605</v>
      </c>
      <c r="C589" s="263"/>
      <c r="D589" s="264">
        <v>2610</v>
      </c>
      <c r="E589" s="264">
        <f t="shared" si="42"/>
        <v>7</v>
      </c>
      <c r="F589" s="265" t="str">
        <f>"Самокатная"</f>
        <v>Самокатная</v>
      </c>
      <c r="G589" s="259" t="s">
        <v>5124</v>
      </c>
      <c r="H589" s="457"/>
      <c r="I58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89" s="259"/>
    </row>
    <row r="590" spans="1:10" ht="14.25" customHeight="1" x14ac:dyDescent="0.25">
      <c r="A590" s="261">
        <v>42937</v>
      </c>
      <c r="B590" s="365" t="s">
        <v>5140</v>
      </c>
      <c r="C590" s="263"/>
      <c r="D590" s="264">
        <v>2000</v>
      </c>
      <c r="E590" s="264">
        <f t="shared" si="42"/>
        <v>7</v>
      </c>
      <c r="F590" s="265" t="str">
        <f>"Самокатная"</f>
        <v>Самокатная</v>
      </c>
      <c r="G590" s="259" t="s">
        <v>5125</v>
      </c>
      <c r="H590" s="457"/>
      <c r="I59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90" s="259"/>
    </row>
    <row r="591" spans="1:10" ht="14.25" customHeight="1" x14ac:dyDescent="0.25">
      <c r="A591" s="258">
        <v>42959</v>
      </c>
      <c r="B591" s="308" t="s">
        <v>5090</v>
      </c>
      <c r="C591" s="260"/>
      <c r="D591" s="259">
        <v>11300</v>
      </c>
      <c r="E591" s="259">
        <f t="shared" si="42"/>
        <v>8</v>
      </c>
      <c r="F591" s="346" t="str">
        <f>"Прео"</f>
        <v>Прео</v>
      </c>
      <c r="G591" s="225" t="s">
        <v>4795</v>
      </c>
      <c r="H591" s="457"/>
      <c r="I59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91" s="259"/>
    </row>
    <row r="592" spans="1:10" ht="14.25" customHeight="1" x14ac:dyDescent="0.25">
      <c r="A592" s="258">
        <v>42938</v>
      </c>
      <c r="B592" s="225" t="s">
        <v>5342</v>
      </c>
      <c r="C592" s="260"/>
      <c r="D592" s="259">
        <v>9900</v>
      </c>
      <c r="E592" s="259">
        <f t="shared" si="42"/>
        <v>7</v>
      </c>
      <c r="F592" s="346" t="s">
        <v>1341</v>
      </c>
      <c r="G592" s="259"/>
      <c r="H592" s="457" t="s">
        <v>5340</v>
      </c>
      <c r="I59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92" s="259"/>
    </row>
    <row r="593" spans="1:10" ht="14.25" customHeight="1" x14ac:dyDescent="0.25">
      <c r="A593" s="258">
        <v>42937</v>
      </c>
      <c r="B593" s="249" t="s">
        <v>4675</v>
      </c>
      <c r="C593" s="260"/>
      <c r="D593" s="259">
        <v>3000</v>
      </c>
      <c r="E593" s="259">
        <f t="shared" si="42"/>
        <v>7</v>
      </c>
      <c r="F593" s="346" t="str">
        <f>"Самокатная"</f>
        <v>Самокатная</v>
      </c>
      <c r="G593" s="259" t="s">
        <v>5126</v>
      </c>
      <c r="H593" s="457"/>
      <c r="I59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93" s="259"/>
    </row>
    <row r="594" spans="1:10" ht="14.25" customHeight="1" x14ac:dyDescent="0.25">
      <c r="A594" s="258">
        <v>42937</v>
      </c>
      <c r="B594" s="249" t="s">
        <v>4542</v>
      </c>
      <c r="C594" s="260"/>
      <c r="D594" s="259">
        <v>10500</v>
      </c>
      <c r="E594" s="259">
        <f t="shared" si="42"/>
        <v>7</v>
      </c>
      <c r="F594" s="346" t="str">
        <f>"Самокатная"</f>
        <v>Самокатная</v>
      </c>
      <c r="G594" s="259" t="s">
        <v>825</v>
      </c>
      <c r="H594" s="457"/>
      <c r="I59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94" s="259"/>
    </row>
    <row r="595" spans="1:10" ht="14.25" customHeight="1" x14ac:dyDescent="0.25">
      <c r="A595" s="258">
        <v>42921</v>
      </c>
      <c r="B595" s="249" t="s">
        <v>4948</v>
      </c>
      <c r="C595" s="260">
        <v>3000</v>
      </c>
      <c r="D595" s="62">
        <f>Таблица1[[#This Row],[План]]*0.965</f>
        <v>2895</v>
      </c>
      <c r="E595" s="62">
        <f t="shared" si="42"/>
        <v>7</v>
      </c>
      <c r="F595" s="61" t="s">
        <v>2</v>
      </c>
      <c r="G595" s="225" t="s">
        <v>4803</v>
      </c>
      <c r="H595" s="457"/>
      <c r="I59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95" s="259"/>
    </row>
    <row r="596" spans="1:10" ht="14.25" customHeight="1" x14ac:dyDescent="0.25">
      <c r="A596" s="258">
        <v>42921</v>
      </c>
      <c r="B596" s="225" t="s">
        <v>4947</v>
      </c>
      <c r="C596" s="260">
        <v>3000</v>
      </c>
      <c r="D596" s="62">
        <f>Таблица1[[#This Row],[План]]*0.965</f>
        <v>2895</v>
      </c>
      <c r="E596" s="62">
        <f t="shared" si="42"/>
        <v>7</v>
      </c>
      <c r="F596" s="61" t="s">
        <v>2</v>
      </c>
      <c r="G596" s="225" t="s">
        <v>4677</v>
      </c>
      <c r="H596" s="457"/>
      <c r="I59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596" s="259"/>
    </row>
    <row r="597" spans="1:10" ht="14.25" customHeight="1" x14ac:dyDescent="0.25">
      <c r="A597" s="258">
        <v>42938</v>
      </c>
      <c r="B597" s="252" t="s">
        <v>4792</v>
      </c>
      <c r="C597" s="260"/>
      <c r="D597" s="259">
        <v>9900</v>
      </c>
      <c r="E597" s="259">
        <f t="shared" si="42"/>
        <v>7</v>
      </c>
      <c r="F597" s="346" t="s">
        <v>1341</v>
      </c>
      <c r="G597" s="259"/>
      <c r="H597" s="457" t="s">
        <v>5340</v>
      </c>
      <c r="I59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97" s="259"/>
    </row>
    <row r="598" spans="1:10" ht="14.25" customHeight="1" x14ac:dyDescent="0.25">
      <c r="A598" s="258">
        <v>42936</v>
      </c>
      <c r="B598" s="365" t="s">
        <v>1668</v>
      </c>
      <c r="C598" s="260"/>
      <c r="D598" s="259">
        <v>3000</v>
      </c>
      <c r="E598" s="259">
        <f t="shared" si="42"/>
        <v>7</v>
      </c>
      <c r="F598" s="346" t="s">
        <v>1341</v>
      </c>
      <c r="G598" s="259"/>
      <c r="H598" s="457" t="s">
        <v>5343</v>
      </c>
      <c r="I59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598" s="259"/>
    </row>
    <row r="599" spans="1:10" ht="14.25" customHeight="1" x14ac:dyDescent="0.25">
      <c r="A599" s="258">
        <v>42937</v>
      </c>
      <c r="B599" s="252" t="s">
        <v>2048</v>
      </c>
      <c r="C599" s="260"/>
      <c r="D599" s="259">
        <v>7500</v>
      </c>
      <c r="E599" s="259">
        <f t="shared" si="42"/>
        <v>7</v>
      </c>
      <c r="F599" s="346" t="str">
        <f>"Самокатная"</f>
        <v>Самокатная</v>
      </c>
      <c r="G599" s="259" t="s">
        <v>825</v>
      </c>
      <c r="H599" s="457"/>
      <c r="I59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599" s="259"/>
    </row>
    <row r="600" spans="1:10" ht="14.25" customHeight="1" x14ac:dyDescent="0.25">
      <c r="A600" s="258">
        <v>42920</v>
      </c>
      <c r="B600" s="249" t="s">
        <v>4946</v>
      </c>
      <c r="C600" s="260">
        <v>3000</v>
      </c>
      <c r="D600" s="62">
        <f>Таблица1[[#This Row],[План]]*0.965</f>
        <v>2895</v>
      </c>
      <c r="E600" s="62">
        <f t="shared" si="42"/>
        <v>7</v>
      </c>
      <c r="F600" s="61" t="s">
        <v>2</v>
      </c>
      <c r="G600" s="225" t="s">
        <v>4677</v>
      </c>
      <c r="H600" s="457"/>
      <c r="I60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00" s="259"/>
    </row>
    <row r="601" spans="1:10" ht="14.25" customHeight="1" x14ac:dyDescent="0.25">
      <c r="A601" s="258">
        <v>42920</v>
      </c>
      <c r="B601" s="225" t="s">
        <v>4945</v>
      </c>
      <c r="C601" s="260">
        <v>5000</v>
      </c>
      <c r="D601" s="62">
        <f>Таблица1[[#This Row],[План]]*0.965</f>
        <v>4825</v>
      </c>
      <c r="E601" s="62">
        <f t="shared" si="42"/>
        <v>7</v>
      </c>
      <c r="F601" s="61" t="s">
        <v>2</v>
      </c>
      <c r="G601" s="347" t="s">
        <v>4073</v>
      </c>
      <c r="H601" s="457"/>
      <c r="I601" s="264" t="s">
        <v>6</v>
      </c>
      <c r="J601" s="259"/>
    </row>
    <row r="602" spans="1:10" ht="14.25" customHeight="1" x14ac:dyDescent="0.25">
      <c r="A602" s="258">
        <v>42920</v>
      </c>
      <c r="B602" s="225" t="s">
        <v>4944</v>
      </c>
      <c r="C602" s="260"/>
      <c r="D602" s="259">
        <v>3500</v>
      </c>
      <c r="E602" s="259"/>
      <c r="F602" s="346" t="s">
        <v>2</v>
      </c>
      <c r="G602" s="347" t="s">
        <v>4858</v>
      </c>
      <c r="H602" s="457"/>
      <c r="I602" s="264" t="s">
        <v>6</v>
      </c>
      <c r="J602" s="259"/>
    </row>
    <row r="603" spans="1:10" ht="14.25" customHeight="1" x14ac:dyDescent="0.25">
      <c r="A603" s="258">
        <v>42936</v>
      </c>
      <c r="B603" s="225" t="s">
        <v>2747</v>
      </c>
      <c r="C603" s="260"/>
      <c r="D603" s="259">
        <v>19900</v>
      </c>
      <c r="E603" s="259">
        <v>7</v>
      </c>
      <c r="F603" s="346" t="s">
        <v>6</v>
      </c>
      <c r="G603" s="259" t="s">
        <v>204</v>
      </c>
      <c r="H603" s="457"/>
      <c r="I60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03" s="259"/>
    </row>
    <row r="604" spans="1:10" ht="14.25" customHeight="1" x14ac:dyDescent="0.25">
      <c r="A604" s="258">
        <v>42919</v>
      </c>
      <c r="B604" s="343" t="s">
        <v>4943</v>
      </c>
      <c r="C604" s="260">
        <v>3000</v>
      </c>
      <c r="D604" s="62">
        <f>Таблица1[[#This Row],[План]]*0.965</f>
        <v>2895</v>
      </c>
      <c r="E604" s="62">
        <f t="shared" ref="E604:E667" si="44">MONTH(A604)</f>
        <v>7</v>
      </c>
      <c r="F604" s="61" t="s">
        <v>2</v>
      </c>
      <c r="G604" s="225" t="s">
        <v>4806</v>
      </c>
      <c r="H604" s="457"/>
      <c r="I60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604" s="259"/>
    </row>
    <row r="605" spans="1:10" ht="14.25" customHeight="1" x14ac:dyDescent="0.25">
      <c r="A605" s="258">
        <v>42919</v>
      </c>
      <c r="B605" s="225" t="s">
        <v>4942</v>
      </c>
      <c r="C605" s="260">
        <v>15900</v>
      </c>
      <c r="D605" s="62">
        <f>Таблица1[[#This Row],[План]]*0.965</f>
        <v>15343.5</v>
      </c>
      <c r="E605" s="62">
        <f t="shared" si="44"/>
        <v>7</v>
      </c>
      <c r="F605" s="61" t="s">
        <v>2</v>
      </c>
      <c r="G605" s="225" t="s">
        <v>4757</v>
      </c>
      <c r="H605" s="457"/>
      <c r="I60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05" s="259"/>
    </row>
    <row r="606" spans="1:10" ht="14.25" customHeight="1" x14ac:dyDescent="0.25">
      <c r="A606" s="258">
        <v>42919</v>
      </c>
      <c r="B606" s="225" t="s">
        <v>4941</v>
      </c>
      <c r="C606" s="260">
        <v>5000</v>
      </c>
      <c r="D606" s="62">
        <f>Таблица1[[#This Row],[План]]*0.965</f>
        <v>4825</v>
      </c>
      <c r="E606" s="62">
        <f t="shared" si="44"/>
        <v>7</v>
      </c>
      <c r="F606" s="61" t="s">
        <v>2</v>
      </c>
      <c r="G606" s="225" t="s">
        <v>1331</v>
      </c>
      <c r="H606" s="457"/>
      <c r="I606" s="264" t="s">
        <v>6</v>
      </c>
      <c r="J606" s="259"/>
    </row>
    <row r="607" spans="1:10" ht="14.25" customHeight="1" x14ac:dyDescent="0.25">
      <c r="A607" s="258">
        <v>42919</v>
      </c>
      <c r="B607" s="249" t="s">
        <v>4940</v>
      </c>
      <c r="C607" s="260">
        <v>3000</v>
      </c>
      <c r="D607" s="62">
        <f>Таблица1[[#This Row],[План]]*0.965</f>
        <v>2895</v>
      </c>
      <c r="E607" s="62">
        <f t="shared" si="44"/>
        <v>7</v>
      </c>
      <c r="F607" s="61" t="s">
        <v>2</v>
      </c>
      <c r="G607" s="225" t="s">
        <v>4803</v>
      </c>
      <c r="H607" s="457"/>
      <c r="I60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07" s="259"/>
    </row>
    <row r="608" spans="1:10" ht="14.25" customHeight="1" x14ac:dyDescent="0.25">
      <c r="A608" s="258">
        <v>42935</v>
      </c>
      <c r="B608" s="225" t="s">
        <v>4763</v>
      </c>
      <c r="C608" s="260"/>
      <c r="D608" s="259">
        <v>18000</v>
      </c>
      <c r="E608" s="259">
        <f t="shared" si="44"/>
        <v>7</v>
      </c>
      <c r="F608" s="346" t="str">
        <f t="shared" ref="F608:F620" si="45">"Самокатная"</f>
        <v>Самокатная</v>
      </c>
      <c r="G608" s="259" t="s">
        <v>4289</v>
      </c>
      <c r="H608" s="457"/>
      <c r="I60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08" s="259"/>
    </row>
    <row r="609" spans="1:10" ht="14.25" customHeight="1" x14ac:dyDescent="0.25">
      <c r="A609" s="258">
        <v>42934</v>
      </c>
      <c r="B609" s="308" t="s">
        <v>1605</v>
      </c>
      <c r="C609" s="260"/>
      <c r="D609" s="259">
        <v>3050</v>
      </c>
      <c r="E609" s="259">
        <f t="shared" si="44"/>
        <v>7</v>
      </c>
      <c r="F609" s="346" t="str">
        <f t="shared" si="45"/>
        <v>Самокатная</v>
      </c>
      <c r="G609" s="259" t="s">
        <v>3661</v>
      </c>
      <c r="H609" s="457"/>
      <c r="I60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09" s="259"/>
    </row>
    <row r="610" spans="1:10" ht="14.25" customHeight="1" x14ac:dyDescent="0.25">
      <c r="A610" s="258">
        <v>42934</v>
      </c>
      <c r="B610" s="308" t="s">
        <v>4061</v>
      </c>
      <c r="C610" s="260"/>
      <c r="D610" s="259">
        <v>18000</v>
      </c>
      <c r="E610" s="259">
        <f t="shared" si="44"/>
        <v>7</v>
      </c>
      <c r="F610" s="346" t="str">
        <f t="shared" si="45"/>
        <v>Самокатная</v>
      </c>
      <c r="G610" s="259" t="s">
        <v>4289</v>
      </c>
      <c r="H610" s="457"/>
      <c r="I61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10" s="259"/>
    </row>
    <row r="611" spans="1:10" ht="14.25" customHeight="1" x14ac:dyDescent="0.25">
      <c r="A611" s="258">
        <v>42934</v>
      </c>
      <c r="B611" s="225" t="s">
        <v>4932</v>
      </c>
      <c r="C611" s="260"/>
      <c r="D611" s="259">
        <v>18000</v>
      </c>
      <c r="E611" s="259">
        <f t="shared" si="44"/>
        <v>7</v>
      </c>
      <c r="F611" s="346" t="str">
        <f t="shared" si="45"/>
        <v>Самокатная</v>
      </c>
      <c r="G611" s="259" t="s">
        <v>4289</v>
      </c>
      <c r="H611" s="457"/>
      <c r="I61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11" s="259"/>
    </row>
    <row r="612" spans="1:10" ht="14.25" customHeight="1" x14ac:dyDescent="0.25">
      <c r="A612" s="258">
        <v>42933</v>
      </c>
      <c r="B612" s="308" t="s">
        <v>1605</v>
      </c>
      <c r="C612" s="260"/>
      <c r="D612" s="259">
        <v>2610</v>
      </c>
      <c r="E612" s="259">
        <f t="shared" si="44"/>
        <v>7</v>
      </c>
      <c r="F612" s="346" t="str">
        <f t="shared" si="45"/>
        <v>Самокатная</v>
      </c>
      <c r="G612" s="259" t="s">
        <v>5127</v>
      </c>
      <c r="H612" s="457"/>
      <c r="I61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12" s="259"/>
    </row>
    <row r="613" spans="1:10" ht="14.25" customHeight="1" x14ac:dyDescent="0.25">
      <c r="A613" s="258">
        <v>42933</v>
      </c>
      <c r="B613" s="308" t="s">
        <v>1605</v>
      </c>
      <c r="C613" s="260"/>
      <c r="D613" s="259">
        <v>8010</v>
      </c>
      <c r="E613" s="259">
        <f t="shared" si="44"/>
        <v>7</v>
      </c>
      <c r="F613" s="346" t="str">
        <f t="shared" si="45"/>
        <v>Самокатная</v>
      </c>
      <c r="G613" s="259" t="s">
        <v>2201</v>
      </c>
      <c r="H613" s="457"/>
      <c r="I61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13" s="259"/>
    </row>
    <row r="614" spans="1:10" ht="14.25" customHeight="1" x14ac:dyDescent="0.25">
      <c r="A614" s="258">
        <v>42933</v>
      </c>
      <c r="B614" s="308" t="s">
        <v>1605</v>
      </c>
      <c r="C614" s="260"/>
      <c r="D614" s="259">
        <v>11900</v>
      </c>
      <c r="E614" s="259">
        <f t="shared" si="44"/>
        <v>7</v>
      </c>
      <c r="F614" s="346" t="str">
        <f t="shared" si="45"/>
        <v>Самокатная</v>
      </c>
      <c r="G614" s="259" t="s">
        <v>827</v>
      </c>
      <c r="H614" s="457"/>
      <c r="I61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14" s="259"/>
    </row>
    <row r="615" spans="1:10" ht="14.25" customHeight="1" x14ac:dyDescent="0.25">
      <c r="A615" s="258">
        <v>42933</v>
      </c>
      <c r="B615" s="308" t="s">
        <v>4462</v>
      </c>
      <c r="C615" s="260"/>
      <c r="D615" s="259">
        <v>11900</v>
      </c>
      <c r="E615" s="259">
        <f t="shared" si="44"/>
        <v>7</v>
      </c>
      <c r="F615" s="346" t="str">
        <f t="shared" si="45"/>
        <v>Самокатная</v>
      </c>
      <c r="G615" s="259" t="s">
        <v>827</v>
      </c>
      <c r="H615" s="457"/>
      <c r="I61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15" s="259"/>
    </row>
    <row r="616" spans="1:10" ht="14.25" customHeight="1" x14ac:dyDescent="0.25">
      <c r="A616" s="258">
        <v>42933</v>
      </c>
      <c r="B616" s="225" t="s">
        <v>4773</v>
      </c>
      <c r="C616" s="260"/>
      <c r="D616" s="259">
        <v>11900</v>
      </c>
      <c r="E616" s="259">
        <f t="shared" si="44"/>
        <v>7</v>
      </c>
      <c r="F616" s="346" t="str">
        <f t="shared" si="45"/>
        <v>Самокатная</v>
      </c>
      <c r="G616" s="259" t="s">
        <v>827</v>
      </c>
      <c r="H616" s="457"/>
      <c r="I61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16" s="259"/>
    </row>
    <row r="617" spans="1:10" ht="14.25" customHeight="1" x14ac:dyDescent="0.25">
      <c r="A617" s="258">
        <v>42933</v>
      </c>
      <c r="B617" s="343" t="s">
        <v>4638</v>
      </c>
      <c r="C617" s="260"/>
      <c r="D617" s="259">
        <v>11300</v>
      </c>
      <c r="E617" s="259">
        <f t="shared" si="44"/>
        <v>7</v>
      </c>
      <c r="F617" s="346" t="str">
        <f t="shared" si="45"/>
        <v>Самокатная</v>
      </c>
      <c r="G617" s="259" t="s">
        <v>826</v>
      </c>
      <c r="H617" s="457"/>
      <c r="I61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17" s="259"/>
    </row>
    <row r="618" spans="1:10" ht="14.25" customHeight="1" x14ac:dyDescent="0.25">
      <c r="A618" s="258">
        <v>42933</v>
      </c>
      <c r="B618" s="343" t="s">
        <v>4776</v>
      </c>
      <c r="C618" s="260"/>
      <c r="D618" s="259">
        <v>10400</v>
      </c>
      <c r="E618" s="259">
        <f t="shared" si="44"/>
        <v>7</v>
      </c>
      <c r="F618" s="346" t="str">
        <f t="shared" si="45"/>
        <v>Самокатная</v>
      </c>
      <c r="G618" s="259" t="s">
        <v>826</v>
      </c>
      <c r="H618" s="457"/>
      <c r="I61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18" s="259"/>
    </row>
    <row r="619" spans="1:10" ht="14.25" customHeight="1" x14ac:dyDescent="0.25">
      <c r="A619" s="258">
        <v>42933</v>
      </c>
      <c r="B619" s="308" t="s">
        <v>4253</v>
      </c>
      <c r="C619" s="260"/>
      <c r="D619" s="259">
        <v>10400</v>
      </c>
      <c r="E619" s="259">
        <f t="shared" si="44"/>
        <v>7</v>
      </c>
      <c r="F619" s="346" t="str">
        <f t="shared" si="45"/>
        <v>Самокатная</v>
      </c>
      <c r="G619" s="259" t="s">
        <v>826</v>
      </c>
      <c r="H619" s="457"/>
      <c r="I61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19" s="259"/>
    </row>
    <row r="620" spans="1:10" ht="14.25" customHeight="1" x14ac:dyDescent="0.25">
      <c r="A620" s="258">
        <v>42933</v>
      </c>
      <c r="B620" s="225" t="s">
        <v>3487</v>
      </c>
      <c r="C620" s="260"/>
      <c r="D620" s="259">
        <v>13000</v>
      </c>
      <c r="E620" s="259">
        <f t="shared" si="44"/>
        <v>7</v>
      </c>
      <c r="F620" s="346" t="str">
        <f t="shared" si="45"/>
        <v>Самокатная</v>
      </c>
      <c r="G620" s="259" t="s">
        <v>4289</v>
      </c>
      <c r="H620" s="457"/>
      <c r="I62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20" s="259"/>
    </row>
    <row r="621" spans="1:10" ht="14.25" customHeight="1" x14ac:dyDescent="0.2">
      <c r="A621" s="258">
        <v>42917</v>
      </c>
      <c r="B621" s="364" t="s">
        <v>4467</v>
      </c>
      <c r="C621" s="260">
        <v>3000</v>
      </c>
      <c r="D621" s="62">
        <f>Таблица1[[#This Row],[План]]*0.965</f>
        <v>2895</v>
      </c>
      <c r="E621" s="62">
        <f t="shared" si="44"/>
        <v>7</v>
      </c>
      <c r="F621" s="61" t="s">
        <v>2</v>
      </c>
      <c r="G621" s="347" t="s">
        <v>4815</v>
      </c>
      <c r="H621" s="457"/>
      <c r="I62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21" s="259"/>
    </row>
    <row r="622" spans="1:10" ht="14.25" customHeight="1" x14ac:dyDescent="0.25">
      <c r="A622" s="258">
        <v>42917</v>
      </c>
      <c r="B622" s="249" t="s">
        <v>4811</v>
      </c>
      <c r="C622" s="260"/>
      <c r="D622" s="259">
        <v>3000</v>
      </c>
      <c r="E622" s="62">
        <f t="shared" si="44"/>
        <v>7</v>
      </c>
      <c r="F622" s="61" t="s">
        <v>2</v>
      </c>
      <c r="G622" s="225" t="s">
        <v>4795</v>
      </c>
      <c r="H622" s="457"/>
      <c r="I62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22" s="259"/>
    </row>
    <row r="623" spans="1:10" ht="14.25" customHeight="1" x14ac:dyDescent="0.25">
      <c r="A623" s="258">
        <v>42917</v>
      </c>
      <c r="B623" s="249" t="s">
        <v>4794</v>
      </c>
      <c r="C623" s="260">
        <v>3000</v>
      </c>
      <c r="D623" s="62">
        <f>Таблица1[[#This Row],[План]]*0.965</f>
        <v>2895</v>
      </c>
      <c r="E623" s="62">
        <f t="shared" si="44"/>
        <v>7</v>
      </c>
      <c r="F623" s="61" t="s">
        <v>2</v>
      </c>
      <c r="G623" s="225" t="s">
        <v>4795</v>
      </c>
      <c r="H623" s="457"/>
      <c r="I62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23" s="259"/>
    </row>
    <row r="624" spans="1:10" ht="14.25" customHeight="1" x14ac:dyDescent="0.25">
      <c r="A624" s="258">
        <v>42917</v>
      </c>
      <c r="B624" s="308" t="s">
        <v>2302</v>
      </c>
      <c r="C624" s="260">
        <v>14900</v>
      </c>
      <c r="D624" s="62">
        <f>Таблица1[[#This Row],[План]]*0.965</f>
        <v>14378.5</v>
      </c>
      <c r="E624" s="62">
        <f t="shared" si="44"/>
        <v>7</v>
      </c>
      <c r="F624" s="61" t="s">
        <v>2</v>
      </c>
      <c r="G624" s="347" t="s">
        <v>4757</v>
      </c>
      <c r="H624" s="457"/>
      <c r="I62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24" s="259"/>
    </row>
    <row r="625" spans="1:10" ht="14.25" customHeight="1" x14ac:dyDescent="0.25">
      <c r="A625" s="258">
        <v>42917</v>
      </c>
      <c r="B625" s="225" t="s">
        <v>4771</v>
      </c>
      <c r="C625" s="260">
        <v>17000</v>
      </c>
      <c r="D625" s="62">
        <f>Таблица1[[#This Row],[План]]*0.965</f>
        <v>16405</v>
      </c>
      <c r="E625" s="62">
        <f t="shared" si="44"/>
        <v>7</v>
      </c>
      <c r="F625" s="61" t="s">
        <v>2</v>
      </c>
      <c r="G625" s="225" t="s">
        <v>4772</v>
      </c>
      <c r="H625" s="457"/>
      <c r="I62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625" s="259"/>
    </row>
    <row r="626" spans="1:10" ht="14.25" customHeight="1" x14ac:dyDescent="0.25">
      <c r="A626" s="258">
        <v>42917</v>
      </c>
      <c r="B626" s="249" t="s">
        <v>4756</v>
      </c>
      <c r="C626" s="260"/>
      <c r="D626" s="259">
        <v>3000</v>
      </c>
      <c r="E626" s="62">
        <f t="shared" si="44"/>
        <v>7</v>
      </c>
      <c r="F626" s="61" t="s">
        <v>2</v>
      </c>
      <c r="G626" s="225" t="s">
        <v>4757</v>
      </c>
      <c r="H626" s="457"/>
      <c r="I62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26" s="259"/>
    </row>
    <row r="627" spans="1:10" ht="14.25" customHeight="1" x14ac:dyDescent="0.25">
      <c r="A627" s="258">
        <v>42949</v>
      </c>
      <c r="B627" s="308" t="s">
        <v>4678</v>
      </c>
      <c r="C627" s="260"/>
      <c r="D627" s="259">
        <v>9400</v>
      </c>
      <c r="E627" s="259">
        <f t="shared" si="44"/>
        <v>8</v>
      </c>
      <c r="F627" s="346" t="str">
        <f t="shared" ref="F627:F633" si="46">"Прео"</f>
        <v>Прео</v>
      </c>
      <c r="G627" s="259" t="s">
        <v>2201</v>
      </c>
      <c r="H627" s="457"/>
      <c r="I62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27" s="259"/>
    </row>
    <row r="628" spans="1:10" ht="14.25" customHeight="1" x14ac:dyDescent="0.25">
      <c r="A628" s="258">
        <v>42945</v>
      </c>
      <c r="B628" s="308" t="s">
        <v>4946</v>
      </c>
      <c r="C628" s="260"/>
      <c r="D628" s="259">
        <v>11300</v>
      </c>
      <c r="E628" s="259">
        <f t="shared" si="44"/>
        <v>7</v>
      </c>
      <c r="F628" s="346" t="str">
        <f t="shared" si="46"/>
        <v>Прео</v>
      </c>
      <c r="G628" s="225" t="s">
        <v>4677</v>
      </c>
      <c r="H628" s="457"/>
      <c r="I62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28" s="259"/>
    </row>
    <row r="629" spans="1:10" ht="14.25" customHeight="1" x14ac:dyDescent="0.25">
      <c r="A629" s="258">
        <v>42945</v>
      </c>
      <c r="B629" s="308" t="s">
        <v>4947</v>
      </c>
      <c r="C629" s="260"/>
      <c r="D629" s="259">
        <v>9900</v>
      </c>
      <c r="E629" s="259">
        <f t="shared" si="44"/>
        <v>7</v>
      </c>
      <c r="F629" s="346" t="str">
        <f t="shared" si="46"/>
        <v>Прео</v>
      </c>
      <c r="G629" s="225" t="s">
        <v>4677</v>
      </c>
      <c r="H629" s="457"/>
      <c r="I62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29" s="259"/>
    </row>
    <row r="630" spans="1:10" ht="14.25" customHeight="1" x14ac:dyDescent="0.25">
      <c r="A630" s="258">
        <v>42945</v>
      </c>
      <c r="B630" s="308" t="s">
        <v>4816</v>
      </c>
      <c r="C630" s="260"/>
      <c r="D630" s="259">
        <v>9900</v>
      </c>
      <c r="E630" s="259">
        <f t="shared" si="44"/>
        <v>7</v>
      </c>
      <c r="F630" s="346" t="str">
        <f t="shared" si="46"/>
        <v>Прео</v>
      </c>
      <c r="G630" s="225" t="s">
        <v>4677</v>
      </c>
      <c r="H630" s="457"/>
      <c r="I63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30" s="259"/>
    </row>
    <row r="631" spans="1:10" ht="14.25" customHeight="1" x14ac:dyDescent="0.25">
      <c r="A631" s="258">
        <v>42945</v>
      </c>
      <c r="B631" s="308" t="s">
        <v>4814</v>
      </c>
      <c r="C631" s="260"/>
      <c r="D631" s="259">
        <v>9900</v>
      </c>
      <c r="E631" s="259">
        <f t="shared" si="44"/>
        <v>7</v>
      </c>
      <c r="F631" s="346" t="str">
        <f t="shared" si="46"/>
        <v>Прео</v>
      </c>
      <c r="G631" s="225" t="s">
        <v>4677</v>
      </c>
      <c r="H631" s="457"/>
      <c r="I63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31" s="259"/>
    </row>
    <row r="632" spans="1:10" ht="14.25" customHeight="1" x14ac:dyDescent="0.25">
      <c r="A632" s="258">
        <v>42945</v>
      </c>
      <c r="B632" s="308" t="s">
        <v>4798</v>
      </c>
      <c r="C632" s="260"/>
      <c r="D632" s="259">
        <v>9900</v>
      </c>
      <c r="E632" s="259">
        <f t="shared" si="44"/>
        <v>7</v>
      </c>
      <c r="F632" s="346" t="str">
        <f t="shared" si="46"/>
        <v>Прео</v>
      </c>
      <c r="G632" s="225" t="s">
        <v>4677</v>
      </c>
      <c r="H632" s="457"/>
      <c r="I63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32" s="259"/>
    </row>
    <row r="633" spans="1:10" ht="14.25" customHeight="1" x14ac:dyDescent="0.25">
      <c r="A633" s="258">
        <v>42945</v>
      </c>
      <c r="B633" s="343" t="s">
        <v>4676</v>
      </c>
      <c r="C633" s="260"/>
      <c r="D633" s="259">
        <v>9900</v>
      </c>
      <c r="E633" s="259">
        <f t="shared" si="44"/>
        <v>7</v>
      </c>
      <c r="F633" s="346" t="str">
        <f t="shared" si="46"/>
        <v>Прео</v>
      </c>
      <c r="G633" s="225" t="s">
        <v>4677</v>
      </c>
      <c r="H633" s="457"/>
      <c r="I63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33" s="259"/>
    </row>
    <row r="634" spans="1:10" ht="14.25" customHeight="1" x14ac:dyDescent="0.25">
      <c r="A634" s="258">
        <v>42916</v>
      </c>
      <c r="B634" s="249" t="s">
        <v>4939</v>
      </c>
      <c r="C634" s="260">
        <v>5000</v>
      </c>
      <c r="D634" s="62">
        <f>Таблица1[[#This Row],[План]]*0.965</f>
        <v>4825</v>
      </c>
      <c r="E634" s="62">
        <f t="shared" si="44"/>
        <v>6</v>
      </c>
      <c r="F634" s="61" t="s">
        <v>2</v>
      </c>
      <c r="G634" s="347" t="s">
        <v>4073</v>
      </c>
      <c r="H634" s="457"/>
      <c r="I634" s="226" t="s">
        <v>6</v>
      </c>
      <c r="J634" s="259"/>
    </row>
    <row r="635" spans="1:10" ht="14.25" customHeight="1" x14ac:dyDescent="0.25">
      <c r="A635" s="258">
        <v>42916</v>
      </c>
      <c r="B635" s="225" t="s">
        <v>4936</v>
      </c>
      <c r="C635" s="260">
        <v>3000</v>
      </c>
      <c r="D635" s="62">
        <f>Таблица1[[#This Row],[План]]*0.965</f>
        <v>2895</v>
      </c>
      <c r="E635" s="62">
        <f t="shared" si="44"/>
        <v>6</v>
      </c>
      <c r="F635" s="61" t="s">
        <v>2</v>
      </c>
      <c r="G635" s="225" t="s">
        <v>4938</v>
      </c>
      <c r="H635" s="457"/>
      <c r="I63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35" s="259"/>
    </row>
    <row r="636" spans="1:10" ht="14.25" customHeight="1" x14ac:dyDescent="0.25">
      <c r="A636" s="258">
        <v>42916</v>
      </c>
      <c r="B636" s="225" t="s">
        <v>4937</v>
      </c>
      <c r="C636" s="260">
        <v>3000</v>
      </c>
      <c r="D636" s="62">
        <f>Таблица1[[#This Row],[План]]*0.965</f>
        <v>2895</v>
      </c>
      <c r="E636" s="62">
        <f t="shared" si="44"/>
        <v>6</v>
      </c>
      <c r="F636" s="61" t="s">
        <v>2</v>
      </c>
      <c r="G636" s="225" t="s">
        <v>4938</v>
      </c>
      <c r="H636" s="457"/>
      <c r="I63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36" s="259"/>
    </row>
    <row r="637" spans="1:10" ht="14.25" customHeight="1" x14ac:dyDescent="0.25">
      <c r="A637" s="258">
        <v>42916</v>
      </c>
      <c r="B637" s="225" t="s">
        <v>4935</v>
      </c>
      <c r="C637" s="260">
        <v>3000</v>
      </c>
      <c r="D637" s="62">
        <f>Таблица1[[#This Row],[План]]*0.965</f>
        <v>2895</v>
      </c>
      <c r="E637" s="62">
        <f t="shared" si="44"/>
        <v>6</v>
      </c>
      <c r="F637" s="61" t="s">
        <v>2</v>
      </c>
      <c r="G637" s="225" t="s">
        <v>4783</v>
      </c>
      <c r="H637" s="457"/>
      <c r="I63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37" s="259"/>
    </row>
    <row r="638" spans="1:10" ht="14.25" customHeight="1" x14ac:dyDescent="0.25">
      <c r="A638" s="258">
        <v>42916</v>
      </c>
      <c r="B638" s="225" t="s">
        <v>4934</v>
      </c>
      <c r="C638" s="260">
        <v>5000</v>
      </c>
      <c r="D638" s="62">
        <f>Таблица1[[#This Row],[План]]*0.965</f>
        <v>4825</v>
      </c>
      <c r="E638" s="62">
        <f t="shared" si="44"/>
        <v>6</v>
      </c>
      <c r="F638" s="61" t="s">
        <v>2</v>
      </c>
      <c r="G638" s="347" t="s">
        <v>4073</v>
      </c>
      <c r="H638" s="457"/>
      <c r="I638" s="264" t="s">
        <v>6</v>
      </c>
      <c r="J638" s="259"/>
    </row>
    <row r="639" spans="1:10" ht="14.25" customHeight="1" x14ac:dyDescent="0.25">
      <c r="A639" s="258">
        <v>42916</v>
      </c>
      <c r="B639" s="249" t="s">
        <v>4933</v>
      </c>
      <c r="C639" s="260">
        <v>3000</v>
      </c>
      <c r="D639" s="62">
        <f>Таблица1[[#This Row],[План]]*0.965</f>
        <v>2895</v>
      </c>
      <c r="E639" s="62">
        <f t="shared" si="44"/>
        <v>6</v>
      </c>
      <c r="F639" s="61" t="s">
        <v>2</v>
      </c>
      <c r="G639" s="225" t="s">
        <v>4795</v>
      </c>
      <c r="H639" s="457"/>
      <c r="I63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39" s="259"/>
    </row>
    <row r="640" spans="1:10" ht="14.25" customHeight="1" x14ac:dyDescent="0.25">
      <c r="A640" s="258">
        <v>42916</v>
      </c>
      <c r="B640" s="225" t="s">
        <v>4932</v>
      </c>
      <c r="C640" s="260">
        <v>5000</v>
      </c>
      <c r="D640" s="62">
        <f>Таблица1[[#This Row],[План]]*0.965</f>
        <v>4825</v>
      </c>
      <c r="E640" s="62">
        <f t="shared" si="44"/>
        <v>6</v>
      </c>
      <c r="F640" s="61" t="s">
        <v>2</v>
      </c>
      <c r="G640" s="347" t="s">
        <v>2545</v>
      </c>
      <c r="H640" s="457"/>
      <c r="I64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40" s="259"/>
    </row>
    <row r="641" spans="1:10" ht="14.25" customHeight="1" x14ac:dyDescent="0.25">
      <c r="A641" s="258">
        <v>42916</v>
      </c>
      <c r="B641" s="225" t="s">
        <v>4931</v>
      </c>
      <c r="C641" s="260">
        <v>5000</v>
      </c>
      <c r="D641" s="62">
        <f>Таблица1[[#This Row],[План]]*0.965</f>
        <v>4825</v>
      </c>
      <c r="E641" s="62">
        <f t="shared" si="44"/>
        <v>6</v>
      </c>
      <c r="F641" s="61" t="s">
        <v>2</v>
      </c>
      <c r="G641" s="347" t="s">
        <v>4073</v>
      </c>
      <c r="H641" s="457"/>
      <c r="I641" s="264" t="s">
        <v>6</v>
      </c>
      <c r="J641" s="259"/>
    </row>
    <row r="642" spans="1:10" ht="14.25" customHeight="1" x14ac:dyDescent="0.25">
      <c r="A642" s="258">
        <v>42916</v>
      </c>
      <c r="B642" s="308" t="s">
        <v>4930</v>
      </c>
      <c r="C642" s="260">
        <v>5000</v>
      </c>
      <c r="D642" s="62">
        <f>Таблица1[[#This Row],[План]]*0.965</f>
        <v>4825</v>
      </c>
      <c r="E642" s="62">
        <f t="shared" si="44"/>
        <v>6</v>
      </c>
      <c r="F642" s="61" t="s">
        <v>2</v>
      </c>
      <c r="G642" s="373" t="s">
        <v>4861</v>
      </c>
      <c r="H642" s="457"/>
      <c r="I642" s="264" t="s">
        <v>6</v>
      </c>
      <c r="J642" s="259"/>
    </row>
    <row r="643" spans="1:10" ht="14.25" customHeight="1" x14ac:dyDescent="0.25">
      <c r="A643" s="258">
        <v>42916</v>
      </c>
      <c r="B643" s="225" t="s">
        <v>4929</v>
      </c>
      <c r="C643" s="260">
        <v>12900</v>
      </c>
      <c r="D643" s="62">
        <f>Таблица1[[#This Row],[План]]*0.965</f>
        <v>12448.5</v>
      </c>
      <c r="E643" s="62">
        <f t="shared" si="44"/>
        <v>6</v>
      </c>
      <c r="F643" s="61" t="s">
        <v>2</v>
      </c>
      <c r="G643" s="347" t="s">
        <v>988</v>
      </c>
      <c r="H643" s="457"/>
      <c r="I643" s="264" t="s">
        <v>6</v>
      </c>
      <c r="J643" s="259"/>
    </row>
    <row r="644" spans="1:10" ht="14.25" customHeight="1" x14ac:dyDescent="0.25">
      <c r="A644" s="258">
        <v>42916</v>
      </c>
      <c r="B644" s="225" t="s">
        <v>4928</v>
      </c>
      <c r="C644" s="260">
        <v>6500</v>
      </c>
      <c r="D644" s="62">
        <f>Таблица1[[#This Row],[План]]*0.965</f>
        <v>6272.5</v>
      </c>
      <c r="E644" s="62">
        <f t="shared" si="44"/>
        <v>6</v>
      </c>
      <c r="F644" s="61" t="s">
        <v>2</v>
      </c>
      <c r="G644" s="225" t="s">
        <v>4626</v>
      </c>
      <c r="H644" s="457"/>
      <c r="I64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44" s="259"/>
    </row>
    <row r="645" spans="1:10" ht="14.25" customHeight="1" x14ac:dyDescent="0.25">
      <c r="A645" s="258">
        <v>42916</v>
      </c>
      <c r="B645" s="360" t="s">
        <v>923</v>
      </c>
      <c r="C645" s="260">
        <v>5000</v>
      </c>
      <c r="D645" s="62">
        <f>Таблица1[[#This Row],[План]]*0.965</f>
        <v>4825</v>
      </c>
      <c r="E645" s="62">
        <f t="shared" si="44"/>
        <v>6</v>
      </c>
      <c r="F645" s="61" t="s">
        <v>2</v>
      </c>
      <c r="G645" s="308" t="s">
        <v>4073</v>
      </c>
      <c r="H645" s="457"/>
      <c r="I645" s="264" t="s">
        <v>6</v>
      </c>
      <c r="J645" s="259"/>
    </row>
    <row r="646" spans="1:10" ht="14.25" customHeight="1" x14ac:dyDescent="0.25">
      <c r="A646" s="258">
        <v>42916</v>
      </c>
      <c r="B646" s="416" t="s">
        <v>4927</v>
      </c>
      <c r="C646" s="260"/>
      <c r="D646" s="259">
        <v>6500</v>
      </c>
      <c r="E646" s="62">
        <f t="shared" si="44"/>
        <v>6</v>
      </c>
      <c r="F646" s="61" t="s">
        <v>2</v>
      </c>
      <c r="G646" s="347" t="s">
        <v>4765</v>
      </c>
      <c r="H646" s="457"/>
      <c r="I64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646" s="259"/>
    </row>
    <row r="647" spans="1:10" ht="14.25" customHeight="1" x14ac:dyDescent="0.25">
      <c r="A647" s="258">
        <v>42916</v>
      </c>
      <c r="B647" s="308" t="s">
        <v>4061</v>
      </c>
      <c r="C647" s="260"/>
      <c r="D647" s="259">
        <v>3000</v>
      </c>
      <c r="E647" s="62">
        <f t="shared" si="44"/>
        <v>6</v>
      </c>
      <c r="F647" s="61" t="s">
        <v>2</v>
      </c>
      <c r="G647" s="225" t="s">
        <v>4040</v>
      </c>
      <c r="H647" s="457"/>
      <c r="I64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47" s="259"/>
    </row>
    <row r="648" spans="1:10" ht="14.25" customHeight="1" x14ac:dyDescent="0.25">
      <c r="A648" s="258">
        <v>42916</v>
      </c>
      <c r="B648" s="360" t="s">
        <v>4926</v>
      </c>
      <c r="C648" s="260"/>
      <c r="D648" s="259">
        <v>3000</v>
      </c>
      <c r="E648" s="62">
        <f t="shared" si="44"/>
        <v>6</v>
      </c>
      <c r="F648" s="61" t="s">
        <v>2</v>
      </c>
      <c r="G648" s="372" t="s">
        <v>4454</v>
      </c>
      <c r="H648" s="457"/>
      <c r="I64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48" s="259"/>
    </row>
    <row r="649" spans="1:10" ht="14.25" customHeight="1" x14ac:dyDescent="0.25">
      <c r="A649" s="258">
        <v>42916</v>
      </c>
      <c r="B649" s="225" t="s">
        <v>4813</v>
      </c>
      <c r="C649" s="260"/>
      <c r="D649" s="259">
        <v>3000</v>
      </c>
      <c r="E649" s="62">
        <f t="shared" si="44"/>
        <v>6</v>
      </c>
      <c r="F649" s="61" t="s">
        <v>2</v>
      </c>
      <c r="G649" s="347" t="s">
        <v>988</v>
      </c>
      <c r="H649" s="457"/>
      <c r="I649" s="264" t="s">
        <v>6</v>
      </c>
      <c r="J649" s="259"/>
    </row>
    <row r="650" spans="1:10" ht="14.25" customHeight="1" x14ac:dyDescent="0.25">
      <c r="A650" s="258">
        <v>42916</v>
      </c>
      <c r="B650" s="225" t="s">
        <v>4812</v>
      </c>
      <c r="C650" s="260"/>
      <c r="D650" s="259">
        <v>3000</v>
      </c>
      <c r="E650" s="62">
        <f t="shared" si="44"/>
        <v>6</v>
      </c>
      <c r="F650" s="61" t="s">
        <v>2</v>
      </c>
      <c r="G650" s="225" t="s">
        <v>4803</v>
      </c>
      <c r="H650" s="457"/>
      <c r="I65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50" s="259"/>
    </row>
    <row r="651" spans="1:10" ht="14.25" customHeight="1" x14ac:dyDescent="0.25">
      <c r="A651" s="258">
        <v>42916</v>
      </c>
      <c r="B651" s="308" t="s">
        <v>4061</v>
      </c>
      <c r="C651" s="260"/>
      <c r="D651" s="259">
        <v>2000</v>
      </c>
      <c r="E651" s="62">
        <f t="shared" si="44"/>
        <v>6</v>
      </c>
      <c r="F651" s="61" t="s">
        <v>2</v>
      </c>
      <c r="G651" s="225"/>
      <c r="H651" s="457"/>
      <c r="I651" s="264" t="s">
        <v>1061</v>
      </c>
      <c r="J651" s="259"/>
    </row>
    <row r="652" spans="1:10" ht="14.25" customHeight="1" x14ac:dyDescent="0.25">
      <c r="A652" s="258">
        <v>42915</v>
      </c>
      <c r="B652" s="225" t="s">
        <v>4818</v>
      </c>
      <c r="C652" s="260">
        <v>5000</v>
      </c>
      <c r="D652" s="62">
        <f>Таблица1[[#This Row],[План]]*0.965</f>
        <v>4825</v>
      </c>
      <c r="E652" s="62">
        <f t="shared" si="44"/>
        <v>6</v>
      </c>
      <c r="F652" s="61" t="s">
        <v>2</v>
      </c>
      <c r="G652" s="347" t="s">
        <v>4073</v>
      </c>
      <c r="H652" s="457"/>
      <c r="I652" s="264" t="s">
        <v>6</v>
      </c>
      <c r="J652" s="259"/>
    </row>
    <row r="653" spans="1:10" ht="14.25" customHeight="1" x14ac:dyDescent="0.25">
      <c r="A653" s="258">
        <v>42915</v>
      </c>
      <c r="B653" s="225" t="s">
        <v>4817</v>
      </c>
      <c r="C653" s="260">
        <v>3000</v>
      </c>
      <c r="D653" s="62">
        <f>Таблица1[[#This Row],[План]]*0.965</f>
        <v>2895</v>
      </c>
      <c r="E653" s="62">
        <f t="shared" si="44"/>
        <v>6</v>
      </c>
      <c r="F653" s="61" t="s">
        <v>2</v>
      </c>
      <c r="G653" s="225" t="s">
        <v>4803</v>
      </c>
      <c r="H653" s="457"/>
      <c r="I65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53" s="259"/>
    </row>
    <row r="654" spans="1:10" ht="14.25" customHeight="1" x14ac:dyDescent="0.25">
      <c r="A654" s="258">
        <v>42915</v>
      </c>
      <c r="B654" s="225" t="s">
        <v>4816</v>
      </c>
      <c r="C654" s="260">
        <v>3000</v>
      </c>
      <c r="D654" s="62">
        <f>Таблица1[[#This Row],[План]]*0.965</f>
        <v>2895</v>
      </c>
      <c r="E654" s="62">
        <f t="shared" si="44"/>
        <v>6</v>
      </c>
      <c r="F654" s="61" t="s">
        <v>2</v>
      </c>
      <c r="G654" s="225" t="s">
        <v>4677</v>
      </c>
      <c r="H654" s="457"/>
      <c r="I65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54" s="259"/>
    </row>
    <row r="655" spans="1:10" ht="14.25" customHeight="1" x14ac:dyDescent="0.25">
      <c r="A655" s="258">
        <v>42915</v>
      </c>
      <c r="B655" s="308" t="s">
        <v>3256</v>
      </c>
      <c r="C655" s="260">
        <v>3000</v>
      </c>
      <c r="D655" s="62">
        <f>Таблица1[[#This Row],[План]]*0.965</f>
        <v>2895</v>
      </c>
      <c r="E655" s="62">
        <f t="shared" si="44"/>
        <v>6</v>
      </c>
      <c r="F655" s="61" t="s">
        <v>2</v>
      </c>
      <c r="G655" s="347" t="s">
        <v>4815</v>
      </c>
      <c r="H655" s="457"/>
      <c r="I65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55" s="259"/>
    </row>
    <row r="656" spans="1:10" ht="14.25" customHeight="1" x14ac:dyDescent="0.25">
      <c r="A656" s="258">
        <v>42915</v>
      </c>
      <c r="B656" s="415" t="s">
        <v>1800</v>
      </c>
      <c r="C656" s="260"/>
      <c r="D656" s="259">
        <v>5000</v>
      </c>
      <c r="E656" s="62">
        <f t="shared" si="44"/>
        <v>6</v>
      </c>
      <c r="F656" s="61" t="s">
        <v>2</v>
      </c>
      <c r="G656" s="347" t="s">
        <v>4073</v>
      </c>
      <c r="H656" s="457"/>
      <c r="I656" s="264" t="s">
        <v>6</v>
      </c>
      <c r="J656" s="259"/>
    </row>
    <row r="657" spans="1:10" ht="14.25" customHeight="1" x14ac:dyDescent="0.25">
      <c r="A657" s="258">
        <v>42915</v>
      </c>
      <c r="B657" s="225" t="s">
        <v>4810</v>
      </c>
      <c r="C657" s="260">
        <v>12900</v>
      </c>
      <c r="D657" s="62">
        <f>Таблица1[[#This Row],[План]]*0.965</f>
        <v>12448.5</v>
      </c>
      <c r="E657" s="62">
        <f t="shared" si="44"/>
        <v>6</v>
      </c>
      <c r="F657" s="61" t="s">
        <v>2</v>
      </c>
      <c r="G657" s="347" t="s">
        <v>825</v>
      </c>
      <c r="H657" s="457"/>
      <c r="I65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57" s="259"/>
    </row>
    <row r="658" spans="1:10" ht="14.25" customHeight="1" x14ac:dyDescent="0.25">
      <c r="A658" s="258">
        <v>42915</v>
      </c>
      <c r="B658" s="225" t="s">
        <v>4814</v>
      </c>
      <c r="C658" s="260">
        <v>3000</v>
      </c>
      <c r="D658" s="62">
        <f>Таблица1[[#This Row],[План]]*0.965</f>
        <v>2895</v>
      </c>
      <c r="E658" s="62">
        <f t="shared" si="44"/>
        <v>6</v>
      </c>
      <c r="F658" s="61" t="s">
        <v>2</v>
      </c>
      <c r="G658" s="225" t="s">
        <v>4677</v>
      </c>
      <c r="H658" s="457"/>
      <c r="I65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58" s="259"/>
    </row>
    <row r="659" spans="1:10" ht="14.25" customHeight="1" x14ac:dyDescent="0.25">
      <c r="A659" s="258">
        <v>42915</v>
      </c>
      <c r="B659" s="225" t="s">
        <v>4807</v>
      </c>
      <c r="C659" s="260"/>
      <c r="D659" s="259">
        <v>3000</v>
      </c>
      <c r="E659" s="62">
        <f t="shared" si="44"/>
        <v>6</v>
      </c>
      <c r="F659" s="61" t="s">
        <v>2</v>
      </c>
      <c r="G659" s="225" t="s">
        <v>4806</v>
      </c>
      <c r="H659" s="457"/>
      <c r="I65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659" s="259"/>
    </row>
    <row r="660" spans="1:10" ht="14.25" customHeight="1" x14ac:dyDescent="0.25">
      <c r="A660" s="258">
        <v>42915</v>
      </c>
      <c r="B660" s="249" t="s">
        <v>4805</v>
      </c>
      <c r="C660" s="260"/>
      <c r="D660" s="259">
        <v>3000</v>
      </c>
      <c r="E660" s="62">
        <f t="shared" si="44"/>
        <v>6</v>
      </c>
      <c r="F660" s="61" t="s">
        <v>2</v>
      </c>
      <c r="G660" s="225" t="s">
        <v>4806</v>
      </c>
      <c r="H660" s="457"/>
      <c r="I66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660" s="259"/>
    </row>
    <row r="661" spans="1:10" ht="14.25" customHeight="1" x14ac:dyDescent="0.25">
      <c r="A661" s="258">
        <v>42943</v>
      </c>
      <c r="B661" s="249" t="s">
        <v>5131</v>
      </c>
      <c r="C661" s="260"/>
      <c r="D661" s="259">
        <v>17000</v>
      </c>
      <c r="E661" s="259">
        <f t="shared" si="44"/>
        <v>7</v>
      </c>
      <c r="F661" s="346" t="str">
        <f>"Прео"</f>
        <v>Прео</v>
      </c>
      <c r="G661" s="259" t="s">
        <v>1233</v>
      </c>
      <c r="H661" s="457"/>
      <c r="I66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61" s="259"/>
    </row>
    <row r="662" spans="1:10" ht="14.25" customHeight="1" x14ac:dyDescent="0.25">
      <c r="A662" s="258">
        <v>42935</v>
      </c>
      <c r="B662" s="225" t="s">
        <v>5306</v>
      </c>
      <c r="C662" s="260"/>
      <c r="D662" s="259">
        <v>4400</v>
      </c>
      <c r="E662" s="259">
        <f t="shared" si="44"/>
        <v>7</v>
      </c>
      <c r="F662" s="346" t="str">
        <f>"Прео"</f>
        <v>Прео</v>
      </c>
      <c r="G662" s="259" t="s">
        <v>1234</v>
      </c>
      <c r="H662" s="457" t="s">
        <v>5304</v>
      </c>
      <c r="I66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62" s="259"/>
    </row>
    <row r="663" spans="1:10" ht="14.25" customHeight="1" x14ac:dyDescent="0.25">
      <c r="A663" s="258">
        <v>42933</v>
      </c>
      <c r="B663" s="360" t="s">
        <v>1052</v>
      </c>
      <c r="C663" s="260"/>
      <c r="D663" s="259">
        <v>13000</v>
      </c>
      <c r="E663" s="259">
        <f t="shared" si="44"/>
        <v>7</v>
      </c>
      <c r="F663" s="346" t="str">
        <f>"Самокатная"</f>
        <v>Самокатная</v>
      </c>
      <c r="G663" s="259" t="s">
        <v>4289</v>
      </c>
      <c r="H663" s="457"/>
      <c r="I66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63" s="259"/>
    </row>
    <row r="664" spans="1:10" ht="14.25" customHeight="1" x14ac:dyDescent="0.25">
      <c r="A664" s="258">
        <v>42933</v>
      </c>
      <c r="B664" s="308" t="s">
        <v>4817</v>
      </c>
      <c r="C664" s="260"/>
      <c r="D664" s="259">
        <v>9900</v>
      </c>
      <c r="E664" s="259">
        <f t="shared" si="44"/>
        <v>7</v>
      </c>
      <c r="F664" s="346" t="str">
        <f>"Самокатная"</f>
        <v>Самокатная</v>
      </c>
      <c r="G664" s="259" t="s">
        <v>825</v>
      </c>
      <c r="H664" s="457"/>
      <c r="I66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64" s="259"/>
    </row>
    <row r="665" spans="1:10" ht="14.25" customHeight="1" x14ac:dyDescent="0.25">
      <c r="A665" s="258">
        <v>42914</v>
      </c>
      <c r="B665" s="225" t="s">
        <v>4810</v>
      </c>
      <c r="C665" s="260">
        <v>13000</v>
      </c>
      <c r="D665" s="62">
        <f>Таблица1[[#This Row],[План]]*0.965</f>
        <v>12545</v>
      </c>
      <c r="E665" s="62">
        <f t="shared" si="44"/>
        <v>6</v>
      </c>
      <c r="F665" s="61" t="s">
        <v>2</v>
      </c>
      <c r="G665" s="225" t="s">
        <v>4561</v>
      </c>
      <c r="H665" s="457"/>
      <c r="I66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65" s="259"/>
    </row>
    <row r="666" spans="1:10" ht="14.25" customHeight="1" x14ac:dyDescent="0.25">
      <c r="A666" s="258">
        <v>42914</v>
      </c>
      <c r="B666" s="225" t="s">
        <v>4809</v>
      </c>
      <c r="C666" s="260">
        <v>3000</v>
      </c>
      <c r="D666" s="62">
        <f>Таблица1[[#This Row],[План]]*0.965</f>
        <v>2895</v>
      </c>
      <c r="E666" s="62">
        <f t="shared" si="44"/>
        <v>6</v>
      </c>
      <c r="F666" s="61" t="s">
        <v>2</v>
      </c>
      <c r="G666" s="225" t="s">
        <v>4783</v>
      </c>
      <c r="H666" s="457"/>
      <c r="I66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66" s="259"/>
    </row>
    <row r="667" spans="1:10" s="34" customFormat="1" ht="14.25" customHeight="1" x14ac:dyDescent="0.25">
      <c r="A667" s="258">
        <v>42914</v>
      </c>
      <c r="B667" s="225" t="s">
        <v>4808</v>
      </c>
      <c r="C667" s="260">
        <v>5000</v>
      </c>
      <c r="D667" s="62">
        <f>Таблица1[[#This Row],[План]]*0.965</f>
        <v>4825</v>
      </c>
      <c r="E667" s="62">
        <f t="shared" si="44"/>
        <v>6</v>
      </c>
      <c r="F667" s="61" t="s">
        <v>2</v>
      </c>
      <c r="G667" s="347" t="s">
        <v>988</v>
      </c>
      <c r="H667" s="457"/>
      <c r="I667" s="264" t="s">
        <v>6</v>
      </c>
      <c r="J667" s="259"/>
    </row>
    <row r="668" spans="1:10" s="34" customFormat="1" ht="15.75" customHeight="1" x14ac:dyDescent="0.25">
      <c r="A668" s="258">
        <v>42935</v>
      </c>
      <c r="B668" s="343" t="s">
        <v>3509</v>
      </c>
      <c r="C668" s="260"/>
      <c r="D668" s="259">
        <v>12500</v>
      </c>
      <c r="E668" s="259">
        <f t="shared" ref="E668:E731" si="47">MONTH(A668)</f>
        <v>7</v>
      </c>
      <c r="F668" s="346" t="s">
        <v>1341</v>
      </c>
      <c r="G668" s="259"/>
      <c r="H668" s="457" t="s">
        <v>4950</v>
      </c>
      <c r="I66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668" s="259"/>
    </row>
    <row r="669" spans="1:10" ht="14.25" customHeight="1" x14ac:dyDescent="0.25">
      <c r="A669" s="258">
        <v>42935</v>
      </c>
      <c r="B669" s="308" t="s">
        <v>5354</v>
      </c>
      <c r="C669" s="260"/>
      <c r="D669" s="259">
        <v>1000</v>
      </c>
      <c r="E669" s="259">
        <f t="shared" si="47"/>
        <v>7</v>
      </c>
      <c r="F669" s="346" t="s">
        <v>1341</v>
      </c>
      <c r="G669" s="259"/>
      <c r="H669" s="457" t="s">
        <v>5345</v>
      </c>
      <c r="I66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669" s="259"/>
    </row>
    <row r="670" spans="1:10" ht="14.25" customHeight="1" x14ac:dyDescent="0.25">
      <c r="A670" s="258">
        <v>42913</v>
      </c>
      <c r="B670" s="249" t="s">
        <v>4802</v>
      </c>
      <c r="C670" s="260">
        <v>3000</v>
      </c>
      <c r="D670" s="62">
        <f>Таблица1[[#This Row],[План]]*0.965</f>
        <v>2895</v>
      </c>
      <c r="E670" s="62">
        <f t="shared" si="47"/>
        <v>6</v>
      </c>
      <c r="F670" s="61" t="s">
        <v>2</v>
      </c>
      <c r="G670" s="225" t="s">
        <v>4803</v>
      </c>
      <c r="H670" s="457"/>
      <c r="I67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70" s="259"/>
    </row>
    <row r="671" spans="1:10" ht="14.25" customHeight="1" x14ac:dyDescent="0.25">
      <c r="A671" s="258">
        <v>42913</v>
      </c>
      <c r="B671" s="308" t="s">
        <v>4801</v>
      </c>
      <c r="C671" s="260">
        <v>3000</v>
      </c>
      <c r="D671" s="62">
        <f>Таблица1[[#This Row],[План]]*0.965</f>
        <v>2895</v>
      </c>
      <c r="E671" s="62">
        <f t="shared" si="47"/>
        <v>6</v>
      </c>
      <c r="F671" s="61" t="s">
        <v>2</v>
      </c>
      <c r="G671" s="225" t="s">
        <v>4752</v>
      </c>
      <c r="H671" s="457"/>
      <c r="I67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71" s="259"/>
    </row>
    <row r="672" spans="1:10" ht="25.5" customHeight="1" x14ac:dyDescent="0.25">
      <c r="A672" s="258">
        <v>42913</v>
      </c>
      <c r="B672" s="225" t="s">
        <v>4800</v>
      </c>
      <c r="C672" s="260"/>
      <c r="D672" s="259">
        <v>12900</v>
      </c>
      <c r="E672" s="62">
        <f t="shared" si="47"/>
        <v>6</v>
      </c>
      <c r="F672" s="61" t="s">
        <v>2</v>
      </c>
      <c r="G672" s="225" t="s">
        <v>4783</v>
      </c>
      <c r="H672" s="457"/>
      <c r="I67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72" s="259"/>
    </row>
    <row r="673" spans="1:10" ht="14.25" customHeight="1" x14ac:dyDescent="0.25">
      <c r="A673" s="258">
        <v>42913</v>
      </c>
      <c r="B673" s="308" t="s">
        <v>4798</v>
      </c>
      <c r="C673" s="260"/>
      <c r="D673" s="259">
        <v>3000</v>
      </c>
      <c r="E673" s="62">
        <f t="shared" si="47"/>
        <v>6</v>
      </c>
      <c r="F673" s="61" t="s">
        <v>2</v>
      </c>
      <c r="G673" s="347" t="s">
        <v>4677</v>
      </c>
      <c r="H673" s="457"/>
      <c r="I67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73" s="259"/>
    </row>
    <row r="674" spans="1:10" ht="15.75" customHeight="1" x14ac:dyDescent="0.25">
      <c r="A674" s="258">
        <v>42933</v>
      </c>
      <c r="B674" s="308" t="s">
        <v>3238</v>
      </c>
      <c r="C674" s="260"/>
      <c r="D674" s="259">
        <v>9900</v>
      </c>
      <c r="E674" s="259">
        <f t="shared" si="47"/>
        <v>7</v>
      </c>
      <c r="F674" s="346" t="str">
        <f t="shared" ref="F674:F681" si="48">"Самокатная"</f>
        <v>Самокатная</v>
      </c>
      <c r="G674" s="259" t="s">
        <v>825</v>
      </c>
      <c r="H674" s="457"/>
      <c r="I67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74" s="259"/>
    </row>
    <row r="675" spans="1:10" ht="14.25" customHeight="1" x14ac:dyDescent="0.25">
      <c r="A675" s="258">
        <v>42933</v>
      </c>
      <c r="B675" s="259" t="s">
        <v>5128</v>
      </c>
      <c r="C675" s="260"/>
      <c r="D675" s="259">
        <v>9900</v>
      </c>
      <c r="E675" s="259">
        <f t="shared" si="47"/>
        <v>7</v>
      </c>
      <c r="F675" s="346" t="str">
        <f t="shared" si="48"/>
        <v>Самокатная</v>
      </c>
      <c r="G675" s="259" t="s">
        <v>825</v>
      </c>
      <c r="H675" s="457"/>
      <c r="I67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75" s="259"/>
    </row>
    <row r="676" spans="1:10" ht="15.75" customHeight="1" x14ac:dyDescent="0.25">
      <c r="A676" s="258">
        <v>42933</v>
      </c>
      <c r="B676" s="259" t="s">
        <v>5129</v>
      </c>
      <c r="C676" s="260"/>
      <c r="D676" s="259">
        <v>9900</v>
      </c>
      <c r="E676" s="259">
        <f t="shared" si="47"/>
        <v>7</v>
      </c>
      <c r="F676" s="346" t="str">
        <f t="shared" si="48"/>
        <v>Самокатная</v>
      </c>
      <c r="G676" s="259" t="s">
        <v>825</v>
      </c>
      <c r="H676" s="457"/>
      <c r="I67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76" s="259"/>
    </row>
    <row r="677" spans="1:10" ht="14.25" customHeight="1" x14ac:dyDescent="0.25">
      <c r="A677" s="258">
        <v>42933</v>
      </c>
      <c r="B677" s="343" t="s">
        <v>4962</v>
      </c>
      <c r="C677" s="260"/>
      <c r="D677" s="259">
        <v>9900</v>
      </c>
      <c r="E677" s="259">
        <f t="shared" si="47"/>
        <v>7</v>
      </c>
      <c r="F677" s="346" t="str">
        <f t="shared" si="48"/>
        <v>Самокатная</v>
      </c>
      <c r="G677" s="259" t="s">
        <v>825</v>
      </c>
      <c r="H677" s="457"/>
      <c r="I67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77" s="259"/>
    </row>
    <row r="678" spans="1:10" ht="14.25" customHeight="1" x14ac:dyDescent="0.25">
      <c r="A678" s="258">
        <v>42933</v>
      </c>
      <c r="B678" s="308" t="s">
        <v>4966</v>
      </c>
      <c r="C678" s="260"/>
      <c r="D678" s="259">
        <v>9900</v>
      </c>
      <c r="E678" s="259">
        <f t="shared" si="47"/>
        <v>7</v>
      </c>
      <c r="F678" s="346" t="str">
        <f t="shared" si="48"/>
        <v>Самокатная</v>
      </c>
      <c r="G678" s="259" t="s">
        <v>825</v>
      </c>
      <c r="H678" s="457"/>
      <c r="I67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78" s="259"/>
    </row>
    <row r="679" spans="1:10" ht="14.25" customHeight="1" x14ac:dyDescent="0.25">
      <c r="A679" s="258">
        <v>42933</v>
      </c>
      <c r="B679" s="343" t="s">
        <v>4802</v>
      </c>
      <c r="C679" s="260"/>
      <c r="D679" s="259">
        <v>9900</v>
      </c>
      <c r="E679" s="259">
        <f t="shared" si="47"/>
        <v>7</v>
      </c>
      <c r="F679" s="346" t="str">
        <f t="shared" si="48"/>
        <v>Самокатная</v>
      </c>
      <c r="G679" s="259" t="s">
        <v>825</v>
      </c>
      <c r="H679" s="457"/>
      <c r="I67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79" s="259"/>
    </row>
    <row r="680" spans="1:10" ht="14.25" customHeight="1" x14ac:dyDescent="0.25">
      <c r="A680" s="258">
        <v>42933</v>
      </c>
      <c r="B680" s="308" t="s">
        <v>5117</v>
      </c>
      <c r="C680" s="260"/>
      <c r="D680" s="259">
        <v>3000</v>
      </c>
      <c r="E680" s="259">
        <f t="shared" si="47"/>
        <v>7</v>
      </c>
      <c r="F680" s="346" t="str">
        <f t="shared" si="48"/>
        <v>Самокатная</v>
      </c>
      <c r="G680" s="259" t="s">
        <v>5130</v>
      </c>
      <c r="H680" s="457"/>
      <c r="I68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80" s="259"/>
    </row>
    <row r="681" spans="1:10" ht="14.25" customHeight="1" x14ac:dyDescent="0.25">
      <c r="A681" s="258">
        <v>42930</v>
      </c>
      <c r="B681" s="225" t="s">
        <v>4934</v>
      </c>
      <c r="C681" s="260"/>
      <c r="D681" s="259">
        <v>18000</v>
      </c>
      <c r="E681" s="259">
        <f t="shared" si="47"/>
        <v>7</v>
      </c>
      <c r="F681" s="346" t="str">
        <f t="shared" si="48"/>
        <v>Самокатная</v>
      </c>
      <c r="G681" s="259" t="s">
        <v>4289</v>
      </c>
      <c r="H681" s="457"/>
      <c r="I68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81" s="259"/>
    </row>
    <row r="682" spans="1:10" ht="14.25" customHeight="1" x14ac:dyDescent="0.25">
      <c r="A682" s="258">
        <v>42911</v>
      </c>
      <c r="B682" s="343" t="s">
        <v>4789</v>
      </c>
      <c r="C682" s="260">
        <v>3000</v>
      </c>
      <c r="D682" s="62">
        <f>Таблица1[[#This Row],[План]]*0.965</f>
        <v>2895</v>
      </c>
      <c r="E682" s="62">
        <f t="shared" si="47"/>
        <v>6</v>
      </c>
      <c r="F682" s="61" t="s">
        <v>2</v>
      </c>
      <c r="G682" s="225" t="s">
        <v>4752</v>
      </c>
      <c r="H682" s="457"/>
      <c r="I68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82" s="259"/>
    </row>
    <row r="683" spans="1:10" ht="14.25" customHeight="1" x14ac:dyDescent="0.25">
      <c r="A683" s="258">
        <v>42910</v>
      </c>
      <c r="B683" s="225" t="s">
        <v>4797</v>
      </c>
      <c r="C683" s="260">
        <v>19900</v>
      </c>
      <c r="D683" s="62">
        <f>Таблица1[[#This Row],[План]]*0.965</f>
        <v>19203.5</v>
      </c>
      <c r="E683" s="62">
        <f t="shared" si="47"/>
        <v>6</v>
      </c>
      <c r="F683" s="61" t="s">
        <v>2</v>
      </c>
      <c r="G683" s="347" t="s">
        <v>4576</v>
      </c>
      <c r="H683" s="457"/>
      <c r="I68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83" s="259"/>
    </row>
    <row r="684" spans="1:10" ht="14.25" customHeight="1" x14ac:dyDescent="0.25">
      <c r="A684" s="258">
        <v>42910</v>
      </c>
      <c r="B684" s="249" t="s">
        <v>4796</v>
      </c>
      <c r="C684" s="260">
        <v>3000</v>
      </c>
      <c r="D684" s="62">
        <f>Таблица1[[#This Row],[План]]*0.965</f>
        <v>2895</v>
      </c>
      <c r="E684" s="62">
        <f t="shared" si="47"/>
        <v>6</v>
      </c>
      <c r="F684" s="61" t="s">
        <v>2</v>
      </c>
      <c r="G684" s="225" t="s">
        <v>4783</v>
      </c>
      <c r="H684" s="457"/>
      <c r="I68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84" s="259"/>
    </row>
    <row r="685" spans="1:10" ht="14.25" customHeight="1" x14ac:dyDescent="0.25">
      <c r="A685" s="258">
        <v>42935</v>
      </c>
      <c r="B685" s="225" t="s">
        <v>5355</v>
      </c>
      <c r="C685" s="260"/>
      <c r="D685" s="259">
        <v>17900</v>
      </c>
      <c r="E685" s="259">
        <f t="shared" si="47"/>
        <v>7</v>
      </c>
      <c r="F685" s="346" t="s">
        <v>1341</v>
      </c>
      <c r="G685" s="259"/>
      <c r="H685" s="457" t="s">
        <v>4952</v>
      </c>
      <c r="I68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685" s="259"/>
    </row>
    <row r="686" spans="1:10" ht="15.75" customHeight="1" x14ac:dyDescent="0.25">
      <c r="A686" s="258">
        <v>42930</v>
      </c>
      <c r="B686" s="249" t="s">
        <v>5356</v>
      </c>
      <c r="C686" s="260"/>
      <c r="D686" s="259">
        <v>8900</v>
      </c>
      <c r="E686" s="259">
        <f t="shared" si="47"/>
        <v>7</v>
      </c>
      <c r="F686" s="346" t="s">
        <v>1341</v>
      </c>
      <c r="G686" s="259"/>
      <c r="H686" s="457" t="s">
        <v>3386</v>
      </c>
      <c r="I68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686" s="259"/>
    </row>
    <row r="687" spans="1:10" ht="15.75" customHeight="1" x14ac:dyDescent="0.25">
      <c r="A687" s="258">
        <v>42929</v>
      </c>
      <c r="B687" s="225" t="s">
        <v>5339</v>
      </c>
      <c r="C687" s="260"/>
      <c r="D687" s="259">
        <v>3000</v>
      </c>
      <c r="E687" s="259">
        <f t="shared" si="47"/>
        <v>7</v>
      </c>
      <c r="F687" s="346" t="s">
        <v>1341</v>
      </c>
      <c r="G687" s="259"/>
      <c r="H687" s="457" t="s">
        <v>3390</v>
      </c>
      <c r="I68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687" s="259"/>
    </row>
    <row r="688" spans="1:10" ht="14.25" customHeight="1" x14ac:dyDescent="0.25">
      <c r="A688" s="258">
        <v>42929</v>
      </c>
      <c r="B688" s="225" t="s">
        <v>5339</v>
      </c>
      <c r="C688" s="260"/>
      <c r="D688" s="259">
        <v>3000</v>
      </c>
      <c r="E688" s="259">
        <f t="shared" si="47"/>
        <v>7</v>
      </c>
      <c r="F688" s="346" t="s">
        <v>1341</v>
      </c>
      <c r="G688" s="259"/>
      <c r="H688" s="457" t="s">
        <v>3390</v>
      </c>
      <c r="I68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688" s="259"/>
    </row>
    <row r="689" spans="1:10" ht="15.75" customHeight="1" x14ac:dyDescent="0.25">
      <c r="A689" s="258">
        <v>42929</v>
      </c>
      <c r="B689" s="259" t="s">
        <v>5342</v>
      </c>
      <c r="C689" s="260"/>
      <c r="D689" s="259">
        <v>3000</v>
      </c>
      <c r="E689" s="259">
        <f t="shared" si="47"/>
        <v>7</v>
      </c>
      <c r="F689" s="346" t="s">
        <v>1341</v>
      </c>
      <c r="G689" s="259"/>
      <c r="H689" s="457" t="s">
        <v>3390</v>
      </c>
      <c r="I68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689" s="259"/>
    </row>
    <row r="690" spans="1:10" ht="15.75" customHeight="1" x14ac:dyDescent="0.25">
      <c r="A690" s="258">
        <v>42924</v>
      </c>
      <c r="B690" s="343" t="s">
        <v>4943</v>
      </c>
      <c r="C690" s="260"/>
      <c r="D690" s="259">
        <v>9900</v>
      </c>
      <c r="E690" s="259">
        <f t="shared" si="47"/>
        <v>7</v>
      </c>
      <c r="F690" s="346" t="s">
        <v>1341</v>
      </c>
      <c r="G690" s="259"/>
      <c r="H690" s="457" t="s">
        <v>5348</v>
      </c>
      <c r="I69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690" s="259"/>
    </row>
    <row r="691" spans="1:10" ht="15.75" customHeight="1" x14ac:dyDescent="0.25">
      <c r="A691" s="258">
        <v>42909</v>
      </c>
      <c r="B691" s="225" t="s">
        <v>4792</v>
      </c>
      <c r="C691" s="260">
        <v>3000</v>
      </c>
      <c r="D691" s="62">
        <f>Таблица1[[#This Row],[План]]*0.965</f>
        <v>2895</v>
      </c>
      <c r="E691" s="62">
        <f t="shared" si="47"/>
        <v>6</v>
      </c>
      <c r="F691" s="61" t="s">
        <v>2</v>
      </c>
      <c r="G691" s="225" t="s">
        <v>4793</v>
      </c>
      <c r="H691" s="457"/>
      <c r="I69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691" s="259"/>
    </row>
    <row r="692" spans="1:10" ht="14.25" customHeight="1" x14ac:dyDescent="0.25">
      <c r="A692" s="258">
        <v>42909</v>
      </c>
      <c r="B692" s="225" t="s">
        <v>4791</v>
      </c>
      <c r="C692" s="260">
        <v>3000</v>
      </c>
      <c r="D692" s="62">
        <f>Таблица1[[#This Row],[План]]*0.965</f>
        <v>2895</v>
      </c>
      <c r="E692" s="62">
        <f t="shared" si="47"/>
        <v>6</v>
      </c>
      <c r="F692" s="61" t="s">
        <v>2</v>
      </c>
      <c r="G692" s="225" t="s">
        <v>4783</v>
      </c>
      <c r="H692" s="457"/>
      <c r="I69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92" s="259"/>
    </row>
    <row r="693" spans="1:10" ht="14.25" customHeight="1" x14ac:dyDescent="0.25">
      <c r="A693" s="258">
        <v>42909</v>
      </c>
      <c r="B693" s="368" t="s">
        <v>4790</v>
      </c>
      <c r="C693" s="260">
        <v>10000</v>
      </c>
      <c r="D693" s="62">
        <f>Таблица1[[#This Row],[План]]*0.965</f>
        <v>9650</v>
      </c>
      <c r="E693" s="62">
        <f t="shared" si="47"/>
        <v>6</v>
      </c>
      <c r="F693" s="61" t="s">
        <v>2</v>
      </c>
      <c r="G693" s="347" t="s">
        <v>988</v>
      </c>
      <c r="H693" s="457"/>
      <c r="I693" s="226" t="s">
        <v>6</v>
      </c>
      <c r="J693" s="259"/>
    </row>
    <row r="694" spans="1:10" ht="15" customHeight="1" x14ac:dyDescent="0.25">
      <c r="A694" s="258">
        <v>42908</v>
      </c>
      <c r="B694" s="225" t="s">
        <v>4785</v>
      </c>
      <c r="C694" s="260">
        <v>3000</v>
      </c>
      <c r="D694" s="62">
        <f>Таблица1[[#This Row],[План]]*0.965</f>
        <v>2895</v>
      </c>
      <c r="E694" s="62">
        <f t="shared" si="47"/>
        <v>6</v>
      </c>
      <c r="F694" s="61" t="s">
        <v>2</v>
      </c>
      <c r="G694" s="225" t="s">
        <v>4786</v>
      </c>
      <c r="H694" s="457"/>
      <c r="I69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94" s="259"/>
    </row>
    <row r="695" spans="1:10" ht="15" customHeight="1" x14ac:dyDescent="0.25">
      <c r="A695" s="258">
        <v>42908</v>
      </c>
      <c r="B695" s="343" t="s">
        <v>2881</v>
      </c>
      <c r="C695" s="260">
        <v>15900</v>
      </c>
      <c r="D695" s="62">
        <f>Таблица1[[#This Row],[План]]*0.965</f>
        <v>15343.5</v>
      </c>
      <c r="E695" s="62">
        <f t="shared" si="47"/>
        <v>6</v>
      </c>
      <c r="F695" s="61" t="s">
        <v>2</v>
      </c>
      <c r="G695" s="347" t="s">
        <v>4761</v>
      </c>
      <c r="H695" s="457"/>
      <c r="I69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95" s="259"/>
    </row>
    <row r="696" spans="1:10" ht="15" customHeight="1" x14ac:dyDescent="0.25">
      <c r="A696" s="258">
        <v>42908</v>
      </c>
      <c r="B696" s="249" t="s">
        <v>4784</v>
      </c>
      <c r="C696" s="260"/>
      <c r="D696" s="62">
        <v>6000</v>
      </c>
      <c r="E696" s="62">
        <f t="shared" si="47"/>
        <v>6</v>
      </c>
      <c r="F696" s="61" t="s">
        <v>2</v>
      </c>
      <c r="G696" s="347" t="s">
        <v>4783</v>
      </c>
      <c r="H696" s="457"/>
      <c r="I69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96" s="259"/>
    </row>
    <row r="697" spans="1:10" ht="15" customHeight="1" x14ac:dyDescent="0.25">
      <c r="A697" s="258">
        <v>42927</v>
      </c>
      <c r="B697" s="225" t="s">
        <v>4969</v>
      </c>
      <c r="C697" s="260"/>
      <c r="D697" s="259">
        <v>16900</v>
      </c>
      <c r="E697" s="259">
        <f t="shared" si="47"/>
        <v>7</v>
      </c>
      <c r="F697" s="346" t="str">
        <f>"Самокатная"</f>
        <v>Самокатная</v>
      </c>
      <c r="G697" s="259" t="s">
        <v>2473</v>
      </c>
      <c r="H697" s="457"/>
      <c r="I69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697" s="259"/>
    </row>
    <row r="698" spans="1:10" ht="15" customHeight="1" x14ac:dyDescent="0.25">
      <c r="A698" s="258">
        <v>42907</v>
      </c>
      <c r="B698" s="225" t="s">
        <v>2910</v>
      </c>
      <c r="C698" s="260">
        <v>5000</v>
      </c>
      <c r="D698" s="62">
        <f>Таблица1[[#This Row],[План]]*0.965</f>
        <v>4825</v>
      </c>
      <c r="E698" s="62">
        <f t="shared" si="47"/>
        <v>6</v>
      </c>
      <c r="F698" s="61" t="s">
        <v>2</v>
      </c>
      <c r="G698" s="347" t="s">
        <v>4073</v>
      </c>
      <c r="H698" s="457"/>
      <c r="I698" s="264" t="s">
        <v>6</v>
      </c>
      <c r="J698" s="259"/>
    </row>
    <row r="699" spans="1:10" ht="15" customHeight="1" x14ac:dyDescent="0.25">
      <c r="A699" s="258">
        <v>42907</v>
      </c>
      <c r="B699" s="225" t="s">
        <v>4782</v>
      </c>
      <c r="C699" s="260">
        <v>3000</v>
      </c>
      <c r="D699" s="62">
        <f>Таблица1[[#This Row],[План]]*0.965</f>
        <v>2895</v>
      </c>
      <c r="E699" s="62">
        <f t="shared" si="47"/>
        <v>6</v>
      </c>
      <c r="F699" s="61" t="s">
        <v>2</v>
      </c>
      <c r="G699" s="225" t="s">
        <v>4783</v>
      </c>
      <c r="H699" s="457"/>
      <c r="I69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699" s="259"/>
    </row>
    <row r="700" spans="1:10" ht="15" customHeight="1" x14ac:dyDescent="0.25">
      <c r="A700" s="258">
        <v>42907</v>
      </c>
      <c r="B700" s="225" t="s">
        <v>4762</v>
      </c>
      <c r="C700" s="260">
        <v>2000</v>
      </c>
      <c r="D700" s="62">
        <f>Таблица1[[#This Row],[План]]*0.965</f>
        <v>1930</v>
      </c>
      <c r="E700" s="62">
        <f t="shared" si="47"/>
        <v>6</v>
      </c>
      <c r="F700" s="61" t="s">
        <v>2</v>
      </c>
      <c r="G700" s="347" t="s">
        <v>988</v>
      </c>
      <c r="H700" s="457"/>
      <c r="I700" s="264" t="s">
        <v>6</v>
      </c>
      <c r="J700" s="259"/>
    </row>
    <row r="701" spans="1:10" ht="15" customHeight="1" x14ac:dyDescent="0.25">
      <c r="A701" s="258">
        <v>42907</v>
      </c>
      <c r="B701" s="225" t="s">
        <v>4762</v>
      </c>
      <c r="C701" s="260">
        <v>2000</v>
      </c>
      <c r="D701" s="62">
        <f>Таблица1[[#This Row],[План]]*0.965</f>
        <v>1930</v>
      </c>
      <c r="E701" s="62">
        <f t="shared" si="47"/>
        <v>6</v>
      </c>
      <c r="F701" s="61" t="s">
        <v>2</v>
      </c>
      <c r="G701" s="347" t="s">
        <v>988</v>
      </c>
      <c r="H701" s="457"/>
      <c r="I701" s="264" t="s">
        <v>6</v>
      </c>
      <c r="J701" s="259"/>
    </row>
    <row r="702" spans="1:10" ht="15" customHeight="1" x14ac:dyDescent="0.25">
      <c r="A702" s="258">
        <v>42907</v>
      </c>
      <c r="B702" s="225" t="s">
        <v>4781</v>
      </c>
      <c r="C702" s="387">
        <v>14900</v>
      </c>
      <c r="D702" s="62">
        <f>Таблица1[[#This Row],[План]]*0.965</f>
        <v>14378.5</v>
      </c>
      <c r="E702" s="62">
        <f t="shared" si="47"/>
        <v>6</v>
      </c>
      <c r="F702" s="61" t="s">
        <v>2</v>
      </c>
      <c r="G702" s="347" t="s">
        <v>4757</v>
      </c>
      <c r="H702" s="457"/>
      <c r="I70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02" s="259"/>
    </row>
    <row r="703" spans="1:10" ht="15" customHeight="1" x14ac:dyDescent="0.25">
      <c r="A703" s="258">
        <v>42907</v>
      </c>
      <c r="B703" s="225" t="s">
        <v>4781</v>
      </c>
      <c r="C703" s="387">
        <v>12900</v>
      </c>
      <c r="D703" s="62">
        <f>Таблица1[[#This Row],[План]]*0.965</f>
        <v>12448.5</v>
      </c>
      <c r="E703" s="62">
        <f t="shared" si="47"/>
        <v>6</v>
      </c>
      <c r="F703" s="61" t="s">
        <v>2</v>
      </c>
      <c r="G703" s="347" t="s">
        <v>4765</v>
      </c>
      <c r="H703" s="457"/>
      <c r="I70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703" s="259"/>
    </row>
    <row r="704" spans="1:10" ht="15" customHeight="1" x14ac:dyDescent="0.25">
      <c r="A704" s="258">
        <v>42907</v>
      </c>
      <c r="B704" s="343" t="s">
        <v>4638</v>
      </c>
      <c r="C704" s="260">
        <v>3000</v>
      </c>
      <c r="D704" s="62">
        <f>Таблица1[[#This Row],[План]]*0.965</f>
        <v>2895</v>
      </c>
      <c r="E704" s="62">
        <f t="shared" si="47"/>
        <v>6</v>
      </c>
      <c r="F704" s="61" t="s">
        <v>2</v>
      </c>
      <c r="G704" s="347" t="s">
        <v>4780</v>
      </c>
      <c r="H704" s="457"/>
      <c r="I70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04" s="259"/>
    </row>
    <row r="705" spans="1:10" ht="15" customHeight="1" x14ac:dyDescent="0.25">
      <c r="A705" s="258">
        <v>42907</v>
      </c>
      <c r="B705" s="343" t="s">
        <v>4554</v>
      </c>
      <c r="C705" s="260">
        <v>5000</v>
      </c>
      <c r="D705" s="62">
        <f>Таблица1[[#This Row],[План]]*0.965</f>
        <v>4825</v>
      </c>
      <c r="E705" s="62">
        <f t="shared" si="47"/>
        <v>6</v>
      </c>
      <c r="F705" s="61" t="s">
        <v>2</v>
      </c>
      <c r="G705" s="225" t="s">
        <v>4073</v>
      </c>
      <c r="H705" s="457"/>
      <c r="I705" s="264" t="s">
        <v>6</v>
      </c>
      <c r="J705" s="259"/>
    </row>
    <row r="706" spans="1:10" ht="15" customHeight="1" x14ac:dyDescent="0.25">
      <c r="A706" s="258">
        <v>42907</v>
      </c>
      <c r="B706" s="308" t="s">
        <v>242</v>
      </c>
      <c r="C706" s="260">
        <v>5000</v>
      </c>
      <c r="D706" s="62">
        <f>Таблица1[[#This Row],[План]]*0.965</f>
        <v>4825</v>
      </c>
      <c r="E706" s="62">
        <f t="shared" si="47"/>
        <v>6</v>
      </c>
      <c r="F706" s="61" t="s">
        <v>2</v>
      </c>
      <c r="G706" s="347" t="s">
        <v>4073</v>
      </c>
      <c r="H706" s="457"/>
      <c r="I706" s="264" t="s">
        <v>6</v>
      </c>
      <c r="J706" s="259"/>
    </row>
    <row r="707" spans="1:10" ht="15" customHeight="1" x14ac:dyDescent="0.25">
      <c r="A707" s="258">
        <v>42924</v>
      </c>
      <c r="B707" s="259" t="s">
        <v>5349</v>
      </c>
      <c r="C707" s="260"/>
      <c r="D707" s="259">
        <v>9900</v>
      </c>
      <c r="E707" s="259">
        <f t="shared" si="47"/>
        <v>7</v>
      </c>
      <c r="F707" s="346" t="s">
        <v>1341</v>
      </c>
      <c r="G707" s="259"/>
      <c r="H707" s="457" t="s">
        <v>5348</v>
      </c>
      <c r="I70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707" s="259"/>
    </row>
    <row r="708" spans="1:10" ht="15" customHeight="1" x14ac:dyDescent="0.25">
      <c r="A708" s="258">
        <v>42924</v>
      </c>
      <c r="B708" s="308" t="s">
        <v>5350</v>
      </c>
      <c r="C708" s="260"/>
      <c r="D708" s="259">
        <v>12900</v>
      </c>
      <c r="E708" s="259">
        <f t="shared" si="47"/>
        <v>7</v>
      </c>
      <c r="F708" s="346" t="s">
        <v>1341</v>
      </c>
      <c r="G708" s="259"/>
      <c r="H708" s="457" t="s">
        <v>5348</v>
      </c>
      <c r="I70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708" s="259"/>
    </row>
    <row r="709" spans="1:10" ht="15" customHeight="1" x14ac:dyDescent="0.25">
      <c r="A709" s="258">
        <v>42931</v>
      </c>
      <c r="B709" s="308" t="s">
        <v>4935</v>
      </c>
      <c r="C709" s="260"/>
      <c r="D709" s="259">
        <v>9900</v>
      </c>
      <c r="E709" s="259">
        <f t="shared" si="47"/>
        <v>7</v>
      </c>
      <c r="F709" s="346" t="str">
        <f>"Прео"</f>
        <v>Прео</v>
      </c>
      <c r="G709" s="225" t="s">
        <v>4783</v>
      </c>
      <c r="H709" s="457"/>
      <c r="I70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09" s="259"/>
    </row>
    <row r="710" spans="1:10" ht="15" customHeight="1" x14ac:dyDescent="0.25">
      <c r="A710" s="258">
        <v>42906</v>
      </c>
      <c r="B710" s="308" t="s">
        <v>4777</v>
      </c>
      <c r="C710" s="260">
        <v>3000</v>
      </c>
      <c r="D710" s="62">
        <f>Таблица1[[#This Row],[План]]*0.965</f>
        <v>2895</v>
      </c>
      <c r="E710" s="62">
        <f t="shared" si="47"/>
        <v>6</v>
      </c>
      <c r="F710" s="61" t="s">
        <v>2</v>
      </c>
      <c r="G710" s="225" t="s">
        <v>4630</v>
      </c>
      <c r="H710" s="457"/>
      <c r="I71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710" s="259"/>
    </row>
    <row r="711" spans="1:10" ht="15" customHeight="1" x14ac:dyDescent="0.25">
      <c r="A711" s="258">
        <v>42906</v>
      </c>
      <c r="B711" s="225" t="s">
        <v>4762</v>
      </c>
      <c r="C711" s="260">
        <v>6000</v>
      </c>
      <c r="D711" s="62">
        <f>Таблица1[[#This Row],[План]]*0.965</f>
        <v>5790</v>
      </c>
      <c r="E711" s="62">
        <f t="shared" si="47"/>
        <v>6</v>
      </c>
      <c r="F711" s="61" t="s">
        <v>2</v>
      </c>
      <c r="G711" s="347" t="s">
        <v>988</v>
      </c>
      <c r="H711" s="457"/>
      <c r="I711" s="264" t="s">
        <v>6</v>
      </c>
      <c r="J711" s="259"/>
    </row>
    <row r="712" spans="1:10" ht="15" customHeight="1" x14ac:dyDescent="0.25">
      <c r="A712" s="258">
        <v>42906</v>
      </c>
      <c r="B712" s="308" t="s">
        <v>2615</v>
      </c>
      <c r="C712" s="260"/>
      <c r="D712" s="259">
        <v>14990</v>
      </c>
      <c r="E712" s="62">
        <f t="shared" si="47"/>
        <v>6</v>
      </c>
      <c r="F712" s="61" t="s">
        <v>2</v>
      </c>
      <c r="G712" s="347" t="s">
        <v>4760</v>
      </c>
      <c r="H712" s="457"/>
      <c r="I71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12" s="259"/>
    </row>
    <row r="713" spans="1:10" ht="15" customHeight="1" x14ac:dyDescent="0.25">
      <c r="A713" s="258">
        <v>42905</v>
      </c>
      <c r="B713" s="343" t="s">
        <v>4776</v>
      </c>
      <c r="C713" s="260">
        <v>3000</v>
      </c>
      <c r="D713" s="62">
        <f>Таблица1[[#This Row],[План]]*0.965</f>
        <v>2895</v>
      </c>
      <c r="E713" s="62">
        <f t="shared" si="47"/>
        <v>6</v>
      </c>
      <c r="F713" s="61" t="s">
        <v>2</v>
      </c>
      <c r="G713" s="225" t="s">
        <v>4752</v>
      </c>
      <c r="H713" s="457"/>
      <c r="I71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13" s="259"/>
    </row>
    <row r="714" spans="1:10" ht="15" customHeight="1" x14ac:dyDescent="0.25">
      <c r="A714" s="258">
        <v>42905</v>
      </c>
      <c r="B714" s="343" t="s">
        <v>4740</v>
      </c>
      <c r="C714" s="260">
        <v>9900</v>
      </c>
      <c r="D714" s="62">
        <f>Таблица1[[#This Row],[План]]*0.965</f>
        <v>9553.5</v>
      </c>
      <c r="E714" s="62">
        <f t="shared" si="47"/>
        <v>6</v>
      </c>
      <c r="F714" s="61" t="s">
        <v>2</v>
      </c>
      <c r="G714" s="225" t="s">
        <v>4560</v>
      </c>
      <c r="H714" s="457"/>
      <c r="I71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14" s="259"/>
    </row>
    <row r="715" spans="1:10" ht="15" customHeight="1" x14ac:dyDescent="0.25">
      <c r="A715" s="258">
        <v>42927</v>
      </c>
      <c r="B715" s="249" t="s">
        <v>5131</v>
      </c>
      <c r="C715" s="260"/>
      <c r="D715" s="259">
        <v>19900</v>
      </c>
      <c r="E715" s="259">
        <f t="shared" si="47"/>
        <v>7</v>
      </c>
      <c r="F715" s="346" t="str">
        <f t="shared" ref="F715:F724" si="49">"Самокатная"</f>
        <v>Самокатная</v>
      </c>
      <c r="G715" s="259" t="s">
        <v>204</v>
      </c>
      <c r="H715" s="457"/>
      <c r="I71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15" s="259"/>
    </row>
    <row r="716" spans="1:10" ht="14.25" customHeight="1" x14ac:dyDescent="0.25">
      <c r="A716" s="258">
        <v>42926</v>
      </c>
      <c r="B716" s="225" t="s">
        <v>5141</v>
      </c>
      <c r="C716" s="260"/>
      <c r="D716" s="259">
        <v>1000</v>
      </c>
      <c r="E716" s="259">
        <f t="shared" si="47"/>
        <v>7</v>
      </c>
      <c r="F716" s="346" t="str">
        <f t="shared" si="49"/>
        <v>Самокатная</v>
      </c>
      <c r="G716" s="259" t="s">
        <v>2471</v>
      </c>
      <c r="H716" s="457"/>
      <c r="I71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16" s="259"/>
    </row>
    <row r="717" spans="1:10" ht="15" customHeight="1" x14ac:dyDescent="0.25">
      <c r="A717" s="258">
        <v>42926</v>
      </c>
      <c r="B717" s="225" t="s">
        <v>5142</v>
      </c>
      <c r="C717" s="260"/>
      <c r="D717" s="259">
        <v>19900</v>
      </c>
      <c r="E717" s="259">
        <f t="shared" si="47"/>
        <v>7</v>
      </c>
      <c r="F717" s="346" t="str">
        <f t="shared" si="49"/>
        <v>Самокатная</v>
      </c>
      <c r="G717" s="259" t="s">
        <v>204</v>
      </c>
      <c r="H717" s="457"/>
      <c r="I71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17" s="259"/>
    </row>
    <row r="718" spans="1:10" ht="14.25" customHeight="1" x14ac:dyDescent="0.25">
      <c r="A718" s="258">
        <v>42926</v>
      </c>
      <c r="B718" s="368" t="s">
        <v>2833</v>
      </c>
      <c r="C718" s="260"/>
      <c r="D718" s="259">
        <v>3150</v>
      </c>
      <c r="E718" s="259">
        <f t="shared" si="47"/>
        <v>7</v>
      </c>
      <c r="F718" s="346" t="str">
        <f t="shared" si="49"/>
        <v>Самокатная</v>
      </c>
      <c r="G718" s="259" t="s">
        <v>5119</v>
      </c>
      <c r="H718" s="457"/>
      <c r="I71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18" s="259"/>
    </row>
    <row r="719" spans="1:10" ht="15" customHeight="1" x14ac:dyDescent="0.25">
      <c r="A719" s="258">
        <v>42923</v>
      </c>
      <c r="B719" s="343" t="s">
        <v>4640</v>
      </c>
      <c r="C719" s="260"/>
      <c r="D719" s="259">
        <v>17400</v>
      </c>
      <c r="E719" s="259">
        <f t="shared" si="47"/>
        <v>7</v>
      </c>
      <c r="F719" s="346" t="str">
        <f t="shared" si="49"/>
        <v>Самокатная</v>
      </c>
      <c r="G719" s="259" t="s">
        <v>827</v>
      </c>
      <c r="H719" s="457"/>
      <c r="I71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19" s="259"/>
    </row>
    <row r="720" spans="1:10" ht="14.25" customHeight="1" x14ac:dyDescent="0.25">
      <c r="A720" s="258">
        <v>42923</v>
      </c>
      <c r="B720" s="308" t="s">
        <v>3255</v>
      </c>
      <c r="C720" s="260"/>
      <c r="D720" s="259">
        <v>11900</v>
      </c>
      <c r="E720" s="259">
        <f t="shared" si="47"/>
        <v>7</v>
      </c>
      <c r="F720" s="346" t="str">
        <f t="shared" si="49"/>
        <v>Самокатная</v>
      </c>
      <c r="G720" s="259" t="s">
        <v>827</v>
      </c>
      <c r="H720" s="457"/>
      <c r="I72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20" s="259"/>
    </row>
    <row r="721" spans="1:10" ht="15.75" customHeight="1" x14ac:dyDescent="0.25">
      <c r="A721" s="258">
        <v>42923</v>
      </c>
      <c r="B721" s="308" t="s">
        <v>2689</v>
      </c>
      <c r="C721" s="260"/>
      <c r="D721" s="259">
        <v>14900</v>
      </c>
      <c r="E721" s="259">
        <f t="shared" si="47"/>
        <v>7</v>
      </c>
      <c r="F721" s="346" t="str">
        <f t="shared" si="49"/>
        <v>Самокатная</v>
      </c>
      <c r="G721" s="259" t="s">
        <v>827</v>
      </c>
      <c r="H721" s="457"/>
      <c r="I72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21" s="259"/>
    </row>
    <row r="722" spans="1:10" ht="14.25" customHeight="1" x14ac:dyDescent="0.25">
      <c r="A722" s="258">
        <v>42922</v>
      </c>
      <c r="B722" s="225" t="s">
        <v>4818</v>
      </c>
      <c r="C722" s="260"/>
      <c r="D722" s="259">
        <v>18000</v>
      </c>
      <c r="E722" s="259">
        <f t="shared" si="47"/>
        <v>7</v>
      </c>
      <c r="F722" s="346" t="str">
        <f t="shared" si="49"/>
        <v>Самокатная</v>
      </c>
      <c r="G722" s="259" t="s">
        <v>4073</v>
      </c>
      <c r="H722" s="457"/>
      <c r="I72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22" s="259"/>
    </row>
    <row r="723" spans="1:10" ht="14.25" customHeight="1" x14ac:dyDescent="0.25">
      <c r="A723" s="258">
        <v>42922</v>
      </c>
      <c r="B723" s="249" t="s">
        <v>4964</v>
      </c>
      <c r="C723" s="260"/>
      <c r="D723" s="259">
        <v>14300</v>
      </c>
      <c r="E723" s="259">
        <f t="shared" si="47"/>
        <v>7</v>
      </c>
      <c r="F723" s="346" t="str">
        <f t="shared" si="49"/>
        <v>Самокатная</v>
      </c>
      <c r="G723" s="249" t="s">
        <v>4965</v>
      </c>
      <c r="H723" s="457"/>
      <c r="I72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23" s="259"/>
    </row>
    <row r="724" spans="1:10" ht="15" customHeight="1" x14ac:dyDescent="0.25">
      <c r="A724" s="258">
        <v>42921</v>
      </c>
      <c r="B724" s="249" t="s">
        <v>4675</v>
      </c>
      <c r="C724" s="260"/>
      <c r="D724" s="259">
        <v>18000</v>
      </c>
      <c r="E724" s="259">
        <f t="shared" si="47"/>
        <v>7</v>
      </c>
      <c r="F724" s="346" t="str">
        <f t="shared" si="49"/>
        <v>Самокатная</v>
      </c>
      <c r="G724" s="259" t="s">
        <v>4073</v>
      </c>
      <c r="H724" s="457"/>
      <c r="I72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24" s="259"/>
    </row>
    <row r="725" spans="1:10" ht="15.75" customHeight="1" x14ac:dyDescent="0.25">
      <c r="A725" s="258">
        <v>42904</v>
      </c>
      <c r="B725" s="343" t="s">
        <v>4465</v>
      </c>
      <c r="C725" s="260">
        <v>3000</v>
      </c>
      <c r="D725" s="62">
        <f>Таблица1[[#This Row],[План]]*0.965</f>
        <v>2895</v>
      </c>
      <c r="E725" s="62">
        <f t="shared" si="47"/>
        <v>6</v>
      </c>
      <c r="F725" s="61" t="s">
        <v>2</v>
      </c>
      <c r="G725" s="347" t="s">
        <v>4769</v>
      </c>
      <c r="H725" s="457"/>
      <c r="I72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25" s="259"/>
    </row>
    <row r="726" spans="1:10" ht="14.25" customHeight="1" x14ac:dyDescent="0.25">
      <c r="A726" s="258">
        <v>42924</v>
      </c>
      <c r="B726" s="249" t="s">
        <v>5351</v>
      </c>
      <c r="C726" s="260"/>
      <c r="D726" s="259">
        <v>3100</v>
      </c>
      <c r="E726" s="259">
        <f t="shared" si="47"/>
        <v>7</v>
      </c>
      <c r="F726" s="346" t="s">
        <v>1341</v>
      </c>
      <c r="G726" s="259"/>
      <c r="H726" s="457" t="s">
        <v>3524</v>
      </c>
      <c r="I72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726" s="259"/>
    </row>
    <row r="727" spans="1:10" ht="15.75" customHeight="1" x14ac:dyDescent="0.25">
      <c r="A727" s="258">
        <v>42923</v>
      </c>
      <c r="B727" s="249" t="s">
        <v>5357</v>
      </c>
      <c r="C727" s="260"/>
      <c r="D727" s="259">
        <v>12900</v>
      </c>
      <c r="E727" s="259">
        <f t="shared" si="47"/>
        <v>7</v>
      </c>
      <c r="F727" s="346" t="s">
        <v>1341</v>
      </c>
      <c r="G727" s="259"/>
      <c r="H727" s="457" t="s">
        <v>4950</v>
      </c>
      <c r="I72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727" s="259"/>
    </row>
    <row r="728" spans="1:10" ht="15" customHeight="1" x14ac:dyDescent="0.25">
      <c r="A728" s="258">
        <v>42903</v>
      </c>
      <c r="B728" s="308" t="s">
        <v>4768</v>
      </c>
      <c r="C728" s="260">
        <v>3000</v>
      </c>
      <c r="D728" s="62">
        <f>Таблица1[[#This Row],[План]]*0.965</f>
        <v>2895</v>
      </c>
      <c r="E728" s="62">
        <f t="shared" si="47"/>
        <v>6</v>
      </c>
      <c r="F728" s="61" t="s">
        <v>2</v>
      </c>
      <c r="G728" s="225" t="s">
        <v>4630</v>
      </c>
      <c r="H728" s="457"/>
      <c r="I72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728" s="259"/>
    </row>
    <row r="729" spans="1:10" ht="15" customHeight="1" x14ac:dyDescent="0.25">
      <c r="A729" s="258">
        <v>42931</v>
      </c>
      <c r="B729" s="308" t="s">
        <v>4809</v>
      </c>
      <c r="C729" s="260"/>
      <c r="D729" s="259">
        <v>9900</v>
      </c>
      <c r="E729" s="259">
        <f t="shared" si="47"/>
        <v>7</v>
      </c>
      <c r="F729" s="346" t="str">
        <f>"Прео"</f>
        <v>Прео</v>
      </c>
      <c r="G729" s="225" t="s">
        <v>4783</v>
      </c>
      <c r="H729" s="457"/>
      <c r="I72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29" s="259"/>
    </row>
    <row r="730" spans="1:10" ht="15.75" customHeight="1" x14ac:dyDescent="0.25">
      <c r="A730" s="258">
        <v>42931</v>
      </c>
      <c r="B730" s="343" t="s">
        <v>4796</v>
      </c>
      <c r="C730" s="260"/>
      <c r="D730" s="259">
        <v>9900</v>
      </c>
      <c r="E730" s="259">
        <f t="shared" si="47"/>
        <v>7</v>
      </c>
      <c r="F730" s="346" t="str">
        <f>"Прео"</f>
        <v>Прео</v>
      </c>
      <c r="G730" s="225" t="s">
        <v>4783</v>
      </c>
      <c r="H730" s="457"/>
      <c r="I73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30" s="259"/>
    </row>
    <row r="731" spans="1:10" ht="14.25" customHeight="1" x14ac:dyDescent="0.25">
      <c r="A731" s="258">
        <v>42931</v>
      </c>
      <c r="B731" s="308" t="s">
        <v>4782</v>
      </c>
      <c r="C731" s="260"/>
      <c r="D731" s="259">
        <v>9900</v>
      </c>
      <c r="E731" s="259">
        <f t="shared" si="47"/>
        <v>7</v>
      </c>
      <c r="F731" s="346" t="str">
        <f>"Прео"</f>
        <v>Прео</v>
      </c>
      <c r="G731" s="225" t="s">
        <v>4783</v>
      </c>
      <c r="H731" s="457"/>
      <c r="I73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31" s="259"/>
    </row>
    <row r="732" spans="1:10" ht="14.25" customHeight="1" x14ac:dyDescent="0.25">
      <c r="A732" s="258">
        <v>42931</v>
      </c>
      <c r="B732" s="308" t="s">
        <v>5307</v>
      </c>
      <c r="C732" s="260"/>
      <c r="D732" s="259">
        <v>5900</v>
      </c>
      <c r="E732" s="259">
        <f t="shared" ref="E732:E795" si="50">MONTH(A732)</f>
        <v>7</v>
      </c>
      <c r="F732" s="346" t="str">
        <f>"Прео"</f>
        <v>Прео</v>
      </c>
      <c r="G732" s="225" t="s">
        <v>4783</v>
      </c>
      <c r="H732" s="457"/>
      <c r="I73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32" s="259"/>
    </row>
    <row r="733" spans="1:10" ht="14.25" customHeight="1" x14ac:dyDescent="0.25">
      <c r="A733" s="258">
        <v>42928</v>
      </c>
      <c r="B733" s="225" t="s">
        <v>5306</v>
      </c>
      <c r="C733" s="260"/>
      <c r="D733" s="259">
        <v>10000</v>
      </c>
      <c r="E733" s="259">
        <f t="shared" si="50"/>
        <v>7</v>
      </c>
      <c r="F733" s="346" t="str">
        <f>"Прео"</f>
        <v>Прео</v>
      </c>
      <c r="G733" s="259" t="s">
        <v>1234</v>
      </c>
      <c r="H733" s="457" t="s">
        <v>611</v>
      </c>
      <c r="I73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33" s="259"/>
    </row>
    <row r="734" spans="1:10" ht="14.25" customHeight="1" x14ac:dyDescent="0.25">
      <c r="A734" s="258">
        <v>42902</v>
      </c>
      <c r="B734" s="225" t="s">
        <v>4767</v>
      </c>
      <c r="C734" s="260"/>
      <c r="D734" s="259">
        <v>3000</v>
      </c>
      <c r="E734" s="62">
        <f t="shared" si="50"/>
        <v>6</v>
      </c>
      <c r="F734" s="61" t="s">
        <v>2</v>
      </c>
      <c r="G734" s="347" t="s">
        <v>4765</v>
      </c>
      <c r="H734" s="457"/>
      <c r="I73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734" s="259"/>
    </row>
    <row r="735" spans="1:10" ht="14.25" customHeight="1" x14ac:dyDescent="0.25">
      <c r="A735" s="258">
        <v>42922</v>
      </c>
      <c r="B735" s="308" t="s">
        <v>2146</v>
      </c>
      <c r="C735" s="260"/>
      <c r="D735" s="259">
        <v>12900</v>
      </c>
      <c r="E735" s="259">
        <f t="shared" si="50"/>
        <v>7</v>
      </c>
      <c r="F735" s="346" t="s">
        <v>1341</v>
      </c>
      <c r="G735" s="225" t="s">
        <v>2090</v>
      </c>
      <c r="H735" s="457" t="s">
        <v>4950</v>
      </c>
      <c r="I73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735" s="259"/>
    </row>
    <row r="736" spans="1:10" ht="14.25" customHeight="1" x14ac:dyDescent="0.25">
      <c r="A736" s="258">
        <v>42920</v>
      </c>
      <c r="B736" s="308" t="s">
        <v>334</v>
      </c>
      <c r="C736" s="260"/>
      <c r="D736" s="259">
        <v>9400</v>
      </c>
      <c r="E736" s="259">
        <f t="shared" si="50"/>
        <v>7</v>
      </c>
      <c r="F736" s="346" t="str">
        <f>"Самокатная"</f>
        <v>Самокатная</v>
      </c>
      <c r="G736" s="259" t="s">
        <v>2201</v>
      </c>
      <c r="H736" s="457"/>
      <c r="I73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36" s="259"/>
    </row>
    <row r="737" spans="1:10" ht="14.25" customHeight="1" x14ac:dyDescent="0.25">
      <c r="A737" s="258">
        <v>42901</v>
      </c>
      <c r="B737" s="225" t="s">
        <v>4774</v>
      </c>
      <c r="C737" s="260">
        <v>3000</v>
      </c>
      <c r="D737" s="62">
        <f>Таблица1[[#This Row],[План]]*0.965</f>
        <v>2895</v>
      </c>
      <c r="E737" s="62">
        <f t="shared" si="50"/>
        <v>6</v>
      </c>
      <c r="F737" s="61" t="s">
        <v>2</v>
      </c>
      <c r="G737" s="225" t="s">
        <v>4677</v>
      </c>
      <c r="H737" s="457"/>
      <c r="I73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37" s="259"/>
    </row>
    <row r="738" spans="1:10" ht="14.25" customHeight="1" x14ac:dyDescent="0.25">
      <c r="A738" s="258">
        <v>42901</v>
      </c>
      <c r="B738" s="225" t="s">
        <v>4775</v>
      </c>
      <c r="C738" s="260">
        <v>3000</v>
      </c>
      <c r="D738" s="62">
        <f>Таблица1[[#This Row],[План]]*0.965</f>
        <v>2895</v>
      </c>
      <c r="E738" s="62">
        <f t="shared" si="50"/>
        <v>6</v>
      </c>
      <c r="F738" s="61" t="s">
        <v>2</v>
      </c>
      <c r="G738" s="225" t="s">
        <v>4677</v>
      </c>
      <c r="H738" s="457"/>
      <c r="I73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38" s="259"/>
    </row>
    <row r="739" spans="1:10" ht="14.25" customHeight="1" x14ac:dyDescent="0.25">
      <c r="A739" s="258">
        <v>42901</v>
      </c>
      <c r="B739" s="343" t="s">
        <v>4249</v>
      </c>
      <c r="C739" s="260">
        <v>3000</v>
      </c>
      <c r="D739" s="62">
        <f>Таблица1[[#This Row],[План]]*0.965</f>
        <v>2895</v>
      </c>
      <c r="E739" s="62">
        <f t="shared" si="50"/>
        <v>6</v>
      </c>
      <c r="F739" s="61" t="s">
        <v>2</v>
      </c>
      <c r="G739" s="347" t="s">
        <v>4626</v>
      </c>
      <c r="H739" s="457"/>
      <c r="I73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39" s="259"/>
    </row>
    <row r="740" spans="1:10" ht="14.25" customHeight="1" x14ac:dyDescent="0.25">
      <c r="A740" s="258">
        <v>42901</v>
      </c>
      <c r="B740" s="225" t="s">
        <v>4773</v>
      </c>
      <c r="C740" s="260">
        <v>3000</v>
      </c>
      <c r="D740" s="62">
        <f>Таблица1[[#This Row],[План]]*0.965</f>
        <v>2895</v>
      </c>
      <c r="E740" s="62">
        <f t="shared" si="50"/>
        <v>6</v>
      </c>
      <c r="F740" s="61" t="s">
        <v>2</v>
      </c>
      <c r="G740" s="225" t="s">
        <v>4760</v>
      </c>
      <c r="H740" s="457"/>
      <c r="I74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40" s="259"/>
    </row>
    <row r="741" spans="1:10" ht="14.25" customHeight="1" x14ac:dyDescent="0.25">
      <c r="A741" s="258">
        <v>42901</v>
      </c>
      <c r="B741" s="308" t="s">
        <v>4770</v>
      </c>
      <c r="C741" s="260">
        <v>3000</v>
      </c>
      <c r="D741" s="62">
        <f>Таблица1[[#This Row],[План]]*0.965</f>
        <v>2895</v>
      </c>
      <c r="E741" s="62">
        <f t="shared" si="50"/>
        <v>6</v>
      </c>
      <c r="F741" s="61" t="s">
        <v>2</v>
      </c>
      <c r="G741" s="225" t="s">
        <v>4752</v>
      </c>
      <c r="H741" s="457"/>
      <c r="I74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41" s="259"/>
    </row>
    <row r="742" spans="1:10" ht="14.25" customHeight="1" x14ac:dyDescent="0.25">
      <c r="A742" s="258">
        <v>42919</v>
      </c>
      <c r="B742" s="259" t="s">
        <v>1498</v>
      </c>
      <c r="C742" s="260"/>
      <c r="D742" s="259">
        <v>9900</v>
      </c>
      <c r="E742" s="259">
        <f t="shared" si="50"/>
        <v>7</v>
      </c>
      <c r="F742" s="346" t="str">
        <f>"Самокатная"</f>
        <v>Самокатная</v>
      </c>
      <c r="G742" s="259" t="s">
        <v>2201</v>
      </c>
      <c r="H742" s="457"/>
      <c r="I74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42" s="259"/>
    </row>
    <row r="743" spans="1:10" ht="14.25" customHeight="1" x14ac:dyDescent="0.25">
      <c r="A743" s="258">
        <v>42900</v>
      </c>
      <c r="B743" s="249" t="s">
        <v>4675</v>
      </c>
      <c r="C743" s="260">
        <v>5000</v>
      </c>
      <c r="D743" s="62">
        <f>Таблица1[[#This Row],[План]]*0.965</f>
        <v>4825</v>
      </c>
      <c r="E743" s="62">
        <f t="shared" si="50"/>
        <v>6</v>
      </c>
      <c r="F743" s="61" t="s">
        <v>2</v>
      </c>
      <c r="G743" s="347" t="s">
        <v>4073</v>
      </c>
      <c r="H743" s="457"/>
      <c r="I743" s="264" t="s">
        <v>6</v>
      </c>
      <c r="J743" s="259"/>
    </row>
    <row r="744" spans="1:10" ht="14.25" customHeight="1" x14ac:dyDescent="0.25">
      <c r="A744" s="258">
        <v>42900</v>
      </c>
      <c r="B744" s="308" t="s">
        <v>4549</v>
      </c>
      <c r="C744" s="260">
        <v>9900</v>
      </c>
      <c r="D744" s="62">
        <f>Таблица1[[#This Row],[План]]*0.965</f>
        <v>9553.5</v>
      </c>
      <c r="E744" s="62">
        <f t="shared" si="50"/>
        <v>6</v>
      </c>
      <c r="F744" s="61" t="s">
        <v>2</v>
      </c>
      <c r="G744" s="225" t="s">
        <v>4544</v>
      </c>
      <c r="H744" s="457"/>
      <c r="I74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44" s="259"/>
    </row>
    <row r="745" spans="1:10" ht="14.25" customHeight="1" x14ac:dyDescent="0.25">
      <c r="A745" s="258">
        <v>42900</v>
      </c>
      <c r="B745" s="225" t="s">
        <v>4766</v>
      </c>
      <c r="C745" s="260">
        <v>5000</v>
      </c>
      <c r="D745" s="62">
        <f>Таблица1[[#This Row],[План]]*0.965</f>
        <v>4825</v>
      </c>
      <c r="E745" s="62">
        <f t="shared" si="50"/>
        <v>6</v>
      </c>
      <c r="F745" s="61" t="s">
        <v>2</v>
      </c>
      <c r="G745" s="347" t="s">
        <v>988</v>
      </c>
      <c r="H745" s="457"/>
      <c r="I745" s="264" t="s">
        <v>6</v>
      </c>
      <c r="J745" s="259"/>
    </row>
    <row r="746" spans="1:10" s="34" customFormat="1" ht="14.25" customHeight="1" x14ac:dyDescent="0.25">
      <c r="A746" s="258">
        <v>42900</v>
      </c>
      <c r="B746" s="249" t="s">
        <v>4764</v>
      </c>
      <c r="C746" s="260">
        <v>6500</v>
      </c>
      <c r="D746" s="62">
        <f>Таблица1[[#This Row],[План]]*0.965</f>
        <v>6272.5</v>
      </c>
      <c r="E746" s="62">
        <f t="shared" si="50"/>
        <v>6</v>
      </c>
      <c r="F746" s="61" t="s">
        <v>2</v>
      </c>
      <c r="G746" s="225" t="s">
        <v>4765</v>
      </c>
      <c r="H746" s="457"/>
      <c r="I74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746" s="259"/>
    </row>
    <row r="747" spans="1:10" s="34" customFormat="1" ht="14.25" customHeight="1" x14ac:dyDescent="0.25">
      <c r="A747" s="258">
        <v>42900</v>
      </c>
      <c r="B747" s="225" t="s">
        <v>4763</v>
      </c>
      <c r="C747" s="260"/>
      <c r="D747" s="259">
        <v>5000</v>
      </c>
      <c r="E747" s="62">
        <f t="shared" si="50"/>
        <v>6</v>
      </c>
      <c r="F747" s="61" t="s">
        <v>2</v>
      </c>
      <c r="G747" s="347" t="s">
        <v>4073</v>
      </c>
      <c r="H747" s="457"/>
      <c r="I747" s="264" t="s">
        <v>6</v>
      </c>
      <c r="J747" s="259"/>
    </row>
    <row r="748" spans="1:10" s="34" customFormat="1" ht="14.25" customHeight="1" x14ac:dyDescent="0.25">
      <c r="A748" s="258">
        <v>42921</v>
      </c>
      <c r="B748" s="225" t="s">
        <v>4954</v>
      </c>
      <c r="C748" s="260"/>
      <c r="D748" s="259">
        <v>17900</v>
      </c>
      <c r="E748" s="259">
        <f t="shared" si="50"/>
        <v>7</v>
      </c>
      <c r="F748" s="346" t="s">
        <v>1341</v>
      </c>
      <c r="G748" s="259" t="s">
        <v>4000</v>
      </c>
      <c r="H748" s="457" t="s">
        <v>4952</v>
      </c>
      <c r="I74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748" s="259"/>
    </row>
    <row r="749" spans="1:10" s="34" customFormat="1" ht="14.25" customHeight="1" x14ac:dyDescent="0.25">
      <c r="A749" s="258">
        <v>42928</v>
      </c>
      <c r="B749" s="225" t="s">
        <v>5308</v>
      </c>
      <c r="C749" s="260"/>
      <c r="D749" s="259">
        <v>5000</v>
      </c>
      <c r="E749" s="259">
        <f t="shared" si="50"/>
        <v>7</v>
      </c>
      <c r="F749" s="346" t="str">
        <f>"Прео"</f>
        <v>Прео</v>
      </c>
      <c r="G749" s="259" t="s">
        <v>1233</v>
      </c>
      <c r="H749" s="457" t="s">
        <v>611</v>
      </c>
      <c r="I74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49" s="259"/>
    </row>
    <row r="750" spans="1:10" s="34" customFormat="1" ht="14.25" customHeight="1" x14ac:dyDescent="0.25">
      <c r="A750" s="258">
        <v>42923</v>
      </c>
      <c r="B750" s="308" t="s">
        <v>2869</v>
      </c>
      <c r="C750" s="260"/>
      <c r="D750" s="259">
        <v>4000</v>
      </c>
      <c r="E750" s="259">
        <f t="shared" si="50"/>
        <v>7</v>
      </c>
      <c r="F750" s="346" t="str">
        <f>"Прео"</f>
        <v>Прео</v>
      </c>
      <c r="G750" s="259" t="s">
        <v>1838</v>
      </c>
      <c r="H750" s="457" t="s">
        <v>5305</v>
      </c>
      <c r="I75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50" s="259"/>
    </row>
    <row r="751" spans="1:10" s="34" customFormat="1" ht="14.25" customHeight="1" x14ac:dyDescent="0.25">
      <c r="A751" s="258">
        <v>42919</v>
      </c>
      <c r="B751" s="308" t="s">
        <v>4555</v>
      </c>
      <c r="C751" s="260"/>
      <c r="D751" s="259">
        <v>20000</v>
      </c>
      <c r="E751" s="259">
        <f t="shared" si="50"/>
        <v>7</v>
      </c>
      <c r="F751" s="346" t="str">
        <f>"Самокатная"</f>
        <v>Самокатная</v>
      </c>
      <c r="G751" s="259" t="s">
        <v>4073</v>
      </c>
      <c r="H751" s="457"/>
      <c r="I75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51" s="259"/>
    </row>
    <row r="752" spans="1:10" s="34" customFormat="1" ht="15.75" customHeight="1" x14ac:dyDescent="0.25">
      <c r="A752" s="258">
        <v>42919</v>
      </c>
      <c r="B752" s="225" t="s">
        <v>4966</v>
      </c>
      <c r="C752" s="260"/>
      <c r="D752" s="259">
        <v>3000</v>
      </c>
      <c r="E752" s="259">
        <f t="shared" si="50"/>
        <v>7</v>
      </c>
      <c r="F752" s="346" t="str">
        <f>"Самокатная"</f>
        <v>Самокатная</v>
      </c>
      <c r="G752" s="259" t="s">
        <v>4803</v>
      </c>
      <c r="H752" s="457"/>
      <c r="I75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52" s="259"/>
    </row>
    <row r="753" spans="1:10" ht="15.75" customHeight="1" x14ac:dyDescent="0.25">
      <c r="A753" s="258">
        <v>42899</v>
      </c>
      <c r="B753" s="225" t="s">
        <v>4762</v>
      </c>
      <c r="C753" s="260">
        <v>4000</v>
      </c>
      <c r="D753" s="62">
        <f>Таблица1[[#This Row],[План]]*0.965</f>
        <v>3860</v>
      </c>
      <c r="E753" s="62">
        <f t="shared" si="50"/>
        <v>6</v>
      </c>
      <c r="F753" s="61" t="s">
        <v>2</v>
      </c>
      <c r="G753" s="347" t="s">
        <v>988</v>
      </c>
      <c r="H753" s="457"/>
      <c r="I753" s="264" t="s">
        <v>6</v>
      </c>
      <c r="J753" s="259"/>
    </row>
    <row r="754" spans="1:10" ht="15.75" customHeight="1" x14ac:dyDescent="0.25">
      <c r="A754" s="258">
        <v>42899</v>
      </c>
      <c r="B754" s="343" t="s">
        <v>4638</v>
      </c>
      <c r="C754" s="260">
        <v>3000</v>
      </c>
      <c r="D754" s="62">
        <f>Таблица1[[#This Row],[План]]*0.965</f>
        <v>2895</v>
      </c>
      <c r="E754" s="62">
        <f t="shared" si="50"/>
        <v>6</v>
      </c>
      <c r="F754" s="61" t="s">
        <v>2</v>
      </c>
      <c r="G754" s="347" t="s">
        <v>4761</v>
      </c>
      <c r="H754" s="457"/>
      <c r="I75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54" s="259"/>
    </row>
    <row r="755" spans="1:10" ht="15.75" customHeight="1" x14ac:dyDescent="0.25">
      <c r="A755" s="258">
        <v>42899</v>
      </c>
      <c r="B755" s="225" t="s">
        <v>4462</v>
      </c>
      <c r="C755" s="260">
        <v>3000</v>
      </c>
      <c r="D755" s="62">
        <f>Таблица1[[#This Row],[План]]*0.965</f>
        <v>2895</v>
      </c>
      <c r="E755" s="62">
        <f t="shared" si="50"/>
        <v>6</v>
      </c>
      <c r="F755" s="61" t="s">
        <v>2</v>
      </c>
      <c r="G755" s="347" t="s">
        <v>4760</v>
      </c>
      <c r="H755" s="457"/>
      <c r="I75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55" s="259"/>
    </row>
    <row r="756" spans="1:10" ht="14.25" customHeight="1" x14ac:dyDescent="0.25">
      <c r="A756" s="258">
        <v>42899</v>
      </c>
      <c r="B756" s="308" t="s">
        <v>4759</v>
      </c>
      <c r="C756" s="260"/>
      <c r="D756" s="259">
        <v>3000</v>
      </c>
      <c r="E756" s="62">
        <f t="shared" si="50"/>
        <v>6</v>
      </c>
      <c r="F756" s="61" t="s">
        <v>2</v>
      </c>
      <c r="G756" s="225" t="s">
        <v>4752</v>
      </c>
      <c r="H756" s="457"/>
      <c r="I75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56" s="259"/>
    </row>
    <row r="757" spans="1:10" ht="14.25" customHeight="1" x14ac:dyDescent="0.25">
      <c r="A757" s="258">
        <v>42899</v>
      </c>
      <c r="B757" s="343" t="s">
        <v>4758</v>
      </c>
      <c r="C757" s="260"/>
      <c r="D757" s="259">
        <v>3000</v>
      </c>
      <c r="E757" s="62">
        <f t="shared" si="50"/>
        <v>6</v>
      </c>
      <c r="F757" s="61" t="s">
        <v>2</v>
      </c>
      <c r="G757" s="225" t="s">
        <v>4556</v>
      </c>
      <c r="H757" s="457"/>
      <c r="I75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57" s="259"/>
    </row>
    <row r="758" spans="1:10" ht="14.25" customHeight="1" x14ac:dyDescent="0.25">
      <c r="A758" s="258">
        <v>42919</v>
      </c>
      <c r="B758" s="225" t="s">
        <v>4966</v>
      </c>
      <c r="C758" s="260"/>
      <c r="D758" s="259">
        <v>3000</v>
      </c>
      <c r="E758" s="259">
        <f t="shared" si="50"/>
        <v>7</v>
      </c>
      <c r="F758" s="346" t="str">
        <f>"Самокатная"</f>
        <v>Самокатная</v>
      </c>
      <c r="G758" s="259" t="s">
        <v>4815</v>
      </c>
      <c r="H758" s="457"/>
      <c r="I75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58" s="259"/>
    </row>
    <row r="759" spans="1:10" ht="15.75" customHeight="1" x14ac:dyDescent="0.25">
      <c r="A759" s="258">
        <v>42898</v>
      </c>
      <c r="B759" s="308" t="s">
        <v>4552</v>
      </c>
      <c r="C759" s="260">
        <v>8400</v>
      </c>
      <c r="D759" s="62">
        <f>Таблица1[[#This Row],[План]]*0.965</f>
        <v>8106</v>
      </c>
      <c r="E759" s="62">
        <f t="shared" si="50"/>
        <v>6</v>
      </c>
      <c r="F759" s="61" t="s">
        <v>2</v>
      </c>
      <c r="G759" s="225" t="s">
        <v>4068</v>
      </c>
      <c r="H759" s="457"/>
      <c r="I75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759" s="259"/>
    </row>
    <row r="760" spans="1:10" ht="14.25" customHeight="1" x14ac:dyDescent="0.25">
      <c r="A760" s="258">
        <v>42921</v>
      </c>
      <c r="B760" s="308" t="s">
        <v>4953</v>
      </c>
      <c r="C760" s="260"/>
      <c r="D760" s="259">
        <v>6900</v>
      </c>
      <c r="E760" s="259">
        <f t="shared" si="50"/>
        <v>7</v>
      </c>
      <c r="F760" s="346" t="s">
        <v>1341</v>
      </c>
      <c r="G760" s="225" t="s">
        <v>4694</v>
      </c>
      <c r="H760" s="457" t="s">
        <v>4689</v>
      </c>
      <c r="I76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760" s="259"/>
    </row>
    <row r="761" spans="1:10" ht="14.25" customHeight="1" x14ac:dyDescent="0.25">
      <c r="A761" s="258">
        <v>42914</v>
      </c>
      <c r="B761" s="225" t="s">
        <v>4835</v>
      </c>
      <c r="C761" s="260"/>
      <c r="D761" s="259">
        <v>17900</v>
      </c>
      <c r="E761" s="259">
        <f t="shared" si="50"/>
        <v>6</v>
      </c>
      <c r="F761" s="346" t="s">
        <v>1341</v>
      </c>
      <c r="G761" s="259" t="s">
        <v>4000</v>
      </c>
      <c r="H761" s="457" t="s">
        <v>2024</v>
      </c>
      <c r="I76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761" s="259"/>
    </row>
    <row r="762" spans="1:10" ht="15.75" customHeight="1" x14ac:dyDescent="0.25">
      <c r="A762" s="258">
        <v>42914</v>
      </c>
      <c r="B762" s="225" t="s">
        <v>4836</v>
      </c>
      <c r="C762" s="260"/>
      <c r="D762" s="259">
        <v>7900</v>
      </c>
      <c r="E762" s="259">
        <f t="shared" si="50"/>
        <v>6</v>
      </c>
      <c r="F762" s="346" t="s">
        <v>1341</v>
      </c>
      <c r="G762" s="225" t="s">
        <v>3999</v>
      </c>
      <c r="H762" s="457" t="s">
        <v>4828</v>
      </c>
      <c r="I76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762" s="259"/>
    </row>
    <row r="763" spans="1:10" ht="14.25" customHeight="1" x14ac:dyDescent="0.25">
      <c r="A763" s="258">
        <v>42895</v>
      </c>
      <c r="B763" s="225" t="s">
        <v>5341</v>
      </c>
      <c r="C763" s="260"/>
      <c r="D763" s="259">
        <v>3000</v>
      </c>
      <c r="E763" s="62">
        <f t="shared" si="50"/>
        <v>6</v>
      </c>
      <c r="F763" s="61" t="s">
        <v>2</v>
      </c>
      <c r="G763" s="225" t="s">
        <v>4556</v>
      </c>
      <c r="H763" s="457"/>
      <c r="I76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63" s="259"/>
    </row>
    <row r="764" spans="1:10" ht="15.75" customHeight="1" x14ac:dyDescent="0.25">
      <c r="A764" s="258">
        <v>42919</v>
      </c>
      <c r="B764" s="225" t="s">
        <v>440</v>
      </c>
      <c r="C764" s="260"/>
      <c r="D764" s="259">
        <v>18000</v>
      </c>
      <c r="E764" s="259">
        <f t="shared" si="50"/>
        <v>7</v>
      </c>
      <c r="F764" s="346" t="str">
        <f>"Самокатная"</f>
        <v>Самокатная</v>
      </c>
      <c r="G764" s="259" t="s">
        <v>4073</v>
      </c>
      <c r="H764" s="457"/>
      <c r="I76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64" s="259"/>
    </row>
    <row r="765" spans="1:10" ht="15.75" customHeight="1" x14ac:dyDescent="0.25">
      <c r="A765" s="167">
        <v>42894</v>
      </c>
      <c r="B765" s="343" t="s">
        <v>2881</v>
      </c>
      <c r="C765" s="246">
        <v>14900</v>
      </c>
      <c r="D765" s="62">
        <f>Таблица1[[#This Row],[План]]*0.965</f>
        <v>14378.5</v>
      </c>
      <c r="E765" s="62">
        <f t="shared" si="50"/>
        <v>6</v>
      </c>
      <c r="F765" s="61" t="s">
        <v>2</v>
      </c>
      <c r="G765" s="249" t="s">
        <v>4753</v>
      </c>
      <c r="H765" s="450"/>
      <c r="I76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65" s="259"/>
    </row>
    <row r="766" spans="1:10" ht="14.25" customHeight="1" x14ac:dyDescent="0.25">
      <c r="A766" s="258">
        <v>42910</v>
      </c>
      <c r="B766" s="308" t="s">
        <v>4777</v>
      </c>
      <c r="C766" s="260"/>
      <c r="D766" s="259">
        <v>9900</v>
      </c>
      <c r="E766" s="259">
        <f t="shared" si="50"/>
        <v>6</v>
      </c>
      <c r="F766" s="346" t="s">
        <v>1341</v>
      </c>
      <c r="G766" s="225" t="s">
        <v>4630</v>
      </c>
      <c r="H766" s="457" t="s">
        <v>4829</v>
      </c>
      <c r="I76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766" s="259"/>
    </row>
    <row r="767" spans="1:10" ht="14.25" customHeight="1" x14ac:dyDescent="0.25">
      <c r="A767" s="258">
        <v>42917</v>
      </c>
      <c r="B767" s="343" t="s">
        <v>4758</v>
      </c>
      <c r="C767" s="260"/>
      <c r="D767" s="259">
        <v>9900</v>
      </c>
      <c r="E767" s="259">
        <f t="shared" si="50"/>
        <v>7</v>
      </c>
      <c r="F767" s="346" t="str">
        <f>"Прео"</f>
        <v>Прео</v>
      </c>
      <c r="G767" s="225" t="s">
        <v>4556</v>
      </c>
      <c r="H767" s="457"/>
      <c r="I76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67" s="259"/>
    </row>
    <row r="768" spans="1:10" ht="14.25" customHeight="1" x14ac:dyDescent="0.25">
      <c r="A768" s="258">
        <v>42917</v>
      </c>
      <c r="B768" s="308" t="s">
        <v>4755</v>
      </c>
      <c r="C768" s="260"/>
      <c r="D768" s="259">
        <v>9900</v>
      </c>
      <c r="E768" s="259">
        <f t="shared" si="50"/>
        <v>7</v>
      </c>
      <c r="F768" s="346" t="str">
        <f>"Прео"</f>
        <v>Прео</v>
      </c>
      <c r="G768" s="225" t="s">
        <v>4556</v>
      </c>
      <c r="H768" s="457"/>
      <c r="I76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68" s="259"/>
    </row>
    <row r="769" spans="1:10" ht="15.75" customHeight="1" x14ac:dyDescent="0.25">
      <c r="A769" s="258">
        <v>42917</v>
      </c>
      <c r="B769" s="343" t="s">
        <v>4632</v>
      </c>
      <c r="C769" s="260"/>
      <c r="D769" s="259">
        <v>9900</v>
      </c>
      <c r="E769" s="259">
        <f t="shared" si="50"/>
        <v>7</v>
      </c>
      <c r="F769" s="346" t="str">
        <f>"Прео"</f>
        <v>Прео</v>
      </c>
      <c r="G769" s="225" t="s">
        <v>4556</v>
      </c>
      <c r="H769" s="457"/>
      <c r="I76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69" s="259"/>
    </row>
    <row r="770" spans="1:10" ht="14.25" customHeight="1" x14ac:dyDescent="0.25">
      <c r="A770" s="167">
        <v>42893</v>
      </c>
      <c r="B770" s="225" t="s">
        <v>5341</v>
      </c>
      <c r="C770" s="246">
        <v>3000</v>
      </c>
      <c r="D770" s="62">
        <f>Таблица1[[#This Row],[План]]*0.965</f>
        <v>2895</v>
      </c>
      <c r="E770" s="62">
        <f t="shared" si="50"/>
        <v>6</v>
      </c>
      <c r="F770" s="61" t="s">
        <v>2</v>
      </c>
      <c r="G770" s="225" t="s">
        <v>4752</v>
      </c>
      <c r="H770" s="450"/>
      <c r="I77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70" s="259"/>
    </row>
    <row r="771" spans="1:10" ht="14.25" customHeight="1" x14ac:dyDescent="0.25">
      <c r="A771" s="167">
        <v>42893</v>
      </c>
      <c r="B771" s="225" t="s">
        <v>4750</v>
      </c>
      <c r="C771" s="246">
        <v>3000</v>
      </c>
      <c r="D771" s="62">
        <f>Таблица1[[#This Row],[План]]*0.965</f>
        <v>2895</v>
      </c>
      <c r="E771" s="62">
        <f t="shared" si="50"/>
        <v>6</v>
      </c>
      <c r="F771" s="61" t="s">
        <v>2</v>
      </c>
      <c r="G771" s="225" t="s">
        <v>4544</v>
      </c>
      <c r="H771" s="450"/>
      <c r="I77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71" s="259"/>
    </row>
    <row r="772" spans="1:10" ht="14.25" customHeight="1" x14ac:dyDescent="0.25">
      <c r="A772" s="258">
        <v>42917</v>
      </c>
      <c r="B772" s="308" t="s">
        <v>4678</v>
      </c>
      <c r="C772" s="260"/>
      <c r="D772" s="259">
        <v>7900</v>
      </c>
      <c r="E772" s="259">
        <f t="shared" si="50"/>
        <v>7</v>
      </c>
      <c r="F772" s="346" t="str">
        <f>"Прео"</f>
        <v>Прео</v>
      </c>
      <c r="G772" s="225" t="s">
        <v>4556</v>
      </c>
      <c r="H772" s="457"/>
      <c r="I77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72" s="259"/>
    </row>
    <row r="773" spans="1:10" ht="14.25" customHeight="1" x14ac:dyDescent="0.25">
      <c r="A773" s="258">
        <v>42917</v>
      </c>
      <c r="B773" s="343" t="s">
        <v>4634</v>
      </c>
      <c r="C773" s="260"/>
      <c r="D773" s="259">
        <v>9900</v>
      </c>
      <c r="E773" s="259">
        <f t="shared" si="50"/>
        <v>7</v>
      </c>
      <c r="F773" s="346" t="str">
        <f>"Прео"</f>
        <v>Прео</v>
      </c>
      <c r="G773" s="225" t="s">
        <v>4556</v>
      </c>
      <c r="H773" s="457"/>
      <c r="I77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73" s="259"/>
    </row>
    <row r="774" spans="1:10" ht="15.75" customHeight="1" x14ac:dyDescent="0.25">
      <c r="A774" s="258">
        <v>42917</v>
      </c>
      <c r="B774" s="343" t="s">
        <v>4050</v>
      </c>
      <c r="C774" s="260"/>
      <c r="D774" s="259">
        <v>9900</v>
      </c>
      <c r="E774" s="259">
        <f t="shared" si="50"/>
        <v>7</v>
      </c>
      <c r="F774" s="346" t="str">
        <f>"Прео"</f>
        <v>Прео</v>
      </c>
      <c r="G774" s="225" t="s">
        <v>4556</v>
      </c>
      <c r="H774" s="457"/>
      <c r="I77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74" s="259"/>
    </row>
    <row r="775" spans="1:10" ht="15.75" customHeight="1" x14ac:dyDescent="0.25">
      <c r="A775" s="258">
        <v>42919</v>
      </c>
      <c r="B775" s="343" t="s">
        <v>4776</v>
      </c>
      <c r="C775" s="260"/>
      <c r="D775" s="259">
        <v>9900</v>
      </c>
      <c r="E775" s="259">
        <f t="shared" si="50"/>
        <v>7</v>
      </c>
      <c r="F775" s="346" t="str">
        <f>"Самокатная"</f>
        <v>Самокатная</v>
      </c>
      <c r="G775" s="225" t="s">
        <v>4752</v>
      </c>
      <c r="H775" s="457"/>
      <c r="I77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75" s="259"/>
    </row>
    <row r="776" spans="1:10" ht="14.25" customHeight="1" x14ac:dyDescent="0.25">
      <c r="A776" s="167">
        <v>42892</v>
      </c>
      <c r="B776" s="225" t="s">
        <v>4749</v>
      </c>
      <c r="C776" s="246">
        <v>12900</v>
      </c>
      <c r="D776" s="62">
        <f>Таблица1[[#This Row],[План]]*0.965</f>
        <v>12448.5</v>
      </c>
      <c r="E776" s="62">
        <f t="shared" si="50"/>
        <v>6</v>
      </c>
      <c r="F776" s="61" t="s">
        <v>2</v>
      </c>
      <c r="G776" s="62" t="s">
        <v>988</v>
      </c>
      <c r="H776" s="450"/>
      <c r="I776" s="226" t="s">
        <v>1341</v>
      </c>
      <c r="J776" s="259"/>
    </row>
    <row r="777" spans="1:10" ht="14.25" customHeight="1" x14ac:dyDescent="0.25">
      <c r="A777" s="167">
        <v>42892</v>
      </c>
      <c r="B777" s="249" t="s">
        <v>4748</v>
      </c>
      <c r="C777" s="246">
        <v>3000</v>
      </c>
      <c r="D777" s="62">
        <f>Таблица1[[#This Row],[План]]*0.965</f>
        <v>2895</v>
      </c>
      <c r="E777" s="62">
        <f t="shared" si="50"/>
        <v>6</v>
      </c>
      <c r="F777" s="61" t="s">
        <v>2</v>
      </c>
      <c r="G777" s="225" t="s">
        <v>4556</v>
      </c>
      <c r="H777" s="450"/>
      <c r="I77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77" s="259"/>
    </row>
    <row r="778" spans="1:10" ht="14.25" customHeight="1" x14ac:dyDescent="0.25">
      <c r="A778" s="167">
        <v>42892</v>
      </c>
      <c r="B778" s="225" t="s">
        <v>4747</v>
      </c>
      <c r="C778" s="246"/>
      <c r="D778" s="62">
        <v>3000</v>
      </c>
      <c r="E778" s="62">
        <f t="shared" si="50"/>
        <v>6</v>
      </c>
      <c r="F778" s="61" t="s">
        <v>2</v>
      </c>
      <c r="G778" s="225" t="s">
        <v>4630</v>
      </c>
      <c r="H778" s="450"/>
      <c r="I77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778" s="259"/>
    </row>
    <row r="779" spans="1:10" ht="14.25" customHeight="1" x14ac:dyDescent="0.25">
      <c r="A779" s="258">
        <v>42919</v>
      </c>
      <c r="B779" s="308" t="s">
        <v>4967</v>
      </c>
      <c r="C779" s="260"/>
      <c r="D779" s="259">
        <v>9900</v>
      </c>
      <c r="E779" s="259">
        <f t="shared" si="50"/>
        <v>7</v>
      </c>
      <c r="F779" s="346" t="str">
        <f t="shared" ref="F779:F789" si="51">"Самокатная"</f>
        <v>Самокатная</v>
      </c>
      <c r="G779" s="225" t="s">
        <v>4752</v>
      </c>
      <c r="H779" s="457"/>
      <c r="I77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79" s="259"/>
    </row>
    <row r="780" spans="1:10" ht="14.25" customHeight="1" x14ac:dyDescent="0.25">
      <c r="A780" s="258">
        <v>42919</v>
      </c>
      <c r="B780" s="308" t="s">
        <v>4801</v>
      </c>
      <c r="C780" s="260"/>
      <c r="D780" s="259">
        <v>9900</v>
      </c>
      <c r="E780" s="259">
        <f t="shared" si="50"/>
        <v>7</v>
      </c>
      <c r="F780" s="346" t="str">
        <f t="shared" si="51"/>
        <v>Самокатная</v>
      </c>
      <c r="G780" s="225" t="s">
        <v>4752</v>
      </c>
      <c r="H780" s="457"/>
      <c r="I78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80" s="259"/>
    </row>
    <row r="781" spans="1:10" ht="14.25" customHeight="1" x14ac:dyDescent="0.25">
      <c r="A781" s="258">
        <v>42919</v>
      </c>
      <c r="B781" s="343" t="s">
        <v>4789</v>
      </c>
      <c r="C781" s="260"/>
      <c r="D781" s="259">
        <v>9900</v>
      </c>
      <c r="E781" s="259">
        <f t="shared" si="50"/>
        <v>7</v>
      </c>
      <c r="F781" s="346" t="str">
        <f t="shared" si="51"/>
        <v>Самокатная</v>
      </c>
      <c r="G781" s="225" t="s">
        <v>4752</v>
      </c>
      <c r="H781" s="457"/>
      <c r="I78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81" s="259"/>
    </row>
    <row r="782" spans="1:10" ht="14.25" customHeight="1" x14ac:dyDescent="0.25">
      <c r="A782" s="258">
        <v>42919</v>
      </c>
      <c r="B782" s="308" t="s">
        <v>4770</v>
      </c>
      <c r="C782" s="260"/>
      <c r="D782" s="259">
        <v>9900</v>
      </c>
      <c r="E782" s="259">
        <f t="shared" si="50"/>
        <v>7</v>
      </c>
      <c r="F782" s="346" t="str">
        <f t="shared" si="51"/>
        <v>Самокатная</v>
      </c>
      <c r="G782" s="225" t="s">
        <v>4752</v>
      </c>
      <c r="H782" s="457"/>
      <c r="I78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82" s="259"/>
    </row>
    <row r="783" spans="1:10" ht="14.25" customHeight="1" x14ac:dyDescent="0.25">
      <c r="A783" s="258">
        <v>42919</v>
      </c>
      <c r="B783" s="308" t="s">
        <v>4759</v>
      </c>
      <c r="C783" s="260"/>
      <c r="D783" s="259">
        <v>9900</v>
      </c>
      <c r="E783" s="259">
        <f t="shared" si="50"/>
        <v>7</v>
      </c>
      <c r="F783" s="346" t="str">
        <f t="shared" si="51"/>
        <v>Самокатная</v>
      </c>
      <c r="G783" s="225" t="s">
        <v>4752</v>
      </c>
      <c r="H783" s="457"/>
      <c r="I78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83" s="259"/>
    </row>
    <row r="784" spans="1:10" ht="14.25" customHeight="1" x14ac:dyDescent="0.25">
      <c r="A784" s="258">
        <v>42919</v>
      </c>
      <c r="B784" s="308" t="s">
        <v>4751</v>
      </c>
      <c r="C784" s="260"/>
      <c r="D784" s="259">
        <v>9900</v>
      </c>
      <c r="E784" s="259">
        <f t="shared" si="50"/>
        <v>7</v>
      </c>
      <c r="F784" s="346" t="str">
        <f t="shared" si="51"/>
        <v>Самокатная</v>
      </c>
      <c r="G784" s="225" t="s">
        <v>4752</v>
      </c>
      <c r="H784" s="457"/>
      <c r="I78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84" s="259"/>
    </row>
    <row r="785" spans="1:10" ht="14.25" customHeight="1" x14ac:dyDescent="0.25">
      <c r="A785" s="258">
        <v>42919</v>
      </c>
      <c r="B785" s="308" t="s">
        <v>4862</v>
      </c>
      <c r="C785" s="260"/>
      <c r="D785" s="259">
        <v>5900</v>
      </c>
      <c r="E785" s="259">
        <f t="shared" si="50"/>
        <v>7</v>
      </c>
      <c r="F785" s="346" t="str">
        <f t="shared" si="51"/>
        <v>Самокатная</v>
      </c>
      <c r="G785" s="225" t="s">
        <v>4752</v>
      </c>
      <c r="H785" s="457"/>
      <c r="I78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85" s="259"/>
    </row>
    <row r="786" spans="1:10" ht="14.25" customHeight="1" x14ac:dyDescent="0.25">
      <c r="A786" s="258">
        <v>42915</v>
      </c>
      <c r="B786" s="249" t="s">
        <v>4962</v>
      </c>
      <c r="C786" s="260"/>
      <c r="D786" s="259">
        <v>3000</v>
      </c>
      <c r="E786" s="259">
        <f t="shared" si="50"/>
        <v>6</v>
      </c>
      <c r="F786" s="346" t="str">
        <f t="shared" si="51"/>
        <v>Самокатная</v>
      </c>
      <c r="G786" s="225" t="s">
        <v>4803</v>
      </c>
      <c r="H786" s="457"/>
      <c r="I78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86" s="259"/>
    </row>
    <row r="787" spans="1:10" ht="14.25" customHeight="1" x14ac:dyDescent="0.25">
      <c r="A787" s="258">
        <v>42915</v>
      </c>
      <c r="B787" s="249" t="s">
        <v>4968</v>
      </c>
      <c r="C787" s="260"/>
      <c r="D787" s="259">
        <v>5000</v>
      </c>
      <c r="E787" s="259">
        <f t="shared" si="50"/>
        <v>6</v>
      </c>
      <c r="F787" s="346" t="str">
        <f t="shared" si="51"/>
        <v>Самокатная</v>
      </c>
      <c r="G787" s="259" t="s">
        <v>4073</v>
      </c>
      <c r="H787" s="457"/>
      <c r="I78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87" s="259"/>
    </row>
    <row r="788" spans="1:10" ht="14.25" customHeight="1" x14ac:dyDescent="0.25">
      <c r="A788" s="258">
        <v>42913</v>
      </c>
      <c r="B788" s="343" t="s">
        <v>4554</v>
      </c>
      <c r="C788" s="260"/>
      <c r="D788" s="259">
        <v>18000</v>
      </c>
      <c r="E788" s="259">
        <f t="shared" si="50"/>
        <v>6</v>
      </c>
      <c r="F788" s="346" t="str">
        <f t="shared" si="51"/>
        <v>Самокатная</v>
      </c>
      <c r="G788" s="259" t="s">
        <v>4073</v>
      </c>
      <c r="H788" s="457"/>
      <c r="I78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88" s="259"/>
    </row>
    <row r="789" spans="1:10" ht="14.25" customHeight="1" x14ac:dyDescent="0.25">
      <c r="A789" s="258">
        <v>42913</v>
      </c>
      <c r="B789" s="225" t="s">
        <v>2910</v>
      </c>
      <c r="C789" s="260"/>
      <c r="D789" s="259">
        <v>18000</v>
      </c>
      <c r="E789" s="259">
        <f t="shared" si="50"/>
        <v>6</v>
      </c>
      <c r="F789" s="346" t="str">
        <f t="shared" si="51"/>
        <v>Самокатная</v>
      </c>
      <c r="G789" s="259" t="s">
        <v>4073</v>
      </c>
      <c r="H789" s="457"/>
      <c r="I78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89" s="259"/>
    </row>
    <row r="790" spans="1:10" ht="14.25" customHeight="1" x14ac:dyDescent="0.25">
      <c r="A790" s="167">
        <v>42891</v>
      </c>
      <c r="B790" s="225" t="s">
        <v>4744</v>
      </c>
      <c r="C790" s="246">
        <v>3000</v>
      </c>
      <c r="D790" s="62">
        <f>Таблица1[[#This Row],[План]]*0.965</f>
        <v>2895</v>
      </c>
      <c r="E790" s="62">
        <f t="shared" si="50"/>
        <v>6</v>
      </c>
      <c r="F790" s="61" t="s">
        <v>2</v>
      </c>
      <c r="G790" s="225" t="s">
        <v>4560</v>
      </c>
      <c r="H790" s="450"/>
      <c r="I79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90" s="259"/>
    </row>
    <row r="791" spans="1:10" ht="14.25" customHeight="1" x14ac:dyDescent="0.25">
      <c r="A791" s="167">
        <v>42891</v>
      </c>
      <c r="B791" s="249" t="s">
        <v>4741</v>
      </c>
      <c r="C791" s="246"/>
      <c r="D791" s="62">
        <v>8900</v>
      </c>
      <c r="E791" s="62">
        <f t="shared" si="50"/>
        <v>6</v>
      </c>
      <c r="F791" s="61" t="s">
        <v>2</v>
      </c>
      <c r="G791" s="142" t="s">
        <v>4742</v>
      </c>
      <c r="H791" s="450"/>
      <c r="I791" s="226" t="s">
        <v>1061</v>
      </c>
      <c r="J791" s="259"/>
    </row>
    <row r="792" spans="1:10" ht="14.25" customHeight="1" x14ac:dyDescent="0.25">
      <c r="A792" s="167">
        <v>42891</v>
      </c>
      <c r="B792" s="225" t="s">
        <v>4743</v>
      </c>
      <c r="C792" s="246">
        <v>12900</v>
      </c>
      <c r="D792" s="62">
        <f>Таблица1[[#This Row],[План]]*0.965</f>
        <v>12448.5</v>
      </c>
      <c r="E792" s="62">
        <f t="shared" si="50"/>
        <v>6</v>
      </c>
      <c r="F792" s="61" t="s">
        <v>2</v>
      </c>
      <c r="G792" s="225" t="s">
        <v>4630</v>
      </c>
      <c r="H792" s="450"/>
      <c r="I79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792" s="259"/>
    </row>
    <row r="793" spans="1:10" ht="14.25" customHeight="1" x14ac:dyDescent="0.25">
      <c r="A793" s="167">
        <v>42891</v>
      </c>
      <c r="B793" s="225" t="s">
        <v>4745</v>
      </c>
      <c r="C793" s="246">
        <v>3000</v>
      </c>
      <c r="D793" s="62">
        <f>Таблица1[[#This Row],[План]]*0.965</f>
        <v>2895</v>
      </c>
      <c r="E793" s="62">
        <f t="shared" si="50"/>
        <v>6</v>
      </c>
      <c r="F793" s="61" t="s">
        <v>2</v>
      </c>
      <c r="G793" s="225" t="s">
        <v>4630</v>
      </c>
      <c r="H793" s="450"/>
      <c r="I79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793" s="259"/>
    </row>
    <row r="794" spans="1:10" ht="14.25" customHeight="1" x14ac:dyDescent="0.25">
      <c r="A794" s="167">
        <v>42891</v>
      </c>
      <c r="B794" s="225" t="s">
        <v>4746</v>
      </c>
      <c r="C794" s="246"/>
      <c r="D794" s="62">
        <v>3400</v>
      </c>
      <c r="E794" s="62">
        <f t="shared" si="50"/>
        <v>6</v>
      </c>
      <c r="F794" s="61" t="s">
        <v>2</v>
      </c>
      <c r="G794" s="62" t="s">
        <v>988</v>
      </c>
      <c r="H794" s="450"/>
      <c r="I794" s="226" t="s">
        <v>6</v>
      </c>
      <c r="J794" s="259"/>
    </row>
    <row r="795" spans="1:10" ht="14.25" customHeight="1" x14ac:dyDescent="0.25">
      <c r="A795" s="258">
        <v>42913</v>
      </c>
      <c r="B795" s="225" t="s">
        <v>4969</v>
      </c>
      <c r="C795" s="260"/>
      <c r="D795" s="259">
        <v>3000</v>
      </c>
      <c r="E795" s="259">
        <f t="shared" si="50"/>
        <v>6</v>
      </c>
      <c r="F795" s="346" t="str">
        <f>"Самокатная"</f>
        <v>Самокатная</v>
      </c>
      <c r="G795" s="259" t="s">
        <v>204</v>
      </c>
      <c r="H795" s="457"/>
      <c r="I79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95" s="259"/>
    </row>
    <row r="796" spans="1:10" ht="14.25" customHeight="1" x14ac:dyDescent="0.25">
      <c r="A796" s="167">
        <v>42890</v>
      </c>
      <c r="B796" s="249" t="s">
        <v>4740</v>
      </c>
      <c r="C796" s="246">
        <v>3000</v>
      </c>
      <c r="D796" s="62">
        <f>Таблица1[[#This Row],[План]]*0.965</f>
        <v>2895</v>
      </c>
      <c r="E796" s="62">
        <f t="shared" ref="E796:E811" si="52">MONTH(A796)</f>
        <v>6</v>
      </c>
      <c r="F796" s="61" t="s">
        <v>2</v>
      </c>
      <c r="G796" s="142" t="s">
        <v>4560</v>
      </c>
      <c r="H796" s="450"/>
      <c r="I79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796" s="62"/>
    </row>
    <row r="797" spans="1:10" ht="14.25" customHeight="1" x14ac:dyDescent="0.25">
      <c r="A797" s="258">
        <v>42917</v>
      </c>
      <c r="B797" s="308" t="s">
        <v>1872</v>
      </c>
      <c r="C797" s="260"/>
      <c r="D797" s="259">
        <v>9900</v>
      </c>
      <c r="E797" s="259">
        <f t="shared" si="52"/>
        <v>7</v>
      </c>
      <c r="F797" s="346" t="str">
        <f>"Прео"</f>
        <v>Прео</v>
      </c>
      <c r="G797" s="225" t="s">
        <v>4556</v>
      </c>
      <c r="H797" s="457"/>
      <c r="I79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97" s="259"/>
    </row>
    <row r="798" spans="1:10" ht="14.25" customHeight="1" x14ac:dyDescent="0.25">
      <c r="A798" s="258">
        <v>42915</v>
      </c>
      <c r="B798" s="368" t="s">
        <v>5030</v>
      </c>
      <c r="C798" s="260"/>
      <c r="D798" s="259">
        <v>19900</v>
      </c>
      <c r="E798" s="259">
        <f t="shared" si="52"/>
        <v>6</v>
      </c>
      <c r="F798" s="346" t="str">
        <f>"Прео"</f>
        <v>Прео</v>
      </c>
      <c r="G798" s="259" t="s">
        <v>1838</v>
      </c>
      <c r="H798" s="457"/>
      <c r="I79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98" s="259"/>
    </row>
    <row r="799" spans="1:10" ht="14.25" customHeight="1" x14ac:dyDescent="0.25">
      <c r="A799" s="258">
        <v>42915</v>
      </c>
      <c r="B799" s="308" t="s">
        <v>1160</v>
      </c>
      <c r="C799" s="260"/>
      <c r="D799" s="259">
        <v>8400</v>
      </c>
      <c r="E799" s="259">
        <f t="shared" si="52"/>
        <v>6</v>
      </c>
      <c r="F799" s="346" t="str">
        <f>"Прео"</f>
        <v>Прео</v>
      </c>
      <c r="G799" s="259" t="s">
        <v>5029</v>
      </c>
      <c r="H799" s="457"/>
      <c r="I79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799" s="259"/>
    </row>
    <row r="800" spans="1:10" ht="14.25" customHeight="1" x14ac:dyDescent="0.25">
      <c r="A800" s="258">
        <v>42907</v>
      </c>
      <c r="B800" s="225" t="s">
        <v>4906</v>
      </c>
      <c r="C800" s="260"/>
      <c r="D800" s="259">
        <v>14100</v>
      </c>
      <c r="E800" s="259">
        <f t="shared" si="52"/>
        <v>6</v>
      </c>
      <c r="F800" s="346" t="str">
        <f>"Прео"</f>
        <v>Прео</v>
      </c>
      <c r="G800" s="225" t="s">
        <v>4680</v>
      </c>
      <c r="H800" s="457"/>
      <c r="I80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00" s="259"/>
    </row>
    <row r="801" spans="1:10" ht="14.25" customHeight="1" x14ac:dyDescent="0.25">
      <c r="A801" s="258">
        <v>42903</v>
      </c>
      <c r="B801" s="343" t="s">
        <v>4563</v>
      </c>
      <c r="C801" s="260"/>
      <c r="D801" s="259">
        <v>9900</v>
      </c>
      <c r="E801" s="259">
        <f t="shared" si="52"/>
        <v>6</v>
      </c>
      <c r="F801" s="346" t="str">
        <f>"Прео"</f>
        <v>Прео</v>
      </c>
      <c r="G801" s="225" t="s">
        <v>4544</v>
      </c>
      <c r="H801" s="457"/>
      <c r="I80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01" s="259"/>
    </row>
    <row r="802" spans="1:10" ht="14.25" customHeight="1" x14ac:dyDescent="0.25">
      <c r="A802" s="167">
        <v>42888</v>
      </c>
      <c r="B802" s="249" t="s">
        <v>4640</v>
      </c>
      <c r="C802" s="246">
        <v>3000</v>
      </c>
      <c r="D802" s="62">
        <f>Таблица1[[#This Row],[План]]*0.965</f>
        <v>2895</v>
      </c>
      <c r="E802" s="62">
        <f t="shared" si="52"/>
        <v>6</v>
      </c>
      <c r="F802" s="61" t="s">
        <v>2</v>
      </c>
      <c r="G802" s="142" t="s">
        <v>4548</v>
      </c>
      <c r="H802" s="450"/>
      <c r="I80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02" s="259"/>
    </row>
    <row r="803" spans="1:10" ht="14.25" customHeight="1" x14ac:dyDescent="0.25">
      <c r="A803" s="167">
        <v>42888</v>
      </c>
      <c r="B803" s="249" t="s">
        <v>4264</v>
      </c>
      <c r="C803" s="246">
        <v>3000</v>
      </c>
      <c r="D803" s="62">
        <f>Таблица1[[#This Row],[План]]*0.965</f>
        <v>2895</v>
      </c>
      <c r="E803" s="62">
        <f t="shared" si="52"/>
        <v>6</v>
      </c>
      <c r="F803" s="61" t="s">
        <v>2</v>
      </c>
      <c r="G803" s="142" t="s">
        <v>4464</v>
      </c>
      <c r="H803" s="450"/>
      <c r="I80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03" s="62"/>
    </row>
    <row r="804" spans="1:10" ht="14.25" customHeight="1" x14ac:dyDescent="0.25">
      <c r="A804" s="167">
        <v>42888</v>
      </c>
      <c r="B804" s="249" t="s">
        <v>4638</v>
      </c>
      <c r="C804" s="246">
        <v>3000</v>
      </c>
      <c r="D804" s="62">
        <f>Таблица1[[#This Row],[План]]*0.965</f>
        <v>2895</v>
      </c>
      <c r="E804" s="62">
        <f t="shared" si="52"/>
        <v>6</v>
      </c>
      <c r="F804" s="61" t="s">
        <v>2</v>
      </c>
      <c r="G804" s="142" t="s">
        <v>4548</v>
      </c>
      <c r="H804" s="450"/>
      <c r="I80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04" s="62"/>
    </row>
    <row r="805" spans="1:10" ht="14.25" customHeight="1" x14ac:dyDescent="0.25">
      <c r="A805" s="167">
        <v>42888</v>
      </c>
      <c r="B805" s="249" t="s">
        <v>4639</v>
      </c>
      <c r="C805" s="246">
        <v>3000</v>
      </c>
      <c r="D805" s="62">
        <f>Таблица1[[#This Row],[План]]*0.965</f>
        <v>2895</v>
      </c>
      <c r="E805" s="62">
        <f t="shared" si="52"/>
        <v>6</v>
      </c>
      <c r="F805" s="61" t="s">
        <v>2</v>
      </c>
      <c r="G805" s="142" t="s">
        <v>4464</v>
      </c>
      <c r="H805" s="450"/>
      <c r="I80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05" s="62"/>
    </row>
    <row r="806" spans="1:10" ht="14.25" customHeight="1" x14ac:dyDescent="0.25">
      <c r="A806" s="258">
        <v>42903</v>
      </c>
      <c r="B806" s="308" t="s">
        <v>4546</v>
      </c>
      <c r="C806" s="260"/>
      <c r="D806" s="259">
        <v>9900</v>
      </c>
      <c r="E806" s="259">
        <f t="shared" si="52"/>
        <v>6</v>
      </c>
      <c r="F806" s="346" t="str">
        <f>"Прео"</f>
        <v>Прео</v>
      </c>
      <c r="G806" s="225" t="s">
        <v>4544</v>
      </c>
      <c r="H806" s="457"/>
      <c r="I80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06" s="259"/>
    </row>
    <row r="807" spans="1:10" ht="14.25" customHeight="1" x14ac:dyDescent="0.25">
      <c r="A807" s="167">
        <v>42887</v>
      </c>
      <c r="B807" s="249" t="s">
        <v>4635</v>
      </c>
      <c r="C807" s="246">
        <v>3000</v>
      </c>
      <c r="D807" s="62">
        <f>Таблица1[[#This Row],[План]]*0.965</f>
        <v>2895</v>
      </c>
      <c r="E807" s="62">
        <f t="shared" si="52"/>
        <v>6</v>
      </c>
      <c r="F807" s="61" t="s">
        <v>2</v>
      </c>
      <c r="G807" s="142" t="s">
        <v>4560</v>
      </c>
      <c r="H807" s="450"/>
      <c r="I80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07" s="62"/>
    </row>
    <row r="808" spans="1:10" ht="14.25" customHeight="1" x14ac:dyDescent="0.25">
      <c r="A808" s="167">
        <v>42887</v>
      </c>
      <c r="B808" s="249" t="s">
        <v>4555</v>
      </c>
      <c r="C808" s="246">
        <v>3000</v>
      </c>
      <c r="D808" s="62">
        <f>Таблица1[[#This Row],[План]]*0.965</f>
        <v>2895</v>
      </c>
      <c r="E808" s="62">
        <f t="shared" si="52"/>
        <v>6</v>
      </c>
      <c r="F808" s="61" t="s">
        <v>2</v>
      </c>
      <c r="G808" s="142" t="s">
        <v>4556</v>
      </c>
      <c r="H808" s="450"/>
      <c r="I80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08" s="62"/>
    </row>
    <row r="809" spans="1:10" ht="15.75" customHeight="1" x14ac:dyDescent="0.25">
      <c r="A809" s="167">
        <v>42887</v>
      </c>
      <c r="B809" s="249" t="s">
        <v>1605</v>
      </c>
      <c r="C809" s="246"/>
      <c r="D809" s="62">
        <v>3000</v>
      </c>
      <c r="E809" s="62">
        <f t="shared" si="52"/>
        <v>6</v>
      </c>
      <c r="F809" s="61" t="s">
        <v>2</v>
      </c>
      <c r="G809" s="142" t="s">
        <v>1274</v>
      </c>
      <c r="H809" s="450"/>
      <c r="I80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809" s="62"/>
    </row>
    <row r="810" spans="1:10" ht="14.25" customHeight="1" x14ac:dyDescent="0.25">
      <c r="A810" s="167">
        <v>42887</v>
      </c>
      <c r="B810" s="249" t="s">
        <v>4636</v>
      </c>
      <c r="C810" s="246">
        <v>3000</v>
      </c>
      <c r="D810" s="62">
        <f>Таблица1[[#This Row],[План]]*0.965</f>
        <v>2895</v>
      </c>
      <c r="E810" s="62">
        <f t="shared" si="52"/>
        <v>6</v>
      </c>
      <c r="F810" s="61" t="s">
        <v>2</v>
      </c>
      <c r="G810" s="142" t="s">
        <v>4560</v>
      </c>
      <c r="H810" s="450"/>
      <c r="I81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10" s="62"/>
    </row>
    <row r="811" spans="1:10" ht="14.25" customHeight="1" x14ac:dyDescent="0.25">
      <c r="A811" s="167">
        <v>42887</v>
      </c>
      <c r="B811" s="249" t="s">
        <v>4637</v>
      </c>
      <c r="C811" s="246">
        <v>3000</v>
      </c>
      <c r="D811" s="62">
        <f>Таблица1[[#This Row],[План]]*0.965</f>
        <v>2895</v>
      </c>
      <c r="E811" s="62">
        <f t="shared" si="52"/>
        <v>6</v>
      </c>
      <c r="F811" s="61" t="s">
        <v>2</v>
      </c>
      <c r="G811" s="142" t="s">
        <v>4560</v>
      </c>
      <c r="H811" s="450"/>
      <c r="I81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11" s="62"/>
    </row>
    <row r="812" spans="1:10" ht="15.75" customHeight="1" x14ac:dyDescent="0.25">
      <c r="A812" s="167">
        <v>42887</v>
      </c>
      <c r="B812" s="249" t="s">
        <v>3916</v>
      </c>
      <c r="C812" s="246"/>
      <c r="D812" s="62">
        <v>10350</v>
      </c>
      <c r="E812" s="62">
        <f>MONTH(Таблица1[[#This Row],[Date]])</f>
        <v>6</v>
      </c>
      <c r="F812" s="61" t="s">
        <v>2</v>
      </c>
      <c r="G812" s="142" t="s">
        <v>1060</v>
      </c>
      <c r="H812" s="450"/>
      <c r="I81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12" s="228"/>
    </row>
    <row r="813" spans="1:10" ht="14.25" customHeight="1" x14ac:dyDescent="0.25">
      <c r="A813" s="258">
        <v>42910</v>
      </c>
      <c r="B813" s="308" t="s">
        <v>4747</v>
      </c>
      <c r="C813" s="260"/>
      <c r="D813" s="259">
        <v>9900</v>
      </c>
      <c r="E813" s="259">
        <f t="shared" ref="E813:E824" si="53">MONTH(A813)</f>
        <v>6</v>
      </c>
      <c r="F813" s="346" t="s">
        <v>1341</v>
      </c>
      <c r="G813" s="225" t="s">
        <v>4630</v>
      </c>
      <c r="H813" s="457" t="s">
        <v>4829</v>
      </c>
      <c r="I81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813" s="259"/>
    </row>
    <row r="814" spans="1:10" ht="15.75" customHeight="1" x14ac:dyDescent="0.25">
      <c r="A814" s="258">
        <v>42910</v>
      </c>
      <c r="B814" s="343" t="s">
        <v>4628</v>
      </c>
      <c r="C814" s="260"/>
      <c r="D814" s="259">
        <v>8900</v>
      </c>
      <c r="E814" s="259">
        <f t="shared" si="53"/>
        <v>6</v>
      </c>
      <c r="F814" s="346" t="s">
        <v>1341</v>
      </c>
      <c r="G814" s="225" t="s">
        <v>4630</v>
      </c>
      <c r="H814" s="457" t="s">
        <v>4829</v>
      </c>
      <c r="I81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814" s="259"/>
    </row>
    <row r="815" spans="1:10" ht="15.75" customHeight="1" x14ac:dyDescent="0.25">
      <c r="A815" s="167">
        <v>42886</v>
      </c>
      <c r="B815" s="249" t="s">
        <v>4633</v>
      </c>
      <c r="C815" s="246">
        <v>3000</v>
      </c>
      <c r="D815" s="62">
        <f>Таблица1[[#This Row],[План]]*0.965</f>
        <v>2895</v>
      </c>
      <c r="E815" s="62">
        <f t="shared" si="53"/>
        <v>5</v>
      </c>
      <c r="F815" s="61" t="s">
        <v>2</v>
      </c>
      <c r="G815" s="142" t="s">
        <v>4560</v>
      </c>
      <c r="H815" s="450"/>
      <c r="I81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15" s="62"/>
    </row>
    <row r="816" spans="1:10" ht="15.75" customHeight="1" x14ac:dyDescent="0.25">
      <c r="A816" s="167">
        <v>42886</v>
      </c>
      <c r="B816" s="249" t="s">
        <v>4634</v>
      </c>
      <c r="C816" s="246">
        <v>3000</v>
      </c>
      <c r="D816" s="62">
        <f>Таблица1[[#This Row],[План]]*0.965</f>
        <v>2895</v>
      </c>
      <c r="E816" s="62">
        <f t="shared" si="53"/>
        <v>5</v>
      </c>
      <c r="F816" s="61" t="s">
        <v>2</v>
      </c>
      <c r="G816" s="142" t="s">
        <v>4560</v>
      </c>
      <c r="H816" s="450"/>
      <c r="I81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16" s="62"/>
    </row>
    <row r="817" spans="1:10" ht="15.75" customHeight="1" x14ac:dyDescent="0.25">
      <c r="A817" s="167">
        <v>42886</v>
      </c>
      <c r="B817" s="249" t="s">
        <v>4632</v>
      </c>
      <c r="C817" s="246">
        <v>3000</v>
      </c>
      <c r="D817" s="62">
        <f>Таблица1[[#This Row],[План]]*0.965</f>
        <v>2895</v>
      </c>
      <c r="E817" s="62">
        <f t="shared" si="53"/>
        <v>5</v>
      </c>
      <c r="F817" s="61" t="s">
        <v>2</v>
      </c>
      <c r="G817" s="142" t="s">
        <v>4556</v>
      </c>
      <c r="H817" s="450"/>
      <c r="I81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17" s="62"/>
    </row>
    <row r="818" spans="1:10" ht="15.75" customHeight="1" x14ac:dyDescent="0.25">
      <c r="A818" s="258">
        <v>42903</v>
      </c>
      <c r="B818" s="343" t="s">
        <v>4543</v>
      </c>
      <c r="C818" s="260"/>
      <c r="D818" s="259">
        <v>9900</v>
      </c>
      <c r="E818" s="259">
        <f t="shared" si="53"/>
        <v>6</v>
      </c>
      <c r="F818" s="346" t="str">
        <f>"Прео"</f>
        <v>Прео</v>
      </c>
      <c r="G818" s="225" t="s">
        <v>4544</v>
      </c>
      <c r="H818" s="457"/>
      <c r="I81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18" s="259"/>
    </row>
    <row r="819" spans="1:10" ht="15.75" customHeight="1" x14ac:dyDescent="0.25">
      <c r="A819" s="167">
        <v>42885</v>
      </c>
      <c r="B819" s="249" t="s">
        <v>4627</v>
      </c>
      <c r="C819" s="246">
        <v>12900</v>
      </c>
      <c r="D819" s="62">
        <f>Таблица1[[#This Row],[План]]*0.965</f>
        <v>12448.5</v>
      </c>
      <c r="E819" s="62">
        <f t="shared" si="53"/>
        <v>5</v>
      </c>
      <c r="F819" s="61" t="s">
        <v>2</v>
      </c>
      <c r="G819" s="142" t="s">
        <v>988</v>
      </c>
      <c r="H819" s="450"/>
      <c r="I819" s="226" t="s">
        <v>6</v>
      </c>
      <c r="J819" s="62"/>
    </row>
    <row r="820" spans="1:10" ht="15.75" customHeight="1" x14ac:dyDescent="0.25">
      <c r="A820" s="167">
        <v>42885</v>
      </c>
      <c r="B820" s="249" t="s">
        <v>4050</v>
      </c>
      <c r="C820" s="246">
        <v>3000</v>
      </c>
      <c r="D820" s="62">
        <f>Таблица1[[#This Row],[План]]*0.965</f>
        <v>2895</v>
      </c>
      <c r="E820" s="62">
        <f t="shared" si="53"/>
        <v>5</v>
      </c>
      <c r="F820" s="61" t="s">
        <v>2</v>
      </c>
      <c r="G820" s="142" t="s">
        <v>4631</v>
      </c>
      <c r="H820" s="450"/>
      <c r="I82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20" s="62"/>
    </row>
    <row r="821" spans="1:10" ht="15.75" customHeight="1" x14ac:dyDescent="0.25">
      <c r="A821" s="167">
        <v>42885</v>
      </c>
      <c r="B821" s="249" t="s">
        <v>4628</v>
      </c>
      <c r="C821" s="246">
        <v>3000</v>
      </c>
      <c r="D821" s="62">
        <f>Таблица1[[#This Row],[План]]*0.965</f>
        <v>2895</v>
      </c>
      <c r="E821" s="62">
        <f t="shared" si="53"/>
        <v>5</v>
      </c>
      <c r="F821" s="61" t="s">
        <v>2</v>
      </c>
      <c r="G821" s="142" t="s">
        <v>4630</v>
      </c>
      <c r="H821" s="450"/>
      <c r="I82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821" s="62"/>
    </row>
    <row r="822" spans="1:10" ht="15.75" customHeight="1" x14ac:dyDescent="0.25">
      <c r="A822" s="167">
        <v>42885</v>
      </c>
      <c r="B822" s="249" t="s">
        <v>4629</v>
      </c>
      <c r="C822" s="246">
        <v>3000</v>
      </c>
      <c r="D822" s="62">
        <f>Таблица1[[#This Row],[План]]*0.965</f>
        <v>2895</v>
      </c>
      <c r="E822" s="62">
        <f t="shared" si="53"/>
        <v>5</v>
      </c>
      <c r="F822" s="61" t="s">
        <v>2</v>
      </c>
      <c r="G822" s="142" t="s">
        <v>4630</v>
      </c>
      <c r="H822" s="450"/>
      <c r="I82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822" s="62"/>
    </row>
    <row r="823" spans="1:10" ht="15.75" customHeight="1" x14ac:dyDescent="0.25">
      <c r="A823" s="258">
        <v>42913</v>
      </c>
      <c r="B823" s="225" t="s">
        <v>4785</v>
      </c>
      <c r="C823" s="260"/>
      <c r="D823" s="259">
        <v>10400</v>
      </c>
      <c r="E823" s="259">
        <f t="shared" si="53"/>
        <v>6</v>
      </c>
      <c r="F823" s="346" t="str">
        <f>"Самокатная"</f>
        <v>Самокатная</v>
      </c>
      <c r="G823" s="225" t="s">
        <v>4786</v>
      </c>
      <c r="H823" s="457"/>
      <c r="I82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23" s="259"/>
    </row>
    <row r="824" spans="1:10" ht="15.75" customHeight="1" x14ac:dyDescent="0.25">
      <c r="A824" s="258">
        <v>42913</v>
      </c>
      <c r="B824" s="308" t="s">
        <v>2467</v>
      </c>
      <c r="C824" s="260"/>
      <c r="D824" s="259">
        <v>9700</v>
      </c>
      <c r="E824" s="259">
        <f t="shared" si="53"/>
        <v>6</v>
      </c>
      <c r="F824" s="346" t="str">
        <f>"Самокатная"</f>
        <v>Самокатная</v>
      </c>
      <c r="G824" s="225" t="s">
        <v>4786</v>
      </c>
      <c r="H824" s="457"/>
      <c r="I82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24" s="259"/>
    </row>
    <row r="825" spans="1:10" ht="15.75" customHeight="1" x14ac:dyDescent="0.25">
      <c r="A825" s="258">
        <v>42912</v>
      </c>
      <c r="B825" s="225" t="s">
        <v>4963</v>
      </c>
      <c r="C825" s="260"/>
      <c r="D825" s="259">
        <v>19900</v>
      </c>
      <c r="E825" s="259">
        <v>6</v>
      </c>
      <c r="F825" s="346" t="s">
        <v>6</v>
      </c>
      <c r="G825" s="259" t="s">
        <v>204</v>
      </c>
      <c r="H825" s="457"/>
      <c r="I82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25" s="259"/>
    </row>
    <row r="826" spans="1:10" ht="14.25" customHeight="1" x14ac:dyDescent="0.25">
      <c r="A826" s="258">
        <v>42912</v>
      </c>
      <c r="B826" s="225" t="s">
        <v>4970</v>
      </c>
      <c r="C826" s="260"/>
      <c r="D826" s="259">
        <v>2900</v>
      </c>
      <c r="E826" s="259">
        <f t="shared" ref="E826:E857" si="54">MONTH(A826)</f>
        <v>6</v>
      </c>
      <c r="F826" s="346" t="str">
        <f>"Самокатная"</f>
        <v>Самокатная</v>
      </c>
      <c r="G826" s="259" t="s">
        <v>2363</v>
      </c>
      <c r="H826" s="457"/>
      <c r="I82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26" s="259"/>
    </row>
    <row r="827" spans="1:10" ht="15.75" customHeight="1" x14ac:dyDescent="0.25">
      <c r="A827" s="258">
        <v>42912</v>
      </c>
      <c r="B827" s="225" t="s">
        <v>4971</v>
      </c>
      <c r="C827" s="260"/>
      <c r="D827" s="259">
        <v>2900</v>
      </c>
      <c r="E827" s="259">
        <f t="shared" si="54"/>
        <v>6</v>
      </c>
      <c r="F827" s="346" t="str">
        <f>"Самокатная"</f>
        <v>Самокатная</v>
      </c>
      <c r="G827" s="259" t="s">
        <v>2363</v>
      </c>
      <c r="H827" s="457"/>
      <c r="I82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27" s="259"/>
    </row>
    <row r="828" spans="1:10" ht="15.75" customHeight="1" x14ac:dyDescent="0.25">
      <c r="A828" s="258">
        <v>42908</v>
      </c>
      <c r="B828" s="225" t="s">
        <v>4857</v>
      </c>
      <c r="C828" s="260"/>
      <c r="D828" s="259">
        <v>23000</v>
      </c>
      <c r="E828" s="259">
        <f t="shared" si="54"/>
        <v>6</v>
      </c>
      <c r="F828" s="346" t="str">
        <f>"Самокатная"</f>
        <v>Самокатная</v>
      </c>
      <c r="G828" s="259" t="s">
        <v>4073</v>
      </c>
      <c r="H828" s="457"/>
      <c r="I82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28" s="259"/>
    </row>
    <row r="829" spans="1:10" ht="15.75" customHeight="1" x14ac:dyDescent="0.25">
      <c r="A829" s="167">
        <v>42883</v>
      </c>
      <c r="B829" s="249" t="s">
        <v>1872</v>
      </c>
      <c r="C829" s="246">
        <v>3000</v>
      </c>
      <c r="D829" s="62">
        <f>Таблица1[[#This Row],[План]]*0.965</f>
        <v>2895</v>
      </c>
      <c r="E829" s="62">
        <f t="shared" si="54"/>
        <v>5</v>
      </c>
      <c r="F829" s="61" t="s">
        <v>2</v>
      </c>
      <c r="G829" s="142" t="s">
        <v>4626</v>
      </c>
      <c r="H829" s="450"/>
      <c r="I82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29" s="62"/>
    </row>
    <row r="830" spans="1:10" ht="15.75" customHeight="1" x14ac:dyDescent="0.25">
      <c r="A830" s="167">
        <v>42883</v>
      </c>
      <c r="B830" s="249" t="s">
        <v>1872</v>
      </c>
      <c r="C830" s="246">
        <v>3000</v>
      </c>
      <c r="D830" s="62">
        <f>Таблица1[[#This Row],[План]]*0.965</f>
        <v>2895</v>
      </c>
      <c r="E830" s="62">
        <f t="shared" si="54"/>
        <v>5</v>
      </c>
      <c r="F830" s="61" t="s">
        <v>2</v>
      </c>
      <c r="G830" s="142" t="s">
        <v>4556</v>
      </c>
      <c r="H830" s="450"/>
      <c r="I83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30" s="62"/>
    </row>
    <row r="831" spans="1:10" ht="15.75" customHeight="1" x14ac:dyDescent="0.25">
      <c r="A831" s="167">
        <v>42882</v>
      </c>
      <c r="B831" s="249" t="s">
        <v>4625</v>
      </c>
      <c r="C831" s="246">
        <v>3000</v>
      </c>
      <c r="D831" s="62">
        <f>Таблица1[[#This Row],[План]]*0.965</f>
        <v>2895</v>
      </c>
      <c r="E831" s="62">
        <f t="shared" si="54"/>
        <v>5</v>
      </c>
      <c r="F831" s="61" t="s">
        <v>2</v>
      </c>
      <c r="G831" s="142" t="s">
        <v>4548</v>
      </c>
      <c r="H831" s="450"/>
      <c r="I83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31" s="62"/>
    </row>
    <row r="832" spans="1:10" ht="15.75" customHeight="1" x14ac:dyDescent="0.25">
      <c r="A832" s="258">
        <v>42910</v>
      </c>
      <c r="B832" s="343" t="s">
        <v>4629</v>
      </c>
      <c r="C832" s="260"/>
      <c r="D832" s="259">
        <v>8900</v>
      </c>
      <c r="E832" s="259">
        <f t="shared" si="54"/>
        <v>6</v>
      </c>
      <c r="F832" s="346" t="s">
        <v>1341</v>
      </c>
      <c r="G832" s="225" t="s">
        <v>4630</v>
      </c>
      <c r="H832" s="457" t="s">
        <v>4829</v>
      </c>
      <c r="I83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832" s="259"/>
    </row>
    <row r="833" spans="1:10" ht="15.75" customHeight="1" x14ac:dyDescent="0.25">
      <c r="A833" s="258">
        <v>42910</v>
      </c>
      <c r="B833" s="308" t="s">
        <v>4745</v>
      </c>
      <c r="C833" s="260"/>
      <c r="D833" s="259">
        <v>9900</v>
      </c>
      <c r="E833" s="259">
        <f t="shared" si="54"/>
        <v>6</v>
      </c>
      <c r="F833" s="346" t="s">
        <v>1341</v>
      </c>
      <c r="G833" s="225" t="s">
        <v>4630</v>
      </c>
      <c r="H833" s="457" t="s">
        <v>4829</v>
      </c>
      <c r="I83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833" s="259"/>
    </row>
    <row r="834" spans="1:10" ht="15.75" customHeight="1" x14ac:dyDescent="0.25">
      <c r="A834" s="167">
        <v>42881</v>
      </c>
      <c r="B834" s="249" t="s">
        <v>148</v>
      </c>
      <c r="C834" s="246"/>
      <c r="D834" s="62">
        <v>13900</v>
      </c>
      <c r="E834" s="62">
        <f t="shared" si="54"/>
        <v>5</v>
      </c>
      <c r="F834" s="61" t="s">
        <v>2</v>
      </c>
      <c r="G834" s="142" t="s">
        <v>4470</v>
      </c>
      <c r="H834" s="450"/>
      <c r="I83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34" s="62"/>
    </row>
    <row r="835" spans="1:10" ht="15.75" customHeight="1" x14ac:dyDescent="0.25">
      <c r="A835" s="258">
        <v>42910</v>
      </c>
      <c r="B835" s="308" t="s">
        <v>4768</v>
      </c>
      <c r="C835" s="260"/>
      <c r="D835" s="259">
        <v>9900</v>
      </c>
      <c r="E835" s="259">
        <f t="shared" si="54"/>
        <v>6</v>
      </c>
      <c r="F835" s="346" t="s">
        <v>1341</v>
      </c>
      <c r="G835" s="225" t="s">
        <v>4630</v>
      </c>
      <c r="H835" s="457" t="s">
        <v>4829</v>
      </c>
      <c r="I83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835" s="259"/>
    </row>
    <row r="836" spans="1:10" ht="15.75" customHeight="1" x14ac:dyDescent="0.25">
      <c r="A836" s="167">
        <v>42880</v>
      </c>
      <c r="B836" s="249" t="s">
        <v>4559</v>
      </c>
      <c r="C836" s="246">
        <v>3000</v>
      </c>
      <c r="D836" s="62">
        <f>Таблица1[[#This Row],[План]]*0.965</f>
        <v>2895</v>
      </c>
      <c r="E836" s="62">
        <f t="shared" si="54"/>
        <v>5</v>
      </c>
      <c r="F836" s="61" t="s">
        <v>2</v>
      </c>
      <c r="G836" s="142" t="s">
        <v>4560</v>
      </c>
      <c r="H836" s="450"/>
      <c r="I83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36" s="62"/>
    </row>
    <row r="837" spans="1:10" ht="15.75" customHeight="1" x14ac:dyDescent="0.25">
      <c r="A837" s="167">
        <v>42880</v>
      </c>
      <c r="B837" s="249" t="s">
        <v>4557</v>
      </c>
      <c r="C837" s="246">
        <v>14900</v>
      </c>
      <c r="D837" s="62">
        <f>Таблица1[[#This Row],[План]]*0.965</f>
        <v>14378.5</v>
      </c>
      <c r="E837" s="62">
        <f t="shared" si="54"/>
        <v>5</v>
      </c>
      <c r="F837" s="61" t="s">
        <v>2</v>
      </c>
      <c r="G837" s="142" t="s">
        <v>827</v>
      </c>
      <c r="H837" s="450"/>
      <c r="I83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37" s="62"/>
    </row>
    <row r="838" spans="1:10" ht="15.75" customHeight="1" x14ac:dyDescent="0.25">
      <c r="A838" s="167">
        <v>42880</v>
      </c>
      <c r="B838" s="249" t="s">
        <v>4563</v>
      </c>
      <c r="C838" s="246">
        <v>3000</v>
      </c>
      <c r="D838" s="62">
        <f>Таблица1[[#This Row],[План]]*0.965</f>
        <v>2895</v>
      </c>
      <c r="E838" s="62">
        <f t="shared" si="54"/>
        <v>5</v>
      </c>
      <c r="F838" s="61" t="s">
        <v>2</v>
      </c>
      <c r="G838" s="142" t="s">
        <v>4544</v>
      </c>
      <c r="H838" s="450"/>
      <c r="I83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38" s="62"/>
    </row>
    <row r="839" spans="1:10" ht="15.75" customHeight="1" x14ac:dyDescent="0.25">
      <c r="A839" s="167">
        <v>42880</v>
      </c>
      <c r="B839" s="249" t="s">
        <v>4558</v>
      </c>
      <c r="C839" s="246">
        <v>3000</v>
      </c>
      <c r="D839" s="62">
        <f>Таблица1[[#This Row],[План]]*0.965</f>
        <v>2895</v>
      </c>
      <c r="E839" s="62">
        <f t="shared" si="54"/>
        <v>5</v>
      </c>
      <c r="F839" s="61" t="s">
        <v>2</v>
      </c>
      <c r="G839" s="142" t="s">
        <v>4470</v>
      </c>
      <c r="H839" s="450"/>
      <c r="I83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39" s="62"/>
    </row>
    <row r="840" spans="1:10" ht="15.75" customHeight="1" x14ac:dyDescent="0.25">
      <c r="A840" s="167">
        <v>42880</v>
      </c>
      <c r="B840" s="249" t="s">
        <v>2467</v>
      </c>
      <c r="C840" s="246">
        <v>3000</v>
      </c>
      <c r="D840" s="62">
        <f>Таблица1[[#This Row],[План]]*0.965</f>
        <v>2895</v>
      </c>
      <c r="E840" s="62">
        <f t="shared" si="54"/>
        <v>5</v>
      </c>
      <c r="F840" s="61" t="s">
        <v>2</v>
      </c>
      <c r="G840" s="142" t="s">
        <v>4468</v>
      </c>
      <c r="H840" s="450"/>
      <c r="I84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40" s="62"/>
    </row>
    <row r="841" spans="1:10" ht="15.75" customHeight="1" x14ac:dyDescent="0.25">
      <c r="A841" s="167">
        <v>42880</v>
      </c>
      <c r="B841" s="249" t="s">
        <v>4562</v>
      </c>
      <c r="C841" s="246">
        <v>3100</v>
      </c>
      <c r="D841" s="62">
        <f>Таблица1[[#This Row],[План]]*0.965</f>
        <v>2991.5</v>
      </c>
      <c r="E841" s="62">
        <f t="shared" si="54"/>
        <v>5</v>
      </c>
      <c r="F841" s="61" t="s">
        <v>2</v>
      </c>
      <c r="G841" s="142" t="s">
        <v>988</v>
      </c>
      <c r="H841" s="450"/>
      <c r="I841" s="226" t="s">
        <v>6</v>
      </c>
      <c r="J841" s="62"/>
    </row>
    <row r="842" spans="1:10" ht="15.75" customHeight="1" x14ac:dyDescent="0.25">
      <c r="A842" s="167">
        <v>42880</v>
      </c>
      <c r="B842" s="249" t="s">
        <v>3255</v>
      </c>
      <c r="C842" s="246">
        <v>3000</v>
      </c>
      <c r="D842" s="62">
        <f>Таблица1[[#This Row],[План]]*0.965</f>
        <v>2895</v>
      </c>
      <c r="E842" s="62">
        <f t="shared" si="54"/>
        <v>5</v>
      </c>
      <c r="F842" s="61" t="s">
        <v>2</v>
      </c>
      <c r="G842" s="142" t="s">
        <v>4561</v>
      </c>
      <c r="H842" s="450"/>
      <c r="I84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42" s="62"/>
    </row>
    <row r="843" spans="1:10" ht="14.25" customHeight="1" x14ac:dyDescent="0.25">
      <c r="A843" s="167">
        <v>42879</v>
      </c>
      <c r="B843" s="249" t="s">
        <v>4553</v>
      </c>
      <c r="C843" s="246">
        <v>12900</v>
      </c>
      <c r="D843" s="62">
        <f>Таблица1[[#This Row],[План]]*0.965</f>
        <v>12448.5</v>
      </c>
      <c r="E843" s="62">
        <f t="shared" si="54"/>
        <v>5</v>
      </c>
      <c r="F843" s="61" t="s">
        <v>2</v>
      </c>
      <c r="G843" s="142" t="s">
        <v>988</v>
      </c>
      <c r="H843" s="450"/>
      <c r="I843" s="226" t="s">
        <v>6</v>
      </c>
      <c r="J843" s="62"/>
    </row>
    <row r="844" spans="1:10" ht="14.25" customHeight="1" x14ac:dyDescent="0.25">
      <c r="A844" s="167">
        <v>42879</v>
      </c>
      <c r="B844" s="249" t="s">
        <v>1033</v>
      </c>
      <c r="C844" s="246">
        <v>3000</v>
      </c>
      <c r="D844" s="62">
        <f>Таблица1[[#This Row],[План]]*0.965</f>
        <v>2895</v>
      </c>
      <c r="E844" s="62">
        <f t="shared" si="54"/>
        <v>5</v>
      </c>
      <c r="F844" s="61" t="s">
        <v>2</v>
      </c>
      <c r="G844" s="142" t="s">
        <v>4464</v>
      </c>
      <c r="H844" s="450"/>
      <c r="I84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44" s="62"/>
    </row>
    <row r="845" spans="1:10" ht="14.25" customHeight="1" x14ac:dyDescent="0.25">
      <c r="A845" s="167">
        <v>42879</v>
      </c>
      <c r="B845" s="249" t="s">
        <v>4554</v>
      </c>
      <c r="C845" s="246">
        <v>3000</v>
      </c>
      <c r="D845" s="62">
        <f>Таблица1[[#This Row],[План]]*0.965</f>
        <v>2895</v>
      </c>
      <c r="E845" s="62">
        <f t="shared" si="54"/>
        <v>5</v>
      </c>
      <c r="F845" s="61" t="s">
        <v>2</v>
      </c>
      <c r="G845" s="142" t="s">
        <v>4548</v>
      </c>
      <c r="H845" s="450"/>
      <c r="I84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45" s="62"/>
    </row>
    <row r="846" spans="1:10" ht="15.75" customHeight="1" x14ac:dyDescent="0.25">
      <c r="A846" s="167">
        <v>42879</v>
      </c>
      <c r="B846" s="249" t="s">
        <v>3600</v>
      </c>
      <c r="C846" s="246"/>
      <c r="D846" s="62">
        <v>2500</v>
      </c>
      <c r="E846" s="62">
        <f t="shared" si="54"/>
        <v>5</v>
      </c>
      <c r="F846" s="61" t="s">
        <v>2</v>
      </c>
      <c r="G846" s="142" t="s">
        <v>827</v>
      </c>
      <c r="H846" s="450"/>
      <c r="I84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46" s="62"/>
    </row>
    <row r="847" spans="1:10" ht="15.75" customHeight="1" x14ac:dyDescent="0.25">
      <c r="A847" s="258">
        <v>42879</v>
      </c>
      <c r="B847" s="225" t="s">
        <v>5081</v>
      </c>
      <c r="C847" s="260"/>
      <c r="D847" s="259">
        <v>5000</v>
      </c>
      <c r="E847" s="259">
        <f t="shared" si="54"/>
        <v>5</v>
      </c>
      <c r="F847" s="346" t="s">
        <v>2</v>
      </c>
      <c r="G847" s="347" t="s">
        <v>988</v>
      </c>
      <c r="H847" s="457"/>
      <c r="I847" s="264" t="s">
        <v>6</v>
      </c>
      <c r="J847" s="259"/>
    </row>
    <row r="848" spans="1:10" ht="15.75" customHeight="1" x14ac:dyDescent="0.25">
      <c r="A848" s="258">
        <v>42907</v>
      </c>
      <c r="B848" s="259" t="s">
        <v>4830</v>
      </c>
      <c r="C848" s="260"/>
      <c r="D848" s="259">
        <v>6900</v>
      </c>
      <c r="E848" s="259">
        <f t="shared" si="54"/>
        <v>6</v>
      </c>
      <c r="F848" s="346" t="s">
        <v>1341</v>
      </c>
      <c r="G848" s="259"/>
      <c r="H848" s="457" t="s">
        <v>4689</v>
      </c>
      <c r="I84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848" s="259"/>
    </row>
    <row r="849" spans="1:10" ht="15.75" customHeight="1" x14ac:dyDescent="0.25">
      <c r="A849" s="258">
        <v>42907</v>
      </c>
      <c r="B849" s="225" t="s">
        <v>4836</v>
      </c>
      <c r="C849" s="260"/>
      <c r="D849" s="259">
        <v>10000</v>
      </c>
      <c r="E849" s="259">
        <f t="shared" si="54"/>
        <v>6</v>
      </c>
      <c r="F849" s="346" t="s">
        <v>1341</v>
      </c>
      <c r="G849" s="225" t="s">
        <v>3999</v>
      </c>
      <c r="H849" s="457" t="s">
        <v>4831</v>
      </c>
      <c r="I84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849" s="259"/>
    </row>
    <row r="850" spans="1:10" ht="15.75" customHeight="1" x14ac:dyDescent="0.25">
      <c r="A850" s="258">
        <v>42903</v>
      </c>
      <c r="B850" s="308" t="s">
        <v>4750</v>
      </c>
      <c r="C850" s="260"/>
      <c r="D850" s="259">
        <v>9900</v>
      </c>
      <c r="E850" s="259">
        <f t="shared" si="54"/>
        <v>6</v>
      </c>
      <c r="F850" s="346" t="str">
        <f>"Прео"</f>
        <v>Прео</v>
      </c>
      <c r="G850" s="225" t="s">
        <v>4544</v>
      </c>
      <c r="H850" s="457"/>
      <c r="I85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50" s="259"/>
    </row>
    <row r="851" spans="1:10" ht="15.75" customHeight="1" x14ac:dyDescent="0.25">
      <c r="A851" s="258">
        <v>42903</v>
      </c>
      <c r="B851" s="308" t="s">
        <v>4550</v>
      </c>
      <c r="C851" s="260"/>
      <c r="D851" s="259">
        <v>9900</v>
      </c>
      <c r="E851" s="259">
        <f t="shared" si="54"/>
        <v>6</v>
      </c>
      <c r="F851" s="346" t="str">
        <f>"Прео"</f>
        <v>Прео</v>
      </c>
      <c r="G851" s="225" t="s">
        <v>4544</v>
      </c>
      <c r="H851" s="457"/>
      <c r="I85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51" s="259"/>
    </row>
    <row r="852" spans="1:10" ht="14.25" customHeight="1" x14ac:dyDescent="0.25">
      <c r="A852" s="258">
        <v>42905</v>
      </c>
      <c r="B852" s="343" t="s">
        <v>4748</v>
      </c>
      <c r="C852" s="260"/>
      <c r="D852" s="259">
        <v>9900</v>
      </c>
      <c r="E852" s="259">
        <f t="shared" si="54"/>
        <v>6</v>
      </c>
      <c r="F852" s="346" t="str">
        <f>"Самокатная"</f>
        <v>Самокатная</v>
      </c>
      <c r="G852" s="225" t="s">
        <v>4560</v>
      </c>
      <c r="H852" s="457"/>
      <c r="I85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52" s="259"/>
    </row>
    <row r="853" spans="1:10" ht="15.75" customHeight="1" x14ac:dyDescent="0.25">
      <c r="A853" s="258">
        <v>42905</v>
      </c>
      <c r="B853" s="343" t="s">
        <v>4637</v>
      </c>
      <c r="C853" s="260"/>
      <c r="D853" s="259">
        <v>9900</v>
      </c>
      <c r="E853" s="259">
        <f t="shared" si="54"/>
        <v>6</v>
      </c>
      <c r="F853" s="346" t="str">
        <f>"Самокатная"</f>
        <v>Самокатная</v>
      </c>
      <c r="G853" s="225" t="s">
        <v>4560</v>
      </c>
      <c r="H853" s="457"/>
      <c r="I85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53" s="259"/>
    </row>
    <row r="854" spans="1:10" ht="15.75" customHeight="1" x14ac:dyDescent="0.25">
      <c r="A854" s="167">
        <v>42878</v>
      </c>
      <c r="B854" s="249" t="s">
        <v>4550</v>
      </c>
      <c r="C854" s="246">
        <v>3000</v>
      </c>
      <c r="D854" s="62">
        <f>Таблица1[[#This Row],[План]]*0.965</f>
        <v>2895</v>
      </c>
      <c r="E854" s="62">
        <f t="shared" si="54"/>
        <v>5</v>
      </c>
      <c r="F854" s="61" t="s">
        <v>2</v>
      </c>
      <c r="G854" s="142" t="s">
        <v>4544</v>
      </c>
      <c r="H854" s="450"/>
      <c r="I85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54" s="62"/>
    </row>
    <row r="855" spans="1:10" ht="15.75" customHeight="1" x14ac:dyDescent="0.25">
      <c r="A855" s="167">
        <v>42878</v>
      </c>
      <c r="B855" s="249" t="s">
        <v>4547</v>
      </c>
      <c r="C855" s="246"/>
      <c r="D855" s="62">
        <v>3000</v>
      </c>
      <c r="E855" s="62">
        <f t="shared" si="54"/>
        <v>5</v>
      </c>
      <c r="F855" s="61" t="s">
        <v>2</v>
      </c>
      <c r="G855" s="142" t="s">
        <v>4548</v>
      </c>
      <c r="H855" s="450"/>
      <c r="I85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55" s="62"/>
    </row>
    <row r="856" spans="1:10" ht="15.75" customHeight="1" x14ac:dyDescent="0.25">
      <c r="A856" s="167">
        <v>42878</v>
      </c>
      <c r="B856" s="249" t="s">
        <v>4549</v>
      </c>
      <c r="C856" s="246">
        <v>3000</v>
      </c>
      <c r="D856" s="62">
        <f>Таблица1[[#This Row],[План]]*0.965</f>
        <v>2895</v>
      </c>
      <c r="E856" s="62">
        <f t="shared" si="54"/>
        <v>5</v>
      </c>
      <c r="F856" s="61" t="s">
        <v>2</v>
      </c>
      <c r="G856" s="142" t="s">
        <v>4544</v>
      </c>
      <c r="H856" s="450"/>
      <c r="I85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56" s="62"/>
    </row>
    <row r="857" spans="1:10" ht="14.25" customHeight="1" x14ac:dyDescent="0.25">
      <c r="A857" s="167">
        <v>42878</v>
      </c>
      <c r="B857" s="249" t="s">
        <v>4546</v>
      </c>
      <c r="C857" s="246"/>
      <c r="D857" s="62">
        <v>3000</v>
      </c>
      <c r="E857" s="62">
        <f t="shared" si="54"/>
        <v>5</v>
      </c>
      <c r="F857" s="61" t="s">
        <v>2</v>
      </c>
      <c r="G857" s="142" t="s">
        <v>4544</v>
      </c>
      <c r="H857" s="450"/>
      <c r="I85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57" s="62"/>
    </row>
    <row r="858" spans="1:10" ht="14.25" customHeight="1" x14ac:dyDescent="0.25">
      <c r="A858" s="167">
        <v>42878</v>
      </c>
      <c r="B858" s="249" t="s">
        <v>4551</v>
      </c>
      <c r="C858" s="246">
        <v>12900</v>
      </c>
      <c r="D858" s="62">
        <f>Таблица1[[#This Row],[План]]*0.965</f>
        <v>12448.5</v>
      </c>
      <c r="E858" s="62">
        <f t="shared" ref="E858:E877" si="55">MONTH(A858)</f>
        <v>5</v>
      </c>
      <c r="F858" s="61" t="s">
        <v>2</v>
      </c>
      <c r="G858" s="142" t="s">
        <v>988</v>
      </c>
      <c r="H858" s="450"/>
      <c r="I858" s="226" t="s">
        <v>6</v>
      </c>
      <c r="J858" s="62"/>
    </row>
    <row r="859" spans="1:10" ht="15.75" customHeight="1" x14ac:dyDescent="0.25">
      <c r="A859" s="167">
        <v>42878</v>
      </c>
      <c r="B859" s="249" t="s">
        <v>3600</v>
      </c>
      <c r="C859" s="246"/>
      <c r="D859" s="62">
        <v>4000</v>
      </c>
      <c r="E859" s="62">
        <f t="shared" si="55"/>
        <v>5</v>
      </c>
      <c r="F859" s="61" t="s">
        <v>2</v>
      </c>
      <c r="G859" s="142" t="s">
        <v>827</v>
      </c>
      <c r="H859" s="450"/>
      <c r="I85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59" s="62"/>
    </row>
    <row r="860" spans="1:10" ht="14.25" customHeight="1" x14ac:dyDescent="0.25">
      <c r="A860" s="167">
        <v>42878</v>
      </c>
      <c r="B860" s="249" t="s">
        <v>4543</v>
      </c>
      <c r="C860" s="246"/>
      <c r="D860" s="62">
        <v>3000</v>
      </c>
      <c r="E860" s="62">
        <f t="shared" si="55"/>
        <v>5</v>
      </c>
      <c r="F860" s="61" t="s">
        <v>2</v>
      </c>
      <c r="G860" s="142" t="s">
        <v>4544</v>
      </c>
      <c r="H860" s="450"/>
      <c r="I86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60" s="62"/>
    </row>
    <row r="861" spans="1:10" ht="15.75" customHeight="1" x14ac:dyDescent="0.25">
      <c r="A861" s="167">
        <v>42878</v>
      </c>
      <c r="B861" s="249" t="s">
        <v>4552</v>
      </c>
      <c r="C861" s="246">
        <v>3000</v>
      </c>
      <c r="D861" s="62">
        <f>Таблица1[[#This Row],[План]]*0.965</f>
        <v>2895</v>
      </c>
      <c r="E861" s="62">
        <f t="shared" si="55"/>
        <v>5</v>
      </c>
      <c r="F861" s="61" t="s">
        <v>2</v>
      </c>
      <c r="G861" s="142" t="s">
        <v>4068</v>
      </c>
      <c r="H861" s="450"/>
      <c r="I86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861" s="62"/>
    </row>
    <row r="862" spans="1:10" ht="15.75" customHeight="1" x14ac:dyDescent="0.25">
      <c r="A862" s="258">
        <v>42905</v>
      </c>
      <c r="B862" s="343" t="s">
        <v>4635</v>
      </c>
      <c r="C862" s="260"/>
      <c r="D862" s="259">
        <v>9900</v>
      </c>
      <c r="E862" s="259">
        <f t="shared" si="55"/>
        <v>6</v>
      </c>
      <c r="F862" s="346" t="str">
        <f>"Самокатная"</f>
        <v>Самокатная</v>
      </c>
      <c r="G862" s="225" t="s">
        <v>4560</v>
      </c>
      <c r="H862" s="457"/>
      <c r="I86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62" s="259"/>
    </row>
    <row r="863" spans="1:10" ht="14.25" customHeight="1" x14ac:dyDescent="0.25">
      <c r="A863" s="167">
        <v>42877</v>
      </c>
      <c r="B863" s="249" t="s">
        <v>4043</v>
      </c>
      <c r="C863" s="246"/>
      <c r="D863" s="62">
        <v>15900</v>
      </c>
      <c r="E863" s="62">
        <f t="shared" si="55"/>
        <v>5</v>
      </c>
      <c r="F863" s="61" t="s">
        <v>2</v>
      </c>
      <c r="G863" s="142" t="s">
        <v>4270</v>
      </c>
      <c r="H863" s="450"/>
      <c r="I86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63" s="62"/>
    </row>
    <row r="864" spans="1:10" ht="15.75" customHeight="1" x14ac:dyDescent="0.25">
      <c r="A864" s="167">
        <v>42877</v>
      </c>
      <c r="B864" s="249" t="s">
        <v>4540</v>
      </c>
      <c r="C864" s="246">
        <v>12900</v>
      </c>
      <c r="D864" s="62">
        <f>Таблица1[[#This Row],[План]]*0.965</f>
        <v>12448.5</v>
      </c>
      <c r="E864" s="62">
        <f t="shared" si="55"/>
        <v>5</v>
      </c>
      <c r="F864" s="61" t="s">
        <v>2</v>
      </c>
      <c r="G864" s="142" t="s">
        <v>988</v>
      </c>
      <c r="H864" s="450"/>
      <c r="I864" s="226" t="s">
        <v>6</v>
      </c>
      <c r="J864" s="62"/>
    </row>
    <row r="865" spans="1:10" ht="14.25" customHeight="1" x14ac:dyDescent="0.25">
      <c r="A865" s="167">
        <v>42877</v>
      </c>
      <c r="B865" s="249" t="s">
        <v>4542</v>
      </c>
      <c r="C865" s="246"/>
      <c r="D865" s="62">
        <v>3000</v>
      </c>
      <c r="E865" s="62">
        <f t="shared" si="55"/>
        <v>5</v>
      </c>
      <c r="F865" s="61" t="s">
        <v>2</v>
      </c>
      <c r="G865" s="142" t="s">
        <v>4470</v>
      </c>
      <c r="H865" s="450"/>
      <c r="I86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65" s="62"/>
    </row>
    <row r="866" spans="1:10" ht="15.75" customHeight="1" x14ac:dyDescent="0.25">
      <c r="A866" s="167">
        <v>42877</v>
      </c>
      <c r="B866" s="249" t="s">
        <v>4070</v>
      </c>
      <c r="C866" s="246">
        <v>1000</v>
      </c>
      <c r="D866" s="62">
        <f>Таблица1[[#This Row],[План]]*0.965</f>
        <v>965</v>
      </c>
      <c r="E866" s="62">
        <f t="shared" si="55"/>
        <v>5</v>
      </c>
      <c r="F866" s="61" t="s">
        <v>2</v>
      </c>
      <c r="G866" s="142" t="s">
        <v>4541</v>
      </c>
      <c r="H866" s="450"/>
      <c r="I866" s="226" t="s">
        <v>3593</v>
      </c>
      <c r="J866" s="62"/>
    </row>
    <row r="867" spans="1:10" ht="15.75" customHeight="1" x14ac:dyDescent="0.25">
      <c r="A867" s="258">
        <v>42905</v>
      </c>
      <c r="B867" s="343" t="s">
        <v>4636</v>
      </c>
      <c r="C867" s="260"/>
      <c r="D867" s="259">
        <v>9900</v>
      </c>
      <c r="E867" s="259">
        <f t="shared" si="55"/>
        <v>6</v>
      </c>
      <c r="F867" s="346" t="str">
        <f>"Самокатная"</f>
        <v>Самокатная</v>
      </c>
      <c r="G867" s="225" t="s">
        <v>4560</v>
      </c>
      <c r="H867" s="457"/>
      <c r="I86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67" s="259"/>
    </row>
    <row r="868" spans="1:10" ht="15.75" customHeight="1" x14ac:dyDescent="0.25">
      <c r="A868" s="258">
        <v>42905</v>
      </c>
      <c r="B868" s="308" t="s">
        <v>4633</v>
      </c>
      <c r="C868" s="260"/>
      <c r="D868" s="259">
        <v>9900</v>
      </c>
      <c r="E868" s="259">
        <f t="shared" si="55"/>
        <v>6</v>
      </c>
      <c r="F868" s="346" t="str">
        <f>"Самокатная"</f>
        <v>Самокатная</v>
      </c>
      <c r="G868" s="225" t="s">
        <v>4560</v>
      </c>
      <c r="H868" s="457"/>
      <c r="I86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68" s="259"/>
    </row>
    <row r="869" spans="1:10" ht="15.75" customHeight="1" x14ac:dyDescent="0.25">
      <c r="A869" s="258">
        <v>42905</v>
      </c>
      <c r="B869" s="343" t="s">
        <v>4559</v>
      </c>
      <c r="C869" s="260"/>
      <c r="D869" s="259">
        <v>9900</v>
      </c>
      <c r="E869" s="259">
        <f t="shared" si="55"/>
        <v>6</v>
      </c>
      <c r="F869" s="346" t="str">
        <f>"Самокатная"</f>
        <v>Самокатная</v>
      </c>
      <c r="G869" s="249" t="s">
        <v>4560</v>
      </c>
      <c r="H869" s="457"/>
      <c r="I86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69" s="259"/>
    </row>
    <row r="870" spans="1:10" ht="15.75" customHeight="1" x14ac:dyDescent="0.25">
      <c r="A870" s="258">
        <v>42905</v>
      </c>
      <c r="B870" s="308" t="s">
        <v>3926</v>
      </c>
      <c r="C870" s="260"/>
      <c r="D870" s="259">
        <v>7900</v>
      </c>
      <c r="E870" s="259">
        <f t="shared" si="55"/>
        <v>6</v>
      </c>
      <c r="F870" s="346" t="str">
        <f>"Самокатная"</f>
        <v>Самокатная</v>
      </c>
      <c r="G870" s="225" t="s">
        <v>4560</v>
      </c>
      <c r="H870" s="457"/>
      <c r="I87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70" s="259"/>
    </row>
    <row r="871" spans="1:10" ht="14.25" customHeight="1" x14ac:dyDescent="0.25">
      <c r="A871" s="258">
        <v>42905</v>
      </c>
      <c r="B871" s="225" t="s">
        <v>4860</v>
      </c>
      <c r="C871" s="260"/>
      <c r="D871" s="259">
        <v>2900</v>
      </c>
      <c r="E871" s="259">
        <f t="shared" si="55"/>
        <v>6</v>
      </c>
      <c r="F871" s="346" t="str">
        <f>"Самокатная"</f>
        <v>Самокатная</v>
      </c>
      <c r="G871" s="259" t="s">
        <v>4858</v>
      </c>
      <c r="H871" s="457"/>
      <c r="I87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71" s="259"/>
    </row>
    <row r="872" spans="1:10" ht="15.75" customHeight="1" x14ac:dyDescent="0.25">
      <c r="A872" s="258">
        <v>42900</v>
      </c>
      <c r="B872" s="225" t="s">
        <v>4907</v>
      </c>
      <c r="C872" s="260"/>
      <c r="D872" s="259">
        <v>19900</v>
      </c>
      <c r="E872" s="259">
        <f t="shared" si="55"/>
        <v>6</v>
      </c>
      <c r="F872" s="346" t="str">
        <f>"Прео"</f>
        <v>Прео</v>
      </c>
      <c r="G872" s="259" t="s">
        <v>1838</v>
      </c>
      <c r="H872" s="457"/>
      <c r="I87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72" s="259"/>
    </row>
    <row r="873" spans="1:10" ht="15.75" customHeight="1" x14ac:dyDescent="0.25">
      <c r="A873" s="258">
        <v>42900</v>
      </c>
      <c r="B873" s="308" t="s">
        <v>2619</v>
      </c>
      <c r="C873" s="260"/>
      <c r="D873" s="259">
        <v>8900</v>
      </c>
      <c r="E873" s="259">
        <f t="shared" si="55"/>
        <v>6</v>
      </c>
      <c r="F873" s="346" t="str">
        <f>"Прео"</f>
        <v>Прео</v>
      </c>
      <c r="G873" s="259" t="s">
        <v>2201</v>
      </c>
      <c r="H873" s="457"/>
      <c r="I87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73" s="259"/>
    </row>
    <row r="874" spans="1:10" ht="15.75" customHeight="1" x14ac:dyDescent="0.25">
      <c r="A874" s="258">
        <v>42894</v>
      </c>
      <c r="B874" s="225" t="s">
        <v>4675</v>
      </c>
      <c r="C874" s="260"/>
      <c r="D874" s="259">
        <v>19900</v>
      </c>
      <c r="E874" s="259">
        <f t="shared" si="55"/>
        <v>6</v>
      </c>
      <c r="F874" s="346" t="str">
        <f>"Прео"</f>
        <v>Прео</v>
      </c>
      <c r="G874" s="259" t="s">
        <v>1838</v>
      </c>
      <c r="H874" s="457"/>
      <c r="I87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74" s="259"/>
    </row>
    <row r="875" spans="1:10" ht="15.75" customHeight="1" x14ac:dyDescent="0.25">
      <c r="A875" s="258">
        <v>42894</v>
      </c>
      <c r="B875" s="225" t="s">
        <v>4676</v>
      </c>
      <c r="C875" s="260"/>
      <c r="D875" s="259">
        <v>3000</v>
      </c>
      <c r="E875" s="259">
        <f t="shared" si="55"/>
        <v>6</v>
      </c>
      <c r="F875" s="346" t="str">
        <f>"Прео"</f>
        <v>Прео</v>
      </c>
      <c r="G875" s="225" t="s">
        <v>4677</v>
      </c>
      <c r="H875" s="463" t="s">
        <v>611</v>
      </c>
      <c r="I87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75" s="259"/>
    </row>
    <row r="876" spans="1:10" ht="14.25" customHeight="1" x14ac:dyDescent="0.25">
      <c r="A876" s="258">
        <v>42894</v>
      </c>
      <c r="B876" s="225" t="s">
        <v>4678</v>
      </c>
      <c r="C876" s="260"/>
      <c r="D876" s="259">
        <v>5000</v>
      </c>
      <c r="E876" s="259">
        <f t="shared" si="55"/>
        <v>6</v>
      </c>
      <c r="F876" s="346" t="str">
        <f>"Прео"</f>
        <v>Прео</v>
      </c>
      <c r="G876" s="225" t="s">
        <v>4556</v>
      </c>
      <c r="H876" s="463" t="s">
        <v>611</v>
      </c>
      <c r="I87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76" s="259"/>
    </row>
    <row r="877" spans="1:10" ht="15.75" customHeight="1" x14ac:dyDescent="0.25">
      <c r="A877" s="167">
        <v>42874</v>
      </c>
      <c r="B877" s="249" t="s">
        <v>4545</v>
      </c>
      <c r="C877" s="246">
        <v>3000</v>
      </c>
      <c r="D877" s="62">
        <f>Таблица1[[#This Row],[План]]*0.965</f>
        <v>2895</v>
      </c>
      <c r="E877" s="62">
        <f t="shared" si="55"/>
        <v>5</v>
      </c>
      <c r="F877" s="61" t="s">
        <v>2</v>
      </c>
      <c r="G877" s="142" t="s">
        <v>4258</v>
      </c>
      <c r="H877" s="450"/>
      <c r="I87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77" s="62"/>
    </row>
    <row r="878" spans="1:10" ht="15.75" customHeight="1" x14ac:dyDescent="0.25">
      <c r="A878" s="167">
        <v>42873</v>
      </c>
      <c r="B878" s="249" t="s">
        <v>184</v>
      </c>
      <c r="C878" s="246">
        <v>3000</v>
      </c>
      <c r="D878" s="62">
        <f>Таблица1[[#This Row],[План]]*0.965</f>
        <v>2895</v>
      </c>
      <c r="E878" s="62">
        <v>5</v>
      </c>
      <c r="F878" s="61" t="s">
        <v>2</v>
      </c>
      <c r="G878" s="142" t="s">
        <v>4470</v>
      </c>
      <c r="H878" s="450"/>
      <c r="I87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78" s="241"/>
    </row>
    <row r="879" spans="1:10" ht="15.75" customHeight="1" x14ac:dyDescent="0.25">
      <c r="A879" s="258">
        <v>42893</v>
      </c>
      <c r="B879" s="225" t="s">
        <v>4679</v>
      </c>
      <c r="C879" s="260"/>
      <c r="D879" s="259">
        <v>8900</v>
      </c>
      <c r="E879" s="259">
        <f t="shared" ref="E879:E884" si="56">MONTH(A879)</f>
        <v>6</v>
      </c>
      <c r="F879" s="346" t="str">
        <f>"Прео"</f>
        <v>Прео</v>
      </c>
      <c r="G879" s="225" t="s">
        <v>4680</v>
      </c>
      <c r="H879" s="457"/>
      <c r="I87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79" s="259"/>
    </row>
    <row r="880" spans="1:10" ht="15.75" customHeight="1" x14ac:dyDescent="0.25">
      <c r="A880" s="258">
        <v>42893</v>
      </c>
      <c r="B880" s="308" t="s">
        <v>4681</v>
      </c>
      <c r="C880" s="260"/>
      <c r="D880" s="259">
        <v>14100</v>
      </c>
      <c r="E880" s="259">
        <f t="shared" si="56"/>
        <v>6</v>
      </c>
      <c r="F880" s="346" t="str">
        <f>"Прео"</f>
        <v>Прео</v>
      </c>
      <c r="G880" s="225" t="s">
        <v>4680</v>
      </c>
      <c r="H880" s="457"/>
      <c r="I88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80" s="259"/>
    </row>
    <row r="881" spans="1:10" ht="14.25" customHeight="1" x14ac:dyDescent="0.25">
      <c r="A881" s="258">
        <v>42893</v>
      </c>
      <c r="B881" s="308" t="s">
        <v>2771</v>
      </c>
      <c r="C881" s="260"/>
      <c r="D881" s="259">
        <v>17900</v>
      </c>
      <c r="E881" s="259">
        <f t="shared" si="56"/>
        <v>6</v>
      </c>
      <c r="F881" s="346" t="str">
        <f>"Прео"</f>
        <v>Прео</v>
      </c>
      <c r="G881" s="259" t="s">
        <v>1233</v>
      </c>
      <c r="H881" s="457"/>
      <c r="I88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81" s="259"/>
    </row>
    <row r="882" spans="1:10" ht="15.75" customHeight="1" x14ac:dyDescent="0.25">
      <c r="A882" s="258">
        <v>42905</v>
      </c>
      <c r="B882" s="249" t="s">
        <v>4859</v>
      </c>
      <c r="C882" s="260"/>
      <c r="D882" s="259">
        <v>12000</v>
      </c>
      <c r="E882" s="259">
        <f t="shared" si="56"/>
        <v>6</v>
      </c>
      <c r="F882" s="346" t="str">
        <f>"Самокатная"</f>
        <v>Самокатная</v>
      </c>
      <c r="G882" s="259" t="s">
        <v>4073</v>
      </c>
      <c r="H882" s="457"/>
      <c r="I88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82" s="259"/>
    </row>
    <row r="883" spans="1:10" ht="15.75" customHeight="1" x14ac:dyDescent="0.25">
      <c r="A883" s="258">
        <v>42904</v>
      </c>
      <c r="B883" s="249" t="s">
        <v>4695</v>
      </c>
      <c r="C883" s="260"/>
      <c r="D883" s="259">
        <v>3400</v>
      </c>
      <c r="E883" s="259">
        <f t="shared" si="56"/>
        <v>6</v>
      </c>
      <c r="F883" s="346" t="s">
        <v>1341</v>
      </c>
      <c r="G883" s="142" t="s">
        <v>4459</v>
      </c>
      <c r="H883" s="457" t="s">
        <v>4832</v>
      </c>
      <c r="I88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883" s="259"/>
    </row>
    <row r="884" spans="1:10" ht="15.75" customHeight="1" x14ac:dyDescent="0.25">
      <c r="A884" s="258">
        <v>42905</v>
      </c>
      <c r="B884" s="343" t="s">
        <v>4638</v>
      </c>
      <c r="C884" s="260"/>
      <c r="D884" s="259">
        <v>11900</v>
      </c>
      <c r="E884" s="259">
        <f t="shared" si="56"/>
        <v>6</v>
      </c>
      <c r="F884" s="346" t="str">
        <f>"Самокатная"</f>
        <v>Самокатная</v>
      </c>
      <c r="G884" s="259" t="s">
        <v>4753</v>
      </c>
      <c r="H884" s="457"/>
      <c r="I88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84" s="259"/>
    </row>
    <row r="885" spans="1:10" ht="15.75" customHeight="1" x14ac:dyDescent="0.25">
      <c r="A885" s="167">
        <v>42871</v>
      </c>
      <c r="B885" s="249" t="s">
        <v>4469</v>
      </c>
      <c r="C885" s="246"/>
      <c r="D885" s="62">
        <v>3000</v>
      </c>
      <c r="E885" s="62">
        <v>5</v>
      </c>
      <c r="F885" s="61" t="s">
        <v>2</v>
      </c>
      <c r="G885" s="142" t="s">
        <v>4258</v>
      </c>
      <c r="H885" s="450"/>
      <c r="I88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85" s="241"/>
    </row>
    <row r="886" spans="1:10" ht="15.75" customHeight="1" x14ac:dyDescent="0.25">
      <c r="A886" s="167">
        <v>42871</v>
      </c>
      <c r="B886" s="249" t="s">
        <v>4465</v>
      </c>
      <c r="C886" s="246">
        <v>3000</v>
      </c>
      <c r="D886" s="62">
        <f>Таблица1[[#This Row],[План]]*0.965</f>
        <v>2895</v>
      </c>
      <c r="E886" s="62">
        <v>5</v>
      </c>
      <c r="F886" s="61" t="s">
        <v>2</v>
      </c>
      <c r="G886" s="142" t="s">
        <v>4275</v>
      </c>
      <c r="H886" s="450"/>
      <c r="I88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86" s="241"/>
    </row>
    <row r="887" spans="1:10" ht="15.75" customHeight="1" x14ac:dyDescent="0.25">
      <c r="A887" s="167">
        <v>42871</v>
      </c>
      <c r="B887" s="249" t="s">
        <v>2461</v>
      </c>
      <c r="C887" s="246">
        <v>4500</v>
      </c>
      <c r="D887" s="62">
        <f>Таблица1[[#This Row],[План]]*0.965</f>
        <v>4342.5</v>
      </c>
      <c r="E887" s="62">
        <v>5</v>
      </c>
      <c r="F887" s="61" t="s">
        <v>2</v>
      </c>
      <c r="G887" s="142" t="s">
        <v>3918</v>
      </c>
      <c r="H887" s="450"/>
      <c r="I88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87" s="241"/>
    </row>
    <row r="888" spans="1:10" ht="15.75" customHeight="1" x14ac:dyDescent="0.25">
      <c r="A888" s="167">
        <v>42871</v>
      </c>
      <c r="B888" s="249" t="s">
        <v>4466</v>
      </c>
      <c r="C888" s="246">
        <v>3000</v>
      </c>
      <c r="D888" s="62">
        <f>Таблица1[[#This Row],[План]]*0.965</f>
        <v>2895</v>
      </c>
      <c r="E888" s="62">
        <v>5</v>
      </c>
      <c r="F888" s="61" t="s">
        <v>2</v>
      </c>
      <c r="G888" s="142" t="s">
        <v>4464</v>
      </c>
      <c r="H888" s="450"/>
      <c r="I88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88" s="241"/>
    </row>
    <row r="889" spans="1:10" ht="15.75" customHeight="1" x14ac:dyDescent="0.25">
      <c r="A889" s="167">
        <v>42871</v>
      </c>
      <c r="B889" s="249" t="s">
        <v>4467</v>
      </c>
      <c r="C889" s="246">
        <v>3000</v>
      </c>
      <c r="D889" s="62">
        <f>Таблица1[[#This Row],[План]]*0.965</f>
        <v>2895</v>
      </c>
      <c r="E889" s="62">
        <v>5</v>
      </c>
      <c r="F889" s="61" t="s">
        <v>2</v>
      </c>
      <c r="G889" s="142" t="s">
        <v>4468</v>
      </c>
      <c r="H889" s="450"/>
      <c r="I88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89" s="241"/>
    </row>
    <row r="890" spans="1:10" ht="15.75" customHeight="1" x14ac:dyDescent="0.25">
      <c r="A890" s="258">
        <v>42902</v>
      </c>
      <c r="B890" s="249" t="s">
        <v>4859</v>
      </c>
      <c r="C890" s="260"/>
      <c r="D890" s="259">
        <v>5000</v>
      </c>
      <c r="E890" s="259">
        <f>MONTH(A890)</f>
        <v>6</v>
      </c>
      <c r="F890" s="346" t="str">
        <f>"Самокатная"</f>
        <v>Самокатная</v>
      </c>
      <c r="G890" s="259" t="s">
        <v>4073</v>
      </c>
      <c r="H890" s="457"/>
      <c r="I89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90" s="259"/>
    </row>
    <row r="891" spans="1:10" ht="15.75" customHeight="1" x14ac:dyDescent="0.25">
      <c r="A891" s="258">
        <v>42901</v>
      </c>
      <c r="B891" s="360" t="s">
        <v>1052</v>
      </c>
      <c r="C891" s="260"/>
      <c r="D891" s="259">
        <v>5000</v>
      </c>
      <c r="E891" s="259">
        <f>MONTH(A891)</f>
        <v>6</v>
      </c>
      <c r="F891" s="346" t="str">
        <f>"Самокатная"</f>
        <v>Самокатная</v>
      </c>
      <c r="G891" s="259" t="s">
        <v>4073</v>
      </c>
      <c r="H891" s="457"/>
      <c r="I89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91" s="259"/>
    </row>
    <row r="892" spans="1:10" ht="15.75" customHeight="1" x14ac:dyDescent="0.25">
      <c r="A892" s="167">
        <v>42870</v>
      </c>
      <c r="B892" s="249" t="s">
        <v>4461</v>
      </c>
      <c r="C892" s="246">
        <v>3000</v>
      </c>
      <c r="D892" s="62">
        <f>Таблица1[[#This Row],[План]]*0.965</f>
        <v>2895</v>
      </c>
      <c r="E892" s="62">
        <v>5</v>
      </c>
      <c r="F892" s="61" t="s">
        <v>2</v>
      </c>
      <c r="G892" s="142" t="s">
        <v>4068</v>
      </c>
      <c r="H892" s="450"/>
      <c r="I89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892" s="241"/>
    </row>
    <row r="893" spans="1:10" ht="15.75" customHeight="1" x14ac:dyDescent="0.25">
      <c r="A893" s="167">
        <v>42870</v>
      </c>
      <c r="B893" s="249" t="s">
        <v>4456</v>
      </c>
      <c r="C893" s="246"/>
      <c r="D893" s="62">
        <v>7000</v>
      </c>
      <c r="E893" s="62">
        <v>5</v>
      </c>
      <c r="F893" s="61" t="s">
        <v>2</v>
      </c>
      <c r="G893" s="142" t="s">
        <v>4252</v>
      </c>
      <c r="H893" s="450"/>
      <c r="I89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93" s="241"/>
    </row>
    <row r="894" spans="1:10" ht="15.75" customHeight="1" x14ac:dyDescent="0.25">
      <c r="A894" s="167">
        <v>42870</v>
      </c>
      <c r="B894" s="249" t="s">
        <v>4463</v>
      </c>
      <c r="C894" s="246">
        <v>3000</v>
      </c>
      <c r="D894" s="62">
        <f>Таблица1[[#This Row],[План]]*0.965</f>
        <v>2895</v>
      </c>
      <c r="E894" s="62">
        <v>5</v>
      </c>
      <c r="F894" s="61" t="s">
        <v>2</v>
      </c>
      <c r="G894" s="142" t="s">
        <v>4464</v>
      </c>
      <c r="H894" s="450"/>
      <c r="I89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94" s="241"/>
    </row>
    <row r="895" spans="1:10" ht="15.75" customHeight="1" x14ac:dyDescent="0.25">
      <c r="A895" s="167">
        <v>42870</v>
      </c>
      <c r="B895" s="249" t="s">
        <v>4455</v>
      </c>
      <c r="C895" s="246"/>
      <c r="D895" s="62">
        <v>3000</v>
      </c>
      <c r="E895" s="62">
        <v>5</v>
      </c>
      <c r="F895" s="61" t="s">
        <v>2</v>
      </c>
      <c r="G895" s="142" t="s">
        <v>4277</v>
      </c>
      <c r="H895" s="450"/>
      <c r="I89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895" s="241"/>
    </row>
    <row r="896" spans="1:10" ht="15.75" customHeight="1" x14ac:dyDescent="0.25">
      <c r="A896" s="167">
        <v>42870</v>
      </c>
      <c r="B896" s="249" t="s">
        <v>4462</v>
      </c>
      <c r="C896" s="246">
        <v>3000</v>
      </c>
      <c r="D896" s="62">
        <f>Таблица1[[#This Row],[План]]*0.965</f>
        <v>2895</v>
      </c>
      <c r="E896" s="62">
        <v>5</v>
      </c>
      <c r="F896" s="61" t="s">
        <v>2</v>
      </c>
      <c r="G896" s="142" t="s">
        <v>4258</v>
      </c>
      <c r="H896" s="450"/>
      <c r="I89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896" s="241"/>
    </row>
    <row r="897" spans="1:10" ht="15.75" customHeight="1" x14ac:dyDescent="0.25">
      <c r="A897" s="167">
        <v>42869</v>
      </c>
      <c r="B897" s="249" t="s">
        <v>4460</v>
      </c>
      <c r="C897" s="246">
        <v>27000</v>
      </c>
      <c r="D897" s="62">
        <f>Таблица1[[#This Row],[План]]*0.965</f>
        <v>26055</v>
      </c>
      <c r="E897" s="62">
        <v>5</v>
      </c>
      <c r="F897" s="61" t="s">
        <v>2</v>
      </c>
      <c r="G897" s="142" t="s">
        <v>4073</v>
      </c>
      <c r="H897" s="450"/>
      <c r="I897" s="226" t="s">
        <v>6</v>
      </c>
      <c r="J897" s="241"/>
    </row>
    <row r="898" spans="1:10" ht="15.75" customHeight="1" x14ac:dyDescent="0.25">
      <c r="A898" s="167">
        <v>42868</v>
      </c>
      <c r="B898" s="249" t="s">
        <v>4457</v>
      </c>
      <c r="C898" s="246">
        <v>3000</v>
      </c>
      <c r="D898" s="62">
        <f>Таблица1[[#This Row],[План]]*0.965</f>
        <v>2895</v>
      </c>
      <c r="E898" s="62">
        <v>5</v>
      </c>
      <c r="F898" s="61" t="s">
        <v>2</v>
      </c>
      <c r="G898" s="142" t="s">
        <v>4252</v>
      </c>
      <c r="H898" s="450"/>
      <c r="I89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898" s="241"/>
    </row>
    <row r="899" spans="1:10" ht="14.25" customHeight="1" x14ac:dyDescent="0.25">
      <c r="A899" s="167">
        <v>42868</v>
      </c>
      <c r="B899" s="249" t="s">
        <v>4070</v>
      </c>
      <c r="C899" s="246">
        <v>2500</v>
      </c>
      <c r="D899" s="62">
        <f>Таблица1[[#This Row],[План]]*0.965</f>
        <v>2412.5</v>
      </c>
      <c r="E899" s="62">
        <v>5</v>
      </c>
      <c r="F899" s="61" t="s">
        <v>2</v>
      </c>
      <c r="G899" s="142" t="s">
        <v>4256</v>
      </c>
      <c r="H899" s="450"/>
      <c r="I89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899" s="241"/>
    </row>
    <row r="900" spans="1:10" ht="15.75" customHeight="1" x14ac:dyDescent="0.25">
      <c r="A900" s="258">
        <v>42904</v>
      </c>
      <c r="B900" s="249" t="s">
        <v>4691</v>
      </c>
      <c r="C900" s="260"/>
      <c r="D900" s="259">
        <v>7400</v>
      </c>
      <c r="E900" s="259">
        <f>MONTH(A900)</f>
        <v>6</v>
      </c>
      <c r="F900" s="346" t="s">
        <v>1341</v>
      </c>
      <c r="G900" s="142" t="s">
        <v>4459</v>
      </c>
      <c r="H900" s="457" t="s">
        <v>4832</v>
      </c>
      <c r="I90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00" s="259"/>
    </row>
    <row r="901" spans="1:10" ht="15.75" customHeight="1" x14ac:dyDescent="0.25">
      <c r="A901" s="258">
        <v>42902</v>
      </c>
      <c r="B901" s="225" t="s">
        <v>4837</v>
      </c>
      <c r="C901" s="260"/>
      <c r="D901" s="259">
        <v>17900</v>
      </c>
      <c r="E901" s="259">
        <f>MONTH(A901)</f>
        <v>6</v>
      </c>
      <c r="F901" s="346" t="s">
        <v>1341</v>
      </c>
      <c r="G901" s="225" t="s">
        <v>3999</v>
      </c>
      <c r="H901" s="457" t="s">
        <v>4408</v>
      </c>
      <c r="I90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01" s="259"/>
    </row>
    <row r="902" spans="1:10" ht="15.75" customHeight="1" x14ac:dyDescent="0.25">
      <c r="A902" s="167">
        <v>42867</v>
      </c>
      <c r="B902" s="249" t="s">
        <v>4458</v>
      </c>
      <c r="C902" s="246">
        <v>3000</v>
      </c>
      <c r="D902" s="62">
        <f>Таблица1[[#This Row],[План]]*0.965</f>
        <v>2895</v>
      </c>
      <c r="E902" s="62">
        <v>5</v>
      </c>
      <c r="F902" s="61" t="s">
        <v>2</v>
      </c>
      <c r="G902" s="224" t="s">
        <v>4459</v>
      </c>
      <c r="H902" s="450"/>
      <c r="I90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02" s="241"/>
    </row>
    <row r="903" spans="1:10" ht="14.25" customHeight="1" x14ac:dyDescent="0.25">
      <c r="A903" s="167">
        <v>42867</v>
      </c>
      <c r="B903" s="249" t="s">
        <v>4276</v>
      </c>
      <c r="C903" s="246">
        <v>9900</v>
      </c>
      <c r="D903" s="62">
        <f>Таблица1[[#This Row],[План]]*0.965</f>
        <v>9553.5</v>
      </c>
      <c r="E903" s="62">
        <v>5</v>
      </c>
      <c r="F903" s="61" t="s">
        <v>2</v>
      </c>
      <c r="G903" s="142" t="s">
        <v>4277</v>
      </c>
      <c r="H903" s="450"/>
      <c r="I90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03" s="241"/>
    </row>
    <row r="904" spans="1:10" ht="15.75" customHeight="1" x14ac:dyDescent="0.25">
      <c r="A904" s="258">
        <v>42900</v>
      </c>
      <c r="B904" s="225" t="s">
        <v>4834</v>
      </c>
      <c r="C904" s="260"/>
      <c r="D904" s="259">
        <v>8900</v>
      </c>
      <c r="E904" s="259">
        <f>MONTH(A904)</f>
        <v>6</v>
      </c>
      <c r="F904" s="346" t="s">
        <v>1341</v>
      </c>
      <c r="G904" s="225" t="s">
        <v>2217</v>
      </c>
      <c r="H904" s="457" t="s">
        <v>3386</v>
      </c>
      <c r="I90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04" s="259"/>
    </row>
    <row r="905" spans="1:10" ht="15.75" customHeight="1" x14ac:dyDescent="0.25">
      <c r="A905" s="258">
        <v>42900</v>
      </c>
      <c r="B905" s="360" t="s">
        <v>862</v>
      </c>
      <c r="C905" s="260"/>
      <c r="D905" s="259">
        <v>18900</v>
      </c>
      <c r="E905" s="259">
        <f>MONTH(A905)</f>
        <v>6</v>
      </c>
      <c r="F905" s="346" t="str">
        <f>"Самокатная"</f>
        <v>Самокатная</v>
      </c>
      <c r="G905" s="356" t="s">
        <v>825</v>
      </c>
      <c r="H905" s="457"/>
      <c r="I90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05" s="259"/>
    </row>
    <row r="906" spans="1:10" ht="15.75" customHeight="1" x14ac:dyDescent="0.25">
      <c r="A906" s="258">
        <v>42900</v>
      </c>
      <c r="B906" s="249" t="s">
        <v>4859</v>
      </c>
      <c r="C906" s="260"/>
      <c r="D906" s="259">
        <v>10000</v>
      </c>
      <c r="E906" s="259">
        <f>MONTH(A906)</f>
        <v>6</v>
      </c>
      <c r="F906" s="346" t="str">
        <f>"Самокатная"</f>
        <v>Самокатная</v>
      </c>
      <c r="G906" s="249" t="s">
        <v>4861</v>
      </c>
      <c r="H906" s="457"/>
      <c r="I90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06" s="259"/>
    </row>
    <row r="907" spans="1:10" ht="15.75" customHeight="1" x14ac:dyDescent="0.25">
      <c r="A907" s="258">
        <v>42899</v>
      </c>
      <c r="B907" s="225" t="s">
        <v>4744</v>
      </c>
      <c r="C907" s="260"/>
      <c r="D907" s="259">
        <v>-3000</v>
      </c>
      <c r="E907" s="259">
        <f>MONTH(A907)</f>
        <v>6</v>
      </c>
      <c r="F907" s="346" t="str">
        <f>"Самокатная"</f>
        <v>Самокатная</v>
      </c>
      <c r="G907" s="259" t="s">
        <v>2712</v>
      </c>
      <c r="H907" s="457"/>
      <c r="I90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07" s="259"/>
    </row>
    <row r="908" spans="1:10" ht="15.75" customHeight="1" x14ac:dyDescent="0.25">
      <c r="A908" s="167">
        <v>42865</v>
      </c>
      <c r="B908" s="249" t="s">
        <v>4281</v>
      </c>
      <c r="C908" s="246">
        <v>3000</v>
      </c>
      <c r="D908" s="62">
        <f>Таблица1[[#This Row],[План]]*0.965</f>
        <v>2895</v>
      </c>
      <c r="E908" s="62">
        <v>5</v>
      </c>
      <c r="F908" s="61" t="s">
        <v>2</v>
      </c>
      <c r="G908" s="142" t="s">
        <v>4277</v>
      </c>
      <c r="H908" s="450"/>
      <c r="I90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08" s="228"/>
    </row>
    <row r="909" spans="1:10" ht="15.75" customHeight="1" x14ac:dyDescent="0.25">
      <c r="A909" s="258">
        <v>42896</v>
      </c>
      <c r="B909" s="225" t="s">
        <v>4458</v>
      </c>
      <c r="C909" s="260"/>
      <c r="D909" s="259">
        <v>15000</v>
      </c>
      <c r="E909" s="259">
        <f t="shared" ref="E909:E916" si="57">MONTH(A909)</f>
        <v>6</v>
      </c>
      <c r="F909" s="346" t="s">
        <v>1341</v>
      </c>
      <c r="G909" s="225" t="s">
        <v>4459</v>
      </c>
      <c r="H909" s="457" t="s">
        <v>4832</v>
      </c>
      <c r="I90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09" s="259"/>
    </row>
    <row r="910" spans="1:10" ht="15.75" customHeight="1" x14ac:dyDescent="0.25">
      <c r="A910" s="258">
        <v>42895</v>
      </c>
      <c r="B910" s="308" t="s">
        <v>4862</v>
      </c>
      <c r="C910" s="260"/>
      <c r="D910" s="259">
        <v>7000</v>
      </c>
      <c r="E910" s="259">
        <f t="shared" si="57"/>
        <v>6</v>
      </c>
      <c r="F910" s="346" t="str">
        <f t="shared" ref="F910:F916" si="58">"Самокатная"</f>
        <v>Самокатная</v>
      </c>
      <c r="G910" s="249" t="s">
        <v>4752</v>
      </c>
      <c r="H910" s="457"/>
      <c r="I910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10" s="259"/>
    </row>
    <row r="911" spans="1:10" ht="14.25" customHeight="1" x14ac:dyDescent="0.25">
      <c r="A911" s="258">
        <v>42893</v>
      </c>
      <c r="B911" s="225" t="s">
        <v>4705</v>
      </c>
      <c r="C911" s="260"/>
      <c r="D911" s="259">
        <v>9900</v>
      </c>
      <c r="E911" s="259">
        <f t="shared" si="57"/>
        <v>6</v>
      </c>
      <c r="F911" s="346" t="str">
        <f t="shared" si="58"/>
        <v>Самокатная</v>
      </c>
      <c r="G911" s="259" t="s">
        <v>2201</v>
      </c>
      <c r="H911" s="457"/>
      <c r="I911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11" s="259"/>
    </row>
    <row r="912" spans="1:10" ht="15.75" customHeight="1" x14ac:dyDescent="0.25">
      <c r="A912" s="258">
        <v>42892</v>
      </c>
      <c r="B912" s="225" t="s">
        <v>4706</v>
      </c>
      <c r="C912" s="260"/>
      <c r="D912" s="259">
        <v>14900</v>
      </c>
      <c r="E912" s="259">
        <f t="shared" si="57"/>
        <v>6</v>
      </c>
      <c r="F912" s="346" t="str">
        <f t="shared" si="58"/>
        <v>Самокатная</v>
      </c>
      <c r="G912" s="259" t="s">
        <v>4704</v>
      </c>
      <c r="H912" s="457"/>
      <c r="I912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12" s="259"/>
    </row>
    <row r="913" spans="1:10" ht="14.25" customHeight="1" x14ac:dyDescent="0.25">
      <c r="A913" s="258">
        <v>42892</v>
      </c>
      <c r="B913" s="225" t="s">
        <v>4707</v>
      </c>
      <c r="C913" s="260"/>
      <c r="D913" s="259">
        <v>1500</v>
      </c>
      <c r="E913" s="259">
        <f t="shared" si="57"/>
        <v>6</v>
      </c>
      <c r="F913" s="346" t="str">
        <f t="shared" si="58"/>
        <v>Самокатная</v>
      </c>
      <c r="G913" s="259" t="s">
        <v>4704</v>
      </c>
      <c r="H913" s="457"/>
      <c r="I913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13" s="259"/>
    </row>
    <row r="914" spans="1:10" ht="14.25" customHeight="1" x14ac:dyDescent="0.25">
      <c r="A914" s="258">
        <v>42892</v>
      </c>
      <c r="B914" s="225" t="s">
        <v>4639</v>
      </c>
      <c r="C914" s="260"/>
      <c r="D914" s="259">
        <v>11900</v>
      </c>
      <c r="E914" s="259">
        <f t="shared" si="57"/>
        <v>6</v>
      </c>
      <c r="F914" s="346" t="str">
        <f t="shared" si="58"/>
        <v>Самокатная</v>
      </c>
      <c r="G914" s="225" t="s">
        <v>4464</v>
      </c>
      <c r="H914" s="457"/>
      <c r="I91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14" s="259"/>
    </row>
    <row r="915" spans="1:10" ht="15.75" customHeight="1" x14ac:dyDescent="0.25">
      <c r="A915" s="258">
        <v>42892</v>
      </c>
      <c r="B915" s="249" t="s">
        <v>4466</v>
      </c>
      <c r="C915" s="260"/>
      <c r="D915" s="259">
        <v>11900</v>
      </c>
      <c r="E915" s="259">
        <f t="shared" si="57"/>
        <v>6</v>
      </c>
      <c r="F915" s="346" t="str">
        <f t="shared" si="58"/>
        <v>Самокатная</v>
      </c>
      <c r="G915" s="225" t="s">
        <v>4464</v>
      </c>
      <c r="H915" s="457"/>
      <c r="I915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15" s="259"/>
    </row>
    <row r="916" spans="1:10" ht="14.25" customHeight="1" x14ac:dyDescent="0.25">
      <c r="A916" s="258">
        <v>42892</v>
      </c>
      <c r="B916" s="375" t="s">
        <v>4463</v>
      </c>
      <c r="C916" s="260"/>
      <c r="D916" s="259">
        <v>11900</v>
      </c>
      <c r="E916" s="259">
        <f t="shared" si="57"/>
        <v>6</v>
      </c>
      <c r="F916" s="346" t="str">
        <f t="shared" si="58"/>
        <v>Самокатная</v>
      </c>
      <c r="G916" s="225" t="s">
        <v>4464</v>
      </c>
      <c r="H916" s="457"/>
      <c r="I91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16" s="259"/>
    </row>
    <row r="917" spans="1:10" ht="15.75" customHeight="1" x14ac:dyDescent="0.25">
      <c r="A917" s="167">
        <v>42863</v>
      </c>
      <c r="B917" s="249" t="s">
        <v>4278</v>
      </c>
      <c r="C917" s="246">
        <v>3400</v>
      </c>
      <c r="D917" s="62">
        <f>Таблица1[[#This Row],[План]]*0.965</f>
        <v>3281</v>
      </c>
      <c r="E917" s="62">
        <f>MONTH(Таблица1[[#This Row],[Date]])</f>
        <v>5</v>
      </c>
      <c r="F917" s="61" t="s">
        <v>2</v>
      </c>
      <c r="G917" s="142" t="s">
        <v>988</v>
      </c>
      <c r="H917" s="450"/>
      <c r="I917" s="226" t="s">
        <v>6</v>
      </c>
      <c r="J917" s="228"/>
    </row>
    <row r="918" spans="1:10" ht="15.75" customHeight="1" x14ac:dyDescent="0.25">
      <c r="A918" s="167">
        <v>42863</v>
      </c>
      <c r="B918" s="249" t="s">
        <v>4276</v>
      </c>
      <c r="C918" s="246">
        <v>3000</v>
      </c>
      <c r="D918" s="62">
        <f>Таблица1[[#This Row],[План]]*0.965</f>
        <v>2895</v>
      </c>
      <c r="E918" s="62">
        <f>MONTH(Таблица1[[#This Row],[Date]])</f>
        <v>5</v>
      </c>
      <c r="F918" s="61" t="s">
        <v>2</v>
      </c>
      <c r="G918" s="142" t="s">
        <v>4277</v>
      </c>
      <c r="H918" s="450"/>
      <c r="I91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18" s="228"/>
    </row>
    <row r="919" spans="1:10" ht="15.75" customHeight="1" x14ac:dyDescent="0.25">
      <c r="A919" s="167">
        <v>42889</v>
      </c>
      <c r="B919" s="249" t="s">
        <v>4625</v>
      </c>
      <c r="C919" s="246"/>
      <c r="D919" s="62">
        <v>9900</v>
      </c>
      <c r="E919" s="62">
        <f t="shared" ref="E919:E930" si="59">MONTH(A919)</f>
        <v>6</v>
      </c>
      <c r="F919" s="61" t="str">
        <f t="shared" ref="F919:F926" si="60">"Прео"</f>
        <v>Прео</v>
      </c>
      <c r="G919" s="142" t="s">
        <v>4548</v>
      </c>
      <c r="H919" s="450"/>
      <c r="I91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19" s="259"/>
    </row>
    <row r="920" spans="1:10" ht="15.75" customHeight="1" x14ac:dyDescent="0.25">
      <c r="A920" s="167">
        <v>42889</v>
      </c>
      <c r="B920" s="249" t="s">
        <v>4554</v>
      </c>
      <c r="C920" s="246"/>
      <c r="D920" s="62">
        <v>9900</v>
      </c>
      <c r="E920" s="62">
        <f t="shared" si="59"/>
        <v>6</v>
      </c>
      <c r="F920" s="61" t="str">
        <f t="shared" si="60"/>
        <v>Прео</v>
      </c>
      <c r="G920" s="142" t="s">
        <v>4548</v>
      </c>
      <c r="H920" s="450"/>
      <c r="I92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20" s="259"/>
    </row>
    <row r="921" spans="1:10" ht="15.75" customHeight="1" x14ac:dyDescent="0.25">
      <c r="A921" s="167">
        <v>42889</v>
      </c>
      <c r="B921" s="249" t="s">
        <v>4640</v>
      </c>
      <c r="C921" s="246"/>
      <c r="D921" s="62">
        <v>9900</v>
      </c>
      <c r="E921" s="62">
        <f t="shared" si="59"/>
        <v>6</v>
      </c>
      <c r="F921" s="61" t="str">
        <f t="shared" si="60"/>
        <v>Прео</v>
      </c>
      <c r="G921" s="142" t="s">
        <v>4548</v>
      </c>
      <c r="H921" s="450"/>
      <c r="I92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21" s="259"/>
    </row>
    <row r="922" spans="1:10" ht="15.75" customHeight="1" x14ac:dyDescent="0.25">
      <c r="A922" s="167">
        <v>42889</v>
      </c>
      <c r="B922" s="249" t="s">
        <v>4638</v>
      </c>
      <c r="C922" s="246"/>
      <c r="D922" s="62">
        <v>9900</v>
      </c>
      <c r="E922" s="62">
        <f t="shared" si="59"/>
        <v>6</v>
      </c>
      <c r="F922" s="61" t="str">
        <f t="shared" si="60"/>
        <v>Прео</v>
      </c>
      <c r="G922" s="142" t="s">
        <v>4548</v>
      </c>
      <c r="H922" s="450"/>
      <c r="I92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22" s="259"/>
    </row>
    <row r="923" spans="1:10" ht="15.75" customHeight="1" x14ac:dyDescent="0.25">
      <c r="A923" s="167">
        <v>42889</v>
      </c>
      <c r="B923" s="249" t="s">
        <v>4547</v>
      </c>
      <c r="C923" s="246"/>
      <c r="D923" s="62">
        <v>9900</v>
      </c>
      <c r="E923" s="62">
        <f t="shared" si="59"/>
        <v>6</v>
      </c>
      <c r="F923" s="61" t="str">
        <f t="shared" si="60"/>
        <v>Прео</v>
      </c>
      <c r="G923" s="142" t="s">
        <v>4548</v>
      </c>
      <c r="H923" s="450"/>
      <c r="I92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23" s="259"/>
    </row>
    <row r="924" spans="1:10" ht="15.75" customHeight="1" x14ac:dyDescent="0.25">
      <c r="A924" s="167">
        <v>42888</v>
      </c>
      <c r="B924" s="249" t="s">
        <v>4662</v>
      </c>
      <c r="C924" s="246"/>
      <c r="D924" s="62">
        <v>6900</v>
      </c>
      <c r="E924" s="62">
        <f t="shared" si="59"/>
        <v>6</v>
      </c>
      <c r="F924" s="61" t="str">
        <f t="shared" si="60"/>
        <v>Прео</v>
      </c>
      <c r="G924" s="142" t="s">
        <v>1838</v>
      </c>
      <c r="H924" s="450" t="s">
        <v>1502</v>
      </c>
      <c r="I92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24" s="259"/>
    </row>
    <row r="925" spans="1:10" ht="15.75" customHeight="1" x14ac:dyDescent="0.25">
      <c r="A925" s="167">
        <v>42886</v>
      </c>
      <c r="B925" s="249" t="s">
        <v>4662</v>
      </c>
      <c r="C925" s="246"/>
      <c r="D925" s="62">
        <v>13000</v>
      </c>
      <c r="E925" s="62">
        <f t="shared" si="59"/>
        <v>5</v>
      </c>
      <c r="F925" s="61" t="str">
        <f t="shared" si="60"/>
        <v>Прео</v>
      </c>
      <c r="G925" s="142" t="s">
        <v>1838</v>
      </c>
      <c r="H925" s="450" t="s">
        <v>4661</v>
      </c>
      <c r="I92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25" s="259"/>
    </row>
    <row r="926" spans="1:10" ht="15.75" customHeight="1" x14ac:dyDescent="0.25">
      <c r="A926" s="167">
        <v>42879</v>
      </c>
      <c r="B926" s="249" t="s">
        <v>4575</v>
      </c>
      <c r="C926" s="246"/>
      <c r="D926" s="62">
        <v>19900</v>
      </c>
      <c r="E926" s="62">
        <f t="shared" si="59"/>
        <v>5</v>
      </c>
      <c r="F926" s="61" t="str">
        <f t="shared" si="60"/>
        <v>Прео</v>
      </c>
      <c r="G926" s="142" t="s">
        <v>4576</v>
      </c>
      <c r="H926" s="450"/>
      <c r="I92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26" s="259"/>
    </row>
    <row r="927" spans="1:10" ht="15.75" customHeight="1" x14ac:dyDescent="0.25">
      <c r="A927" s="258">
        <v>42896</v>
      </c>
      <c r="B927" s="249" t="s">
        <v>4695</v>
      </c>
      <c r="C927" s="260"/>
      <c r="D927" s="259">
        <v>10000</v>
      </c>
      <c r="E927" s="259">
        <f t="shared" si="59"/>
        <v>6</v>
      </c>
      <c r="F927" s="346" t="s">
        <v>1341</v>
      </c>
      <c r="G927" s="225" t="s">
        <v>4459</v>
      </c>
      <c r="H927" s="457" t="s">
        <v>4832</v>
      </c>
      <c r="I92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27" s="259"/>
    </row>
    <row r="928" spans="1:10" ht="15.75" customHeight="1" x14ac:dyDescent="0.25">
      <c r="A928" s="258">
        <v>42896</v>
      </c>
      <c r="B928" s="249" t="s">
        <v>4691</v>
      </c>
      <c r="C928" s="260"/>
      <c r="D928" s="259">
        <v>6000</v>
      </c>
      <c r="E928" s="259">
        <f t="shared" si="59"/>
        <v>6</v>
      </c>
      <c r="F928" s="346" t="s">
        <v>1341</v>
      </c>
      <c r="G928" s="225" t="s">
        <v>4459</v>
      </c>
      <c r="H928" s="457" t="s">
        <v>4832</v>
      </c>
      <c r="I92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28" s="259"/>
    </row>
    <row r="929" spans="1:10" ht="15.75" customHeight="1" x14ac:dyDescent="0.25">
      <c r="A929" s="258">
        <v>42894</v>
      </c>
      <c r="B929" s="225" t="s">
        <v>4693</v>
      </c>
      <c r="C929" s="260"/>
      <c r="D929" s="259">
        <v>6900</v>
      </c>
      <c r="E929" s="259">
        <f t="shared" si="59"/>
        <v>6</v>
      </c>
      <c r="F929" s="346" t="s">
        <v>1341</v>
      </c>
      <c r="G929" s="225" t="s">
        <v>4694</v>
      </c>
      <c r="H929" s="457" t="s">
        <v>4689</v>
      </c>
      <c r="I92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29" s="259"/>
    </row>
    <row r="930" spans="1:10" ht="15.75" customHeight="1" x14ac:dyDescent="0.25">
      <c r="A930" s="167">
        <v>42887</v>
      </c>
      <c r="B930" s="249" t="s">
        <v>4695</v>
      </c>
      <c r="C930" s="246"/>
      <c r="D930" s="62">
        <v>3000</v>
      </c>
      <c r="E930" s="62">
        <f t="shared" si="59"/>
        <v>6</v>
      </c>
      <c r="F930" s="61" t="s">
        <v>1341</v>
      </c>
      <c r="G930" s="142" t="s">
        <v>4459</v>
      </c>
      <c r="H930" s="450" t="s">
        <v>4690</v>
      </c>
      <c r="I93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30" s="259"/>
    </row>
    <row r="931" spans="1:10" ht="15.75" customHeight="1" x14ac:dyDescent="0.25">
      <c r="A931" s="167">
        <v>42860</v>
      </c>
      <c r="B931" s="249" t="s">
        <v>4279</v>
      </c>
      <c r="C931" s="246">
        <v>10000</v>
      </c>
      <c r="D931" s="62">
        <f>Таблица1[[#This Row],[План]]*0.965</f>
        <v>9650</v>
      </c>
      <c r="E931" s="62">
        <v>5</v>
      </c>
      <c r="F931" s="61" t="s">
        <v>2</v>
      </c>
      <c r="G931" s="142" t="s">
        <v>204</v>
      </c>
      <c r="H931" s="450"/>
      <c r="I931" s="226" t="s">
        <v>6</v>
      </c>
      <c r="J931" s="228"/>
    </row>
    <row r="932" spans="1:10" ht="15.75" customHeight="1" x14ac:dyDescent="0.25">
      <c r="A932" s="167">
        <v>42860</v>
      </c>
      <c r="B932" s="249" t="s">
        <v>4251</v>
      </c>
      <c r="C932" s="246">
        <v>10000</v>
      </c>
      <c r="D932" s="62">
        <f>Таблица1[[#This Row],[План]]*0.965</f>
        <v>9650</v>
      </c>
      <c r="E932" s="62">
        <f>MONTH(Таблица1[[#This Row],[Date]])</f>
        <v>5</v>
      </c>
      <c r="F932" s="61" t="s">
        <v>2</v>
      </c>
      <c r="G932" s="142" t="s">
        <v>4244</v>
      </c>
      <c r="H932" s="450"/>
      <c r="I93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32" s="228"/>
    </row>
    <row r="933" spans="1:10" ht="15.75" customHeight="1" x14ac:dyDescent="0.25">
      <c r="A933" s="167">
        <v>42860</v>
      </c>
      <c r="B933" s="249" t="s">
        <v>4274</v>
      </c>
      <c r="C933" s="246">
        <v>3000</v>
      </c>
      <c r="D933" s="62">
        <f>Таблица1[[#This Row],[План]]*0.965</f>
        <v>2895</v>
      </c>
      <c r="E933" s="62">
        <f>MONTH(Таблица1[[#This Row],[Date]])</f>
        <v>5</v>
      </c>
      <c r="F933" s="61" t="s">
        <v>2</v>
      </c>
      <c r="G933" s="142" t="s">
        <v>4275</v>
      </c>
      <c r="H933" s="450"/>
      <c r="I93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33" s="228"/>
    </row>
    <row r="934" spans="1:10" ht="15.75" customHeight="1" x14ac:dyDescent="0.25">
      <c r="A934" s="167">
        <v>42860</v>
      </c>
      <c r="B934" s="249" t="s">
        <v>4280</v>
      </c>
      <c r="C934" s="246">
        <v>3000</v>
      </c>
      <c r="D934" s="62">
        <f>Таблица1[[#This Row],[План]]*0.965</f>
        <v>2895</v>
      </c>
      <c r="E934" s="62">
        <v>5</v>
      </c>
      <c r="F934" s="61" t="s">
        <v>2</v>
      </c>
      <c r="G934" s="142" t="s">
        <v>4266</v>
      </c>
      <c r="H934" s="450"/>
      <c r="I93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34" s="228"/>
    </row>
    <row r="935" spans="1:10" ht="15.75" customHeight="1" x14ac:dyDescent="0.25">
      <c r="A935" s="167">
        <v>42887</v>
      </c>
      <c r="B935" s="249" t="s">
        <v>4691</v>
      </c>
      <c r="C935" s="246"/>
      <c r="D935" s="62">
        <v>3000</v>
      </c>
      <c r="E935" s="62">
        <f>MONTH(A935)</f>
        <v>6</v>
      </c>
      <c r="F935" s="61" t="s">
        <v>1341</v>
      </c>
      <c r="G935" s="142" t="s">
        <v>4459</v>
      </c>
      <c r="H935" s="450" t="s">
        <v>4690</v>
      </c>
      <c r="I93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35" s="259"/>
    </row>
    <row r="936" spans="1:10" ht="15.75" customHeight="1" x14ac:dyDescent="0.25">
      <c r="A936" s="370">
        <v>42859</v>
      </c>
      <c r="B936" s="225" t="s">
        <v>4291</v>
      </c>
      <c r="C936" s="371"/>
      <c r="D936" s="240">
        <v>3000</v>
      </c>
      <c r="E936" s="143">
        <v>5</v>
      </c>
      <c r="F936" s="141" t="s">
        <v>2</v>
      </c>
      <c r="G936" s="225" t="s">
        <v>4272</v>
      </c>
      <c r="H936" s="464"/>
      <c r="I936" s="25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36" s="241"/>
    </row>
    <row r="937" spans="1:10" ht="15.75" customHeight="1" x14ac:dyDescent="0.25">
      <c r="A937" s="370">
        <v>42859</v>
      </c>
      <c r="B937" s="225" t="s">
        <v>4290</v>
      </c>
      <c r="C937" s="371"/>
      <c r="D937" s="240">
        <v>3000</v>
      </c>
      <c r="E937" s="143">
        <v>5</v>
      </c>
      <c r="F937" s="141" t="s">
        <v>2</v>
      </c>
      <c r="G937" s="225" t="s">
        <v>4272</v>
      </c>
      <c r="H937" s="464"/>
      <c r="I937" s="25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37" s="241"/>
    </row>
    <row r="938" spans="1:10" ht="15.75" customHeight="1" x14ac:dyDescent="0.25">
      <c r="A938" s="167">
        <v>42879</v>
      </c>
      <c r="B938" s="249" t="s">
        <v>4577</v>
      </c>
      <c r="C938" s="246"/>
      <c r="D938" s="62">
        <v>19900</v>
      </c>
      <c r="E938" s="62">
        <f>MONTH(A938)</f>
        <v>5</v>
      </c>
      <c r="F938" s="61" t="str">
        <f>"Прео"</f>
        <v>Прео</v>
      </c>
      <c r="G938" s="142" t="s">
        <v>4576</v>
      </c>
      <c r="H938" s="450"/>
      <c r="I93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38" s="259"/>
    </row>
    <row r="939" spans="1:10" ht="15.75" customHeight="1" x14ac:dyDescent="0.25">
      <c r="A939" s="258">
        <v>42892</v>
      </c>
      <c r="B939" s="343" t="s">
        <v>4264</v>
      </c>
      <c r="C939" s="260"/>
      <c r="D939" s="259">
        <v>11900</v>
      </c>
      <c r="E939" s="259">
        <f>MONTH(A939)</f>
        <v>6</v>
      </c>
      <c r="F939" s="346" t="str">
        <f>"Самокатная"</f>
        <v>Самокатная</v>
      </c>
      <c r="G939" s="225" t="s">
        <v>4464</v>
      </c>
      <c r="H939" s="457"/>
      <c r="I93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39" s="259"/>
    </row>
    <row r="940" spans="1:10" ht="15.75" customHeight="1" x14ac:dyDescent="0.25">
      <c r="A940" s="166">
        <v>42858</v>
      </c>
      <c r="B940" s="142" t="s">
        <v>4043</v>
      </c>
      <c r="C940" s="143"/>
      <c r="D940" s="142">
        <v>3000</v>
      </c>
      <c r="E940" s="143">
        <f>MONTH(Таблица1[[#This Row],[Date]])</f>
        <v>5</v>
      </c>
      <c r="F940" s="141" t="s">
        <v>2</v>
      </c>
      <c r="G940" s="142" t="s">
        <v>4270</v>
      </c>
      <c r="H940" s="450"/>
      <c r="I94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40" s="228"/>
    </row>
    <row r="941" spans="1:10" ht="15.75" customHeight="1" x14ac:dyDescent="0.25">
      <c r="A941" s="166">
        <v>42858</v>
      </c>
      <c r="B941" s="142" t="s">
        <v>4273</v>
      </c>
      <c r="C941" s="143">
        <v>3000</v>
      </c>
      <c r="D941" s="142">
        <f>Таблица1[[#This Row],[План]]*0.965</f>
        <v>2895</v>
      </c>
      <c r="E941" s="143">
        <f>MONTH(Таблица1[[#This Row],[Date]])</f>
        <v>5</v>
      </c>
      <c r="F941" s="141" t="s">
        <v>2</v>
      </c>
      <c r="G941" s="142" t="s">
        <v>4272</v>
      </c>
      <c r="H941" s="450"/>
      <c r="I94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41" s="228"/>
    </row>
    <row r="942" spans="1:10" ht="15.75" customHeight="1" x14ac:dyDescent="0.25">
      <c r="A942" s="166">
        <v>42858</v>
      </c>
      <c r="B942" s="142" t="s">
        <v>4271</v>
      </c>
      <c r="C942" s="143">
        <v>3000</v>
      </c>
      <c r="D942" s="142">
        <f>Таблица1[[#This Row],[План]]*0.965</f>
        <v>2895</v>
      </c>
      <c r="E942" s="143">
        <f>MONTH(Таблица1[[#This Row],[Date]])</f>
        <v>5</v>
      </c>
      <c r="F942" s="141" t="s">
        <v>2</v>
      </c>
      <c r="G942" s="142" t="s">
        <v>4272</v>
      </c>
      <c r="H942" s="450"/>
      <c r="I94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42" s="228"/>
    </row>
    <row r="943" spans="1:10" ht="15.75" customHeight="1" x14ac:dyDescent="0.25">
      <c r="A943" s="167">
        <v>42882</v>
      </c>
      <c r="B943" s="249" t="s">
        <v>4664</v>
      </c>
      <c r="C943" s="246"/>
      <c r="D943" s="62">
        <v>9900</v>
      </c>
      <c r="E943" s="62">
        <f t="shared" ref="E943:E949" si="61">MONTH(A943)</f>
        <v>5</v>
      </c>
      <c r="F943" s="61" t="s">
        <v>1341</v>
      </c>
      <c r="G943" s="142" t="s">
        <v>4068</v>
      </c>
      <c r="H943" s="450" t="s">
        <v>4665</v>
      </c>
      <c r="I94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43" s="259"/>
    </row>
    <row r="944" spans="1:10" ht="15.75" x14ac:dyDescent="0.25">
      <c r="A944" s="167">
        <v>42882</v>
      </c>
      <c r="B944" s="249" t="s">
        <v>4461</v>
      </c>
      <c r="C944" s="246"/>
      <c r="D944" s="62">
        <v>9900</v>
      </c>
      <c r="E944" s="62">
        <f t="shared" si="61"/>
        <v>5</v>
      </c>
      <c r="F944" s="61" t="s">
        <v>1341</v>
      </c>
      <c r="G944" s="142" t="s">
        <v>4068</v>
      </c>
      <c r="H944" s="450" t="s">
        <v>4665</v>
      </c>
      <c r="I94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44" s="259"/>
    </row>
    <row r="945" spans="1:10" ht="15.75" x14ac:dyDescent="0.25">
      <c r="A945" s="167">
        <v>42881</v>
      </c>
      <c r="B945" s="249" t="s">
        <v>4667</v>
      </c>
      <c r="C945" s="246"/>
      <c r="D945" s="62">
        <v>17900</v>
      </c>
      <c r="E945" s="62">
        <f t="shared" si="61"/>
        <v>5</v>
      </c>
      <c r="F945" s="61" t="s">
        <v>1341</v>
      </c>
      <c r="G945" s="142" t="s">
        <v>3999</v>
      </c>
      <c r="H945" s="450" t="s">
        <v>4408</v>
      </c>
      <c r="I94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45" s="259"/>
    </row>
    <row r="946" spans="1:10" ht="15.75" x14ac:dyDescent="0.25">
      <c r="A946" s="258">
        <v>42892</v>
      </c>
      <c r="B946" s="249" t="s">
        <v>4708</v>
      </c>
      <c r="C946" s="260"/>
      <c r="D946" s="259">
        <v>11900</v>
      </c>
      <c r="E946" s="259">
        <f t="shared" si="61"/>
        <v>6</v>
      </c>
      <c r="F946" s="346" t="str">
        <f>"Самокатная"</f>
        <v>Самокатная</v>
      </c>
      <c r="G946" s="225" t="s">
        <v>4464</v>
      </c>
      <c r="H946" s="457"/>
      <c r="I946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46" s="259"/>
    </row>
    <row r="947" spans="1:10" ht="15.75" customHeight="1" x14ac:dyDescent="0.2">
      <c r="A947" s="258">
        <v>42892</v>
      </c>
      <c r="B947" s="364" t="s">
        <v>4467</v>
      </c>
      <c r="C947" s="260"/>
      <c r="D947" s="259">
        <v>10400</v>
      </c>
      <c r="E947" s="259">
        <f t="shared" si="61"/>
        <v>6</v>
      </c>
      <c r="F947" s="346" t="str">
        <f>"Самокатная"</f>
        <v>Самокатная</v>
      </c>
      <c r="G947" s="225" t="s">
        <v>4468</v>
      </c>
      <c r="H947" s="457"/>
      <c r="I947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47" s="259"/>
    </row>
    <row r="948" spans="1:10" ht="15.75" x14ac:dyDescent="0.25">
      <c r="A948" s="258">
        <v>42892</v>
      </c>
      <c r="B948" s="343" t="s">
        <v>4274</v>
      </c>
      <c r="C948" s="260"/>
      <c r="D948" s="259">
        <v>10400</v>
      </c>
      <c r="E948" s="259">
        <f t="shared" si="61"/>
        <v>6</v>
      </c>
      <c r="F948" s="346" t="str">
        <f>"Самокатная"</f>
        <v>Самокатная</v>
      </c>
      <c r="G948" s="225" t="s">
        <v>4468</v>
      </c>
      <c r="H948" s="457"/>
      <c r="I948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48" s="259"/>
    </row>
    <row r="949" spans="1:10" ht="15.75" x14ac:dyDescent="0.25">
      <c r="A949" s="258">
        <v>42892</v>
      </c>
      <c r="B949" s="343" t="s">
        <v>4709</v>
      </c>
      <c r="C949" s="260"/>
      <c r="D949" s="259">
        <v>13400</v>
      </c>
      <c r="E949" s="259">
        <f t="shared" si="61"/>
        <v>6</v>
      </c>
      <c r="F949" s="346" t="str">
        <f>"Самокатная"</f>
        <v>Самокатная</v>
      </c>
      <c r="G949" s="225" t="s">
        <v>4468</v>
      </c>
      <c r="H949" s="457"/>
      <c r="I949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49" s="259"/>
    </row>
    <row r="950" spans="1:10" ht="15.75" x14ac:dyDescent="0.25">
      <c r="A950" s="166">
        <v>42857</v>
      </c>
      <c r="B950" s="142" t="s">
        <v>4268</v>
      </c>
      <c r="C950" s="143"/>
      <c r="D950" s="142">
        <v>15900</v>
      </c>
      <c r="E950" s="143">
        <f>MONTH(Таблица1[[#This Row],[Date]])</f>
        <v>5</v>
      </c>
      <c r="F950" s="141" t="s">
        <v>2</v>
      </c>
      <c r="G950" s="142" t="s">
        <v>4266</v>
      </c>
      <c r="H950" s="450"/>
      <c r="I95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50" s="228"/>
    </row>
    <row r="951" spans="1:10" ht="15.75" x14ac:dyDescent="0.25">
      <c r="A951" s="166">
        <v>42857</v>
      </c>
      <c r="B951" s="142" t="s">
        <v>4267</v>
      </c>
      <c r="C951" s="143"/>
      <c r="D951" s="142">
        <v>3000</v>
      </c>
      <c r="E951" s="143">
        <f>MONTH(Таблица1[[#This Row],[Date]])</f>
        <v>5</v>
      </c>
      <c r="F951" s="141" t="s">
        <v>2</v>
      </c>
      <c r="G951" s="142" t="s">
        <v>4063</v>
      </c>
      <c r="H951" s="450"/>
      <c r="I95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51" s="228"/>
    </row>
    <row r="952" spans="1:10" ht="15.75" x14ac:dyDescent="0.25">
      <c r="A952" s="166">
        <v>42857</v>
      </c>
      <c r="B952" s="142" t="s">
        <v>4269</v>
      </c>
      <c r="C952" s="143">
        <v>3000</v>
      </c>
      <c r="D952" s="142">
        <f>Таблица1[[#This Row],[План]]*0.965</f>
        <v>2895</v>
      </c>
      <c r="E952" s="143">
        <f>MONTH(Таблица1[[#This Row],[Date]])</f>
        <v>5</v>
      </c>
      <c r="F952" s="141" t="s">
        <v>2</v>
      </c>
      <c r="G952" s="142" t="s">
        <v>4000</v>
      </c>
      <c r="H952" s="450"/>
      <c r="I95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52" s="228"/>
    </row>
    <row r="953" spans="1:10" ht="15.75" x14ac:dyDescent="0.25">
      <c r="A953" s="166">
        <v>42857</v>
      </c>
      <c r="B953" s="142" t="s">
        <v>4265</v>
      </c>
      <c r="C953" s="143"/>
      <c r="D953" s="142">
        <v>3000</v>
      </c>
      <c r="E953" s="143">
        <f>MONTH(Таблица1[[#This Row],[Date]])</f>
        <v>5</v>
      </c>
      <c r="F953" s="141" t="s">
        <v>2</v>
      </c>
      <c r="G953" s="142" t="s">
        <v>4266</v>
      </c>
      <c r="H953" s="450"/>
      <c r="I95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53" s="228"/>
    </row>
    <row r="954" spans="1:10" ht="15.75" x14ac:dyDescent="0.25">
      <c r="A954" s="258">
        <v>42892</v>
      </c>
      <c r="B954" s="343" t="s">
        <v>4465</v>
      </c>
      <c r="C954" s="260"/>
      <c r="D954" s="259">
        <v>10400</v>
      </c>
      <c r="E954" s="259">
        <f>MONTH(A954)</f>
        <v>6</v>
      </c>
      <c r="F954" s="346" t="str">
        <f>"Самокатная"</f>
        <v>Самокатная</v>
      </c>
      <c r="G954" s="225" t="s">
        <v>4468</v>
      </c>
      <c r="H954" s="457"/>
      <c r="I954" s="264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54" s="259"/>
    </row>
    <row r="955" spans="1:10" ht="15.75" x14ac:dyDescent="0.25">
      <c r="A955" s="167">
        <v>42891</v>
      </c>
      <c r="B955" s="249" t="s">
        <v>3610</v>
      </c>
      <c r="C955" s="246"/>
      <c r="D955" s="62">
        <v>-1000</v>
      </c>
      <c r="E955" s="62">
        <v>6</v>
      </c>
      <c r="F955" s="61" t="s">
        <v>6</v>
      </c>
      <c r="G955" s="142" t="s">
        <v>4163</v>
      </c>
      <c r="H955" s="450"/>
      <c r="I955" s="226" t="s">
        <v>6</v>
      </c>
      <c r="J955" s="259"/>
    </row>
    <row r="956" spans="1:10" ht="15.75" x14ac:dyDescent="0.25">
      <c r="A956" s="167">
        <v>42885</v>
      </c>
      <c r="B956" s="249" t="s">
        <v>346</v>
      </c>
      <c r="C956" s="246"/>
      <c r="D956" s="62">
        <v>14900</v>
      </c>
      <c r="E956" s="62">
        <f>MONTH(A956)</f>
        <v>5</v>
      </c>
      <c r="F956" s="61" t="str">
        <f>"Самокатная"</f>
        <v>Самокатная</v>
      </c>
      <c r="G956" s="142" t="s">
        <v>4270</v>
      </c>
      <c r="H956" s="450"/>
      <c r="I95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56" s="259"/>
    </row>
    <row r="957" spans="1:10" ht="15.75" x14ac:dyDescent="0.25">
      <c r="A957" s="166">
        <v>42856</v>
      </c>
      <c r="B957" s="142" t="s">
        <v>3498</v>
      </c>
      <c r="C957" s="143">
        <v>14900</v>
      </c>
      <c r="D957" s="142">
        <f>Таблица1[[#This Row],[План]]*0.965</f>
        <v>14378.5</v>
      </c>
      <c r="E957" s="143">
        <f>MONTH(Таблица1[[#This Row],[Date]])</f>
        <v>5</v>
      </c>
      <c r="F957" s="141" t="s">
        <v>2</v>
      </c>
      <c r="G957" s="142" t="s">
        <v>3499</v>
      </c>
      <c r="H957" s="450"/>
      <c r="I95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957" s="228"/>
    </row>
    <row r="958" spans="1:10" ht="15.75" x14ac:dyDescent="0.25">
      <c r="A958" s="167">
        <v>42876</v>
      </c>
      <c r="B958" s="249" t="s">
        <v>3606</v>
      </c>
      <c r="C958" s="246"/>
      <c r="D958" s="62">
        <v>16100</v>
      </c>
      <c r="E958" s="62">
        <f>MONTH(A958)</f>
        <v>5</v>
      </c>
      <c r="F958" s="61" t="str">
        <f>"Прео"</f>
        <v>Прео</v>
      </c>
      <c r="G958" s="142" t="s">
        <v>1233</v>
      </c>
      <c r="H958" s="450"/>
      <c r="I95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58" s="259"/>
    </row>
    <row r="959" spans="1:10" ht="15.75" x14ac:dyDescent="0.25">
      <c r="A959" s="167">
        <v>42875</v>
      </c>
      <c r="B959" s="249" t="s">
        <v>4257</v>
      </c>
      <c r="C959" s="246"/>
      <c r="D959" s="62">
        <v>14900</v>
      </c>
      <c r="E959" s="62">
        <f>MONTH(A959)</f>
        <v>5</v>
      </c>
      <c r="F959" s="61" t="str">
        <f>"Прео"</f>
        <v>Прео</v>
      </c>
      <c r="G959" s="142" t="s">
        <v>4258</v>
      </c>
      <c r="H959" s="450"/>
      <c r="I95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59" s="259"/>
    </row>
    <row r="960" spans="1:10" ht="15.75" x14ac:dyDescent="0.25">
      <c r="A960" s="167">
        <v>42875</v>
      </c>
      <c r="B960" s="249" t="s">
        <v>4462</v>
      </c>
      <c r="C960" s="246"/>
      <c r="D960" s="62">
        <v>14900</v>
      </c>
      <c r="E960" s="62">
        <f>MONTH(A960)</f>
        <v>5</v>
      </c>
      <c r="F960" s="61" t="str">
        <f>"Прео"</f>
        <v>Прео</v>
      </c>
      <c r="G960" s="142" t="s">
        <v>4258</v>
      </c>
      <c r="H960" s="450"/>
      <c r="I96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60" s="259"/>
    </row>
    <row r="961" spans="1:10" ht="15.75" x14ac:dyDescent="0.25">
      <c r="A961" s="167">
        <v>42875</v>
      </c>
      <c r="B961" s="249" t="s">
        <v>4469</v>
      </c>
      <c r="C961" s="246"/>
      <c r="D961" s="62">
        <v>14900</v>
      </c>
      <c r="E961" s="62">
        <f>MONTH(A961)</f>
        <v>5</v>
      </c>
      <c r="F961" s="61" t="str">
        <f>"Прео"</f>
        <v>Прео</v>
      </c>
      <c r="G961" s="142" t="s">
        <v>4258</v>
      </c>
      <c r="H961" s="450"/>
      <c r="I96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61" s="259"/>
    </row>
    <row r="962" spans="1:10" ht="15.75" x14ac:dyDescent="0.25">
      <c r="A962" s="167">
        <v>42875</v>
      </c>
      <c r="B962" s="249" t="s">
        <v>4545</v>
      </c>
      <c r="C962" s="246"/>
      <c r="D962" s="62">
        <v>11900</v>
      </c>
      <c r="E962" s="62">
        <f>MONTH(A962)</f>
        <v>5</v>
      </c>
      <c r="F962" s="61" t="str">
        <f>"Прео"</f>
        <v>Прео</v>
      </c>
      <c r="G962" s="142" t="s">
        <v>4258</v>
      </c>
      <c r="H962" s="450"/>
      <c r="I96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62" s="259"/>
    </row>
    <row r="963" spans="1:10" ht="15.75" x14ac:dyDescent="0.25">
      <c r="A963" s="166">
        <v>42853</v>
      </c>
      <c r="B963" s="142" t="s">
        <v>4263</v>
      </c>
      <c r="C963" s="143">
        <v>3400</v>
      </c>
      <c r="D963" s="142">
        <f>Таблица1[[#This Row],[План]]*0.965</f>
        <v>3281</v>
      </c>
      <c r="E963" s="143">
        <f>MONTH(Таблица1[[#This Row],[Date]])</f>
        <v>4</v>
      </c>
      <c r="F963" s="141" t="s">
        <v>2</v>
      </c>
      <c r="G963" s="142" t="s">
        <v>988</v>
      </c>
      <c r="H963" s="465"/>
      <c r="I963" s="226" t="s">
        <v>6</v>
      </c>
      <c r="J963" s="228"/>
    </row>
    <row r="964" spans="1:10" ht="15.75" x14ac:dyDescent="0.25">
      <c r="A964" s="166">
        <v>42853</v>
      </c>
      <c r="B964" s="142" t="s">
        <v>4264</v>
      </c>
      <c r="C964" s="143">
        <v>3000</v>
      </c>
      <c r="D964" s="142">
        <f>Таблица1[[#This Row],[План]]*0.965</f>
        <v>2895</v>
      </c>
      <c r="E964" s="143">
        <f>MONTH(Таблица1[[#This Row],[Date]])</f>
        <v>4</v>
      </c>
      <c r="F964" s="141" t="s">
        <v>2</v>
      </c>
      <c r="G964" s="142" t="s">
        <v>4244</v>
      </c>
      <c r="H964" s="465"/>
      <c r="I96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64" s="228"/>
    </row>
    <row r="965" spans="1:10" ht="15.75" x14ac:dyDescent="0.25">
      <c r="A965" s="166">
        <v>42853</v>
      </c>
      <c r="B965" s="142" t="s">
        <v>4261</v>
      </c>
      <c r="C965" s="143">
        <v>17900</v>
      </c>
      <c r="D965" s="142">
        <f>Таблица1[[#This Row],[План]]*0.965</f>
        <v>17273.5</v>
      </c>
      <c r="E965" s="143">
        <f>MONTH(Таблица1[[#This Row],[Date]])</f>
        <v>4</v>
      </c>
      <c r="F965" s="141" t="s">
        <v>2</v>
      </c>
      <c r="G965" s="142" t="s">
        <v>4000</v>
      </c>
      <c r="H965" s="465"/>
      <c r="I96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65" s="228"/>
    </row>
    <row r="966" spans="1:10" ht="15.75" x14ac:dyDescent="0.25">
      <c r="A966" s="166">
        <v>42853</v>
      </c>
      <c r="B966" s="142" t="s">
        <v>4257</v>
      </c>
      <c r="C966" s="143"/>
      <c r="D966" s="142">
        <v>3000</v>
      </c>
      <c r="E966" s="143">
        <f>MONTH(Таблица1[[#This Row],[Date]])</f>
        <v>4</v>
      </c>
      <c r="F966" s="141" t="s">
        <v>2</v>
      </c>
      <c r="G966" s="142" t="s">
        <v>4258</v>
      </c>
      <c r="H966" s="465"/>
      <c r="I96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66" s="228"/>
    </row>
    <row r="967" spans="1:10" ht="15.75" x14ac:dyDescent="0.25">
      <c r="A967" s="166">
        <v>42853</v>
      </c>
      <c r="B967" s="142" t="s">
        <v>1705</v>
      </c>
      <c r="C967" s="143">
        <v>3000</v>
      </c>
      <c r="D967" s="142">
        <f>Таблица1[[#This Row],[План]]*0.965</f>
        <v>2895</v>
      </c>
      <c r="E967" s="143">
        <f>MONTH(Таблица1[[#This Row],[Date]])</f>
        <v>4</v>
      </c>
      <c r="F967" s="141" t="s">
        <v>2</v>
      </c>
      <c r="G967" s="142" t="s">
        <v>4244</v>
      </c>
      <c r="H967" s="465"/>
      <c r="I96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67" s="228"/>
    </row>
    <row r="968" spans="1:10" ht="15.75" x14ac:dyDescent="0.25">
      <c r="A968" s="166">
        <v>42853</v>
      </c>
      <c r="B968" s="142" t="s">
        <v>4255</v>
      </c>
      <c r="C968" s="143"/>
      <c r="D968" s="142">
        <v>7000</v>
      </c>
      <c r="E968" s="143">
        <f>MONTH(Таблица1[[#This Row],[Date]])</f>
        <v>4</v>
      </c>
      <c r="F968" s="141" t="s">
        <v>2</v>
      </c>
      <c r="G968" s="142" t="s">
        <v>4256</v>
      </c>
      <c r="H968" s="465"/>
      <c r="I96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968" s="228"/>
    </row>
    <row r="969" spans="1:10" ht="15.75" x14ac:dyDescent="0.25">
      <c r="A969" s="166">
        <v>42853</v>
      </c>
      <c r="B969" s="142" t="s">
        <v>4262</v>
      </c>
      <c r="C969" s="143">
        <v>3000</v>
      </c>
      <c r="D969" s="142">
        <f>Таблица1[[#This Row],[План]]*0.965</f>
        <v>2895</v>
      </c>
      <c r="E969" s="143">
        <f>MONTH(Таблица1[[#This Row],[Date]])</f>
        <v>4</v>
      </c>
      <c r="F969" s="141" t="s">
        <v>2</v>
      </c>
      <c r="G969" s="142" t="s">
        <v>4063</v>
      </c>
      <c r="H969" s="465"/>
      <c r="I96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69" s="228"/>
    </row>
    <row r="970" spans="1:10" ht="15.75" x14ac:dyDescent="0.25">
      <c r="A970" s="166">
        <v>42853</v>
      </c>
      <c r="B970" s="142" t="s">
        <v>4259</v>
      </c>
      <c r="C970" s="143"/>
      <c r="D970" s="142">
        <v>3000</v>
      </c>
      <c r="E970" s="143">
        <f>MONTH(Таблица1[[#This Row],[Date]])</f>
        <v>4</v>
      </c>
      <c r="F970" s="141" t="s">
        <v>2</v>
      </c>
      <c r="G970" s="142" t="s">
        <v>4244</v>
      </c>
      <c r="H970" s="465"/>
      <c r="I97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70" s="228"/>
    </row>
    <row r="971" spans="1:10" ht="15.75" x14ac:dyDescent="0.25">
      <c r="A971" s="166">
        <v>42853</v>
      </c>
      <c r="B971" s="142" t="s">
        <v>4260</v>
      </c>
      <c r="C971" s="143"/>
      <c r="D971" s="142">
        <v>3000</v>
      </c>
      <c r="E971" s="143">
        <f>MONTH(Таблица1[[#This Row],[Date]])</f>
        <v>4</v>
      </c>
      <c r="F971" s="141" t="s">
        <v>2</v>
      </c>
      <c r="G971" s="142" t="s">
        <v>4244</v>
      </c>
      <c r="H971" s="465"/>
      <c r="I97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71" s="228"/>
    </row>
    <row r="972" spans="1:10" ht="15.75" x14ac:dyDescent="0.25">
      <c r="A972" s="167">
        <v>42879</v>
      </c>
      <c r="B972" s="249" t="s">
        <v>3391</v>
      </c>
      <c r="C972" s="246"/>
      <c r="D972" s="62">
        <v>17000</v>
      </c>
      <c r="E972" s="62">
        <f>MONTH(A972)</f>
        <v>5</v>
      </c>
      <c r="F972" s="61" t="s">
        <v>1341</v>
      </c>
      <c r="G972" s="142" t="s">
        <v>3999</v>
      </c>
      <c r="H972" s="450" t="s">
        <v>2024</v>
      </c>
      <c r="I97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72" s="259"/>
    </row>
    <row r="973" spans="1:10" ht="15.75" x14ac:dyDescent="0.25">
      <c r="A973" s="166">
        <v>42852</v>
      </c>
      <c r="B973" s="142" t="s">
        <v>4253</v>
      </c>
      <c r="C973" s="143"/>
      <c r="D973" s="142">
        <v>3000</v>
      </c>
      <c r="E973" s="143">
        <f>MONTH(Таблица1[[#This Row],[Date]])</f>
        <v>4</v>
      </c>
      <c r="F973" s="141" t="s">
        <v>2</v>
      </c>
      <c r="G973" s="142" t="s">
        <v>4246</v>
      </c>
      <c r="H973" s="465"/>
      <c r="I973" s="25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73" s="241"/>
    </row>
    <row r="974" spans="1:10" ht="15.75" x14ac:dyDescent="0.25">
      <c r="A974" s="166">
        <v>42852</v>
      </c>
      <c r="B974" s="142" t="s">
        <v>4254</v>
      </c>
      <c r="C974" s="143">
        <v>3000</v>
      </c>
      <c r="D974" s="142">
        <f>Таблица1[[#This Row],[План]]*0.965</f>
        <v>2895</v>
      </c>
      <c r="E974" s="143">
        <f>MONTH(Таблица1[[#This Row],[Date]])</f>
        <v>4</v>
      </c>
      <c r="F974" s="141" t="s">
        <v>2</v>
      </c>
      <c r="G974" s="142" t="s">
        <v>4244</v>
      </c>
      <c r="H974" s="465"/>
      <c r="I97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74" s="228"/>
    </row>
    <row r="975" spans="1:10" ht="15.75" x14ac:dyDescent="0.25">
      <c r="A975" s="167">
        <v>42879</v>
      </c>
      <c r="B975" s="249" t="s">
        <v>4419</v>
      </c>
      <c r="C975" s="246"/>
      <c r="D975" s="62">
        <v>2500</v>
      </c>
      <c r="E975" s="62">
        <f>MONTH(A975)</f>
        <v>5</v>
      </c>
      <c r="F975" s="61" t="s">
        <v>1341</v>
      </c>
      <c r="G975" s="142" t="s">
        <v>3999</v>
      </c>
      <c r="H975" s="450" t="s">
        <v>4567</v>
      </c>
      <c r="I97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75" s="259"/>
    </row>
    <row r="976" spans="1:10" ht="15.75" x14ac:dyDescent="0.25">
      <c r="A976" s="166">
        <v>42851</v>
      </c>
      <c r="B976" s="142" t="s">
        <v>4251</v>
      </c>
      <c r="C976" s="143">
        <v>3000</v>
      </c>
      <c r="D976" s="142">
        <f>Таблица1[[#This Row],[План]]*0.965</f>
        <v>2895</v>
      </c>
      <c r="E976" s="143">
        <f>MONTH(Таблица1[[#This Row],[Date]])</f>
        <v>4</v>
      </c>
      <c r="F976" s="141" t="s">
        <v>2</v>
      </c>
      <c r="G976" s="142" t="s">
        <v>4244</v>
      </c>
      <c r="H976" s="465"/>
      <c r="I976" s="25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76" s="241"/>
    </row>
    <row r="977" spans="1:10" ht="15.75" x14ac:dyDescent="0.25">
      <c r="A977" s="166">
        <v>42851</v>
      </c>
      <c r="B977" s="142" t="s">
        <v>342</v>
      </c>
      <c r="C977" s="143">
        <v>3000</v>
      </c>
      <c r="D977" s="142">
        <f>Таблица1[[#This Row],[План]]*0.965</f>
        <v>2895</v>
      </c>
      <c r="E977" s="143">
        <f>MONTH(Таблица1[[#This Row],[Date]])</f>
        <v>4</v>
      </c>
      <c r="F977" s="141" t="s">
        <v>2</v>
      </c>
      <c r="G977" s="142" t="s">
        <v>4252</v>
      </c>
      <c r="H977" s="465"/>
      <c r="I977" s="25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77" s="241"/>
    </row>
    <row r="978" spans="1:10" ht="15.75" x14ac:dyDescent="0.25">
      <c r="A978" s="166">
        <v>42851</v>
      </c>
      <c r="B978" s="142" t="s">
        <v>4250</v>
      </c>
      <c r="C978" s="143">
        <v>3000</v>
      </c>
      <c r="D978" s="142">
        <f>Таблица1[[#This Row],[План]]*0.965</f>
        <v>2895</v>
      </c>
      <c r="E978" s="143">
        <f>MONTH(Таблица1[[#This Row],[Date]])</f>
        <v>4</v>
      </c>
      <c r="F978" s="141" t="s">
        <v>2</v>
      </c>
      <c r="G978" s="142" t="s">
        <v>4244</v>
      </c>
      <c r="H978" s="465"/>
      <c r="I978" s="25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78" s="241"/>
    </row>
    <row r="979" spans="1:10" ht="15.75" x14ac:dyDescent="0.25">
      <c r="A979" s="166">
        <v>42851</v>
      </c>
      <c r="B979" s="142" t="s">
        <v>4249</v>
      </c>
      <c r="C979" s="143">
        <v>3000</v>
      </c>
      <c r="D979" s="142">
        <f>Таблица1[[#This Row],[План]]*0.965</f>
        <v>2895</v>
      </c>
      <c r="E979" s="143">
        <f>MONTH(Таблица1[[#This Row],[Date]])</f>
        <v>4</v>
      </c>
      <c r="F979" s="141" t="s">
        <v>2</v>
      </c>
      <c r="G979" s="142" t="s">
        <v>4244</v>
      </c>
      <c r="H979" s="465"/>
      <c r="I979" s="25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79" s="241"/>
    </row>
    <row r="980" spans="1:10" ht="15.75" x14ac:dyDescent="0.25">
      <c r="A980" s="166">
        <v>42851</v>
      </c>
      <c r="B980" s="142" t="s">
        <v>4042</v>
      </c>
      <c r="C980" s="143"/>
      <c r="D980" s="142">
        <v>16900</v>
      </c>
      <c r="E980" s="143">
        <f>MONTH(Таблица1[[#This Row],[Date]])</f>
        <v>4</v>
      </c>
      <c r="F980" s="141" t="s">
        <v>2</v>
      </c>
      <c r="G980" s="142" t="s">
        <v>3918</v>
      </c>
      <c r="H980" s="465"/>
      <c r="I980" s="25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80" s="241"/>
    </row>
    <row r="981" spans="1:10" ht="15.75" x14ac:dyDescent="0.25">
      <c r="A981" s="167">
        <v>42872</v>
      </c>
      <c r="B981" s="249" t="s">
        <v>2329</v>
      </c>
      <c r="C981" s="246"/>
      <c r="D981" s="62">
        <v>8900</v>
      </c>
      <c r="E981" s="62">
        <f>MONTH(A981)</f>
        <v>5</v>
      </c>
      <c r="F981" s="61" t="s">
        <v>1341</v>
      </c>
      <c r="G981" s="142" t="s">
        <v>4487</v>
      </c>
      <c r="H981" s="450" t="s">
        <v>4474</v>
      </c>
      <c r="I98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81" s="62"/>
    </row>
    <row r="982" spans="1:10" ht="15.75" x14ac:dyDescent="0.25">
      <c r="A982" s="167">
        <v>42868</v>
      </c>
      <c r="B982" s="249" t="s">
        <v>4281</v>
      </c>
      <c r="C982" s="246"/>
      <c r="D982" s="62">
        <v>9900</v>
      </c>
      <c r="E982" s="62">
        <f>MONTH(A982)</f>
        <v>5</v>
      </c>
      <c r="F982" s="61" t="s">
        <v>1341</v>
      </c>
      <c r="G982" s="142" t="s">
        <v>4277</v>
      </c>
      <c r="H982" s="450" t="s">
        <v>4277</v>
      </c>
      <c r="I98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82" s="62"/>
    </row>
    <row r="983" spans="1:10" ht="15.75" x14ac:dyDescent="0.25">
      <c r="A983" s="167">
        <v>42868</v>
      </c>
      <c r="B983" s="249" t="s">
        <v>4455</v>
      </c>
      <c r="C983" s="246"/>
      <c r="D983" s="62">
        <v>9900</v>
      </c>
      <c r="E983" s="62">
        <f>MONTH(A983)</f>
        <v>5</v>
      </c>
      <c r="F983" s="61" t="s">
        <v>1341</v>
      </c>
      <c r="G983" s="142" t="s">
        <v>4277</v>
      </c>
      <c r="H983" s="450" t="s">
        <v>4277</v>
      </c>
      <c r="I98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83" s="62"/>
    </row>
    <row r="984" spans="1:10" ht="15.75" x14ac:dyDescent="0.25">
      <c r="A984" s="167">
        <v>42885</v>
      </c>
      <c r="B984" s="249" t="s">
        <v>4469</v>
      </c>
      <c r="C984" s="246"/>
      <c r="D984" s="62">
        <v>13900</v>
      </c>
      <c r="E984" s="62">
        <f>MONTH(A984)</f>
        <v>5</v>
      </c>
      <c r="F984" s="61" t="str">
        <f>"Самокатная"</f>
        <v>Самокатная</v>
      </c>
      <c r="G984" s="142" t="s">
        <v>4270</v>
      </c>
      <c r="H984" s="450"/>
      <c r="I98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84" s="259"/>
    </row>
    <row r="985" spans="1:10" ht="15.75" x14ac:dyDescent="0.25">
      <c r="A985" s="167">
        <v>42885</v>
      </c>
      <c r="B985" s="249" t="s">
        <v>3245</v>
      </c>
      <c r="C985" s="246"/>
      <c r="D985" s="62">
        <v>14900</v>
      </c>
      <c r="E985" s="62">
        <f>MONTH(A985)</f>
        <v>5</v>
      </c>
      <c r="F985" s="61" t="str">
        <f>"Самокатная"</f>
        <v>Самокатная</v>
      </c>
      <c r="G985" s="142" t="s">
        <v>4270</v>
      </c>
      <c r="H985" s="450"/>
      <c r="I98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85" s="259"/>
    </row>
    <row r="986" spans="1:10" ht="15.75" x14ac:dyDescent="0.25">
      <c r="A986" s="166">
        <v>42850</v>
      </c>
      <c r="B986" s="142" t="s">
        <v>4243</v>
      </c>
      <c r="C986" s="143"/>
      <c r="D986" s="142">
        <v>7900</v>
      </c>
      <c r="E986" s="143">
        <f>MONTH(Таблица1[[#This Row],[Date]])</f>
        <v>4</v>
      </c>
      <c r="F986" s="141" t="s">
        <v>2</v>
      </c>
      <c r="G986" s="142" t="s">
        <v>4244</v>
      </c>
      <c r="H986" s="465"/>
      <c r="I986" s="25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86" s="241"/>
    </row>
    <row r="987" spans="1:10" ht="15.75" x14ac:dyDescent="0.25">
      <c r="A987" s="166">
        <v>42850</v>
      </c>
      <c r="B987" s="142" t="s">
        <v>4247</v>
      </c>
      <c r="C987" s="143">
        <v>3000</v>
      </c>
      <c r="D987" s="142">
        <f>Таблица1[[#This Row],[План]]*0.965</f>
        <v>2895</v>
      </c>
      <c r="E987" s="143">
        <f>MONTH(Таблица1[[#This Row],[Date]])</f>
        <v>4</v>
      </c>
      <c r="F987" s="141" t="s">
        <v>2</v>
      </c>
      <c r="G987" s="142" t="s">
        <v>4246</v>
      </c>
      <c r="H987" s="465"/>
      <c r="I987" s="25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87" s="241"/>
    </row>
    <row r="988" spans="1:10" ht="15.75" x14ac:dyDescent="0.25">
      <c r="A988" s="166">
        <v>42850</v>
      </c>
      <c r="B988" s="142" t="s">
        <v>4245</v>
      </c>
      <c r="C988" s="143"/>
      <c r="D988" s="142">
        <v>3000</v>
      </c>
      <c r="E988" s="143">
        <f>MONTH(Таблица1[[#This Row],[Date]])</f>
        <v>4</v>
      </c>
      <c r="F988" s="141" t="s">
        <v>2</v>
      </c>
      <c r="G988" s="142" t="s">
        <v>4246</v>
      </c>
      <c r="H988" s="465"/>
      <c r="I988" s="25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88" s="241"/>
    </row>
    <row r="989" spans="1:10" ht="15.75" x14ac:dyDescent="0.25">
      <c r="A989" s="166">
        <v>42850</v>
      </c>
      <c r="B989" s="142" t="s">
        <v>4248</v>
      </c>
      <c r="C989" s="143">
        <v>3000</v>
      </c>
      <c r="D989" s="142">
        <f>Таблица1[[#This Row],[План]]*0.965</f>
        <v>2895</v>
      </c>
      <c r="E989" s="143">
        <f>MONTH(Таблица1[[#This Row],[Date]])</f>
        <v>4</v>
      </c>
      <c r="F989" s="141" t="s">
        <v>2</v>
      </c>
      <c r="G989" s="142" t="s">
        <v>4246</v>
      </c>
      <c r="H989" s="465"/>
      <c r="I989" s="250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989" s="241"/>
    </row>
    <row r="990" spans="1:10" ht="15.75" x14ac:dyDescent="0.25">
      <c r="A990" s="166">
        <v>42849</v>
      </c>
      <c r="B990" s="142" t="s">
        <v>4241</v>
      </c>
      <c r="C990" s="143">
        <v>5000</v>
      </c>
      <c r="D990" s="142">
        <f>Таблица1[[#This Row],[План]]*0.965</f>
        <v>4825</v>
      </c>
      <c r="E990" s="143">
        <f>MONTH(Таблица1[[#This Row],[Date]])</f>
        <v>4</v>
      </c>
      <c r="F990" s="141" t="s">
        <v>2</v>
      </c>
      <c r="G990" s="142" t="s">
        <v>988</v>
      </c>
      <c r="H990" s="465"/>
      <c r="I990" s="250" t="s">
        <v>6</v>
      </c>
      <c r="J990" s="241"/>
    </row>
    <row r="991" spans="1:10" ht="15.75" x14ac:dyDescent="0.25">
      <c r="A991" s="166">
        <v>42849</v>
      </c>
      <c r="B991" s="142" t="s">
        <v>4240</v>
      </c>
      <c r="C991" s="143">
        <v>4750</v>
      </c>
      <c r="D991" s="142">
        <f>Таблица1[[#This Row],[План]]*0.965</f>
        <v>4583.75</v>
      </c>
      <c r="E991" s="143">
        <f>MONTH(Таблица1[[#This Row],[Date]])</f>
        <v>4</v>
      </c>
      <c r="F991" s="141" t="s">
        <v>2</v>
      </c>
      <c r="G991" s="142" t="s">
        <v>988</v>
      </c>
      <c r="H991" s="465"/>
      <c r="I991" s="250" t="s">
        <v>6</v>
      </c>
      <c r="J991" s="228"/>
    </row>
    <row r="992" spans="1:10" ht="15.75" x14ac:dyDescent="0.25">
      <c r="A992" s="166">
        <v>42849</v>
      </c>
      <c r="B992" s="142" t="s">
        <v>4242</v>
      </c>
      <c r="C992" s="143">
        <v>3400</v>
      </c>
      <c r="D992" s="142">
        <f>Таблица1[[#This Row],[План]]*0.965</f>
        <v>3281</v>
      </c>
      <c r="E992" s="143">
        <f>MONTH(Таблица1[[#This Row],[Date]])</f>
        <v>4</v>
      </c>
      <c r="F992" s="141" t="s">
        <v>2</v>
      </c>
      <c r="G992" s="142" t="s">
        <v>988</v>
      </c>
      <c r="H992" s="465"/>
      <c r="I992" s="250" t="s">
        <v>6</v>
      </c>
      <c r="J992" s="241"/>
    </row>
    <row r="993" spans="1:10" ht="15.75" x14ac:dyDescent="0.25">
      <c r="A993" s="166">
        <v>42849</v>
      </c>
      <c r="B993" s="142" t="s">
        <v>3600</v>
      </c>
      <c r="C993" s="143"/>
      <c r="D993" s="142">
        <v>7900</v>
      </c>
      <c r="E993" s="143">
        <v>5</v>
      </c>
      <c r="F993" s="141" t="s">
        <v>2</v>
      </c>
      <c r="G993" s="142" t="s">
        <v>4004</v>
      </c>
      <c r="H993" s="465"/>
      <c r="I99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93" s="228"/>
    </row>
    <row r="994" spans="1:10" ht="15.75" x14ac:dyDescent="0.25">
      <c r="A994" s="167">
        <v>42884</v>
      </c>
      <c r="B994" s="249" t="s">
        <v>4542</v>
      </c>
      <c r="C994" s="246"/>
      <c r="D994" s="62">
        <v>10900</v>
      </c>
      <c r="E994" s="62">
        <f>MONTH(A994)</f>
        <v>5</v>
      </c>
      <c r="F994" s="61" t="str">
        <f>"Самокатная"</f>
        <v>Самокатная</v>
      </c>
      <c r="G994" s="142" t="s">
        <v>4470</v>
      </c>
      <c r="H994" s="450"/>
      <c r="I99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94" s="259"/>
    </row>
    <row r="995" spans="1:10" ht="15.75" x14ac:dyDescent="0.25">
      <c r="A995" s="167">
        <v>42884</v>
      </c>
      <c r="B995" s="249" t="s">
        <v>4703</v>
      </c>
      <c r="C995" s="246"/>
      <c r="D995" s="62">
        <v>9000</v>
      </c>
      <c r="E995" s="62">
        <f>MONTH(A995)</f>
        <v>5</v>
      </c>
      <c r="F995" s="61" t="str">
        <f>"Самокатная"</f>
        <v>Самокатная</v>
      </c>
      <c r="G995" s="142" t="s">
        <v>826</v>
      </c>
      <c r="H995" s="450"/>
      <c r="I99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95" s="259"/>
    </row>
    <row r="996" spans="1:10" ht="15.75" x14ac:dyDescent="0.25">
      <c r="A996" s="167">
        <v>42884</v>
      </c>
      <c r="B996" s="249" t="s">
        <v>184</v>
      </c>
      <c r="C996" s="246"/>
      <c r="D996" s="62">
        <v>10900</v>
      </c>
      <c r="E996" s="62">
        <f>MONTH(A996)</f>
        <v>5</v>
      </c>
      <c r="F996" s="61" t="str">
        <f>"Самокатная"</f>
        <v>Самокатная</v>
      </c>
      <c r="G996" s="142" t="s">
        <v>4470</v>
      </c>
      <c r="H996" s="450"/>
      <c r="I99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996" s="259"/>
    </row>
    <row r="997" spans="1:10" ht="15.75" x14ac:dyDescent="0.25">
      <c r="A997" s="167">
        <v>42879</v>
      </c>
      <c r="B997" s="249" t="s">
        <v>4589</v>
      </c>
      <c r="C997" s="246"/>
      <c r="D997" s="62">
        <v>19900</v>
      </c>
      <c r="E997" s="62">
        <v>5</v>
      </c>
      <c r="F997" s="61" t="s">
        <v>6</v>
      </c>
      <c r="G997" s="142" t="s">
        <v>1295</v>
      </c>
      <c r="H997" s="450"/>
      <c r="I997" s="226" t="s">
        <v>6</v>
      </c>
      <c r="J997" s="259"/>
    </row>
    <row r="998" spans="1:10" ht="15.75" x14ac:dyDescent="0.25">
      <c r="A998" s="167">
        <v>42867</v>
      </c>
      <c r="B998" s="249" t="s">
        <v>4410</v>
      </c>
      <c r="C998" s="246"/>
      <c r="D998" s="62">
        <v>8000</v>
      </c>
      <c r="E998" s="62">
        <f>MONTH(A998)</f>
        <v>5</v>
      </c>
      <c r="F998" s="61" t="s">
        <v>1341</v>
      </c>
      <c r="G998" s="142" t="s">
        <v>2201</v>
      </c>
      <c r="H998" s="450" t="s">
        <v>3386</v>
      </c>
      <c r="I99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98" s="62"/>
    </row>
    <row r="999" spans="1:10" ht="15.75" x14ac:dyDescent="0.25">
      <c r="A999" s="167">
        <v>42865</v>
      </c>
      <c r="B999" s="249" t="s">
        <v>4415</v>
      </c>
      <c r="C999" s="246"/>
      <c r="D999" s="62">
        <v>12400</v>
      </c>
      <c r="E999" s="62">
        <f>MONTH(A999)</f>
        <v>5</v>
      </c>
      <c r="F999" s="61" t="s">
        <v>1341</v>
      </c>
      <c r="G999" s="142" t="s">
        <v>4416</v>
      </c>
      <c r="H999" s="450" t="s">
        <v>3377</v>
      </c>
      <c r="I99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999" s="62"/>
    </row>
    <row r="1000" spans="1:10" ht="15.75" x14ac:dyDescent="0.25">
      <c r="A1000" s="167">
        <v>42861</v>
      </c>
      <c r="B1000" s="249" t="s">
        <v>4062</v>
      </c>
      <c r="C1000" s="246"/>
      <c r="D1000" s="62">
        <v>7400</v>
      </c>
      <c r="E1000" s="62">
        <f>MONTH(A1000)</f>
        <v>5</v>
      </c>
      <c r="F1000" s="61" t="s">
        <v>1341</v>
      </c>
      <c r="G1000" s="142" t="s">
        <v>4063</v>
      </c>
      <c r="H1000" s="450" t="s">
        <v>4405</v>
      </c>
      <c r="I100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00" s="62"/>
    </row>
    <row r="1001" spans="1:10" ht="15.75" x14ac:dyDescent="0.25">
      <c r="A1001" s="167">
        <v>42861</v>
      </c>
      <c r="B1001" s="249" t="s">
        <v>4267</v>
      </c>
      <c r="C1001" s="246"/>
      <c r="D1001" s="62">
        <v>7400</v>
      </c>
      <c r="E1001" s="62">
        <f>MONTH(A1001)</f>
        <v>5</v>
      </c>
      <c r="F1001" s="61" t="s">
        <v>1341</v>
      </c>
      <c r="G1001" s="142" t="s">
        <v>4063</v>
      </c>
      <c r="H1001" s="450" t="s">
        <v>4405</v>
      </c>
      <c r="I100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01" s="62"/>
    </row>
    <row r="1002" spans="1:10" ht="15.75" x14ac:dyDescent="0.25">
      <c r="A1002" s="166">
        <v>42845</v>
      </c>
      <c r="B1002" s="142" t="s">
        <v>4070</v>
      </c>
      <c r="C1002" s="143">
        <v>7500</v>
      </c>
      <c r="D1002" s="142">
        <f>Таблица1[[#This Row],[План]]*0.965</f>
        <v>7237.5</v>
      </c>
      <c r="E1002" s="143">
        <f>MONTH(Таблица1[[#This Row],[Date]])</f>
        <v>4</v>
      </c>
      <c r="F1002" s="141" t="s">
        <v>2</v>
      </c>
      <c r="G1002" s="142" t="s">
        <v>4071</v>
      </c>
      <c r="H1002" s="465"/>
      <c r="I100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1002" s="228"/>
    </row>
    <row r="1003" spans="1:10" ht="15.75" x14ac:dyDescent="0.25">
      <c r="A1003" s="167">
        <v>42861</v>
      </c>
      <c r="B1003" s="249" t="s">
        <v>4262</v>
      </c>
      <c r="C1003" s="246"/>
      <c r="D1003" s="62">
        <v>7400</v>
      </c>
      <c r="E1003" s="62">
        <f>MONTH(A1003)</f>
        <v>5</v>
      </c>
      <c r="F1003" s="61" t="s">
        <v>1341</v>
      </c>
      <c r="G1003" s="142" t="s">
        <v>4063</v>
      </c>
      <c r="H1003" s="450" t="s">
        <v>4405</v>
      </c>
      <c r="I100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03" s="62"/>
    </row>
    <row r="1004" spans="1:10" ht="15.75" x14ac:dyDescent="0.25">
      <c r="A1004" s="167">
        <v>42861</v>
      </c>
      <c r="B1004" s="249" t="s">
        <v>4406</v>
      </c>
      <c r="C1004" s="246"/>
      <c r="D1004" s="62">
        <v>7400</v>
      </c>
      <c r="E1004" s="62">
        <f>MONTH(A1004)</f>
        <v>5</v>
      </c>
      <c r="F1004" s="61" t="s">
        <v>1341</v>
      </c>
      <c r="G1004" s="151" t="s">
        <v>4063</v>
      </c>
      <c r="H1004" s="450" t="s">
        <v>4405</v>
      </c>
      <c r="I100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04" s="62"/>
    </row>
    <row r="1005" spans="1:10" ht="15.75" x14ac:dyDescent="0.25">
      <c r="A1005" s="167">
        <v>42879</v>
      </c>
      <c r="B1005" s="249" t="s">
        <v>4592</v>
      </c>
      <c r="C1005" s="246"/>
      <c r="D1005" s="62">
        <v>9900</v>
      </c>
      <c r="E1005" s="62">
        <v>5</v>
      </c>
      <c r="F1005" s="61" t="s">
        <v>6</v>
      </c>
      <c r="G1005" s="142" t="s">
        <v>2201</v>
      </c>
      <c r="H1005" s="450"/>
      <c r="I1005" s="226" t="s">
        <v>6</v>
      </c>
      <c r="J1005" s="259"/>
    </row>
    <row r="1006" spans="1:10" ht="15.75" x14ac:dyDescent="0.25">
      <c r="A1006" s="167">
        <v>42878</v>
      </c>
      <c r="B1006" s="249" t="s">
        <v>1446</v>
      </c>
      <c r="C1006" s="246"/>
      <c r="D1006" s="62">
        <v>7900</v>
      </c>
      <c r="E1006" s="62">
        <v>5</v>
      </c>
      <c r="F1006" s="61" t="s">
        <v>6</v>
      </c>
      <c r="G1006" s="142" t="s">
        <v>2201</v>
      </c>
      <c r="H1006" s="450"/>
      <c r="I1006" s="226" t="s">
        <v>6</v>
      </c>
      <c r="J1006" s="259"/>
    </row>
    <row r="1007" spans="1:10" ht="15.75" x14ac:dyDescent="0.25">
      <c r="A1007" s="167">
        <v>42877</v>
      </c>
      <c r="B1007" s="249" t="s">
        <v>4590</v>
      </c>
      <c r="C1007" s="246"/>
      <c r="D1007" s="62">
        <v>9900</v>
      </c>
      <c r="E1007" s="62">
        <v>5</v>
      </c>
      <c r="F1007" s="61" t="s">
        <v>6</v>
      </c>
      <c r="G1007" s="142" t="s">
        <v>2201</v>
      </c>
      <c r="H1007" s="450"/>
      <c r="I1007" s="226" t="s">
        <v>6</v>
      </c>
      <c r="J1007" s="259"/>
    </row>
    <row r="1008" spans="1:10" ht="15.75" x14ac:dyDescent="0.25">
      <c r="A1008" s="167">
        <v>42873</v>
      </c>
      <c r="B1008" s="249" t="s">
        <v>4578</v>
      </c>
      <c r="C1008" s="246"/>
      <c r="D1008" s="62">
        <v>17900</v>
      </c>
      <c r="E1008" s="62">
        <f>MONTH(A1008)</f>
        <v>5</v>
      </c>
      <c r="F1008" s="61" t="str">
        <f>"Прео"</f>
        <v>Прео</v>
      </c>
      <c r="G1008" s="142" t="s">
        <v>1233</v>
      </c>
      <c r="H1008" s="450"/>
      <c r="I100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08" s="259"/>
    </row>
    <row r="1009" spans="1:10" ht="15.75" x14ac:dyDescent="0.25">
      <c r="A1009" s="166">
        <v>42843</v>
      </c>
      <c r="B1009" s="142" t="s">
        <v>4069</v>
      </c>
      <c r="C1009" s="143">
        <v>5000</v>
      </c>
      <c r="D1009" s="142">
        <f>Таблица1[[#This Row],[План]]*0.965</f>
        <v>4825</v>
      </c>
      <c r="E1009" s="143">
        <f>MONTH(Таблица1[[#This Row],[Date]])</f>
        <v>4</v>
      </c>
      <c r="F1009" s="141" t="s">
        <v>2</v>
      </c>
      <c r="G1009" s="142" t="s">
        <v>1331</v>
      </c>
      <c r="H1009" s="465"/>
      <c r="I1009" s="226" t="s">
        <v>6</v>
      </c>
      <c r="J1009" s="228"/>
    </row>
    <row r="1010" spans="1:10" ht="15.75" x14ac:dyDescent="0.25">
      <c r="A1010" s="166">
        <v>42843</v>
      </c>
      <c r="B1010" s="142" t="s">
        <v>4067</v>
      </c>
      <c r="C1010" s="143">
        <v>12900</v>
      </c>
      <c r="D1010" s="142">
        <f>Таблица1[[#This Row],[План]]*0.965</f>
        <v>12448.5</v>
      </c>
      <c r="E1010" s="143">
        <f>MONTH(Таблица1[[#This Row],[Date]])</f>
        <v>4</v>
      </c>
      <c r="F1010" s="141" t="s">
        <v>2</v>
      </c>
      <c r="G1010" s="142" t="s">
        <v>4068</v>
      </c>
      <c r="H1010" s="465"/>
      <c r="I101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10" s="228"/>
    </row>
    <row r="1011" spans="1:10" ht="15.75" x14ac:dyDescent="0.25">
      <c r="A1011" s="167">
        <v>42877</v>
      </c>
      <c r="B1011" s="249" t="s">
        <v>4591</v>
      </c>
      <c r="C1011" s="246"/>
      <c r="D1011" s="62">
        <v>4200</v>
      </c>
      <c r="E1011" s="62">
        <v>5</v>
      </c>
      <c r="F1011" s="61" t="s">
        <v>6</v>
      </c>
      <c r="G1011" s="142" t="s">
        <v>4252</v>
      </c>
      <c r="H1011" s="450"/>
      <c r="I1011" s="226" t="s">
        <v>6</v>
      </c>
      <c r="J1011" s="259"/>
    </row>
    <row r="1012" spans="1:10" ht="15.75" x14ac:dyDescent="0.25">
      <c r="A1012" s="167">
        <v>42877</v>
      </c>
      <c r="B1012" s="249" t="s">
        <v>4593</v>
      </c>
      <c r="C1012" s="246"/>
      <c r="D1012" s="62">
        <v>7200</v>
      </c>
      <c r="E1012" s="62">
        <v>5</v>
      </c>
      <c r="F1012" s="61" t="s">
        <v>6</v>
      </c>
      <c r="G1012" s="142" t="s">
        <v>4252</v>
      </c>
      <c r="H1012" s="450"/>
      <c r="I1012" s="226" t="s">
        <v>6</v>
      </c>
      <c r="J1012" s="259"/>
    </row>
    <row r="1013" spans="1:10" ht="15.75" x14ac:dyDescent="0.25">
      <c r="A1013" s="167">
        <v>42877</v>
      </c>
      <c r="B1013" s="249" t="s">
        <v>342</v>
      </c>
      <c r="C1013" s="246"/>
      <c r="D1013" s="62">
        <v>4200</v>
      </c>
      <c r="E1013" s="62">
        <v>5</v>
      </c>
      <c r="F1013" s="61" t="s">
        <v>6</v>
      </c>
      <c r="G1013" s="142" t="s">
        <v>4252</v>
      </c>
      <c r="H1013" s="450"/>
      <c r="I1013" s="226" t="s">
        <v>6</v>
      </c>
      <c r="J1013" s="259"/>
    </row>
    <row r="1014" spans="1:10" ht="15.75" x14ac:dyDescent="0.25">
      <c r="A1014" s="167">
        <v>42877</v>
      </c>
      <c r="B1014" s="249" t="s">
        <v>4065</v>
      </c>
      <c r="C1014" s="246"/>
      <c r="D1014" s="62">
        <v>17900</v>
      </c>
      <c r="E1014" s="62">
        <v>5</v>
      </c>
      <c r="F1014" s="61" t="s">
        <v>6</v>
      </c>
      <c r="G1014" s="142" t="s">
        <v>1295</v>
      </c>
      <c r="H1014" s="450"/>
      <c r="I1014" s="226" t="s">
        <v>6</v>
      </c>
      <c r="J1014" s="259"/>
    </row>
    <row r="1015" spans="1:10" ht="15.75" x14ac:dyDescent="0.25">
      <c r="A1015" s="167">
        <v>42873</v>
      </c>
      <c r="B1015" s="249" t="s">
        <v>4488</v>
      </c>
      <c r="C1015" s="246"/>
      <c r="D1015" s="62">
        <v>19900</v>
      </c>
      <c r="E1015" s="62">
        <v>5</v>
      </c>
      <c r="F1015" s="61" t="s">
        <v>6</v>
      </c>
      <c r="G1015" s="142" t="s">
        <v>204</v>
      </c>
      <c r="H1015" s="450"/>
      <c r="I1015" s="226" t="s">
        <v>6</v>
      </c>
      <c r="J1015" s="259"/>
    </row>
    <row r="1016" spans="1:10" ht="15.75" x14ac:dyDescent="0.25">
      <c r="A1016" s="166">
        <v>42842</v>
      </c>
      <c r="B1016" s="142" t="s">
        <v>4066</v>
      </c>
      <c r="C1016" s="143">
        <v>3000</v>
      </c>
      <c r="D1016" s="142">
        <f>Таблица1[[#This Row],[План]]*0.965</f>
        <v>2895</v>
      </c>
      <c r="E1016" s="143">
        <f>MONTH(Таблица1[[#This Row],[Date]])</f>
        <v>4</v>
      </c>
      <c r="F1016" s="141" t="s">
        <v>2</v>
      </c>
      <c r="G1016" s="142" t="s">
        <v>4059</v>
      </c>
      <c r="H1016" s="465"/>
      <c r="I101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16" s="228"/>
    </row>
    <row r="1017" spans="1:10" ht="15.75" x14ac:dyDescent="0.25">
      <c r="A1017" s="166">
        <v>42841</v>
      </c>
      <c r="B1017" s="142" t="s">
        <v>3915</v>
      </c>
      <c r="C1017" s="143">
        <v>9400</v>
      </c>
      <c r="D1017" s="142">
        <f>Таблица1[[#This Row],[План]]*0.965</f>
        <v>9071</v>
      </c>
      <c r="E1017" s="143">
        <f>MONTH(Таблица1[[#This Row],[Date]])</f>
        <v>4</v>
      </c>
      <c r="F1017" s="141" t="s">
        <v>2</v>
      </c>
      <c r="G1017" s="142" t="s">
        <v>2201</v>
      </c>
      <c r="H1017" s="465"/>
      <c r="I1017" s="226" t="s">
        <v>6</v>
      </c>
      <c r="J1017" s="228"/>
    </row>
    <row r="1018" spans="1:10" ht="15.75" x14ac:dyDescent="0.25">
      <c r="A1018" s="167">
        <v>42872</v>
      </c>
      <c r="B1018" s="249" t="s">
        <v>2461</v>
      </c>
      <c r="C1018" s="246"/>
      <c r="D1018" s="62">
        <v>4900</v>
      </c>
      <c r="E1018" s="62">
        <v>5</v>
      </c>
      <c r="F1018" s="61" t="s">
        <v>6</v>
      </c>
      <c r="G1018" s="142" t="s">
        <v>3918</v>
      </c>
      <c r="H1018" s="450"/>
      <c r="I1018" s="226" t="s">
        <v>6</v>
      </c>
      <c r="J1018" s="259"/>
    </row>
    <row r="1019" spans="1:10" ht="15.75" x14ac:dyDescent="0.25">
      <c r="A1019" s="167">
        <v>42871</v>
      </c>
      <c r="B1019" s="249" t="s">
        <v>4489</v>
      </c>
      <c r="C1019" s="246"/>
      <c r="D1019" s="62">
        <v>19900</v>
      </c>
      <c r="E1019" s="62">
        <v>5</v>
      </c>
      <c r="F1019" s="61" t="s">
        <v>6</v>
      </c>
      <c r="G1019" s="142" t="s">
        <v>1295</v>
      </c>
      <c r="H1019" s="450"/>
      <c r="I1019" s="226" t="s">
        <v>6</v>
      </c>
      <c r="J1019" s="259"/>
    </row>
    <row r="1020" spans="1:10" ht="15.75" x14ac:dyDescent="0.25">
      <c r="A1020" s="167">
        <v>42871</v>
      </c>
      <c r="B1020" s="249" t="s">
        <v>4490</v>
      </c>
      <c r="C1020" s="246"/>
      <c r="D1020" s="62">
        <v>19900</v>
      </c>
      <c r="E1020" s="62">
        <v>5</v>
      </c>
      <c r="F1020" s="61" t="s">
        <v>6</v>
      </c>
      <c r="G1020" s="142" t="s">
        <v>204</v>
      </c>
      <c r="H1020" s="450"/>
      <c r="I1020" s="226" t="s">
        <v>6</v>
      </c>
      <c r="J1020" s="259"/>
    </row>
    <row r="1021" spans="1:10" ht="15.75" x14ac:dyDescent="0.25">
      <c r="A1021" s="167">
        <v>42867</v>
      </c>
      <c r="B1021" s="249" t="s">
        <v>4058</v>
      </c>
      <c r="C1021" s="246"/>
      <c r="D1021" s="62">
        <v>11900</v>
      </c>
      <c r="E1021" s="62">
        <v>5</v>
      </c>
      <c r="F1021" s="61" t="s">
        <v>6</v>
      </c>
      <c r="G1021" s="142" t="s">
        <v>4057</v>
      </c>
      <c r="H1021" s="450"/>
      <c r="I1021" s="226" t="s">
        <v>6</v>
      </c>
      <c r="J1021" s="259"/>
    </row>
    <row r="1022" spans="1:10" ht="15.75" x14ac:dyDescent="0.25">
      <c r="A1022" s="167">
        <v>42867</v>
      </c>
      <c r="B1022" s="249" t="s">
        <v>4056</v>
      </c>
      <c r="C1022" s="246"/>
      <c r="D1022" s="62">
        <v>11900</v>
      </c>
      <c r="E1022" s="62">
        <v>5</v>
      </c>
      <c r="F1022" s="61" t="s">
        <v>6</v>
      </c>
      <c r="G1022" s="142" t="s">
        <v>4057</v>
      </c>
      <c r="H1022" s="450"/>
      <c r="I1022" s="226" t="s">
        <v>6</v>
      </c>
      <c r="J1022" s="259"/>
    </row>
    <row r="1023" spans="1:10" ht="15.75" x14ac:dyDescent="0.25">
      <c r="A1023" s="167">
        <v>42866</v>
      </c>
      <c r="B1023" s="249" t="s">
        <v>4169</v>
      </c>
      <c r="C1023" s="246"/>
      <c r="D1023" s="62">
        <v>3000</v>
      </c>
      <c r="E1023" s="62">
        <v>5</v>
      </c>
      <c r="F1023" s="61" t="s">
        <v>6</v>
      </c>
      <c r="G1023" s="142" t="s">
        <v>204</v>
      </c>
      <c r="H1023" s="450"/>
      <c r="I1023" s="226" t="s">
        <v>6</v>
      </c>
      <c r="J1023" s="259"/>
    </row>
    <row r="1024" spans="1:10" ht="15.75" x14ac:dyDescent="0.25">
      <c r="A1024" s="167">
        <v>42865</v>
      </c>
      <c r="B1024" s="249" t="s">
        <v>4273</v>
      </c>
      <c r="C1024" s="246"/>
      <c r="D1024" s="62">
        <v>9900</v>
      </c>
      <c r="E1024" s="62">
        <v>5</v>
      </c>
      <c r="F1024" s="61" t="s">
        <v>6</v>
      </c>
      <c r="G1024" s="142" t="s">
        <v>4272</v>
      </c>
      <c r="H1024" s="450"/>
      <c r="I1024" s="226" t="s">
        <v>6</v>
      </c>
      <c r="J1024" s="259"/>
    </row>
    <row r="1025" spans="1:10" ht="15.75" x14ac:dyDescent="0.25">
      <c r="A1025" s="167">
        <v>42865</v>
      </c>
      <c r="B1025" s="249" t="s">
        <v>4271</v>
      </c>
      <c r="C1025" s="246"/>
      <c r="D1025" s="62">
        <v>9900</v>
      </c>
      <c r="E1025" s="62">
        <v>5</v>
      </c>
      <c r="F1025" s="61" t="s">
        <v>6</v>
      </c>
      <c r="G1025" s="142" t="s">
        <v>4272</v>
      </c>
      <c r="H1025" s="450"/>
      <c r="I1025" s="226" t="s">
        <v>6</v>
      </c>
      <c r="J1025" s="259"/>
    </row>
    <row r="1026" spans="1:10" ht="15.75" x14ac:dyDescent="0.25">
      <c r="A1026" s="167">
        <v>42865</v>
      </c>
      <c r="B1026" s="249" t="s">
        <v>4290</v>
      </c>
      <c r="C1026" s="246"/>
      <c r="D1026" s="62">
        <v>9900</v>
      </c>
      <c r="E1026" s="62">
        <v>5</v>
      </c>
      <c r="F1026" s="61" t="s">
        <v>6</v>
      </c>
      <c r="G1026" s="142" t="s">
        <v>4272</v>
      </c>
      <c r="H1026" s="450"/>
      <c r="I1026" s="226" t="s">
        <v>6</v>
      </c>
      <c r="J1026" s="259"/>
    </row>
    <row r="1027" spans="1:10" ht="15.75" x14ac:dyDescent="0.25">
      <c r="A1027" s="167">
        <v>42865</v>
      </c>
      <c r="B1027" s="249" t="s">
        <v>4291</v>
      </c>
      <c r="C1027" s="246"/>
      <c r="D1027" s="62">
        <v>9900</v>
      </c>
      <c r="E1027" s="62">
        <v>5</v>
      </c>
      <c r="F1027" s="61" t="s">
        <v>6</v>
      </c>
      <c r="G1027" s="142" t="s">
        <v>4272</v>
      </c>
      <c r="H1027" s="450"/>
      <c r="I1027" s="226" t="s">
        <v>6</v>
      </c>
      <c r="J1027" s="259"/>
    </row>
    <row r="1028" spans="1:10" ht="15.75" x14ac:dyDescent="0.25">
      <c r="A1028" s="166">
        <v>42840</v>
      </c>
      <c r="B1028" s="142" t="s">
        <v>4065</v>
      </c>
      <c r="C1028" s="143">
        <v>3000</v>
      </c>
      <c r="D1028" s="142">
        <f>Таблица1[[#This Row],[План]]*0.965</f>
        <v>2895</v>
      </c>
      <c r="E1028" s="143">
        <f>MONTH(Таблица1[[#This Row],[Date]])</f>
        <v>4</v>
      </c>
      <c r="F1028" s="141" t="s">
        <v>2</v>
      </c>
      <c r="G1028" s="142" t="s">
        <v>4059</v>
      </c>
      <c r="H1028" s="465"/>
      <c r="I102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28" s="228"/>
    </row>
    <row r="1029" spans="1:10" ht="15.75" x14ac:dyDescent="0.25">
      <c r="A1029" s="166">
        <v>42840</v>
      </c>
      <c r="B1029" s="142" t="s">
        <v>4453</v>
      </c>
      <c r="C1029" s="143"/>
      <c r="D1029" s="142">
        <v>3000</v>
      </c>
      <c r="E1029" s="143">
        <v>5</v>
      </c>
      <c r="F1029" s="141" t="s">
        <v>2</v>
      </c>
      <c r="G1029" s="142" t="s">
        <v>4454</v>
      </c>
      <c r="H1029" s="465"/>
      <c r="I102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29" s="228"/>
    </row>
    <row r="1030" spans="1:10" ht="15.75" x14ac:dyDescent="0.25">
      <c r="A1030" s="167">
        <v>42873</v>
      </c>
      <c r="B1030" s="249" t="s">
        <v>4579</v>
      </c>
      <c r="C1030" s="246"/>
      <c r="D1030" s="62">
        <v>17900</v>
      </c>
      <c r="E1030" s="62">
        <f>MONTH(A1030)</f>
        <v>5</v>
      </c>
      <c r="F1030" s="61" t="str">
        <f>"Прео"</f>
        <v>Прео</v>
      </c>
      <c r="G1030" s="142" t="s">
        <v>1233</v>
      </c>
      <c r="H1030" s="450"/>
      <c r="I103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30" s="259"/>
    </row>
    <row r="1031" spans="1:10" ht="15.75" x14ac:dyDescent="0.25">
      <c r="A1031" s="167">
        <v>42873</v>
      </c>
      <c r="B1031" s="249" t="s">
        <v>4574</v>
      </c>
      <c r="C1031" s="246"/>
      <c r="D1031" s="62">
        <v>8400</v>
      </c>
      <c r="E1031" s="62">
        <f>MONTH(A1031)</f>
        <v>5</v>
      </c>
      <c r="F1031" s="61" t="str">
        <f>"Прео"</f>
        <v>Прео</v>
      </c>
      <c r="G1031" s="142" t="s">
        <v>2201</v>
      </c>
      <c r="H1031" s="450"/>
      <c r="I103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31" s="259"/>
    </row>
    <row r="1032" spans="1:10" ht="15.75" x14ac:dyDescent="0.25">
      <c r="A1032" s="167">
        <v>42862</v>
      </c>
      <c r="B1032" s="249" t="s">
        <v>4260</v>
      </c>
      <c r="C1032" s="246"/>
      <c r="D1032" s="62">
        <v>9900</v>
      </c>
      <c r="E1032" s="62">
        <f>MONTH(A1032)</f>
        <v>5</v>
      </c>
      <c r="F1032" s="61" t="str">
        <f>"Прео"</f>
        <v>Прео</v>
      </c>
      <c r="G1032" s="142" t="s">
        <v>4244</v>
      </c>
      <c r="H1032" s="450"/>
      <c r="I103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32" s="62"/>
    </row>
    <row r="1033" spans="1:10" ht="15.75" x14ac:dyDescent="0.25">
      <c r="A1033" s="167">
        <v>42862</v>
      </c>
      <c r="B1033" s="249" t="s">
        <v>4264</v>
      </c>
      <c r="C1033" s="246"/>
      <c r="D1033" s="62">
        <v>9900</v>
      </c>
      <c r="E1033" s="62">
        <f>MONTH(A1033)</f>
        <v>5</v>
      </c>
      <c r="F1033" s="61" t="str">
        <f>"Прео"</f>
        <v>Прео</v>
      </c>
      <c r="G1033" s="142" t="s">
        <v>4244</v>
      </c>
      <c r="H1033" s="450"/>
      <c r="I103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33" s="62"/>
    </row>
    <row r="1034" spans="1:10" ht="15.75" x14ac:dyDescent="0.25">
      <c r="A1034" s="166">
        <v>42839</v>
      </c>
      <c r="B1034" s="142" t="s">
        <v>4064</v>
      </c>
      <c r="C1034" s="143">
        <v>3000</v>
      </c>
      <c r="D1034" s="142">
        <f>Таблица1[[#This Row],[План]]*0.965</f>
        <v>2895</v>
      </c>
      <c r="E1034" s="143">
        <f>MONTH(Таблица1[[#This Row],[Date]])</f>
        <v>4</v>
      </c>
      <c r="F1034" s="141" t="s">
        <v>2</v>
      </c>
      <c r="G1034" s="142" t="s">
        <v>4048</v>
      </c>
      <c r="H1034" s="450"/>
      <c r="I103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34" s="228"/>
    </row>
    <row r="1035" spans="1:10" ht="15.75" x14ac:dyDescent="0.25">
      <c r="A1035" s="166">
        <v>42839</v>
      </c>
      <c r="B1035" s="142" t="s">
        <v>4062</v>
      </c>
      <c r="C1035" s="143">
        <v>3000</v>
      </c>
      <c r="D1035" s="142">
        <f>Таблица1[[#This Row],[План]]*0.965</f>
        <v>2895</v>
      </c>
      <c r="E1035" s="143">
        <f>MONTH(Таблица1[[#This Row],[Date]])</f>
        <v>4</v>
      </c>
      <c r="F1035" s="141" t="s">
        <v>2</v>
      </c>
      <c r="G1035" s="142" t="s">
        <v>4063</v>
      </c>
      <c r="H1035" s="450"/>
      <c r="I103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35" s="228"/>
    </row>
    <row r="1036" spans="1:10" ht="15.75" x14ac:dyDescent="0.25">
      <c r="A1036" s="166">
        <v>42860</v>
      </c>
      <c r="B1036" s="142" t="s">
        <v>4417</v>
      </c>
      <c r="C1036" s="143"/>
      <c r="D1036" s="142">
        <v>2600</v>
      </c>
      <c r="E1036" s="143">
        <f>MONTH(A1036)</f>
        <v>5</v>
      </c>
      <c r="F1036" s="141" t="s">
        <v>1341</v>
      </c>
      <c r="G1036" s="142" t="s">
        <v>2298</v>
      </c>
      <c r="H1036" s="465" t="s">
        <v>3004</v>
      </c>
      <c r="I103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36" s="62"/>
    </row>
    <row r="1037" spans="1:10" ht="15.75" x14ac:dyDescent="0.25">
      <c r="A1037" s="166">
        <v>42858</v>
      </c>
      <c r="B1037" s="142" t="s">
        <v>3466</v>
      </c>
      <c r="C1037" s="143"/>
      <c r="D1037" s="142">
        <v>17000</v>
      </c>
      <c r="E1037" s="143">
        <f>MONTH(A1037)</f>
        <v>5</v>
      </c>
      <c r="F1037" s="141" t="s">
        <v>1341</v>
      </c>
      <c r="G1037" s="142" t="s">
        <v>3467</v>
      </c>
      <c r="H1037" s="465" t="s">
        <v>3510</v>
      </c>
      <c r="I103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37" s="62"/>
    </row>
    <row r="1038" spans="1:10" ht="15.75" x14ac:dyDescent="0.25">
      <c r="A1038" s="166">
        <v>42838</v>
      </c>
      <c r="B1038" s="142" t="s">
        <v>3459</v>
      </c>
      <c r="C1038" s="143">
        <v>10700</v>
      </c>
      <c r="D1038" s="142">
        <f>Таблица1[[#This Row],[План]]*0.965</f>
        <v>10325.5</v>
      </c>
      <c r="E1038" s="143">
        <f>MONTH(Таблица1[[#This Row],[Date]])</f>
        <v>4</v>
      </c>
      <c r="F1038" s="141" t="s">
        <v>2</v>
      </c>
      <c r="G1038" s="142" t="s">
        <v>4044</v>
      </c>
      <c r="H1038" s="450"/>
      <c r="I103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38" s="228"/>
    </row>
    <row r="1039" spans="1:10" ht="15.75" x14ac:dyDescent="0.25">
      <c r="A1039" s="166">
        <v>42838</v>
      </c>
      <c r="B1039" s="142" t="s">
        <v>4061</v>
      </c>
      <c r="C1039" s="143"/>
      <c r="D1039" s="142">
        <v>3000</v>
      </c>
      <c r="E1039" s="143">
        <f>MONTH(Таблица1[[#This Row],[Date]])</f>
        <v>4</v>
      </c>
      <c r="F1039" s="141" t="s">
        <v>2</v>
      </c>
      <c r="G1039" s="142" t="s">
        <v>4040</v>
      </c>
      <c r="H1039" s="450"/>
      <c r="I103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39" s="228"/>
    </row>
    <row r="1040" spans="1:10" ht="15.75" x14ac:dyDescent="0.25">
      <c r="A1040" s="166">
        <v>42838</v>
      </c>
      <c r="B1040" s="142" t="s">
        <v>2762</v>
      </c>
      <c r="C1040" s="143">
        <v>16500</v>
      </c>
      <c r="D1040" s="142">
        <f>Таблица1[[#This Row],[План]]*0.965</f>
        <v>15922.5</v>
      </c>
      <c r="E1040" s="143">
        <f>MONTH(Таблица1[[#This Row],[Date]])</f>
        <v>4</v>
      </c>
      <c r="F1040" s="141" t="s">
        <v>2</v>
      </c>
      <c r="G1040" s="142" t="s">
        <v>988</v>
      </c>
      <c r="H1040" s="450"/>
      <c r="I1040" s="226" t="s">
        <v>6</v>
      </c>
      <c r="J1040" s="228"/>
    </row>
    <row r="1041" spans="1:10" ht="15.75" x14ac:dyDescent="0.25">
      <c r="A1041" s="166">
        <v>42838</v>
      </c>
      <c r="B1041" s="142" t="s">
        <v>4055</v>
      </c>
      <c r="C1041" s="143"/>
      <c r="D1041" s="142">
        <v>3000</v>
      </c>
      <c r="E1041" s="143">
        <f>MONTH(Таблица1[[#This Row],[Date]])</f>
        <v>4</v>
      </c>
      <c r="F1041" s="141" t="s">
        <v>2</v>
      </c>
      <c r="G1041" s="142" t="s">
        <v>4040</v>
      </c>
      <c r="H1041" s="450"/>
      <c r="I104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41" s="228"/>
    </row>
    <row r="1042" spans="1:10" ht="15.75" x14ac:dyDescent="0.25">
      <c r="A1042" s="166">
        <v>42838</v>
      </c>
      <c r="B1042" s="142" t="s">
        <v>346</v>
      </c>
      <c r="C1042" s="143"/>
      <c r="D1042" s="142">
        <v>3000</v>
      </c>
      <c r="E1042" s="143">
        <f>MONTH(Таблица1[[#This Row],[Date]])</f>
        <v>4</v>
      </c>
      <c r="F1042" s="141" t="s">
        <v>2</v>
      </c>
      <c r="G1042" s="142" t="s">
        <v>4060</v>
      </c>
      <c r="H1042" s="450"/>
      <c r="I104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42" s="228"/>
    </row>
    <row r="1043" spans="1:10" ht="15.75" x14ac:dyDescent="0.25">
      <c r="A1043" s="166">
        <v>42838</v>
      </c>
      <c r="B1043" s="142" t="s">
        <v>1562</v>
      </c>
      <c r="C1043" s="143">
        <v>3000</v>
      </c>
      <c r="D1043" s="142">
        <f>Таблица1[[#This Row],[План]]*0.965</f>
        <v>2895</v>
      </c>
      <c r="E1043" s="143">
        <f>MONTH(Таблица1[[#This Row],[Date]])</f>
        <v>4</v>
      </c>
      <c r="F1043" s="141" t="s">
        <v>2</v>
      </c>
      <c r="G1043" s="142" t="s">
        <v>4059</v>
      </c>
      <c r="H1043" s="450"/>
      <c r="I104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43" s="228"/>
    </row>
    <row r="1044" spans="1:10" ht="15.75" x14ac:dyDescent="0.25">
      <c r="A1044" s="166">
        <v>42858</v>
      </c>
      <c r="B1044" s="142" t="s">
        <v>4418</v>
      </c>
      <c r="C1044" s="143"/>
      <c r="D1044" s="142">
        <v>17900</v>
      </c>
      <c r="E1044" s="143">
        <f>MONTH(A1044)</f>
        <v>5</v>
      </c>
      <c r="F1044" s="141" t="s">
        <v>1341</v>
      </c>
      <c r="G1044" s="142" t="s">
        <v>3999</v>
      </c>
      <c r="H1044" s="465" t="s">
        <v>4408</v>
      </c>
      <c r="I104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44" s="62"/>
    </row>
    <row r="1045" spans="1:10" ht="15.75" x14ac:dyDescent="0.25">
      <c r="A1045" s="167">
        <v>42862</v>
      </c>
      <c r="B1045" s="249" t="s">
        <v>4259</v>
      </c>
      <c r="C1045" s="246"/>
      <c r="D1045" s="62">
        <v>9900</v>
      </c>
      <c r="E1045" s="62">
        <f>MONTH(A1045)</f>
        <v>5</v>
      </c>
      <c r="F1045" s="61" t="str">
        <f>"Прео"</f>
        <v>Прео</v>
      </c>
      <c r="G1045" s="142" t="s">
        <v>4244</v>
      </c>
      <c r="H1045" s="450"/>
      <c r="I104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45" s="62"/>
    </row>
    <row r="1046" spans="1:10" ht="15.75" x14ac:dyDescent="0.25">
      <c r="A1046" s="167">
        <v>42862</v>
      </c>
      <c r="B1046" s="249" t="s">
        <v>4249</v>
      </c>
      <c r="C1046" s="246"/>
      <c r="D1046" s="62">
        <v>9900</v>
      </c>
      <c r="E1046" s="62">
        <f>MONTH(A1046)</f>
        <v>5</v>
      </c>
      <c r="F1046" s="61" t="str">
        <f>"Прео"</f>
        <v>Прео</v>
      </c>
      <c r="G1046" s="142" t="s">
        <v>4244</v>
      </c>
      <c r="H1046" s="450"/>
      <c r="I104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46" s="62"/>
    </row>
    <row r="1047" spans="1:10" ht="15.75" x14ac:dyDescent="0.25">
      <c r="A1047" s="166">
        <v>42837</v>
      </c>
      <c r="B1047" s="142" t="s">
        <v>4058</v>
      </c>
      <c r="C1047" s="143">
        <v>3000</v>
      </c>
      <c r="D1047" s="142">
        <f>Таблица1[[#This Row],[План]]*0.965</f>
        <v>2895</v>
      </c>
      <c r="E1047" s="143">
        <f>MONTH(Таблица1[[#This Row],[Date]])</f>
        <v>4</v>
      </c>
      <c r="F1047" s="141" t="s">
        <v>2</v>
      </c>
      <c r="G1047" s="142" t="s">
        <v>4057</v>
      </c>
      <c r="H1047" s="450"/>
      <c r="I104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47" s="228"/>
    </row>
    <row r="1048" spans="1:10" ht="15.75" x14ac:dyDescent="0.25">
      <c r="A1048" s="166">
        <v>42837</v>
      </c>
      <c r="B1048" s="142" t="s">
        <v>4056</v>
      </c>
      <c r="C1048" s="143">
        <v>3000</v>
      </c>
      <c r="D1048" s="142">
        <f>Таблица1[[#This Row],[План]]*0.965</f>
        <v>2895</v>
      </c>
      <c r="E1048" s="143">
        <f>MONTH(Таблица1[[#This Row],[Date]])</f>
        <v>4</v>
      </c>
      <c r="F1048" s="141" t="s">
        <v>2</v>
      </c>
      <c r="G1048" s="142" t="s">
        <v>4057</v>
      </c>
      <c r="H1048" s="450"/>
      <c r="I104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48" s="228"/>
    </row>
    <row r="1049" spans="1:10" ht="15.75" x14ac:dyDescent="0.25">
      <c r="A1049" s="166">
        <v>42858</v>
      </c>
      <c r="B1049" s="142" t="s">
        <v>4419</v>
      </c>
      <c r="C1049" s="143"/>
      <c r="D1049" s="142">
        <v>15300</v>
      </c>
      <c r="E1049" s="143">
        <f>MONTH(A1049)</f>
        <v>5</v>
      </c>
      <c r="F1049" s="141" t="s">
        <v>1341</v>
      </c>
      <c r="G1049" s="142" t="s">
        <v>3999</v>
      </c>
      <c r="H1049" s="465" t="s">
        <v>4408</v>
      </c>
      <c r="I104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49" s="62"/>
    </row>
    <row r="1050" spans="1:10" ht="15.75" x14ac:dyDescent="0.25">
      <c r="A1050" s="166">
        <v>42853</v>
      </c>
      <c r="B1050" s="142" t="s">
        <v>4410</v>
      </c>
      <c r="C1050" s="143"/>
      <c r="D1050" s="142">
        <v>6400</v>
      </c>
      <c r="E1050" s="143">
        <f>MONTH(A1050)</f>
        <v>4</v>
      </c>
      <c r="F1050" s="141" t="s">
        <v>1341</v>
      </c>
      <c r="G1050" s="142" t="s">
        <v>3999</v>
      </c>
      <c r="H1050" s="465" t="s">
        <v>4411</v>
      </c>
      <c r="I105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50" s="62"/>
    </row>
    <row r="1051" spans="1:10" ht="15.75" x14ac:dyDescent="0.25">
      <c r="A1051" s="167">
        <v>42865</v>
      </c>
      <c r="B1051" s="249" t="s">
        <v>4265</v>
      </c>
      <c r="C1051" s="246"/>
      <c r="D1051" s="62">
        <v>12900</v>
      </c>
      <c r="E1051" s="62">
        <v>5</v>
      </c>
      <c r="F1051" s="61" t="s">
        <v>6</v>
      </c>
      <c r="G1051" s="142" t="s">
        <v>4266</v>
      </c>
      <c r="H1051" s="450"/>
      <c r="I1051" s="226" t="s">
        <v>6</v>
      </c>
      <c r="J1051" s="259"/>
    </row>
    <row r="1052" spans="1:10" ht="15.75" x14ac:dyDescent="0.25">
      <c r="A1052" s="167">
        <v>42862</v>
      </c>
      <c r="B1052" s="249" t="s">
        <v>1705</v>
      </c>
      <c r="C1052" s="246"/>
      <c r="D1052" s="62">
        <v>9900</v>
      </c>
      <c r="E1052" s="62">
        <f>MONTH(A1052)</f>
        <v>5</v>
      </c>
      <c r="F1052" s="61" t="str">
        <f>"Прео"</f>
        <v>Прео</v>
      </c>
      <c r="G1052" s="142" t="s">
        <v>4244</v>
      </c>
      <c r="H1052" s="450"/>
      <c r="I105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52" s="62"/>
    </row>
    <row r="1053" spans="1:10" ht="15.75" x14ac:dyDescent="0.25">
      <c r="A1053" s="167">
        <v>42862</v>
      </c>
      <c r="B1053" s="249" t="s">
        <v>4250</v>
      </c>
      <c r="C1053" s="246"/>
      <c r="D1053" s="62">
        <v>9900</v>
      </c>
      <c r="E1053" s="62">
        <f>MONTH(A1053)</f>
        <v>5</v>
      </c>
      <c r="F1053" s="61" t="str">
        <f>"Прео"</f>
        <v>Прео</v>
      </c>
      <c r="G1053" s="142" t="s">
        <v>4244</v>
      </c>
      <c r="H1053" s="450"/>
      <c r="I105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53" s="62"/>
    </row>
    <row r="1054" spans="1:10" ht="15.75" x14ac:dyDescent="0.25">
      <c r="A1054" s="166">
        <v>42836</v>
      </c>
      <c r="B1054" s="142" t="s">
        <v>4054</v>
      </c>
      <c r="C1054" s="143">
        <v>3000</v>
      </c>
      <c r="D1054" s="142">
        <f>Таблица1[[#This Row],[План]]*0.965</f>
        <v>2895</v>
      </c>
      <c r="E1054" s="143">
        <f>MONTH(Таблица1[[#This Row],[Date]])</f>
        <v>4</v>
      </c>
      <c r="F1054" s="141" t="s">
        <v>2</v>
      </c>
      <c r="G1054" s="142" t="s">
        <v>4040</v>
      </c>
      <c r="H1054" s="450"/>
      <c r="I105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54" s="228"/>
    </row>
    <row r="1055" spans="1:10" ht="15.75" x14ac:dyDescent="0.25">
      <c r="A1055" s="167">
        <v>42865</v>
      </c>
      <c r="B1055" s="249" t="s">
        <v>4280</v>
      </c>
      <c r="C1055" s="246"/>
      <c r="D1055" s="62">
        <v>12900</v>
      </c>
      <c r="E1055" s="62">
        <v>5</v>
      </c>
      <c r="F1055" s="61" t="s">
        <v>6</v>
      </c>
      <c r="G1055" s="142" t="s">
        <v>4266</v>
      </c>
      <c r="H1055" s="450"/>
      <c r="I1055" s="226" t="s">
        <v>6</v>
      </c>
      <c r="J1055" s="259"/>
    </row>
    <row r="1056" spans="1:10" ht="15.75" x14ac:dyDescent="0.25">
      <c r="A1056" s="167">
        <v>42865</v>
      </c>
      <c r="B1056" s="249" t="s">
        <v>4292</v>
      </c>
      <c r="C1056" s="246"/>
      <c r="D1056" s="62">
        <v>19900</v>
      </c>
      <c r="E1056" s="62">
        <v>5</v>
      </c>
      <c r="F1056" s="61" t="s">
        <v>6</v>
      </c>
      <c r="G1056" s="142" t="s">
        <v>204</v>
      </c>
      <c r="H1056" s="450"/>
      <c r="I1056" s="226" t="s">
        <v>6</v>
      </c>
      <c r="J1056" s="259"/>
    </row>
    <row r="1057" spans="1:10" ht="15.75" x14ac:dyDescent="0.25">
      <c r="A1057" s="288">
        <v>42859</v>
      </c>
      <c r="B1057" s="317" t="s">
        <v>4293</v>
      </c>
      <c r="C1057" s="289"/>
      <c r="D1057" s="283">
        <v>19900</v>
      </c>
      <c r="E1057" s="283">
        <v>5</v>
      </c>
      <c r="F1057" s="290" t="s">
        <v>6</v>
      </c>
      <c r="G1057" s="314" t="s">
        <v>1990</v>
      </c>
      <c r="H1057" s="466"/>
      <c r="I1057" s="282" t="s">
        <v>6</v>
      </c>
      <c r="J1057" s="259"/>
    </row>
    <row r="1058" spans="1:10" ht="15.75" x14ac:dyDescent="0.25">
      <c r="A1058" s="284">
        <v>42858</v>
      </c>
      <c r="B1058" s="316" t="s">
        <v>3246</v>
      </c>
      <c r="C1058" s="285"/>
      <c r="D1058" s="287">
        <v>3000</v>
      </c>
      <c r="E1058" s="287">
        <v>5</v>
      </c>
      <c r="F1058" s="291" t="s">
        <v>6</v>
      </c>
      <c r="G1058" s="315" t="s">
        <v>4270</v>
      </c>
      <c r="H1058" s="467"/>
      <c r="I1058" s="286" t="s">
        <v>6</v>
      </c>
      <c r="J1058" s="259"/>
    </row>
    <row r="1059" spans="1:10" ht="15.75" x14ac:dyDescent="0.25">
      <c r="A1059" s="167">
        <v>42835</v>
      </c>
      <c r="B1059" s="249" t="s">
        <v>4053</v>
      </c>
      <c r="C1059" s="246">
        <v>3000</v>
      </c>
      <c r="D1059" s="62">
        <f>Таблица1[[#This Row],[План]]*0.965</f>
        <v>2895</v>
      </c>
      <c r="E1059" s="62">
        <f>MONTH(Таблица1[[#This Row],[Date]])</f>
        <v>4</v>
      </c>
      <c r="F1059" s="61" t="s">
        <v>2</v>
      </c>
      <c r="G1059" s="142" t="s">
        <v>4040</v>
      </c>
      <c r="H1059" s="450"/>
      <c r="I105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59" s="228"/>
    </row>
    <row r="1060" spans="1:10" ht="15.75" x14ac:dyDescent="0.25">
      <c r="A1060" s="288">
        <v>42858</v>
      </c>
      <c r="B1060" s="283" t="s">
        <v>3245</v>
      </c>
      <c r="C1060" s="289"/>
      <c r="D1060" s="283">
        <v>3000</v>
      </c>
      <c r="E1060" s="289">
        <v>5</v>
      </c>
      <c r="F1060" s="290" t="s">
        <v>6</v>
      </c>
      <c r="G1060" s="283" t="s">
        <v>4270</v>
      </c>
      <c r="H1060" s="466"/>
      <c r="I1060" s="282" t="s">
        <v>6</v>
      </c>
      <c r="J1060" s="259"/>
    </row>
    <row r="1061" spans="1:10" ht="15.75" x14ac:dyDescent="0.25">
      <c r="A1061" s="167">
        <v>42833</v>
      </c>
      <c r="B1061" s="249" t="s">
        <v>4052</v>
      </c>
      <c r="C1061" s="246">
        <v>3000</v>
      </c>
      <c r="D1061" s="62">
        <f>Таблица1[[#This Row],[План]]*0.965</f>
        <v>2895</v>
      </c>
      <c r="E1061" s="62">
        <f>MONTH(Таблица1[[#This Row],[Date]])</f>
        <v>4</v>
      </c>
      <c r="F1061" s="61" t="s">
        <v>2</v>
      </c>
      <c r="G1061" s="142" t="s">
        <v>4048</v>
      </c>
      <c r="H1061" s="450"/>
      <c r="I106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61" s="228"/>
    </row>
    <row r="1062" spans="1:10" ht="15.75" x14ac:dyDescent="0.25">
      <c r="A1062" s="166">
        <v>42852</v>
      </c>
      <c r="B1062" s="142" t="s">
        <v>4130</v>
      </c>
      <c r="C1062" s="143"/>
      <c r="D1062" s="142">
        <v>2340</v>
      </c>
      <c r="E1062" s="143">
        <f>MONTH(A1062)</f>
        <v>4</v>
      </c>
      <c r="F1062" s="141" t="s">
        <v>1341</v>
      </c>
      <c r="G1062" s="142" t="s">
        <v>4420</v>
      </c>
      <c r="H1062" s="465" t="s">
        <v>4119</v>
      </c>
      <c r="I106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62" s="62"/>
    </row>
    <row r="1063" spans="1:10" ht="15.75" x14ac:dyDescent="0.25">
      <c r="A1063" s="167">
        <v>42832</v>
      </c>
      <c r="B1063" s="249" t="s">
        <v>4051</v>
      </c>
      <c r="C1063" s="246">
        <v>3000</v>
      </c>
      <c r="D1063" s="62">
        <f>Таблица1[[#This Row],[План]]*0.965</f>
        <v>2895</v>
      </c>
      <c r="E1063" s="62">
        <f>MONTH(Таблица1[[#This Row],[Date]])</f>
        <v>4</v>
      </c>
      <c r="F1063" s="61" t="s">
        <v>2</v>
      </c>
      <c r="G1063" s="142" t="s">
        <v>3450</v>
      </c>
      <c r="H1063" s="450"/>
      <c r="I106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63" s="228"/>
    </row>
    <row r="1064" spans="1:10" ht="15.75" x14ac:dyDescent="0.25">
      <c r="A1064" s="167">
        <v>42832</v>
      </c>
      <c r="B1064" s="249" t="s">
        <v>4049</v>
      </c>
      <c r="C1064" s="246"/>
      <c r="D1064" s="62">
        <v>5000</v>
      </c>
      <c r="E1064" s="62">
        <f>MONTH(Таблица1[[#This Row],[Date]])</f>
        <v>4</v>
      </c>
      <c r="F1064" s="61" t="s">
        <v>2</v>
      </c>
      <c r="G1064" s="142" t="s">
        <v>988</v>
      </c>
      <c r="H1064" s="450"/>
      <c r="I1064" s="226" t="s">
        <v>6</v>
      </c>
      <c r="J1064" s="228"/>
    </row>
    <row r="1065" spans="1:10" ht="15.75" x14ac:dyDescent="0.25">
      <c r="A1065" s="167">
        <v>42832</v>
      </c>
      <c r="B1065" s="249" t="s">
        <v>4050</v>
      </c>
      <c r="C1065" s="246">
        <v>3000</v>
      </c>
      <c r="D1065" s="62">
        <f>Таблица1[[#This Row],[План]]*0.965</f>
        <v>2895</v>
      </c>
      <c r="E1065" s="62">
        <f>MONTH(Таблица1[[#This Row],[Date]])</f>
        <v>4</v>
      </c>
      <c r="F1065" s="61" t="s">
        <v>2</v>
      </c>
      <c r="G1065" s="142" t="s">
        <v>4048</v>
      </c>
      <c r="H1065" s="450"/>
      <c r="I106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65" s="228"/>
    </row>
    <row r="1066" spans="1:10" ht="15.75" x14ac:dyDescent="0.25">
      <c r="A1066" s="167">
        <v>42832</v>
      </c>
      <c r="B1066" s="249" t="s">
        <v>3602</v>
      </c>
      <c r="C1066" s="246">
        <v>3000</v>
      </c>
      <c r="D1066" s="62">
        <f>Таблица1[[#This Row],[План]]*0.965</f>
        <v>2895</v>
      </c>
      <c r="E1066" s="62">
        <f>MONTH(Таблица1[[#This Row],[Date]])</f>
        <v>4</v>
      </c>
      <c r="F1066" s="61" t="s">
        <v>2</v>
      </c>
      <c r="G1066" s="142" t="s">
        <v>3922</v>
      </c>
      <c r="H1066" s="450"/>
      <c r="I106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66" s="228"/>
    </row>
    <row r="1067" spans="1:10" ht="15.75" x14ac:dyDescent="0.25">
      <c r="A1067" s="166">
        <v>42851</v>
      </c>
      <c r="B1067" s="142" t="s">
        <v>4421</v>
      </c>
      <c r="C1067" s="143"/>
      <c r="D1067" s="142">
        <v>8900</v>
      </c>
      <c r="E1067" s="143">
        <f>MONTH(A1067)</f>
        <v>4</v>
      </c>
      <c r="F1067" s="141" t="s">
        <v>1341</v>
      </c>
      <c r="G1067" s="142" t="s">
        <v>4422</v>
      </c>
      <c r="H1067" s="465" t="s">
        <v>3386</v>
      </c>
      <c r="I106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67" s="62"/>
    </row>
    <row r="1068" spans="1:10" ht="15.75" x14ac:dyDescent="0.25">
      <c r="A1068" s="166">
        <v>42851</v>
      </c>
      <c r="B1068" s="142" t="s">
        <v>4423</v>
      </c>
      <c r="C1068" s="143"/>
      <c r="D1068" s="142">
        <v>17900</v>
      </c>
      <c r="E1068" s="143">
        <f>MONTH(A1068)</f>
        <v>4</v>
      </c>
      <c r="F1068" s="141" t="s">
        <v>1341</v>
      </c>
      <c r="G1068" s="142" t="s">
        <v>3999</v>
      </c>
      <c r="H1068" s="465" t="s">
        <v>3375</v>
      </c>
      <c r="I106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68" s="62"/>
    </row>
    <row r="1069" spans="1:10" ht="15.75" x14ac:dyDescent="0.25">
      <c r="A1069" s="167">
        <v>42862</v>
      </c>
      <c r="B1069" s="249" t="s">
        <v>4243</v>
      </c>
      <c r="C1069" s="246"/>
      <c r="D1069" s="62">
        <v>5000</v>
      </c>
      <c r="E1069" s="62">
        <f>MONTH(A1069)</f>
        <v>5</v>
      </c>
      <c r="F1069" s="61" t="str">
        <f>"Прео"</f>
        <v>Прео</v>
      </c>
      <c r="G1069" s="142" t="s">
        <v>4244</v>
      </c>
      <c r="H1069" s="450"/>
      <c r="I106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69" s="62"/>
    </row>
    <row r="1070" spans="1:10" ht="15.75" x14ac:dyDescent="0.25">
      <c r="A1070" s="167">
        <v>42831</v>
      </c>
      <c r="B1070" s="249" t="s">
        <v>3459</v>
      </c>
      <c r="C1070" s="246">
        <v>11500</v>
      </c>
      <c r="D1070" s="62">
        <f>Таблица1[[#This Row],[План]]*0.965</f>
        <v>11097.5</v>
      </c>
      <c r="E1070" s="62">
        <f>MONTH(Таблица1[[#This Row],[Date]])</f>
        <v>4</v>
      </c>
      <c r="F1070" s="61" t="s">
        <v>2</v>
      </c>
      <c r="G1070" s="142" t="s">
        <v>3920</v>
      </c>
      <c r="H1070" s="450"/>
      <c r="I107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70" s="228"/>
    </row>
    <row r="1071" spans="1:10" ht="15.75" x14ac:dyDescent="0.25">
      <c r="A1071" s="167">
        <v>42831</v>
      </c>
      <c r="B1071" s="249" t="s">
        <v>4047</v>
      </c>
      <c r="C1071" s="246"/>
      <c r="D1071" s="62">
        <v>3000</v>
      </c>
      <c r="E1071" s="62">
        <f>MONTH(Таблица1[[#This Row],[Date]])</f>
        <v>4</v>
      </c>
      <c r="F1071" s="61" t="s">
        <v>2</v>
      </c>
      <c r="G1071" s="142" t="s">
        <v>4048</v>
      </c>
      <c r="H1071" s="450"/>
      <c r="I107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71" s="228"/>
    </row>
    <row r="1072" spans="1:10" ht="15.75" x14ac:dyDescent="0.25">
      <c r="A1072" s="167">
        <v>42831</v>
      </c>
      <c r="B1072" s="249" t="s">
        <v>4045</v>
      </c>
      <c r="C1072" s="246"/>
      <c r="D1072" s="62">
        <v>3000</v>
      </c>
      <c r="E1072" s="62">
        <f>MONTH(Таблица1[[#This Row],[Date]])</f>
        <v>4</v>
      </c>
      <c r="F1072" s="61" t="s">
        <v>2</v>
      </c>
      <c r="G1072" s="142" t="s">
        <v>4046</v>
      </c>
      <c r="H1072" s="450"/>
      <c r="I107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72" s="228"/>
    </row>
    <row r="1073" spans="1:10" ht="15.75" x14ac:dyDescent="0.25">
      <c r="A1073" s="166">
        <v>42851</v>
      </c>
      <c r="B1073" s="142" t="s">
        <v>2042</v>
      </c>
      <c r="C1073" s="143"/>
      <c r="D1073" s="142">
        <v>17000</v>
      </c>
      <c r="E1073" s="143">
        <f>MONTH(A1073)</f>
        <v>4</v>
      </c>
      <c r="F1073" s="141" t="s">
        <v>1341</v>
      </c>
      <c r="G1073" s="142" t="s">
        <v>1985</v>
      </c>
      <c r="H1073" s="465" t="s">
        <v>3510</v>
      </c>
      <c r="I107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73" s="62"/>
    </row>
    <row r="1074" spans="1:10" ht="15.75" x14ac:dyDescent="0.25">
      <c r="A1074" s="284">
        <v>42858</v>
      </c>
      <c r="B1074" s="287" t="s">
        <v>4254</v>
      </c>
      <c r="C1074" s="285"/>
      <c r="D1074" s="287">
        <v>12900</v>
      </c>
      <c r="E1074" s="285">
        <v>5</v>
      </c>
      <c r="F1074" s="291" t="s">
        <v>6</v>
      </c>
      <c r="G1074" s="287" t="s">
        <v>3918</v>
      </c>
      <c r="H1074" s="467"/>
      <c r="I1074" s="286" t="s">
        <v>6</v>
      </c>
      <c r="J1074" s="259"/>
    </row>
    <row r="1075" spans="1:10" ht="15.75" x14ac:dyDescent="0.25">
      <c r="A1075" s="288">
        <v>42858</v>
      </c>
      <c r="B1075" s="283" t="s">
        <v>2461</v>
      </c>
      <c r="C1075" s="289"/>
      <c r="D1075" s="283">
        <v>10000</v>
      </c>
      <c r="E1075" s="289">
        <v>5</v>
      </c>
      <c r="F1075" s="290" t="s">
        <v>6</v>
      </c>
      <c r="G1075" s="283" t="s">
        <v>3918</v>
      </c>
      <c r="H1075" s="466"/>
      <c r="I1075" s="282" t="s">
        <v>6</v>
      </c>
      <c r="J1075" s="259"/>
    </row>
    <row r="1076" spans="1:10" ht="15.75" x14ac:dyDescent="0.25">
      <c r="A1076" s="167">
        <v>42862</v>
      </c>
      <c r="B1076" s="249" t="s">
        <v>4251</v>
      </c>
      <c r="C1076" s="246"/>
      <c r="D1076" s="62">
        <v>-100</v>
      </c>
      <c r="E1076" s="62">
        <f>MONTH(A1076)</f>
        <v>5</v>
      </c>
      <c r="F1076" s="61" t="str">
        <f>"Прео"</f>
        <v>Прео</v>
      </c>
      <c r="G1076" s="142" t="s">
        <v>4244</v>
      </c>
      <c r="H1076" s="450" t="s">
        <v>4529</v>
      </c>
      <c r="I107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76" s="62"/>
    </row>
    <row r="1077" spans="1:10" ht="15.75" x14ac:dyDescent="0.25">
      <c r="A1077" s="167">
        <v>42830</v>
      </c>
      <c r="B1077" s="249" t="s">
        <v>4043</v>
      </c>
      <c r="C1077" s="246"/>
      <c r="D1077" s="62">
        <v>13400</v>
      </c>
      <c r="E1077" s="62">
        <f>MONTH(Таблица1[[#This Row],[Date]])</f>
        <v>4</v>
      </c>
      <c r="F1077" s="61" t="s">
        <v>2</v>
      </c>
      <c r="G1077" s="142" t="s">
        <v>4044</v>
      </c>
      <c r="H1077" s="450"/>
      <c r="I107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77" s="228"/>
    </row>
    <row r="1078" spans="1:10" ht="15.75" x14ac:dyDescent="0.25">
      <c r="A1078" s="167">
        <v>42830</v>
      </c>
      <c r="B1078" s="249" t="s">
        <v>4042</v>
      </c>
      <c r="C1078" s="246"/>
      <c r="D1078" s="62">
        <v>3000</v>
      </c>
      <c r="E1078" s="62">
        <f>MONTH(Таблица1[[#This Row],[Date]])</f>
        <v>4</v>
      </c>
      <c r="F1078" s="61" t="s">
        <v>2</v>
      </c>
      <c r="G1078" s="142" t="s">
        <v>3918</v>
      </c>
      <c r="H1078" s="450"/>
      <c r="I107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78" s="228"/>
    </row>
    <row r="1079" spans="1:10" ht="15.75" x14ac:dyDescent="0.25">
      <c r="A1079" s="166">
        <v>42847</v>
      </c>
      <c r="B1079" s="142" t="s">
        <v>4051</v>
      </c>
      <c r="C1079" s="143"/>
      <c r="D1079" s="142">
        <v>9900</v>
      </c>
      <c r="E1079" s="143">
        <f>MONTH(A1079)</f>
        <v>4</v>
      </c>
      <c r="F1079" s="141" t="s">
        <v>1341</v>
      </c>
      <c r="G1079" s="142" t="s">
        <v>3450</v>
      </c>
      <c r="H1079" s="465" t="s">
        <v>4413</v>
      </c>
      <c r="I107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79" s="62"/>
    </row>
    <row r="1080" spans="1:10" ht="15.75" x14ac:dyDescent="0.25">
      <c r="A1080" s="166">
        <v>42847</v>
      </c>
      <c r="B1080" s="142" t="s">
        <v>4074</v>
      </c>
      <c r="C1080" s="143"/>
      <c r="D1080" s="142">
        <v>9900</v>
      </c>
      <c r="E1080" s="143">
        <f>MONTH(A1080)</f>
        <v>4</v>
      </c>
      <c r="F1080" s="141" t="s">
        <v>1341</v>
      </c>
      <c r="G1080" s="142" t="s">
        <v>3450</v>
      </c>
      <c r="H1080" s="465" t="s">
        <v>4413</v>
      </c>
      <c r="I108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080" s="62"/>
    </row>
    <row r="1081" spans="1:10" ht="15.75" x14ac:dyDescent="0.25">
      <c r="A1081" s="284">
        <v>42857</v>
      </c>
      <c r="B1081" s="287" t="s">
        <v>4284</v>
      </c>
      <c r="C1081" s="285"/>
      <c r="D1081" s="287">
        <v>19900</v>
      </c>
      <c r="E1081" s="285">
        <v>5</v>
      </c>
      <c r="F1081" s="291" t="s">
        <v>6</v>
      </c>
      <c r="G1081" s="287" t="s">
        <v>1990</v>
      </c>
      <c r="H1081" s="467"/>
      <c r="I1081" s="286" t="s">
        <v>6</v>
      </c>
      <c r="J1081" s="259"/>
    </row>
    <row r="1082" spans="1:10" ht="15.75" x14ac:dyDescent="0.25">
      <c r="A1082" s="288">
        <v>42857</v>
      </c>
      <c r="B1082" s="283" t="s">
        <v>3246</v>
      </c>
      <c r="C1082" s="289"/>
      <c r="D1082" s="283">
        <v>18900</v>
      </c>
      <c r="E1082" s="289">
        <v>5</v>
      </c>
      <c r="F1082" s="290" t="s">
        <v>6</v>
      </c>
      <c r="G1082" s="283" t="s">
        <v>204</v>
      </c>
      <c r="H1082" s="466"/>
      <c r="I1082" s="282" t="s">
        <v>6</v>
      </c>
      <c r="J1082" s="259"/>
    </row>
    <row r="1083" spans="1:10" ht="15.75" x14ac:dyDescent="0.25">
      <c r="A1083" s="284">
        <v>42857</v>
      </c>
      <c r="B1083" s="287" t="s">
        <v>272</v>
      </c>
      <c r="C1083" s="285"/>
      <c r="D1083" s="287">
        <v>3000</v>
      </c>
      <c r="E1083" s="285">
        <v>5</v>
      </c>
      <c r="F1083" s="291" t="s">
        <v>6</v>
      </c>
      <c r="G1083" s="287" t="s">
        <v>1990</v>
      </c>
      <c r="H1083" s="467"/>
      <c r="I1083" s="286" t="s">
        <v>6</v>
      </c>
      <c r="J1083" s="259"/>
    </row>
    <row r="1084" spans="1:10" ht="15.75" x14ac:dyDescent="0.25">
      <c r="A1084" s="167">
        <v>42829</v>
      </c>
      <c r="B1084" s="249" t="s">
        <v>4039</v>
      </c>
      <c r="C1084" s="246">
        <v>17400</v>
      </c>
      <c r="D1084" s="62">
        <f>Таблица1[[#This Row],[План]]*0.965</f>
        <v>16791</v>
      </c>
      <c r="E1084" s="62">
        <f>MONTH(Таблица1[[#This Row],[Date]])</f>
        <v>4</v>
      </c>
      <c r="F1084" s="61" t="s">
        <v>2</v>
      </c>
      <c r="G1084" s="142" t="s">
        <v>4040</v>
      </c>
      <c r="H1084" s="450"/>
      <c r="I108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84" s="228"/>
    </row>
    <row r="1085" spans="1:10" ht="15.75" x14ac:dyDescent="0.25">
      <c r="A1085" s="167">
        <v>42829</v>
      </c>
      <c r="B1085" s="249" t="s">
        <v>4041</v>
      </c>
      <c r="C1085" s="246">
        <v>5000</v>
      </c>
      <c r="D1085" s="62">
        <f>Таблица1[[#This Row],[План]]*0.965</f>
        <v>4825</v>
      </c>
      <c r="E1085" s="62">
        <f>MONTH(Таблица1[[#This Row],[Date]])</f>
        <v>4</v>
      </c>
      <c r="F1085" s="61" t="s">
        <v>2</v>
      </c>
      <c r="G1085" s="142" t="s">
        <v>988</v>
      </c>
      <c r="H1085" s="450"/>
      <c r="I1085" s="226" t="s">
        <v>6</v>
      </c>
      <c r="J1085" s="228"/>
    </row>
    <row r="1086" spans="1:10" ht="15.75" x14ac:dyDescent="0.25">
      <c r="A1086" s="167">
        <v>42828</v>
      </c>
      <c r="B1086" s="249" t="s">
        <v>4038</v>
      </c>
      <c r="C1086" s="246">
        <v>19900</v>
      </c>
      <c r="D1086" s="62">
        <f>Таблица1[[#This Row],[План]]*0.965</f>
        <v>19203.5</v>
      </c>
      <c r="E1086" s="62">
        <f>MONTH(Таблица1[[#This Row],[Date]])</f>
        <v>4</v>
      </c>
      <c r="F1086" s="61" t="s">
        <v>2</v>
      </c>
      <c r="G1086" s="142" t="s">
        <v>3922</v>
      </c>
      <c r="H1086" s="450"/>
      <c r="I108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86" s="228"/>
    </row>
    <row r="1087" spans="1:10" ht="15.75" x14ac:dyDescent="0.25">
      <c r="A1087" s="288">
        <v>42851</v>
      </c>
      <c r="B1087" s="283" t="s">
        <v>4285</v>
      </c>
      <c r="C1087" s="289"/>
      <c r="D1087" s="283">
        <v>9900</v>
      </c>
      <c r="E1087" s="289">
        <v>4</v>
      </c>
      <c r="F1087" s="290" t="s">
        <v>6</v>
      </c>
      <c r="G1087" s="283" t="s">
        <v>2217</v>
      </c>
      <c r="H1087" s="466"/>
      <c r="I1087" s="282" t="s">
        <v>6</v>
      </c>
      <c r="J1087" s="259"/>
    </row>
    <row r="1088" spans="1:10" ht="15.75" x14ac:dyDescent="0.25">
      <c r="A1088" s="284">
        <v>42851</v>
      </c>
      <c r="B1088" s="287" t="s">
        <v>4294</v>
      </c>
      <c r="C1088" s="285"/>
      <c r="D1088" s="287">
        <v>19900</v>
      </c>
      <c r="E1088" s="285">
        <v>4</v>
      </c>
      <c r="F1088" s="291" t="s">
        <v>6</v>
      </c>
      <c r="G1088" s="287" t="s">
        <v>1990</v>
      </c>
      <c r="H1088" s="467"/>
      <c r="I1088" s="286" t="s">
        <v>6</v>
      </c>
      <c r="J1088" s="259"/>
    </row>
    <row r="1089" spans="1:10" ht="15.75" x14ac:dyDescent="0.25">
      <c r="A1089" s="288">
        <v>42849</v>
      </c>
      <c r="B1089" s="283" t="s">
        <v>3220</v>
      </c>
      <c r="C1089" s="289"/>
      <c r="D1089" s="283">
        <v>4200</v>
      </c>
      <c r="E1089" s="289">
        <v>4</v>
      </c>
      <c r="F1089" s="290" t="s">
        <v>6</v>
      </c>
      <c r="G1089" s="283" t="s">
        <v>828</v>
      </c>
      <c r="H1089" s="466"/>
      <c r="I1089" s="282" t="s">
        <v>6</v>
      </c>
      <c r="J1089" s="259"/>
    </row>
    <row r="1090" spans="1:10" ht="15.75" x14ac:dyDescent="0.25">
      <c r="A1090" s="284">
        <v>42848</v>
      </c>
      <c r="B1090" s="287" t="s">
        <v>1052</v>
      </c>
      <c r="C1090" s="285"/>
      <c r="D1090" s="287">
        <v>3250</v>
      </c>
      <c r="E1090" s="285">
        <v>4</v>
      </c>
      <c r="F1090" s="291" t="s">
        <v>6</v>
      </c>
      <c r="G1090" s="287" t="s">
        <v>3661</v>
      </c>
      <c r="H1090" s="467"/>
      <c r="I1090" s="286" t="s">
        <v>6</v>
      </c>
      <c r="J1090" s="259"/>
    </row>
    <row r="1091" spans="1:10" ht="15.75" x14ac:dyDescent="0.25">
      <c r="A1091" s="288">
        <v>42848</v>
      </c>
      <c r="B1091" s="283" t="s">
        <v>4295</v>
      </c>
      <c r="C1091" s="289"/>
      <c r="D1091" s="283">
        <v>9900</v>
      </c>
      <c r="E1091" s="289">
        <v>4</v>
      </c>
      <c r="F1091" s="290" t="s">
        <v>6</v>
      </c>
      <c r="G1091" s="283" t="s">
        <v>2201</v>
      </c>
      <c r="H1091" s="466"/>
      <c r="I1091" s="282" t="s">
        <v>6</v>
      </c>
      <c r="J1091" s="259"/>
    </row>
    <row r="1092" spans="1:10" ht="15.75" x14ac:dyDescent="0.25">
      <c r="A1092" s="167">
        <v>42826</v>
      </c>
      <c r="B1092" s="249" t="s">
        <v>3608</v>
      </c>
      <c r="C1092" s="246">
        <v>18900</v>
      </c>
      <c r="D1092" s="62">
        <f>Таблица1[[#This Row],[План]]*0.965</f>
        <v>18238.5</v>
      </c>
      <c r="E1092" s="62">
        <f>MONTH(Таблица1[[#This Row],[Date]])</f>
        <v>4</v>
      </c>
      <c r="F1092" s="61" t="s">
        <v>2</v>
      </c>
      <c r="G1092" s="142" t="s">
        <v>3609</v>
      </c>
      <c r="H1092" s="450"/>
      <c r="I109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1092" s="228"/>
    </row>
    <row r="1093" spans="1:10" ht="15.75" x14ac:dyDescent="0.25">
      <c r="A1093" s="167">
        <v>42826</v>
      </c>
      <c r="B1093" s="249" t="s">
        <v>2461</v>
      </c>
      <c r="C1093" s="246">
        <v>4000</v>
      </c>
      <c r="D1093" s="62">
        <f>Таблица1[[#This Row],[План]]*0.965</f>
        <v>3860</v>
      </c>
      <c r="E1093" s="62">
        <f>MONTH(Таблица1[[#This Row],[Date]])</f>
        <v>4</v>
      </c>
      <c r="F1093" s="61" t="s">
        <v>2</v>
      </c>
      <c r="G1093" s="142" t="s">
        <v>3918</v>
      </c>
      <c r="H1093" s="450"/>
      <c r="I109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93" s="228"/>
    </row>
    <row r="1094" spans="1:10" ht="15.75" x14ac:dyDescent="0.25">
      <c r="A1094" s="166">
        <v>42859</v>
      </c>
      <c r="B1094" s="142" t="s">
        <v>2464</v>
      </c>
      <c r="C1094" s="143"/>
      <c r="D1094" s="142">
        <v>-17100</v>
      </c>
      <c r="E1094" s="143">
        <f>MONTH(A1094)</f>
        <v>5</v>
      </c>
      <c r="F1094" s="141" t="str">
        <f>"Прео"</f>
        <v>Прео</v>
      </c>
      <c r="G1094" s="142"/>
      <c r="H1094" s="465" t="s">
        <v>3433</v>
      </c>
      <c r="I109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94" s="62"/>
    </row>
    <row r="1095" spans="1:10" ht="15.75" x14ac:dyDescent="0.25">
      <c r="A1095" s="167">
        <v>42854</v>
      </c>
      <c r="B1095" s="225" t="s">
        <v>4245</v>
      </c>
      <c r="C1095" s="246"/>
      <c r="D1095" s="62">
        <v>9900</v>
      </c>
      <c r="E1095" s="62">
        <f>MONTH(A1095)</f>
        <v>4</v>
      </c>
      <c r="F1095" s="61" t="str">
        <f>"Прео"</f>
        <v>Прео</v>
      </c>
      <c r="G1095" s="225" t="s">
        <v>4246</v>
      </c>
      <c r="H1095" s="450"/>
      <c r="I109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95" s="62"/>
    </row>
    <row r="1096" spans="1:10" ht="15.75" x14ac:dyDescent="0.25">
      <c r="A1096" s="167">
        <v>42854</v>
      </c>
      <c r="B1096" s="249" t="s">
        <v>4247</v>
      </c>
      <c r="C1096" s="246"/>
      <c r="D1096" s="62">
        <v>9900</v>
      </c>
      <c r="E1096" s="62">
        <f>MONTH(A1096)</f>
        <v>4</v>
      </c>
      <c r="F1096" s="61" t="str">
        <f>"Прео"</f>
        <v>Прео</v>
      </c>
      <c r="G1096" s="225" t="s">
        <v>4246</v>
      </c>
      <c r="H1096" s="450"/>
      <c r="I109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96" s="62"/>
    </row>
    <row r="1097" spans="1:10" ht="15.75" x14ac:dyDescent="0.25">
      <c r="A1097" s="167">
        <v>42854</v>
      </c>
      <c r="B1097" s="225" t="s">
        <v>4248</v>
      </c>
      <c r="C1097" s="246"/>
      <c r="D1097" s="62">
        <v>9900</v>
      </c>
      <c r="E1097" s="62">
        <f>MONTH(A1097)</f>
        <v>4</v>
      </c>
      <c r="F1097" s="61" t="str">
        <f>"Прео"</f>
        <v>Прео</v>
      </c>
      <c r="G1097" s="225" t="s">
        <v>4246</v>
      </c>
      <c r="H1097" s="450"/>
      <c r="I109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97" s="62"/>
    </row>
    <row r="1098" spans="1:10" ht="15.75" x14ac:dyDescent="0.25">
      <c r="A1098" s="167">
        <v>42854</v>
      </c>
      <c r="B1098" s="249" t="s">
        <v>4443</v>
      </c>
      <c r="C1098" s="246"/>
      <c r="D1098" s="62">
        <v>9900</v>
      </c>
      <c r="E1098" s="62">
        <f>MONTH(A1098)</f>
        <v>4</v>
      </c>
      <c r="F1098" s="61" t="str">
        <f>"Прео"</f>
        <v>Прео</v>
      </c>
      <c r="G1098" s="225" t="s">
        <v>4246</v>
      </c>
      <c r="H1098" s="450"/>
      <c r="I109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098" s="62"/>
    </row>
    <row r="1099" spans="1:10" ht="15.75" x14ac:dyDescent="0.25">
      <c r="A1099" s="167">
        <v>42825</v>
      </c>
      <c r="B1099" s="249" t="s">
        <v>3459</v>
      </c>
      <c r="C1099" s="246">
        <v>12700</v>
      </c>
      <c r="D1099" s="62">
        <f>Таблица1[[#This Row],[План]]*0.965</f>
        <v>12255.5</v>
      </c>
      <c r="E1099" s="62">
        <f>MONTH(Таблица1[[#This Row],[Date]])</f>
        <v>3</v>
      </c>
      <c r="F1099" s="61" t="s">
        <v>2</v>
      </c>
      <c r="G1099" s="142" t="s">
        <v>3920</v>
      </c>
      <c r="H1099" s="450"/>
      <c r="I109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099" s="228"/>
    </row>
    <row r="1100" spans="1:10" ht="15.75" x14ac:dyDescent="0.25">
      <c r="A1100" s="167">
        <v>42825</v>
      </c>
      <c r="B1100" s="249" t="s">
        <v>3560</v>
      </c>
      <c r="C1100" s="246">
        <v>3000</v>
      </c>
      <c r="D1100" s="62">
        <f>Таблица1[[#This Row],[План]]*0.965</f>
        <v>2895</v>
      </c>
      <c r="E1100" s="62">
        <f>MONTH(Таблица1[[#This Row],[Date]])</f>
        <v>3</v>
      </c>
      <c r="F1100" s="61" t="s">
        <v>2</v>
      </c>
      <c r="G1100" s="142" t="s">
        <v>4073</v>
      </c>
      <c r="H1100" s="450"/>
      <c r="I1100" s="226" t="s">
        <v>6</v>
      </c>
      <c r="J1100" s="228"/>
    </row>
    <row r="1101" spans="1:10" ht="15.75" x14ac:dyDescent="0.25">
      <c r="A1101" s="167">
        <v>42825</v>
      </c>
      <c r="B1101" s="249" t="s">
        <v>3662</v>
      </c>
      <c r="C1101" s="246"/>
      <c r="D1101" s="62">
        <v>18900</v>
      </c>
      <c r="E1101" s="62">
        <f>MONTH(Таблица1[[#This Row],[Date]])</f>
        <v>3</v>
      </c>
      <c r="F1101" s="61" t="s">
        <v>2</v>
      </c>
      <c r="G1101" s="142" t="s">
        <v>3927</v>
      </c>
      <c r="H1101" s="450"/>
      <c r="I110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01" s="228"/>
    </row>
    <row r="1102" spans="1:10" ht="15.75" x14ac:dyDescent="0.25">
      <c r="A1102" s="167">
        <v>42825</v>
      </c>
      <c r="B1102" s="249" t="s">
        <v>2761</v>
      </c>
      <c r="C1102" s="246">
        <v>3000</v>
      </c>
      <c r="D1102" s="62">
        <f>Таблица1[[#This Row],[План]]*0.965</f>
        <v>2895</v>
      </c>
      <c r="E1102" s="62">
        <f>MONTH(Таблица1[[#This Row],[Date]])</f>
        <v>3</v>
      </c>
      <c r="F1102" s="61" t="s">
        <v>2</v>
      </c>
      <c r="G1102" s="142" t="s">
        <v>4073</v>
      </c>
      <c r="H1102" s="450"/>
      <c r="I1102" s="226" t="s">
        <v>6</v>
      </c>
      <c r="J1102" s="228"/>
    </row>
    <row r="1103" spans="1:10" ht="15.75" x14ac:dyDescent="0.25">
      <c r="A1103" s="167">
        <v>42825</v>
      </c>
      <c r="B1103" s="249" t="s">
        <v>4072</v>
      </c>
      <c r="C1103" s="246">
        <v>17400</v>
      </c>
      <c r="D1103" s="62">
        <f>Таблица1[[#This Row],[План]]*0.965</f>
        <v>16791</v>
      </c>
      <c r="E1103" s="62">
        <f>MONTH(Таблица1[[#This Row],[Date]])</f>
        <v>3</v>
      </c>
      <c r="F1103" s="61" t="s">
        <v>2</v>
      </c>
      <c r="G1103" s="142" t="s">
        <v>4040</v>
      </c>
      <c r="H1103" s="450"/>
      <c r="I110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103" s="228"/>
    </row>
    <row r="1104" spans="1:10" ht="15.75" x14ac:dyDescent="0.25">
      <c r="A1104" s="167">
        <v>42825</v>
      </c>
      <c r="B1104" s="249" t="s">
        <v>4075</v>
      </c>
      <c r="C1104" s="246">
        <v>2900</v>
      </c>
      <c r="D1104" s="62">
        <f>Таблица1[[#This Row],[План]]*0.965</f>
        <v>2798.5</v>
      </c>
      <c r="E1104" s="62">
        <f>MONTH(Таблица1[[#This Row],[Date]])</f>
        <v>3</v>
      </c>
      <c r="F1104" s="61" t="s">
        <v>2</v>
      </c>
      <c r="G1104" s="142" t="s">
        <v>988</v>
      </c>
      <c r="H1104" s="450"/>
      <c r="I1104" s="226" t="s">
        <v>6</v>
      </c>
      <c r="J1104" s="228"/>
    </row>
    <row r="1105" spans="1:10" ht="15.75" x14ac:dyDescent="0.25">
      <c r="A1105" s="167">
        <v>42825</v>
      </c>
      <c r="B1105" s="249" t="s">
        <v>4074</v>
      </c>
      <c r="C1105" s="246">
        <v>3000</v>
      </c>
      <c r="D1105" s="62">
        <f>Таблица1[[#This Row],[План]]*0.965</f>
        <v>2895</v>
      </c>
      <c r="E1105" s="62">
        <f>MONTH(Таблица1[[#This Row],[Date]])</f>
        <v>3</v>
      </c>
      <c r="F1105" s="61" t="s">
        <v>2</v>
      </c>
      <c r="G1105" s="142" t="s">
        <v>3450</v>
      </c>
      <c r="H1105" s="450"/>
      <c r="I110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05" s="228"/>
    </row>
    <row r="1106" spans="1:10" ht="15.75" x14ac:dyDescent="0.25">
      <c r="A1106" s="167">
        <v>42825</v>
      </c>
      <c r="B1106" s="249" t="s">
        <v>3919</v>
      </c>
      <c r="C1106" s="246">
        <v>12100</v>
      </c>
      <c r="D1106" s="62">
        <f>Таблица1[[#This Row],[План]]*0.965</f>
        <v>11676.5</v>
      </c>
      <c r="E1106" s="62">
        <f>MONTH(Таблица1[[#This Row],[Date]])</f>
        <v>3</v>
      </c>
      <c r="F1106" s="61" t="s">
        <v>2</v>
      </c>
      <c r="G1106" s="142" t="s">
        <v>3920</v>
      </c>
      <c r="H1106" s="450"/>
      <c r="I110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06" s="228"/>
    </row>
    <row r="1107" spans="1:10" ht="15.75" x14ac:dyDescent="0.25">
      <c r="A1107" s="167">
        <v>42854</v>
      </c>
      <c r="B1107" s="225" t="s">
        <v>4253</v>
      </c>
      <c r="C1107" s="246"/>
      <c r="D1107" s="62">
        <v>9900</v>
      </c>
      <c r="E1107" s="62">
        <f>MONTH(A1107)</f>
        <v>4</v>
      </c>
      <c r="F1107" s="61" t="str">
        <f>"Прео"</f>
        <v>Прео</v>
      </c>
      <c r="G1107" s="225" t="s">
        <v>4246</v>
      </c>
      <c r="H1107" s="450"/>
      <c r="I110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107" s="62"/>
    </row>
    <row r="1108" spans="1:10" ht="15.75" x14ac:dyDescent="0.25">
      <c r="A1108" s="167">
        <v>42824</v>
      </c>
      <c r="B1108" s="249" t="s">
        <v>3925</v>
      </c>
      <c r="C1108" s="246">
        <v>17900</v>
      </c>
      <c r="D1108" s="62">
        <f>Таблица1[[#This Row],[План]]*0.965</f>
        <v>17273.5</v>
      </c>
      <c r="E1108" s="62">
        <f>MONTH(Таблица1[[#This Row],[Date]])</f>
        <v>3</v>
      </c>
      <c r="F1108" s="61" t="s">
        <v>2</v>
      </c>
      <c r="G1108" s="142" t="s">
        <v>825</v>
      </c>
      <c r="H1108" s="450"/>
      <c r="I110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08" s="228"/>
    </row>
    <row r="1109" spans="1:10" ht="15.75" x14ac:dyDescent="0.25">
      <c r="A1109" s="167">
        <v>42824</v>
      </c>
      <c r="B1109" s="249" t="s">
        <v>3926</v>
      </c>
      <c r="C1109" s="246">
        <v>5000</v>
      </c>
      <c r="D1109" s="62">
        <f>Таблица1[[#This Row],[План]]*0.965</f>
        <v>4825</v>
      </c>
      <c r="E1109" s="62">
        <f>MONTH(Таблица1[[#This Row],[Date]])</f>
        <v>3</v>
      </c>
      <c r="F1109" s="61" t="s">
        <v>2</v>
      </c>
      <c r="G1109" s="142" t="s">
        <v>988</v>
      </c>
      <c r="H1109" s="450"/>
      <c r="I1109" s="226" t="s">
        <v>6</v>
      </c>
      <c r="J1109" s="228"/>
    </row>
    <row r="1110" spans="1:10" ht="15.75" x14ac:dyDescent="0.25">
      <c r="A1110" s="167">
        <v>42824</v>
      </c>
      <c r="B1110" s="249" t="s">
        <v>3924</v>
      </c>
      <c r="C1110" s="246">
        <v>15900</v>
      </c>
      <c r="D1110" s="62">
        <f>Таблица1[[#This Row],[План]]*0.965</f>
        <v>15343.5</v>
      </c>
      <c r="E1110" s="62">
        <f>MONTH(Таблица1[[#This Row],[Date]])</f>
        <v>3</v>
      </c>
      <c r="F1110" s="61" t="s">
        <v>2</v>
      </c>
      <c r="G1110" s="142" t="s">
        <v>3920</v>
      </c>
      <c r="H1110" s="450"/>
      <c r="I111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10" s="229"/>
    </row>
    <row r="1111" spans="1:10" ht="15.75" x14ac:dyDescent="0.25">
      <c r="A1111" s="167">
        <v>42824</v>
      </c>
      <c r="B1111" s="249" t="s">
        <v>3923</v>
      </c>
      <c r="C1111" s="246">
        <v>4000</v>
      </c>
      <c r="D1111" s="62">
        <f>Таблица1[[#This Row],[План]]*0.965</f>
        <v>3860</v>
      </c>
      <c r="E1111" s="62">
        <f>MONTH(Таблица1[[#This Row],[Date]])</f>
        <v>3</v>
      </c>
      <c r="F1111" s="61" t="s">
        <v>2</v>
      </c>
      <c r="G1111" s="142" t="s">
        <v>1331</v>
      </c>
      <c r="H1111" s="450"/>
      <c r="I111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111" s="228"/>
    </row>
    <row r="1112" spans="1:10" ht="15.75" x14ac:dyDescent="0.25">
      <c r="A1112" s="166">
        <v>42844</v>
      </c>
      <c r="B1112" s="142" t="s">
        <v>4080</v>
      </c>
      <c r="C1112" s="143"/>
      <c r="D1112" s="142">
        <v>17900</v>
      </c>
      <c r="E1112" s="143">
        <f>MONTH(A1112)</f>
        <v>4</v>
      </c>
      <c r="F1112" s="141" t="str">
        <f>"Прео"</f>
        <v>Прео</v>
      </c>
      <c r="G1112" s="142" t="s">
        <v>1233</v>
      </c>
      <c r="H1112" s="450"/>
      <c r="I111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112" s="62"/>
    </row>
    <row r="1113" spans="1:10" ht="15.75" x14ac:dyDescent="0.25">
      <c r="A1113" s="166">
        <v>42840</v>
      </c>
      <c r="B1113" s="142" t="s">
        <v>4054</v>
      </c>
      <c r="C1113" s="143"/>
      <c r="D1113" s="142">
        <v>14900</v>
      </c>
      <c r="E1113" s="143">
        <f>MONTH(A1113)</f>
        <v>4</v>
      </c>
      <c r="F1113" s="141" t="str">
        <f>"Прео"</f>
        <v>Прео</v>
      </c>
      <c r="G1113" s="142" t="s">
        <v>4040</v>
      </c>
      <c r="H1113" s="465"/>
      <c r="I111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113" s="62"/>
    </row>
    <row r="1114" spans="1:10" ht="15.75" x14ac:dyDescent="0.25">
      <c r="A1114" s="167">
        <v>42823</v>
      </c>
      <c r="B1114" s="249" t="s">
        <v>3606</v>
      </c>
      <c r="C1114" s="246"/>
      <c r="D1114" s="62">
        <v>3000</v>
      </c>
      <c r="E1114" s="62">
        <f>MONTH(Таблица1[[#This Row],[Date]])</f>
        <v>3</v>
      </c>
      <c r="F1114" s="61" t="s">
        <v>2</v>
      </c>
      <c r="G1114" s="142" t="s">
        <v>3922</v>
      </c>
      <c r="H1114" s="450"/>
      <c r="I111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14" s="228"/>
    </row>
    <row r="1115" spans="1:10" ht="15.75" x14ac:dyDescent="0.25">
      <c r="A1115" s="167">
        <v>42823</v>
      </c>
      <c r="B1115" s="249" t="s">
        <v>2833</v>
      </c>
      <c r="C1115" s="246"/>
      <c r="D1115" s="62">
        <v>3000</v>
      </c>
      <c r="E1115" s="62">
        <f>MONTH(Таблица1[[#This Row],[Date]])</f>
        <v>3</v>
      </c>
      <c r="F1115" s="61" t="s">
        <v>2</v>
      </c>
      <c r="G1115" s="142" t="s">
        <v>3462</v>
      </c>
      <c r="H1115" s="450"/>
      <c r="I111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15" s="228"/>
    </row>
    <row r="1116" spans="1:10" ht="15.75" x14ac:dyDescent="0.25">
      <c r="A1116" s="167">
        <v>42847</v>
      </c>
      <c r="B1116" s="308" t="s">
        <v>4424</v>
      </c>
      <c r="C1116" s="246"/>
      <c r="D1116" s="62">
        <v>9900</v>
      </c>
      <c r="E1116" s="62">
        <f>MONTH(A1116)</f>
        <v>4</v>
      </c>
      <c r="F1116" s="61" t="s">
        <v>1341</v>
      </c>
      <c r="G1116" s="225" t="s">
        <v>3450</v>
      </c>
      <c r="H1116" s="450" t="s">
        <v>4413</v>
      </c>
      <c r="I111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16" s="62"/>
    </row>
    <row r="1117" spans="1:10" ht="15.75" x14ac:dyDescent="0.25">
      <c r="A1117" s="167">
        <v>42846</v>
      </c>
      <c r="B1117" s="308" t="s">
        <v>4425</v>
      </c>
      <c r="C1117" s="246"/>
      <c r="D1117" s="62">
        <v>12400</v>
      </c>
      <c r="E1117" s="62">
        <f>MONTH(A1117)</f>
        <v>4</v>
      </c>
      <c r="F1117" s="61" t="s">
        <v>1341</v>
      </c>
      <c r="G1117" s="225" t="s">
        <v>4416</v>
      </c>
      <c r="H1117" s="450" t="s">
        <v>3377</v>
      </c>
      <c r="I111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17" s="62"/>
    </row>
    <row r="1118" spans="1:10" ht="15.75" x14ac:dyDescent="0.25">
      <c r="A1118" s="166">
        <v>42840</v>
      </c>
      <c r="B1118" s="142" t="s">
        <v>4053</v>
      </c>
      <c r="C1118" s="143"/>
      <c r="D1118" s="142">
        <v>14900</v>
      </c>
      <c r="E1118" s="143">
        <f>MONTH(A1118)</f>
        <v>4</v>
      </c>
      <c r="F1118" s="141" t="str">
        <f>"Прео"</f>
        <v>Прео</v>
      </c>
      <c r="G1118" s="142" t="s">
        <v>4040</v>
      </c>
      <c r="H1118" s="465"/>
      <c r="I111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118" s="62"/>
    </row>
    <row r="1119" spans="1:10" ht="15.75" x14ac:dyDescent="0.25">
      <c r="A1119" s="167">
        <v>42822</v>
      </c>
      <c r="B1119" s="249" t="s">
        <v>2614</v>
      </c>
      <c r="C1119" s="246">
        <v>9500</v>
      </c>
      <c r="D1119" s="62">
        <f>Таблица1[[#This Row],[План]]*0.965</f>
        <v>9167.5</v>
      </c>
      <c r="E1119" s="62">
        <f>MONTH(Таблица1[[#This Row],[Date]])</f>
        <v>3</v>
      </c>
      <c r="F1119" s="61" t="s">
        <v>2</v>
      </c>
      <c r="G1119" s="142" t="s">
        <v>2456</v>
      </c>
      <c r="H1119" s="450"/>
      <c r="I111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119" s="228"/>
    </row>
    <row r="1120" spans="1:10" ht="15.75" x14ac:dyDescent="0.25">
      <c r="A1120" s="167">
        <v>42822</v>
      </c>
      <c r="B1120" s="249" t="s">
        <v>3919</v>
      </c>
      <c r="C1120" s="246">
        <v>3000</v>
      </c>
      <c r="D1120" s="62">
        <f>Таблица1[[#This Row],[План]]*0.965</f>
        <v>2895</v>
      </c>
      <c r="E1120" s="62">
        <f>MONTH(Таблица1[[#This Row],[Date]])</f>
        <v>3</v>
      </c>
      <c r="F1120" s="61" t="s">
        <v>2</v>
      </c>
      <c r="G1120" s="142" t="s">
        <v>3920</v>
      </c>
      <c r="H1120" s="450"/>
      <c r="I112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20" s="228"/>
    </row>
    <row r="1121" spans="1:10" ht="15.75" x14ac:dyDescent="0.25">
      <c r="A1121" s="167">
        <v>42822</v>
      </c>
      <c r="B1121" s="249" t="s">
        <v>3921</v>
      </c>
      <c r="C1121" s="246">
        <v>3000</v>
      </c>
      <c r="D1121" s="62">
        <f>Таблица1[[#This Row],[План]]*0.965</f>
        <v>2895</v>
      </c>
      <c r="E1121" s="62">
        <f>MONTH(Таблица1[[#This Row],[Date]])</f>
        <v>3</v>
      </c>
      <c r="F1121" s="61" t="s">
        <v>2</v>
      </c>
      <c r="G1121" s="142" t="s">
        <v>3615</v>
      </c>
      <c r="H1121" s="450"/>
      <c r="I112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121" s="228"/>
    </row>
    <row r="1122" spans="1:10" ht="15.75" x14ac:dyDescent="0.25">
      <c r="A1122" s="284">
        <v>42848</v>
      </c>
      <c r="B1122" s="287" t="s">
        <v>2619</v>
      </c>
      <c r="C1122" s="285"/>
      <c r="D1122" s="287">
        <v>3050</v>
      </c>
      <c r="E1122" s="285">
        <v>4</v>
      </c>
      <c r="F1122" s="291" t="s">
        <v>6</v>
      </c>
      <c r="G1122" s="287" t="s">
        <v>3654</v>
      </c>
      <c r="H1122" s="467"/>
      <c r="I1122" s="286" t="s">
        <v>6</v>
      </c>
      <c r="J1122" s="259"/>
    </row>
    <row r="1123" spans="1:10" ht="15.75" x14ac:dyDescent="0.25">
      <c r="A1123" s="167">
        <v>42821</v>
      </c>
      <c r="B1123" s="249" t="s">
        <v>3917</v>
      </c>
      <c r="C1123" s="246">
        <v>3000</v>
      </c>
      <c r="D1123" s="62">
        <f>Таблица1[[#This Row],[План]]*0.965</f>
        <v>2895</v>
      </c>
      <c r="E1123" s="62">
        <f>MONTH(Таблица1[[#This Row],[Date]])</f>
        <v>3</v>
      </c>
      <c r="F1123" s="61" t="s">
        <v>2</v>
      </c>
      <c r="G1123" s="142" t="s">
        <v>3918</v>
      </c>
      <c r="H1123" s="450"/>
      <c r="I112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23" s="228"/>
    </row>
    <row r="1124" spans="1:10" ht="15.75" x14ac:dyDescent="0.25">
      <c r="A1124" s="288">
        <v>42845</v>
      </c>
      <c r="B1124" s="283" t="s">
        <v>2682</v>
      </c>
      <c r="C1124" s="289"/>
      <c r="D1124" s="283">
        <v>3230</v>
      </c>
      <c r="E1124" s="289">
        <v>4</v>
      </c>
      <c r="F1124" s="290" t="s">
        <v>6</v>
      </c>
      <c r="G1124" s="283" t="s">
        <v>4286</v>
      </c>
      <c r="H1124" s="466"/>
      <c r="I1124" s="282" t="s">
        <v>6</v>
      </c>
      <c r="J1124" s="259"/>
    </row>
    <row r="1125" spans="1:10" ht="15.75" x14ac:dyDescent="0.25">
      <c r="A1125" s="284">
        <v>42845</v>
      </c>
      <c r="B1125" s="287" t="s">
        <v>2682</v>
      </c>
      <c r="C1125" s="285"/>
      <c r="D1125" s="287">
        <v>3230</v>
      </c>
      <c r="E1125" s="285">
        <v>4</v>
      </c>
      <c r="F1125" s="291" t="s">
        <v>6</v>
      </c>
      <c r="G1125" s="287" t="s">
        <v>4286</v>
      </c>
      <c r="H1125" s="467"/>
      <c r="I1125" s="286" t="s">
        <v>6</v>
      </c>
      <c r="J1125" s="259"/>
    </row>
    <row r="1126" spans="1:10" ht="15.75" x14ac:dyDescent="0.25">
      <c r="A1126" s="288">
        <v>42844</v>
      </c>
      <c r="B1126" s="283" t="s">
        <v>4287</v>
      </c>
      <c r="C1126" s="289"/>
      <c r="D1126" s="283">
        <v>19900</v>
      </c>
      <c r="E1126" s="289">
        <v>4</v>
      </c>
      <c r="F1126" s="290" t="s">
        <v>6</v>
      </c>
      <c r="G1126" s="283" t="s">
        <v>204</v>
      </c>
      <c r="H1126" s="466"/>
      <c r="I1126" s="282" t="s">
        <v>6</v>
      </c>
      <c r="J1126" s="259"/>
    </row>
    <row r="1127" spans="1:10" ht="15.75" x14ac:dyDescent="0.25">
      <c r="A1127" s="166">
        <v>42845</v>
      </c>
      <c r="B1127" s="142" t="s">
        <v>4117</v>
      </c>
      <c r="C1127" s="143"/>
      <c r="D1127" s="142">
        <v>17000</v>
      </c>
      <c r="E1127" s="143">
        <f>MONTH(A1127)</f>
        <v>4</v>
      </c>
      <c r="F1127" s="141" t="s">
        <v>1341</v>
      </c>
      <c r="G1127" s="142" t="s">
        <v>4004</v>
      </c>
      <c r="H1127" s="450"/>
      <c r="I112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27" s="62"/>
    </row>
    <row r="1128" spans="1:10" ht="15.75" x14ac:dyDescent="0.25">
      <c r="A1128" s="166">
        <v>42845</v>
      </c>
      <c r="B1128" s="142" t="s">
        <v>3619</v>
      </c>
      <c r="C1128" s="143"/>
      <c r="D1128" s="142">
        <v>2600</v>
      </c>
      <c r="E1128" s="143">
        <f>MONTH(A1128)</f>
        <v>4</v>
      </c>
      <c r="F1128" s="141" t="s">
        <v>1341</v>
      </c>
      <c r="G1128" s="142" t="s">
        <v>4129</v>
      </c>
      <c r="H1128" s="450" t="s">
        <v>4119</v>
      </c>
      <c r="I112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28" s="62"/>
    </row>
    <row r="1129" spans="1:10" ht="15.75" x14ac:dyDescent="0.25">
      <c r="A1129" s="166">
        <v>42839</v>
      </c>
      <c r="B1129" s="142" t="s">
        <v>4130</v>
      </c>
      <c r="C1129" s="143"/>
      <c r="D1129" s="142">
        <v>2600</v>
      </c>
      <c r="E1129" s="143">
        <f>MONTH(A1129)</f>
        <v>4</v>
      </c>
      <c r="F1129" s="141" t="s">
        <v>1341</v>
      </c>
      <c r="G1129" s="142" t="s">
        <v>4129</v>
      </c>
      <c r="H1129" s="450" t="s">
        <v>4121</v>
      </c>
      <c r="I112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29" s="62"/>
    </row>
    <row r="1130" spans="1:10" ht="15.75" x14ac:dyDescent="0.25">
      <c r="A1130" s="166">
        <v>42839</v>
      </c>
      <c r="B1130" s="142" t="s">
        <v>3619</v>
      </c>
      <c r="C1130" s="143"/>
      <c r="D1130" s="142">
        <v>8000</v>
      </c>
      <c r="E1130" s="143">
        <f>MONTH(A1130)</f>
        <v>4</v>
      </c>
      <c r="F1130" s="141" t="s">
        <v>1341</v>
      </c>
      <c r="G1130" s="142" t="s">
        <v>4131</v>
      </c>
      <c r="H1130" s="450" t="s">
        <v>4122</v>
      </c>
      <c r="I113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30" s="62"/>
    </row>
    <row r="1131" spans="1:10" ht="15.75" x14ac:dyDescent="0.25">
      <c r="A1131" s="167">
        <v>42818</v>
      </c>
      <c r="B1131" s="249" t="s">
        <v>3914</v>
      </c>
      <c r="C1131" s="246">
        <v>5000</v>
      </c>
      <c r="D1131" s="62">
        <f>Таблица1[[#This Row],[План]]*0.965</f>
        <v>4825</v>
      </c>
      <c r="E1131" s="62">
        <f>MONTH(Таблица1[[#This Row],[Date]])</f>
        <v>3</v>
      </c>
      <c r="F1131" s="61" t="s">
        <v>2</v>
      </c>
      <c r="G1131" s="142" t="s">
        <v>988</v>
      </c>
      <c r="H1131" s="450"/>
      <c r="I113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131" s="228"/>
    </row>
    <row r="1132" spans="1:10" ht="15.75" x14ac:dyDescent="0.25">
      <c r="A1132" s="167">
        <v>42818</v>
      </c>
      <c r="B1132" s="249" t="s">
        <v>3656</v>
      </c>
      <c r="C1132" s="246">
        <v>3000</v>
      </c>
      <c r="D1132" s="62">
        <f>Таблица1[[#This Row],[План]]*0.965</f>
        <v>2895</v>
      </c>
      <c r="E1132" s="62">
        <f>MONTH(Таблица1[[#This Row],[Date]])</f>
        <v>3</v>
      </c>
      <c r="F1132" s="61" t="s">
        <v>2</v>
      </c>
      <c r="G1132" s="142" t="s">
        <v>3618</v>
      </c>
      <c r="H1132" s="450"/>
      <c r="I113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32" s="228"/>
    </row>
    <row r="1133" spans="1:10" ht="15.75" x14ac:dyDescent="0.25">
      <c r="A1133" s="167">
        <v>42818</v>
      </c>
      <c r="B1133" s="249" t="s">
        <v>3913</v>
      </c>
      <c r="C1133" s="246">
        <v>17900</v>
      </c>
      <c r="D1133" s="62">
        <f>Таблица1[[#This Row],[План]]*0.965</f>
        <v>17273.5</v>
      </c>
      <c r="E1133" s="62">
        <f>MONTH(Таблица1[[#This Row],[Date]])</f>
        <v>3</v>
      </c>
      <c r="F1133" s="61" t="s">
        <v>2</v>
      </c>
      <c r="G1133" s="142" t="s">
        <v>4004</v>
      </c>
      <c r="H1133" s="450"/>
      <c r="I113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33" s="228"/>
    </row>
    <row r="1134" spans="1:10" ht="15.75" x14ac:dyDescent="0.25">
      <c r="A1134" s="167">
        <v>42818</v>
      </c>
      <c r="B1134" s="249" t="s">
        <v>3915</v>
      </c>
      <c r="C1134" s="246">
        <v>19900</v>
      </c>
      <c r="D1134" s="62">
        <f>Таблица1[[#This Row],[План]]*0.965</f>
        <v>19203.5</v>
      </c>
      <c r="E1134" s="62">
        <f>MONTH(Таблица1[[#This Row],[Date]])</f>
        <v>3</v>
      </c>
      <c r="F1134" s="61" t="s">
        <v>2</v>
      </c>
      <c r="G1134" s="142" t="s">
        <v>3997</v>
      </c>
      <c r="H1134" s="450"/>
      <c r="I113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34" s="228"/>
    </row>
    <row r="1135" spans="1:10" ht="15.75" x14ac:dyDescent="0.25">
      <c r="A1135" s="167">
        <v>42818</v>
      </c>
      <c r="B1135" s="249" t="s">
        <v>2462</v>
      </c>
      <c r="C1135" s="246">
        <v>400</v>
      </c>
      <c r="D1135" s="62">
        <f>Таблица1[[#This Row],[План]]*0.965</f>
        <v>386</v>
      </c>
      <c r="E1135" s="62">
        <f>MONTH(Таблица1[[#This Row],[Date]])</f>
        <v>3</v>
      </c>
      <c r="F1135" s="61" t="s">
        <v>2</v>
      </c>
      <c r="G1135" s="142" t="s">
        <v>2087</v>
      </c>
      <c r="H1135" s="450"/>
      <c r="I113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135" s="228"/>
    </row>
    <row r="1136" spans="1:10" ht="15.75" x14ac:dyDescent="0.25">
      <c r="A1136" s="167">
        <v>42816</v>
      </c>
      <c r="B1136" s="249" t="s">
        <v>3619</v>
      </c>
      <c r="C1136" s="246"/>
      <c r="D1136" s="62">
        <v>3000</v>
      </c>
      <c r="E1136" s="62">
        <f>MONTH(Таблица1[[#This Row],[Date]])</f>
        <v>3</v>
      </c>
      <c r="F1136" s="61" t="s">
        <v>2</v>
      </c>
      <c r="G1136" s="142" t="s">
        <v>3620</v>
      </c>
      <c r="H1136" s="450"/>
      <c r="I113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36" s="228"/>
    </row>
    <row r="1137" spans="1:10" ht="15.75" x14ac:dyDescent="0.25">
      <c r="A1137" s="167">
        <v>42816</v>
      </c>
      <c r="B1137" s="249" t="s">
        <v>3220</v>
      </c>
      <c r="C1137" s="246">
        <v>3000</v>
      </c>
      <c r="D1137" s="62">
        <f>Таблица1[[#This Row],[План]]*0.965</f>
        <v>2895</v>
      </c>
      <c r="E1137" s="62">
        <f>MONTH(Таблица1[[#This Row],[Date]])</f>
        <v>3</v>
      </c>
      <c r="F1137" s="61" t="s">
        <v>2</v>
      </c>
      <c r="G1137" s="142" t="s">
        <v>3615</v>
      </c>
      <c r="H1137" s="450"/>
      <c r="I113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137" s="228"/>
    </row>
    <row r="1138" spans="1:10" ht="15.75" x14ac:dyDescent="0.25">
      <c r="A1138" s="167">
        <v>42815</v>
      </c>
      <c r="B1138" s="249" t="s">
        <v>3617</v>
      </c>
      <c r="C1138" s="246"/>
      <c r="D1138" s="62">
        <v>3000</v>
      </c>
      <c r="E1138" s="62">
        <f>MONTH(Таблица1[[#This Row],[Date]])</f>
        <v>3</v>
      </c>
      <c r="F1138" s="61" t="s">
        <v>2</v>
      </c>
      <c r="G1138" s="142" t="s">
        <v>3618</v>
      </c>
      <c r="H1138" s="450"/>
      <c r="I113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38" s="228"/>
    </row>
    <row r="1139" spans="1:10" ht="15.75" x14ac:dyDescent="0.25">
      <c r="A1139" s="167">
        <v>42815</v>
      </c>
      <c r="B1139" s="249" t="s">
        <v>3616</v>
      </c>
      <c r="C1139" s="246">
        <v>3000</v>
      </c>
      <c r="D1139" s="62">
        <f>Таблица1[[#This Row],[План]]*0.965</f>
        <v>2895</v>
      </c>
      <c r="E1139" s="62">
        <f>MONTH(Таблица1[[#This Row],[Date]])</f>
        <v>3</v>
      </c>
      <c r="F1139" s="61" t="s">
        <v>2</v>
      </c>
      <c r="G1139" s="142" t="s">
        <v>3615</v>
      </c>
      <c r="H1139" s="450"/>
      <c r="I113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139" s="228"/>
    </row>
    <row r="1140" spans="1:10" ht="15.75" x14ac:dyDescent="0.25">
      <c r="A1140" s="284">
        <v>42843</v>
      </c>
      <c r="B1140" s="287" t="s">
        <v>4065</v>
      </c>
      <c r="C1140" s="285"/>
      <c r="D1140" s="287">
        <v>4200</v>
      </c>
      <c r="E1140" s="285">
        <v>4</v>
      </c>
      <c r="F1140" s="291" t="s">
        <v>6</v>
      </c>
      <c r="G1140" s="287" t="s">
        <v>4059</v>
      </c>
      <c r="H1140" s="467"/>
      <c r="I1140" s="286" t="s">
        <v>6</v>
      </c>
      <c r="J1140" s="259"/>
    </row>
    <row r="1141" spans="1:10" ht="15.75" x14ac:dyDescent="0.25">
      <c r="A1141" s="167">
        <v>42814</v>
      </c>
      <c r="B1141" s="249" t="s">
        <v>3614</v>
      </c>
      <c r="C1141" s="246"/>
      <c r="D1141" s="62">
        <v>3000</v>
      </c>
      <c r="E1141" s="62">
        <f>MONTH(Таблица1[[#This Row],[Date]])</f>
        <v>3</v>
      </c>
      <c r="F1141" s="61" t="s">
        <v>2</v>
      </c>
      <c r="G1141" s="142" t="s">
        <v>3615</v>
      </c>
      <c r="H1141" s="450"/>
      <c r="I114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141" s="228"/>
    </row>
    <row r="1142" spans="1:10" ht="15.75" x14ac:dyDescent="0.25">
      <c r="A1142" s="288">
        <v>42843</v>
      </c>
      <c r="B1142" s="283" t="s">
        <v>4045</v>
      </c>
      <c r="C1142" s="289"/>
      <c r="D1142" s="283">
        <v>4200</v>
      </c>
      <c r="E1142" s="289">
        <v>4</v>
      </c>
      <c r="F1142" s="290" t="s">
        <v>6</v>
      </c>
      <c r="G1142" s="283" t="s">
        <v>4046</v>
      </c>
      <c r="H1142" s="466"/>
      <c r="I1142" s="282" t="s">
        <v>6</v>
      </c>
      <c r="J1142" s="259"/>
    </row>
    <row r="1143" spans="1:10" ht="15.75" x14ac:dyDescent="0.25">
      <c r="A1143" s="284">
        <v>42843</v>
      </c>
      <c r="B1143" s="287" t="s">
        <v>1562</v>
      </c>
      <c r="C1143" s="285"/>
      <c r="D1143" s="287">
        <v>4200</v>
      </c>
      <c r="E1143" s="285">
        <v>4</v>
      </c>
      <c r="F1143" s="291" t="s">
        <v>6</v>
      </c>
      <c r="G1143" s="287" t="s">
        <v>4046</v>
      </c>
      <c r="H1143" s="467"/>
      <c r="I1143" s="286" t="s">
        <v>6</v>
      </c>
      <c r="J1143" s="259"/>
    </row>
    <row r="1144" spans="1:10" ht="15.75" x14ac:dyDescent="0.25">
      <c r="A1144" s="288">
        <v>42843</v>
      </c>
      <c r="B1144" s="283" t="s">
        <v>4066</v>
      </c>
      <c r="C1144" s="289"/>
      <c r="D1144" s="283">
        <v>4200</v>
      </c>
      <c r="E1144" s="289">
        <v>4</v>
      </c>
      <c r="F1144" s="290" t="s">
        <v>6</v>
      </c>
      <c r="G1144" s="283" t="s">
        <v>4046</v>
      </c>
      <c r="H1144" s="466"/>
      <c r="I1144" s="282" t="s">
        <v>6</v>
      </c>
      <c r="J1144" s="259"/>
    </row>
    <row r="1145" spans="1:10" ht="15.75" x14ac:dyDescent="0.25">
      <c r="A1145" s="284">
        <v>42843</v>
      </c>
      <c r="B1145" s="287" t="s">
        <v>1446</v>
      </c>
      <c r="C1145" s="285"/>
      <c r="D1145" s="287">
        <v>2200</v>
      </c>
      <c r="E1145" s="285">
        <v>4</v>
      </c>
      <c r="F1145" s="291" t="s">
        <v>6</v>
      </c>
      <c r="G1145" s="287" t="s">
        <v>4046</v>
      </c>
      <c r="H1145" s="467"/>
      <c r="I1145" s="286" t="s">
        <v>6</v>
      </c>
      <c r="J1145" s="259"/>
    </row>
    <row r="1146" spans="1:10" ht="15.75" x14ac:dyDescent="0.25">
      <c r="A1146" s="288">
        <v>42841</v>
      </c>
      <c r="B1146" s="283" t="s">
        <v>4064</v>
      </c>
      <c r="C1146" s="289"/>
      <c r="D1146" s="283">
        <v>12900</v>
      </c>
      <c r="E1146" s="289">
        <v>4</v>
      </c>
      <c r="F1146" s="290" t="s">
        <v>6</v>
      </c>
      <c r="G1146" s="283" t="s">
        <v>4048</v>
      </c>
      <c r="H1146" s="466"/>
      <c r="I1146" s="282" t="s">
        <v>6</v>
      </c>
      <c r="J1146" s="259"/>
    </row>
    <row r="1147" spans="1:10" ht="15.75" x14ac:dyDescent="0.25">
      <c r="A1147" s="284">
        <v>42841</v>
      </c>
      <c r="B1147" s="287" t="s">
        <v>4288</v>
      </c>
      <c r="C1147" s="285"/>
      <c r="D1147" s="287">
        <v>12900</v>
      </c>
      <c r="E1147" s="285">
        <v>4</v>
      </c>
      <c r="F1147" s="291" t="s">
        <v>6</v>
      </c>
      <c r="G1147" s="287" t="s">
        <v>4048</v>
      </c>
      <c r="H1147" s="467"/>
      <c r="I1147" s="286" t="s">
        <v>6</v>
      </c>
      <c r="J1147" s="259"/>
    </row>
    <row r="1148" spans="1:10" ht="15.75" x14ac:dyDescent="0.25">
      <c r="A1148" s="288">
        <v>42841</v>
      </c>
      <c r="B1148" s="283" t="s">
        <v>4050</v>
      </c>
      <c r="C1148" s="289"/>
      <c r="D1148" s="283">
        <v>12900</v>
      </c>
      <c r="E1148" s="289">
        <v>4</v>
      </c>
      <c r="F1148" s="290" t="s">
        <v>6</v>
      </c>
      <c r="G1148" s="283" t="s">
        <v>4048</v>
      </c>
      <c r="H1148" s="466"/>
      <c r="I1148" s="282" t="s">
        <v>6</v>
      </c>
      <c r="J1148" s="259"/>
    </row>
    <row r="1149" spans="1:10" ht="15.75" x14ac:dyDescent="0.25">
      <c r="A1149" s="284">
        <v>42841</v>
      </c>
      <c r="B1149" s="287" t="s">
        <v>4052</v>
      </c>
      <c r="C1149" s="285"/>
      <c r="D1149" s="287">
        <v>12900</v>
      </c>
      <c r="E1149" s="285">
        <v>4</v>
      </c>
      <c r="F1149" s="291" t="s">
        <v>6</v>
      </c>
      <c r="G1149" s="287" t="s">
        <v>4048</v>
      </c>
      <c r="H1149" s="467"/>
      <c r="I1149" s="286" t="s">
        <v>6</v>
      </c>
      <c r="J1149" s="259"/>
    </row>
    <row r="1150" spans="1:10" ht="15.75" x14ac:dyDescent="0.25">
      <c r="A1150" s="288">
        <v>42841</v>
      </c>
      <c r="B1150" s="317" t="s">
        <v>1446</v>
      </c>
      <c r="C1150" s="289"/>
      <c r="D1150" s="283">
        <v>18900</v>
      </c>
      <c r="E1150" s="283">
        <v>4</v>
      </c>
      <c r="F1150" s="290" t="s">
        <v>6</v>
      </c>
      <c r="G1150" s="283" t="s">
        <v>4289</v>
      </c>
      <c r="H1150" s="466"/>
      <c r="I1150" s="282" t="s">
        <v>6</v>
      </c>
      <c r="J1150" s="259"/>
    </row>
    <row r="1151" spans="1:10" ht="15.75" x14ac:dyDescent="0.25">
      <c r="A1151" s="284">
        <v>42841</v>
      </c>
      <c r="B1151" s="316" t="s">
        <v>1446</v>
      </c>
      <c r="C1151" s="285"/>
      <c r="D1151" s="287">
        <v>5000</v>
      </c>
      <c r="E1151" s="287">
        <v>4</v>
      </c>
      <c r="F1151" s="291" t="s">
        <v>6</v>
      </c>
      <c r="G1151" s="287" t="s">
        <v>828</v>
      </c>
      <c r="H1151" s="467"/>
      <c r="I1151" s="286" t="s">
        <v>6</v>
      </c>
      <c r="J1151" s="259"/>
    </row>
    <row r="1152" spans="1:10" ht="15.75" x14ac:dyDescent="0.25">
      <c r="A1152" s="288">
        <v>42841</v>
      </c>
      <c r="B1152" s="317" t="s">
        <v>3606</v>
      </c>
      <c r="C1152" s="289"/>
      <c r="D1152" s="283">
        <v>15900</v>
      </c>
      <c r="E1152" s="283">
        <v>4</v>
      </c>
      <c r="F1152" s="290" t="s">
        <v>6</v>
      </c>
      <c r="G1152" s="283" t="s">
        <v>3922</v>
      </c>
      <c r="H1152" s="466"/>
      <c r="I1152" s="282" t="s">
        <v>6</v>
      </c>
      <c r="J1152" s="259"/>
    </row>
    <row r="1153" spans="1:10" ht="15.75" x14ac:dyDescent="0.25">
      <c r="A1153" s="284">
        <v>42841</v>
      </c>
      <c r="B1153" s="316" t="s">
        <v>3602</v>
      </c>
      <c r="C1153" s="285"/>
      <c r="D1153" s="287">
        <v>15900</v>
      </c>
      <c r="E1153" s="287">
        <v>4</v>
      </c>
      <c r="F1153" s="291" t="s">
        <v>6</v>
      </c>
      <c r="G1153" s="287" t="s">
        <v>3922</v>
      </c>
      <c r="H1153" s="467"/>
      <c r="I1153" s="286" t="s">
        <v>6</v>
      </c>
      <c r="J1153" s="259"/>
    </row>
    <row r="1154" spans="1:10" ht="15.75" x14ac:dyDescent="0.25">
      <c r="A1154" s="288">
        <v>42841</v>
      </c>
      <c r="B1154" s="317" t="s">
        <v>3597</v>
      </c>
      <c r="C1154" s="289"/>
      <c r="D1154" s="283">
        <v>18900</v>
      </c>
      <c r="E1154" s="283">
        <v>4</v>
      </c>
      <c r="F1154" s="290" t="s">
        <v>6</v>
      </c>
      <c r="G1154" s="283" t="s">
        <v>3922</v>
      </c>
      <c r="H1154" s="466"/>
      <c r="I1154" s="282" t="s">
        <v>6</v>
      </c>
      <c r="J1154" s="259"/>
    </row>
    <row r="1155" spans="1:10" ht="15.75" x14ac:dyDescent="0.25">
      <c r="A1155" s="284">
        <v>42841</v>
      </c>
      <c r="B1155" s="316" t="s">
        <v>4065</v>
      </c>
      <c r="C1155" s="285"/>
      <c r="D1155" s="287">
        <v>9400</v>
      </c>
      <c r="E1155" s="287">
        <v>4</v>
      </c>
      <c r="F1155" s="291" t="s">
        <v>6</v>
      </c>
      <c r="G1155" s="287" t="s">
        <v>2201</v>
      </c>
      <c r="H1155" s="467"/>
      <c r="I1155" s="286" t="s">
        <v>6</v>
      </c>
      <c r="J1155" s="259"/>
    </row>
    <row r="1156" spans="1:10" ht="15.75" x14ac:dyDescent="0.25">
      <c r="A1156" s="288">
        <v>42837</v>
      </c>
      <c r="B1156" s="317" t="s">
        <v>4167</v>
      </c>
      <c r="C1156" s="289"/>
      <c r="D1156" s="283">
        <v>19900</v>
      </c>
      <c r="E1156" s="283">
        <v>4</v>
      </c>
      <c r="F1156" s="290" t="s">
        <v>6</v>
      </c>
      <c r="G1156" s="283" t="s">
        <v>204</v>
      </c>
      <c r="H1156" s="466"/>
      <c r="I1156" s="282" t="s">
        <v>6</v>
      </c>
      <c r="J1156" s="259"/>
    </row>
    <row r="1157" spans="1:10" ht="15.75" x14ac:dyDescent="0.25">
      <c r="A1157" s="167">
        <v>42811</v>
      </c>
      <c r="B1157" s="249" t="s">
        <v>3459</v>
      </c>
      <c r="C1157" s="246">
        <v>13900</v>
      </c>
      <c r="D1157" s="62">
        <f>Таблица1[[#This Row],[План]]*0.965</f>
        <v>13413.5</v>
      </c>
      <c r="E1157" s="62">
        <f>MONTH(Таблица1[[#This Row],[Date]])</f>
        <v>3</v>
      </c>
      <c r="F1157" s="61" t="s">
        <v>2</v>
      </c>
      <c r="G1157" s="142" t="s">
        <v>4005</v>
      </c>
      <c r="H1157" s="450"/>
      <c r="I115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57" s="228"/>
    </row>
    <row r="1158" spans="1:10" ht="15.75" x14ac:dyDescent="0.25">
      <c r="A1158" s="167">
        <v>42811</v>
      </c>
      <c r="B1158" s="249" t="s">
        <v>3459</v>
      </c>
      <c r="C1158" s="246">
        <v>8900</v>
      </c>
      <c r="D1158" s="62">
        <f>Таблица1[[#This Row],[План]]*0.965</f>
        <v>8588.5</v>
      </c>
      <c r="E1158" s="62">
        <f>MONTH(Таблица1[[#This Row],[Date]])</f>
        <v>3</v>
      </c>
      <c r="F1158" s="61" t="s">
        <v>2</v>
      </c>
      <c r="G1158" s="142" t="s">
        <v>4002</v>
      </c>
      <c r="H1158" s="450"/>
      <c r="I115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58" s="228"/>
    </row>
    <row r="1159" spans="1:10" ht="15.75" x14ac:dyDescent="0.25">
      <c r="A1159" s="167">
        <v>42811</v>
      </c>
      <c r="B1159" s="249" t="s">
        <v>3613</v>
      </c>
      <c r="C1159" s="246">
        <v>3000</v>
      </c>
      <c r="D1159" s="62">
        <f>Таблица1[[#This Row],[План]]*0.965</f>
        <v>2895</v>
      </c>
      <c r="E1159" s="62">
        <f>MONTH(Таблица1[[#This Row],[Date]])</f>
        <v>3</v>
      </c>
      <c r="F1159" s="61" t="s">
        <v>2</v>
      </c>
      <c r="G1159" s="142" t="s">
        <v>3467</v>
      </c>
      <c r="H1159" s="450"/>
      <c r="I115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59" s="228"/>
    </row>
    <row r="1160" spans="1:10" ht="15.75" x14ac:dyDescent="0.25">
      <c r="A1160" s="167">
        <v>42811</v>
      </c>
      <c r="B1160" s="249" t="s">
        <v>3611</v>
      </c>
      <c r="C1160" s="246">
        <v>3400</v>
      </c>
      <c r="D1160" s="62">
        <f>Таблица1[[#This Row],[План]]*0.965</f>
        <v>3281</v>
      </c>
      <c r="E1160" s="62">
        <f>MONTH(Таблица1[[#This Row],[Date]])</f>
        <v>3</v>
      </c>
      <c r="F1160" s="61" t="s">
        <v>2</v>
      </c>
      <c r="G1160" s="142" t="s">
        <v>3612</v>
      </c>
      <c r="H1160" s="450"/>
      <c r="I116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60" s="228"/>
    </row>
    <row r="1161" spans="1:10" ht="15.75" x14ac:dyDescent="0.25">
      <c r="A1161" s="167">
        <v>42811</v>
      </c>
      <c r="B1161" s="249" t="s">
        <v>3610</v>
      </c>
      <c r="C1161" s="246">
        <v>19900</v>
      </c>
      <c r="D1161" s="62">
        <f>Таблица1[[#This Row],[План]]*0.965</f>
        <v>19203.5</v>
      </c>
      <c r="E1161" s="62">
        <f>MONTH(Таблица1[[#This Row],[Date]])</f>
        <v>3</v>
      </c>
      <c r="F1161" s="61" t="s">
        <v>2</v>
      </c>
      <c r="G1161" s="142" t="s">
        <v>3212</v>
      </c>
      <c r="H1161" s="450"/>
      <c r="I116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61" s="228"/>
    </row>
    <row r="1162" spans="1:10" ht="15.75" x14ac:dyDescent="0.25">
      <c r="A1162" s="167">
        <v>42810</v>
      </c>
      <c r="B1162" s="249" t="s">
        <v>3607</v>
      </c>
      <c r="C1162" s="246">
        <v>5000</v>
      </c>
      <c r="D1162" s="62">
        <f>Таблица1[[#This Row],[План]]*0.965</f>
        <v>4825</v>
      </c>
      <c r="E1162" s="62">
        <f>MONTH(Таблица1[[#This Row],[Date]])</f>
        <v>3</v>
      </c>
      <c r="F1162" s="61" t="s">
        <v>2</v>
      </c>
      <c r="G1162" s="142" t="s">
        <v>988</v>
      </c>
      <c r="H1162" s="450"/>
      <c r="I116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162" s="228"/>
    </row>
    <row r="1163" spans="1:10" ht="15.75" x14ac:dyDescent="0.25">
      <c r="A1163" s="167">
        <v>42810</v>
      </c>
      <c r="B1163" s="249" t="s">
        <v>3606</v>
      </c>
      <c r="C1163" s="246"/>
      <c r="D1163" s="62">
        <v>3000</v>
      </c>
      <c r="E1163" s="62">
        <f>MONTH(Таблица1[[#This Row],[Date]])</f>
        <v>3</v>
      </c>
      <c r="F1163" s="61" t="s">
        <v>2</v>
      </c>
      <c r="G1163" s="142" t="s">
        <v>3598</v>
      </c>
      <c r="H1163" s="450"/>
      <c r="I116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63" s="228"/>
    </row>
    <row r="1164" spans="1:10" ht="15.75" x14ac:dyDescent="0.25">
      <c r="A1164" s="167">
        <v>42810</v>
      </c>
      <c r="B1164" s="249" t="s">
        <v>3457</v>
      </c>
      <c r="C1164" s="246">
        <v>10400</v>
      </c>
      <c r="D1164" s="62">
        <f>Таблица1[[#This Row],[План]]*0.965</f>
        <v>10036</v>
      </c>
      <c r="E1164" s="62">
        <f>MONTH(Таблица1[[#This Row],[Date]])</f>
        <v>3</v>
      </c>
      <c r="F1164" s="61" t="s">
        <v>2</v>
      </c>
      <c r="G1164" s="142" t="s">
        <v>3458</v>
      </c>
      <c r="H1164" s="450"/>
      <c r="I116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64" s="228"/>
    </row>
    <row r="1165" spans="1:10" ht="15.75" x14ac:dyDescent="0.25">
      <c r="A1165" s="167">
        <v>42809</v>
      </c>
      <c r="B1165" s="249" t="s">
        <v>3605</v>
      </c>
      <c r="C1165" s="246">
        <v>3000</v>
      </c>
      <c r="D1165" s="62">
        <f>Таблица1[[#This Row],[План]]*0.965</f>
        <v>2895</v>
      </c>
      <c r="E1165" s="62">
        <f>MONTH(Таблица1[[#This Row],[Date]])</f>
        <v>3</v>
      </c>
      <c r="F1165" s="61" t="s">
        <v>2</v>
      </c>
      <c r="G1165" s="142" t="s">
        <v>3598</v>
      </c>
      <c r="H1165" s="450"/>
      <c r="I116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65" s="228"/>
    </row>
    <row r="1166" spans="1:10" ht="15.75" x14ac:dyDescent="0.25">
      <c r="A1166" s="167">
        <v>42809</v>
      </c>
      <c r="B1166" s="249" t="s">
        <v>3248</v>
      </c>
      <c r="C1166" s="246">
        <v>3050</v>
      </c>
      <c r="D1166" s="62">
        <f>Таблица1[[#This Row],[План]]*0.965</f>
        <v>2943.25</v>
      </c>
      <c r="E1166" s="62">
        <f>MONTH(Таблица1[[#This Row],[Date]])</f>
        <v>3</v>
      </c>
      <c r="F1166" s="61" t="s">
        <v>2</v>
      </c>
      <c r="G1166" s="142" t="s">
        <v>2087</v>
      </c>
      <c r="H1166" s="450"/>
      <c r="I116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166" s="228"/>
    </row>
    <row r="1167" spans="1:10" ht="15.75" x14ac:dyDescent="0.25">
      <c r="A1167" s="167">
        <v>42809</v>
      </c>
      <c r="B1167" s="249" t="s">
        <v>3248</v>
      </c>
      <c r="C1167" s="246">
        <v>3050</v>
      </c>
      <c r="D1167" s="62">
        <f>Таблица1[[#This Row],[План]]*0.965</f>
        <v>2943.25</v>
      </c>
      <c r="E1167" s="62">
        <f>MONTH(Таблица1[[#This Row],[Date]])</f>
        <v>3</v>
      </c>
      <c r="F1167" s="61" t="s">
        <v>2</v>
      </c>
      <c r="G1167" s="142" t="s">
        <v>2087</v>
      </c>
      <c r="H1167" s="450"/>
      <c r="I116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167" s="228"/>
    </row>
    <row r="1168" spans="1:10" ht="15.75" x14ac:dyDescent="0.25">
      <c r="A1168" s="167">
        <v>42809</v>
      </c>
      <c r="B1168" s="249" t="s">
        <v>3248</v>
      </c>
      <c r="C1168" s="246">
        <v>3050</v>
      </c>
      <c r="D1168" s="62">
        <f>Таблица1[[#This Row],[План]]*0.965</f>
        <v>2943.25</v>
      </c>
      <c r="E1168" s="62">
        <f>MONTH(Таблица1[[#This Row],[Date]])</f>
        <v>3</v>
      </c>
      <c r="F1168" s="61" t="s">
        <v>2</v>
      </c>
      <c r="G1168" s="142" t="s">
        <v>2087</v>
      </c>
      <c r="H1168" s="450"/>
      <c r="I116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168" s="228"/>
    </row>
    <row r="1169" spans="1:10" ht="15.75" x14ac:dyDescent="0.25">
      <c r="A1169" s="166">
        <v>42838</v>
      </c>
      <c r="B1169" s="142" t="s">
        <v>4132</v>
      </c>
      <c r="C1169" s="143"/>
      <c r="D1169" s="142">
        <v>2600</v>
      </c>
      <c r="E1169" s="143">
        <f>MONTH(A1169)</f>
        <v>4</v>
      </c>
      <c r="F1169" s="141" t="s">
        <v>1341</v>
      </c>
      <c r="G1169" s="142" t="s">
        <v>4129</v>
      </c>
      <c r="H1169" s="450" t="s">
        <v>3524</v>
      </c>
      <c r="I116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69" s="62"/>
    </row>
    <row r="1170" spans="1:10" ht="15.75" x14ac:dyDescent="0.25">
      <c r="A1170" s="284">
        <v>42836</v>
      </c>
      <c r="B1170" s="316" t="s">
        <v>4164</v>
      </c>
      <c r="C1170" s="285"/>
      <c r="D1170" s="287">
        <v>19900</v>
      </c>
      <c r="E1170" s="287">
        <v>4</v>
      </c>
      <c r="F1170" s="291" t="s">
        <v>6</v>
      </c>
      <c r="G1170" s="287" t="s">
        <v>204</v>
      </c>
      <c r="H1170" s="467"/>
      <c r="I1170" s="286" t="s">
        <v>6</v>
      </c>
      <c r="J1170" s="259"/>
    </row>
    <row r="1171" spans="1:10" ht="15.75" x14ac:dyDescent="0.25">
      <c r="A1171" s="288">
        <v>42836</v>
      </c>
      <c r="B1171" s="317" t="s">
        <v>4168</v>
      </c>
      <c r="C1171" s="289"/>
      <c r="D1171" s="283">
        <v>19900</v>
      </c>
      <c r="E1171" s="283">
        <v>4</v>
      </c>
      <c r="F1171" s="290" t="s">
        <v>6</v>
      </c>
      <c r="G1171" s="283" t="s">
        <v>1990</v>
      </c>
      <c r="H1171" s="466"/>
      <c r="I1171" s="282" t="s">
        <v>6</v>
      </c>
      <c r="J1171" s="259"/>
    </row>
    <row r="1172" spans="1:10" ht="15.75" x14ac:dyDescent="0.25">
      <c r="A1172" s="284">
        <v>42836</v>
      </c>
      <c r="B1172" s="316" t="s">
        <v>4169</v>
      </c>
      <c r="C1172" s="285"/>
      <c r="D1172" s="287">
        <v>19900</v>
      </c>
      <c r="E1172" s="287">
        <v>4</v>
      </c>
      <c r="F1172" s="291" t="s">
        <v>6</v>
      </c>
      <c r="G1172" s="287" t="s">
        <v>204</v>
      </c>
      <c r="H1172" s="467"/>
      <c r="I1172" s="286" t="s">
        <v>6</v>
      </c>
      <c r="J1172" s="259"/>
    </row>
    <row r="1173" spans="1:10" ht="15.75" x14ac:dyDescent="0.25">
      <c r="A1173" s="288">
        <v>42836</v>
      </c>
      <c r="B1173" s="317" t="s">
        <v>4165</v>
      </c>
      <c r="C1173" s="289"/>
      <c r="D1173" s="283">
        <v>19900</v>
      </c>
      <c r="E1173" s="283">
        <v>4</v>
      </c>
      <c r="F1173" s="290" t="s">
        <v>6</v>
      </c>
      <c r="G1173" s="283" t="s">
        <v>204</v>
      </c>
      <c r="H1173" s="466"/>
      <c r="I1173" s="282" t="s">
        <v>6</v>
      </c>
      <c r="J1173" s="259"/>
    </row>
    <row r="1174" spans="1:10" ht="15.75" x14ac:dyDescent="0.25">
      <c r="A1174" s="284">
        <v>42835</v>
      </c>
      <c r="B1174" s="316" t="s">
        <v>4170</v>
      </c>
      <c r="C1174" s="285"/>
      <c r="D1174" s="287">
        <v>19900</v>
      </c>
      <c r="E1174" s="287">
        <v>4</v>
      </c>
      <c r="F1174" s="291" t="s">
        <v>6</v>
      </c>
      <c r="G1174" s="287" t="s">
        <v>204</v>
      </c>
      <c r="H1174" s="467"/>
      <c r="I1174" s="286" t="s">
        <v>6</v>
      </c>
      <c r="J1174" s="259"/>
    </row>
    <row r="1175" spans="1:10" ht="15.75" x14ac:dyDescent="0.25">
      <c r="A1175" s="167">
        <v>42808</v>
      </c>
      <c r="B1175" s="249" t="s">
        <v>3495</v>
      </c>
      <c r="C1175" s="246">
        <v>3000</v>
      </c>
      <c r="D1175" s="62">
        <f>Таблица1[[#This Row],[План]]*0.965</f>
        <v>2895</v>
      </c>
      <c r="E1175" s="62">
        <f>MONTH(Таблица1[[#This Row],[Date]])</f>
        <v>3</v>
      </c>
      <c r="F1175" s="61" t="s">
        <v>2</v>
      </c>
      <c r="G1175" s="142" t="s">
        <v>3462</v>
      </c>
      <c r="H1175" s="450"/>
      <c r="I117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75" s="228"/>
    </row>
    <row r="1176" spans="1:10" ht="15.75" x14ac:dyDescent="0.25">
      <c r="A1176" s="167">
        <v>42808</v>
      </c>
      <c r="B1176" s="249" t="s">
        <v>3601</v>
      </c>
      <c r="C1176" s="246">
        <v>3000</v>
      </c>
      <c r="D1176" s="62">
        <f>Таблица1[[#This Row],[План]]*0.965</f>
        <v>2895</v>
      </c>
      <c r="E1176" s="62">
        <f>MONTH(Таблица1[[#This Row],[Date]])</f>
        <v>3</v>
      </c>
      <c r="F1176" s="61" t="s">
        <v>2</v>
      </c>
      <c r="G1176" s="142" t="s">
        <v>3598</v>
      </c>
      <c r="H1176" s="450"/>
      <c r="I117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76" s="228"/>
    </row>
    <row r="1177" spans="1:10" ht="15.75" x14ac:dyDescent="0.25">
      <c r="A1177" s="167">
        <v>42808</v>
      </c>
      <c r="B1177" s="249" t="s">
        <v>3602</v>
      </c>
      <c r="C1177" s="246">
        <v>3000</v>
      </c>
      <c r="D1177" s="62">
        <f>Таблица1[[#This Row],[План]]*0.965</f>
        <v>2895</v>
      </c>
      <c r="E1177" s="62">
        <f>MONTH(Таблица1[[#This Row],[Date]])</f>
        <v>3</v>
      </c>
      <c r="F1177" s="61" t="s">
        <v>2</v>
      </c>
      <c r="G1177" s="142" t="s">
        <v>3598</v>
      </c>
      <c r="H1177" s="450"/>
      <c r="I117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77" s="228"/>
    </row>
    <row r="1178" spans="1:10" ht="15.75" x14ac:dyDescent="0.25">
      <c r="A1178" s="167">
        <v>42808</v>
      </c>
      <c r="B1178" s="249" t="s">
        <v>3604</v>
      </c>
      <c r="C1178" s="246">
        <v>3000</v>
      </c>
      <c r="D1178" s="62">
        <f>Таблица1[[#This Row],[План]]*0.965</f>
        <v>2895</v>
      </c>
      <c r="E1178" s="62">
        <f>MONTH(Таблица1[[#This Row],[Date]])</f>
        <v>3</v>
      </c>
      <c r="F1178" s="61" t="s">
        <v>2</v>
      </c>
      <c r="G1178" s="142" t="s">
        <v>3598</v>
      </c>
      <c r="H1178" s="450"/>
      <c r="I117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78" s="228"/>
    </row>
    <row r="1179" spans="1:10" ht="15.75" x14ac:dyDescent="0.25">
      <c r="A1179" s="167">
        <v>42808</v>
      </c>
      <c r="B1179" s="249" t="s">
        <v>3600</v>
      </c>
      <c r="C1179" s="246"/>
      <c r="D1179" s="62">
        <v>10000</v>
      </c>
      <c r="E1179" s="62">
        <f>MONTH(Таблица1[[#This Row],[Date]])</f>
        <v>3</v>
      </c>
      <c r="F1179" s="61" t="s">
        <v>2</v>
      </c>
      <c r="G1179" s="142" t="s">
        <v>4004</v>
      </c>
      <c r="H1179" s="450"/>
      <c r="I117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79" s="228"/>
    </row>
    <row r="1180" spans="1:10" ht="15.75" x14ac:dyDescent="0.25">
      <c r="A1180" s="167">
        <v>42808</v>
      </c>
      <c r="B1180" s="249" t="s">
        <v>3603</v>
      </c>
      <c r="C1180" s="246">
        <v>14900</v>
      </c>
      <c r="D1180" s="62">
        <f>Таблица1[[#This Row],[План]]*0.965</f>
        <v>14378.5</v>
      </c>
      <c r="E1180" s="62">
        <f>MONTH(Таблица1[[#This Row],[Date]])</f>
        <v>3</v>
      </c>
      <c r="F1180" s="61" t="s">
        <v>2</v>
      </c>
      <c r="G1180" s="142" t="s">
        <v>3598</v>
      </c>
      <c r="H1180" s="450"/>
      <c r="I118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80" s="228"/>
    </row>
    <row r="1181" spans="1:10" ht="15.75" x14ac:dyDescent="0.25">
      <c r="A1181" s="288">
        <v>42831</v>
      </c>
      <c r="B1181" s="317" t="s">
        <v>2761</v>
      </c>
      <c r="C1181" s="289"/>
      <c r="D1181" s="283">
        <v>15900</v>
      </c>
      <c r="E1181" s="283">
        <v>4</v>
      </c>
      <c r="F1181" s="290" t="s">
        <v>6</v>
      </c>
      <c r="G1181" s="283" t="s">
        <v>4073</v>
      </c>
      <c r="H1181" s="466"/>
      <c r="I1181" s="282" t="s">
        <v>6</v>
      </c>
      <c r="J1181" s="259"/>
    </row>
    <row r="1182" spans="1:10" ht="15.75" x14ac:dyDescent="0.25">
      <c r="A1182" s="284">
        <v>42831</v>
      </c>
      <c r="B1182" s="316" t="s">
        <v>3560</v>
      </c>
      <c r="C1182" s="285"/>
      <c r="D1182" s="287">
        <v>15900</v>
      </c>
      <c r="E1182" s="287">
        <v>4</v>
      </c>
      <c r="F1182" s="291" t="s">
        <v>6</v>
      </c>
      <c r="G1182" s="287" t="s">
        <v>4073</v>
      </c>
      <c r="H1182" s="467"/>
      <c r="I1182" s="286" t="s">
        <v>6</v>
      </c>
      <c r="J1182" s="259"/>
    </row>
    <row r="1183" spans="1:10" ht="15.75" x14ac:dyDescent="0.25">
      <c r="A1183" s="167">
        <v>42807</v>
      </c>
      <c r="B1183" s="249" t="s">
        <v>2461</v>
      </c>
      <c r="C1183" s="246">
        <v>240</v>
      </c>
      <c r="D1183" s="62">
        <f>Таблица1[[#This Row],[План]]*0.965</f>
        <v>231.6</v>
      </c>
      <c r="E1183" s="62">
        <f>MONTH(Таблица1[[#This Row],[Date]])</f>
        <v>3</v>
      </c>
      <c r="F1183" s="61" t="s">
        <v>2</v>
      </c>
      <c r="G1183" s="142" t="s">
        <v>2087</v>
      </c>
      <c r="H1183" s="450"/>
      <c r="I118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183" s="228"/>
    </row>
    <row r="1184" spans="1:10" ht="15.75" x14ac:dyDescent="0.25">
      <c r="A1184" s="167">
        <v>42807</v>
      </c>
      <c r="B1184" s="249" t="s">
        <v>3597</v>
      </c>
      <c r="C1184" s="246">
        <v>3000</v>
      </c>
      <c r="D1184" s="62">
        <f>Таблица1[[#This Row],[План]]*0.965</f>
        <v>2895</v>
      </c>
      <c r="E1184" s="62">
        <f>MONTH(Таблица1[[#This Row],[Date]])</f>
        <v>3</v>
      </c>
      <c r="F1184" s="61" t="s">
        <v>2</v>
      </c>
      <c r="G1184" s="142" t="s">
        <v>3598</v>
      </c>
      <c r="H1184" s="450"/>
      <c r="I118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184" s="228"/>
    </row>
    <row r="1185" spans="1:10" ht="15.75" x14ac:dyDescent="0.25">
      <c r="A1185" s="167">
        <v>42807</v>
      </c>
      <c r="B1185" s="249" t="s">
        <v>3599</v>
      </c>
      <c r="C1185" s="246"/>
      <c r="D1185" s="62">
        <v>12900</v>
      </c>
      <c r="E1185" s="62">
        <f>MONTH(Таблица1[[#This Row],[Date]])</f>
        <v>3</v>
      </c>
      <c r="F1185" s="61" t="s">
        <v>2</v>
      </c>
      <c r="G1185" s="142" t="s">
        <v>3467</v>
      </c>
      <c r="H1185" s="450"/>
      <c r="I118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85" s="228"/>
    </row>
    <row r="1186" spans="1:10" ht="15.75" x14ac:dyDescent="0.25">
      <c r="A1186" s="288">
        <v>42830</v>
      </c>
      <c r="B1186" s="317" t="s">
        <v>440</v>
      </c>
      <c r="C1186" s="289"/>
      <c r="D1186" s="283">
        <v>2900</v>
      </c>
      <c r="E1186" s="283">
        <v>4</v>
      </c>
      <c r="F1186" s="290" t="s">
        <v>6</v>
      </c>
      <c r="G1186" s="283" t="s">
        <v>4166</v>
      </c>
      <c r="H1186" s="466"/>
      <c r="I1186" s="282" t="s">
        <v>6</v>
      </c>
      <c r="J1186" s="259"/>
    </row>
    <row r="1187" spans="1:10" ht="15.75" x14ac:dyDescent="0.25">
      <c r="A1187" s="284">
        <v>42830</v>
      </c>
      <c r="B1187" s="287" t="s">
        <v>3461</v>
      </c>
      <c r="C1187" s="285"/>
      <c r="D1187" s="287">
        <v>16900</v>
      </c>
      <c r="E1187" s="285">
        <v>4</v>
      </c>
      <c r="F1187" s="291" t="s">
        <v>6</v>
      </c>
      <c r="G1187" s="287" t="s">
        <v>3462</v>
      </c>
      <c r="H1187" s="467"/>
      <c r="I1187" s="286" t="s">
        <v>6</v>
      </c>
      <c r="J1187" s="259"/>
    </row>
    <row r="1188" spans="1:10" ht="15.75" x14ac:dyDescent="0.25">
      <c r="A1188" s="288">
        <v>42830</v>
      </c>
      <c r="B1188" s="283" t="s">
        <v>2611</v>
      </c>
      <c r="C1188" s="289"/>
      <c r="D1188" s="283">
        <v>15900</v>
      </c>
      <c r="E1188" s="289">
        <v>4</v>
      </c>
      <c r="F1188" s="290" t="s">
        <v>6</v>
      </c>
      <c r="G1188" s="283" t="s">
        <v>3462</v>
      </c>
      <c r="H1188" s="466"/>
      <c r="I1188" s="282" t="s">
        <v>6</v>
      </c>
      <c r="J1188" s="259"/>
    </row>
    <row r="1189" spans="1:10" ht="15.75" x14ac:dyDescent="0.25">
      <c r="A1189" s="284">
        <v>42828</v>
      </c>
      <c r="B1189" s="287" t="s">
        <v>3656</v>
      </c>
      <c r="C1189" s="285"/>
      <c r="D1189" s="287">
        <v>9700</v>
      </c>
      <c r="E1189" s="285">
        <v>4</v>
      </c>
      <c r="F1189" s="291" t="s">
        <v>6</v>
      </c>
      <c r="G1189" s="287" t="s">
        <v>3618</v>
      </c>
      <c r="H1189" s="467"/>
      <c r="I1189" s="286" t="s">
        <v>6</v>
      </c>
      <c r="J1189" s="259"/>
    </row>
    <row r="1190" spans="1:10" ht="15.75" x14ac:dyDescent="0.25">
      <c r="A1190" s="166">
        <v>42837</v>
      </c>
      <c r="B1190" s="142" t="s">
        <v>4130</v>
      </c>
      <c r="C1190" s="143"/>
      <c r="D1190" s="142">
        <v>2600</v>
      </c>
      <c r="E1190" s="143">
        <f>MONTH(A1190)</f>
        <v>4</v>
      </c>
      <c r="F1190" s="141" t="s">
        <v>1341</v>
      </c>
      <c r="G1190" s="142" t="s">
        <v>4129</v>
      </c>
      <c r="H1190" s="450" t="s">
        <v>4123</v>
      </c>
      <c r="I119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90" s="62"/>
    </row>
    <row r="1191" spans="1:10" ht="15.75" x14ac:dyDescent="0.25">
      <c r="A1191" s="166">
        <v>42837</v>
      </c>
      <c r="B1191" s="142" t="s">
        <v>3619</v>
      </c>
      <c r="C1191" s="143"/>
      <c r="D1191" s="142">
        <v>8000</v>
      </c>
      <c r="E1191" s="143">
        <f>MONTH(A1191)</f>
        <v>4</v>
      </c>
      <c r="F1191" s="141" t="s">
        <v>1341</v>
      </c>
      <c r="G1191" s="142" t="s">
        <v>4133</v>
      </c>
      <c r="H1191" s="450" t="s">
        <v>3386</v>
      </c>
      <c r="I119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91" s="62"/>
    </row>
    <row r="1192" spans="1:10" ht="15.75" x14ac:dyDescent="0.25">
      <c r="A1192" s="167">
        <v>42833</v>
      </c>
      <c r="B1192" s="249" t="s">
        <v>3978</v>
      </c>
      <c r="C1192" s="246"/>
      <c r="D1192" s="62">
        <v>6400</v>
      </c>
      <c r="E1192" s="62">
        <f>MONTH(A1192)</f>
        <v>4</v>
      </c>
      <c r="F1192" s="61" t="s">
        <v>1341</v>
      </c>
      <c r="G1192" s="142" t="s">
        <v>4131</v>
      </c>
      <c r="H1192" s="450" t="s">
        <v>4124</v>
      </c>
      <c r="I119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92" s="62"/>
    </row>
    <row r="1193" spans="1:10" ht="15.75" x14ac:dyDescent="0.25">
      <c r="A1193" s="167">
        <v>42832</v>
      </c>
      <c r="B1193" s="249" t="s">
        <v>3619</v>
      </c>
      <c r="C1193" s="246"/>
      <c r="D1193" s="62">
        <v>14900</v>
      </c>
      <c r="E1193" s="62">
        <f>MONTH(A1193)</f>
        <v>4</v>
      </c>
      <c r="F1193" s="61" t="s">
        <v>1341</v>
      </c>
      <c r="G1193" s="142" t="s">
        <v>3620</v>
      </c>
      <c r="H1193" s="450" t="s">
        <v>4125</v>
      </c>
      <c r="I119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93" s="62"/>
    </row>
    <row r="1194" spans="1:10" ht="15.75" x14ac:dyDescent="0.25">
      <c r="A1194" s="167">
        <v>42804</v>
      </c>
      <c r="B1194" s="249" t="s">
        <v>3596</v>
      </c>
      <c r="C1194" s="246"/>
      <c r="D1194" s="62">
        <v>3000</v>
      </c>
      <c r="E1194" s="62">
        <f>MONTH(Таблица1[[#This Row],[Date]])</f>
        <v>3</v>
      </c>
      <c r="F1194" s="61" t="s">
        <v>2</v>
      </c>
      <c r="G1194" s="142" t="s">
        <v>3467</v>
      </c>
      <c r="H1194" s="450"/>
      <c r="I119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94" s="228"/>
    </row>
    <row r="1195" spans="1:10" ht="15.75" x14ac:dyDescent="0.25">
      <c r="A1195" s="167">
        <v>42804</v>
      </c>
      <c r="B1195" s="249" t="s">
        <v>3454</v>
      </c>
      <c r="C1195" s="246">
        <v>16350</v>
      </c>
      <c r="D1195" s="62">
        <f>Таблица1[[#This Row],[План]]*0.965</f>
        <v>15777.75</v>
      </c>
      <c r="E1195" s="62">
        <f>MONTH(Таблица1[[#This Row],[Date]])</f>
        <v>3</v>
      </c>
      <c r="F1195" s="61" t="s">
        <v>2</v>
      </c>
      <c r="G1195" s="142" t="s">
        <v>3455</v>
      </c>
      <c r="H1195" s="450"/>
      <c r="I119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195" s="228"/>
    </row>
    <row r="1196" spans="1:10" ht="15.75" x14ac:dyDescent="0.25">
      <c r="A1196" s="166">
        <v>42840</v>
      </c>
      <c r="B1196" s="142" t="s">
        <v>4061</v>
      </c>
      <c r="C1196" s="143"/>
      <c r="D1196" s="142">
        <v>14900</v>
      </c>
      <c r="E1196" s="143">
        <f>MONTH(A1196)</f>
        <v>4</v>
      </c>
      <c r="F1196" s="141" t="str">
        <f>"Прео"</f>
        <v>Прео</v>
      </c>
      <c r="G1196" s="142" t="s">
        <v>4040</v>
      </c>
      <c r="H1196" s="465"/>
      <c r="I119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196" s="62"/>
    </row>
    <row r="1197" spans="1:10" ht="15.75" x14ac:dyDescent="0.25">
      <c r="A1197" s="288">
        <v>42828</v>
      </c>
      <c r="B1197" s="283" t="s">
        <v>3617</v>
      </c>
      <c r="C1197" s="289"/>
      <c r="D1197" s="283">
        <v>10400</v>
      </c>
      <c r="E1197" s="289">
        <v>4</v>
      </c>
      <c r="F1197" s="290" t="s">
        <v>6</v>
      </c>
      <c r="G1197" s="283" t="s">
        <v>3618</v>
      </c>
      <c r="H1197" s="466"/>
      <c r="I1197" s="282" t="s">
        <v>6</v>
      </c>
      <c r="J1197" s="259"/>
    </row>
    <row r="1198" spans="1:10" ht="15.75" x14ac:dyDescent="0.25">
      <c r="A1198" s="284">
        <v>42827</v>
      </c>
      <c r="B1198" s="287" t="s">
        <v>3246</v>
      </c>
      <c r="C1198" s="285"/>
      <c r="D1198" s="287">
        <v>15100</v>
      </c>
      <c r="E1198" s="285">
        <v>4</v>
      </c>
      <c r="F1198" s="291" t="s">
        <v>6</v>
      </c>
      <c r="G1198" s="287" t="s">
        <v>3920</v>
      </c>
      <c r="H1198" s="467"/>
      <c r="I1198" s="286" t="s">
        <v>6</v>
      </c>
      <c r="J1198" s="259"/>
    </row>
    <row r="1199" spans="1:10" ht="15.75" x14ac:dyDescent="0.25">
      <c r="A1199" s="288">
        <v>42827</v>
      </c>
      <c r="B1199" s="283" t="s">
        <v>3495</v>
      </c>
      <c r="C1199" s="289"/>
      <c r="D1199" s="283">
        <v>14900</v>
      </c>
      <c r="E1199" s="289">
        <v>4</v>
      </c>
      <c r="F1199" s="290" t="s">
        <v>6</v>
      </c>
      <c r="G1199" s="283" t="s">
        <v>3462</v>
      </c>
      <c r="H1199" s="466"/>
      <c r="I1199" s="282" t="s">
        <v>6</v>
      </c>
      <c r="J1199" s="259"/>
    </row>
    <row r="1200" spans="1:10" ht="15.75" x14ac:dyDescent="0.25">
      <c r="A1200" s="284">
        <v>42827</v>
      </c>
      <c r="B1200" s="287" t="s">
        <v>2833</v>
      </c>
      <c r="C1200" s="285"/>
      <c r="D1200" s="287">
        <v>13900</v>
      </c>
      <c r="E1200" s="285">
        <v>4</v>
      </c>
      <c r="F1200" s="291" t="s">
        <v>6</v>
      </c>
      <c r="G1200" s="287" t="s">
        <v>3462</v>
      </c>
      <c r="H1200" s="467"/>
      <c r="I1200" s="286" t="s">
        <v>6</v>
      </c>
      <c r="J1200" s="259"/>
    </row>
    <row r="1201" spans="1:10" ht="15.75" x14ac:dyDescent="0.25">
      <c r="A1201" s="288">
        <v>42822</v>
      </c>
      <c r="B1201" s="283" t="s">
        <v>3931</v>
      </c>
      <c r="C1201" s="289"/>
      <c r="D1201" s="283">
        <v>19900</v>
      </c>
      <c r="E1201" s="289">
        <v>3</v>
      </c>
      <c r="F1201" s="290" t="s">
        <v>6</v>
      </c>
      <c r="G1201" s="283" t="s">
        <v>204</v>
      </c>
      <c r="H1201" s="466"/>
      <c r="I1201" s="282" t="s">
        <v>6</v>
      </c>
      <c r="J1201" s="259"/>
    </row>
    <row r="1202" spans="1:10" ht="15.75" x14ac:dyDescent="0.25">
      <c r="A1202" s="284">
        <v>42821</v>
      </c>
      <c r="B1202" s="287" t="s">
        <v>3932</v>
      </c>
      <c r="C1202" s="285"/>
      <c r="D1202" s="287">
        <v>2900</v>
      </c>
      <c r="E1202" s="285">
        <v>3</v>
      </c>
      <c r="F1202" s="291" t="s">
        <v>6</v>
      </c>
      <c r="G1202" s="287" t="s">
        <v>2363</v>
      </c>
      <c r="H1202" s="467"/>
      <c r="I1202" s="286" t="s">
        <v>6</v>
      </c>
      <c r="J1202" s="259"/>
    </row>
    <row r="1203" spans="1:10" ht="15.75" x14ac:dyDescent="0.25">
      <c r="A1203" s="288">
        <v>42821</v>
      </c>
      <c r="B1203" s="283" t="s">
        <v>3929</v>
      </c>
      <c r="C1203" s="289"/>
      <c r="D1203" s="283">
        <v>2900</v>
      </c>
      <c r="E1203" s="289">
        <v>3</v>
      </c>
      <c r="F1203" s="290" t="s">
        <v>6</v>
      </c>
      <c r="G1203" s="283" t="s">
        <v>2363</v>
      </c>
      <c r="H1203" s="466"/>
      <c r="I1203" s="282" t="s">
        <v>6</v>
      </c>
      <c r="J1203" s="259"/>
    </row>
    <row r="1204" spans="1:10" ht="15.75" x14ac:dyDescent="0.25">
      <c r="A1204" s="284">
        <v>42821</v>
      </c>
      <c r="B1204" s="287" t="s">
        <v>3481</v>
      </c>
      <c r="C1204" s="285"/>
      <c r="D1204" s="287">
        <v>500</v>
      </c>
      <c r="E1204" s="285">
        <v>3</v>
      </c>
      <c r="F1204" s="291" t="s">
        <v>6</v>
      </c>
      <c r="G1204" s="287" t="s">
        <v>3930</v>
      </c>
      <c r="H1204" s="467"/>
      <c r="I1204" s="286" t="s">
        <v>6</v>
      </c>
      <c r="J1204" s="259"/>
    </row>
    <row r="1205" spans="1:10" ht="15.75" x14ac:dyDescent="0.25">
      <c r="A1205" s="288">
        <v>42815</v>
      </c>
      <c r="B1205" s="283" t="s">
        <v>3652</v>
      </c>
      <c r="C1205" s="289"/>
      <c r="D1205" s="283">
        <v>19900</v>
      </c>
      <c r="E1205" s="289">
        <v>3</v>
      </c>
      <c r="F1205" s="290" t="s">
        <v>6</v>
      </c>
      <c r="G1205" s="283" t="s">
        <v>227</v>
      </c>
      <c r="H1205" s="466"/>
      <c r="I1205" s="282" t="s">
        <v>6</v>
      </c>
      <c r="J1205" s="259"/>
    </row>
    <row r="1206" spans="1:10" ht="15.75" x14ac:dyDescent="0.25">
      <c r="A1206" s="284">
        <v>42814</v>
      </c>
      <c r="B1206" s="287" t="s">
        <v>3494</v>
      </c>
      <c r="C1206" s="285"/>
      <c r="D1206" s="287">
        <v>12900</v>
      </c>
      <c r="E1206" s="285">
        <v>3</v>
      </c>
      <c r="F1206" s="291" t="s">
        <v>6</v>
      </c>
      <c r="G1206" s="287" t="s">
        <v>3250</v>
      </c>
      <c r="H1206" s="467"/>
      <c r="I1206" s="286" t="s">
        <v>6</v>
      </c>
      <c r="J1206" s="259"/>
    </row>
    <row r="1207" spans="1:10" ht="15.75" x14ac:dyDescent="0.25">
      <c r="A1207" s="288">
        <v>42814</v>
      </c>
      <c r="B1207" s="283" t="s">
        <v>3249</v>
      </c>
      <c r="C1207" s="289"/>
      <c r="D1207" s="283">
        <v>10900</v>
      </c>
      <c r="E1207" s="289">
        <v>3</v>
      </c>
      <c r="F1207" s="290" t="s">
        <v>6</v>
      </c>
      <c r="G1207" s="283" t="s">
        <v>3250</v>
      </c>
      <c r="H1207" s="466"/>
      <c r="I1207" s="282" t="s">
        <v>6</v>
      </c>
      <c r="J1207" s="259"/>
    </row>
    <row r="1208" spans="1:10" ht="15.75" x14ac:dyDescent="0.25">
      <c r="A1208" s="284">
        <v>42814</v>
      </c>
      <c r="B1208" s="287" t="s">
        <v>3653</v>
      </c>
      <c r="C1208" s="285"/>
      <c r="D1208" s="287">
        <v>14900</v>
      </c>
      <c r="E1208" s="285">
        <v>3</v>
      </c>
      <c r="F1208" s="291" t="s">
        <v>6</v>
      </c>
      <c r="G1208" s="287" t="s">
        <v>3448</v>
      </c>
      <c r="H1208" s="467"/>
      <c r="I1208" s="286" t="s">
        <v>6</v>
      </c>
      <c r="J1208" s="259"/>
    </row>
    <row r="1209" spans="1:10" ht="15.75" x14ac:dyDescent="0.25">
      <c r="A1209" s="288">
        <v>42814</v>
      </c>
      <c r="B1209" s="283" t="s">
        <v>2909</v>
      </c>
      <c r="C1209" s="289"/>
      <c r="D1209" s="283">
        <v>15900</v>
      </c>
      <c r="E1209" s="289">
        <v>3</v>
      </c>
      <c r="F1209" s="290" t="s">
        <v>6</v>
      </c>
      <c r="G1209" s="283" t="s">
        <v>3448</v>
      </c>
      <c r="H1209" s="466"/>
      <c r="I1209" s="282" t="s">
        <v>6</v>
      </c>
      <c r="J1209" s="259"/>
    </row>
    <row r="1210" spans="1:10" ht="15.75" x14ac:dyDescent="0.25">
      <c r="A1210" s="284">
        <v>42814</v>
      </c>
      <c r="B1210" s="287" t="s">
        <v>1442</v>
      </c>
      <c r="C1210" s="285"/>
      <c r="D1210" s="287">
        <v>15900</v>
      </c>
      <c r="E1210" s="285">
        <v>3</v>
      </c>
      <c r="F1210" s="291" t="s">
        <v>6</v>
      </c>
      <c r="G1210" s="287" t="s">
        <v>3448</v>
      </c>
      <c r="H1210" s="467"/>
      <c r="I1210" s="286" t="s">
        <v>6</v>
      </c>
      <c r="J1210" s="259"/>
    </row>
    <row r="1211" spans="1:10" ht="15.75" x14ac:dyDescent="0.25">
      <c r="A1211" s="288">
        <v>42814</v>
      </c>
      <c r="B1211" s="283" t="s">
        <v>314</v>
      </c>
      <c r="C1211" s="289"/>
      <c r="D1211" s="283">
        <v>14900</v>
      </c>
      <c r="E1211" s="289">
        <v>3</v>
      </c>
      <c r="F1211" s="290" t="s">
        <v>6</v>
      </c>
      <c r="G1211" s="283" t="s">
        <v>3448</v>
      </c>
      <c r="H1211" s="466"/>
      <c r="I1211" s="282" t="s">
        <v>6</v>
      </c>
      <c r="J1211" s="259"/>
    </row>
    <row r="1212" spans="1:10" ht="15.75" x14ac:dyDescent="0.25">
      <c r="A1212" s="284">
        <v>42814</v>
      </c>
      <c r="B1212" s="287" t="s">
        <v>2919</v>
      </c>
      <c r="C1212" s="285"/>
      <c r="D1212" s="287">
        <v>10400</v>
      </c>
      <c r="E1212" s="285">
        <v>3</v>
      </c>
      <c r="F1212" s="291" t="s">
        <v>6</v>
      </c>
      <c r="G1212" s="287" t="s">
        <v>3458</v>
      </c>
      <c r="H1212" s="467"/>
      <c r="I1212" s="286" t="s">
        <v>6</v>
      </c>
      <c r="J1212" s="259"/>
    </row>
    <row r="1213" spans="1:10" ht="15.75" x14ac:dyDescent="0.25">
      <c r="A1213" s="288">
        <v>42814</v>
      </c>
      <c r="B1213" s="283" t="s">
        <v>2871</v>
      </c>
      <c r="C1213" s="289"/>
      <c r="D1213" s="283">
        <v>8400</v>
      </c>
      <c r="E1213" s="289">
        <v>3</v>
      </c>
      <c r="F1213" s="290" t="s">
        <v>6</v>
      </c>
      <c r="G1213" s="283" t="s">
        <v>3458</v>
      </c>
      <c r="H1213" s="466"/>
      <c r="I1213" s="282" t="s">
        <v>6</v>
      </c>
      <c r="J1213" s="259"/>
    </row>
    <row r="1214" spans="1:10" ht="15.75" x14ac:dyDescent="0.25">
      <c r="A1214" s="284">
        <v>42814</v>
      </c>
      <c r="B1214" s="287" t="s">
        <v>3606</v>
      </c>
      <c r="C1214" s="285"/>
      <c r="D1214" s="287">
        <v>11900</v>
      </c>
      <c r="E1214" s="285">
        <v>3</v>
      </c>
      <c r="F1214" s="291" t="s">
        <v>6</v>
      </c>
      <c r="G1214" s="287" t="s">
        <v>3598</v>
      </c>
      <c r="H1214" s="467"/>
      <c r="I1214" s="286" t="s">
        <v>6</v>
      </c>
      <c r="J1214" s="259"/>
    </row>
    <row r="1215" spans="1:10" ht="15.75" x14ac:dyDescent="0.25">
      <c r="A1215" s="166">
        <v>42798</v>
      </c>
      <c r="B1215" s="142" t="s">
        <v>3494</v>
      </c>
      <c r="C1215" s="143">
        <v>3000</v>
      </c>
      <c r="D1215" s="142">
        <f>Таблица1[[#This Row],[План]]*0.965</f>
        <v>2895</v>
      </c>
      <c r="E1215" s="143">
        <f>MONTH(Таблица1[[#This Row],[Date]])</f>
        <v>3</v>
      </c>
      <c r="F1215" s="141" t="s">
        <v>2</v>
      </c>
      <c r="G1215" s="142" t="s">
        <v>3250</v>
      </c>
      <c r="H1215" s="450"/>
      <c r="I121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215" s="228"/>
    </row>
    <row r="1216" spans="1:10" ht="15.75" x14ac:dyDescent="0.25">
      <c r="A1216" s="166">
        <v>42798</v>
      </c>
      <c r="B1216" s="142" t="s">
        <v>2724</v>
      </c>
      <c r="C1216" s="143">
        <v>15100</v>
      </c>
      <c r="D1216" s="142">
        <f>Таблица1[[#This Row],[План]]*0.965</f>
        <v>14571.5</v>
      </c>
      <c r="E1216" s="143">
        <f>MONTH(Таблица1[[#This Row],[Date]])</f>
        <v>3</v>
      </c>
      <c r="F1216" s="141" t="s">
        <v>2</v>
      </c>
      <c r="G1216" s="142" t="s">
        <v>3250</v>
      </c>
      <c r="H1216" s="450"/>
      <c r="I121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216" s="228"/>
    </row>
    <row r="1217" spans="1:10" ht="15.75" x14ac:dyDescent="0.25">
      <c r="A1217" s="166">
        <v>42798</v>
      </c>
      <c r="B1217" s="142" t="s">
        <v>3492</v>
      </c>
      <c r="C1217" s="143">
        <v>11900</v>
      </c>
      <c r="D1217" s="142">
        <f>Таблица1[[#This Row],[План]]*0.965</f>
        <v>11483.5</v>
      </c>
      <c r="E1217" s="143">
        <f>MONTH(Таблица1[[#This Row],[Date]])</f>
        <v>3</v>
      </c>
      <c r="F1217" s="141" t="s">
        <v>2</v>
      </c>
      <c r="G1217" s="142" t="s">
        <v>3460</v>
      </c>
      <c r="H1217" s="450"/>
      <c r="I121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17" s="228"/>
    </row>
    <row r="1218" spans="1:10" ht="15.75" x14ac:dyDescent="0.25">
      <c r="A1218" s="166">
        <v>42798</v>
      </c>
      <c r="B1218" s="142" t="s">
        <v>3492</v>
      </c>
      <c r="C1218" s="143">
        <v>3000</v>
      </c>
      <c r="D1218" s="142">
        <f>Таблица1[[#This Row],[План]]*0.965</f>
        <v>2895</v>
      </c>
      <c r="E1218" s="143">
        <f>MONTH(Таблица1[[#This Row],[Date]])</f>
        <v>3</v>
      </c>
      <c r="F1218" s="141" t="s">
        <v>2</v>
      </c>
      <c r="G1218" s="142" t="s">
        <v>3460</v>
      </c>
      <c r="H1218" s="450"/>
      <c r="I121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18" s="228"/>
    </row>
    <row r="1219" spans="1:10" ht="15.75" x14ac:dyDescent="0.25">
      <c r="A1219" s="166">
        <v>42798</v>
      </c>
      <c r="B1219" s="142" t="s">
        <v>3493</v>
      </c>
      <c r="C1219" s="143">
        <v>2600</v>
      </c>
      <c r="D1219" s="142">
        <f>Таблица1[[#This Row],[План]]*0.965</f>
        <v>2509</v>
      </c>
      <c r="E1219" s="143">
        <f>MONTH(Таблица1[[#This Row],[Date]])</f>
        <v>3</v>
      </c>
      <c r="F1219" s="141" t="s">
        <v>2</v>
      </c>
      <c r="G1219" s="142" t="s">
        <v>3996</v>
      </c>
      <c r="H1219" s="450"/>
      <c r="I121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219" s="228"/>
    </row>
    <row r="1220" spans="1:10" ht="15.75" x14ac:dyDescent="0.25">
      <c r="A1220" s="288">
        <v>42814</v>
      </c>
      <c r="B1220" s="283" t="s">
        <v>3605</v>
      </c>
      <c r="C1220" s="289"/>
      <c r="D1220" s="283">
        <v>11900</v>
      </c>
      <c r="E1220" s="289">
        <v>3</v>
      </c>
      <c r="F1220" s="290" t="s">
        <v>6</v>
      </c>
      <c r="G1220" s="283" t="s">
        <v>3598</v>
      </c>
      <c r="H1220" s="466"/>
      <c r="I1220" s="282" t="s">
        <v>6</v>
      </c>
      <c r="J1220" s="259"/>
    </row>
    <row r="1221" spans="1:10" ht="15.75" x14ac:dyDescent="0.25">
      <c r="A1221" s="284">
        <v>42814</v>
      </c>
      <c r="B1221" s="287" t="s">
        <v>3604</v>
      </c>
      <c r="C1221" s="285"/>
      <c r="D1221" s="287">
        <v>11900</v>
      </c>
      <c r="E1221" s="285">
        <v>3</v>
      </c>
      <c r="F1221" s="291" t="s">
        <v>6</v>
      </c>
      <c r="G1221" s="287" t="s">
        <v>3598</v>
      </c>
      <c r="H1221" s="467"/>
      <c r="I1221" s="286" t="s">
        <v>6</v>
      </c>
      <c r="J1221" s="259"/>
    </row>
    <row r="1222" spans="1:10" ht="15.75" x14ac:dyDescent="0.25">
      <c r="A1222" s="288">
        <v>42814</v>
      </c>
      <c r="B1222" s="283" t="s">
        <v>3601</v>
      </c>
      <c r="C1222" s="289"/>
      <c r="D1222" s="283">
        <v>11900</v>
      </c>
      <c r="E1222" s="289">
        <v>3</v>
      </c>
      <c r="F1222" s="290" t="s">
        <v>6</v>
      </c>
      <c r="G1222" s="283" t="s">
        <v>3598</v>
      </c>
      <c r="H1222" s="466"/>
      <c r="I1222" s="282" t="s">
        <v>6</v>
      </c>
      <c r="J1222" s="259"/>
    </row>
    <row r="1223" spans="1:10" ht="15.75" x14ac:dyDescent="0.25">
      <c r="A1223" s="284">
        <v>42814</v>
      </c>
      <c r="B1223" s="287" t="s">
        <v>3602</v>
      </c>
      <c r="C1223" s="285"/>
      <c r="D1223" s="287">
        <v>11900</v>
      </c>
      <c r="E1223" s="285">
        <v>3</v>
      </c>
      <c r="F1223" s="291" t="s">
        <v>6</v>
      </c>
      <c r="G1223" s="287" t="s">
        <v>3598</v>
      </c>
      <c r="H1223" s="467"/>
      <c r="I1223" s="286" t="s">
        <v>6</v>
      </c>
      <c r="J1223" s="259"/>
    </row>
    <row r="1224" spans="1:10" ht="15.75" x14ac:dyDescent="0.25">
      <c r="A1224" s="288">
        <v>42814</v>
      </c>
      <c r="B1224" s="283" t="s">
        <v>3597</v>
      </c>
      <c r="C1224" s="289"/>
      <c r="D1224" s="283">
        <v>11900</v>
      </c>
      <c r="E1224" s="289">
        <v>3</v>
      </c>
      <c r="F1224" s="290" t="s">
        <v>6</v>
      </c>
      <c r="G1224" s="283" t="s">
        <v>3598</v>
      </c>
      <c r="H1224" s="466"/>
      <c r="I1224" s="282" t="s">
        <v>6</v>
      </c>
      <c r="J1224" s="259"/>
    </row>
    <row r="1225" spans="1:10" ht="15.75" x14ac:dyDescent="0.25">
      <c r="A1225" s="284">
        <v>42814</v>
      </c>
      <c r="B1225" s="287" t="s">
        <v>3491</v>
      </c>
      <c r="C1225" s="285"/>
      <c r="D1225" s="287">
        <v>11900</v>
      </c>
      <c r="E1225" s="285">
        <v>3</v>
      </c>
      <c r="F1225" s="291" t="s">
        <v>6</v>
      </c>
      <c r="G1225" s="287" t="s">
        <v>3598</v>
      </c>
      <c r="H1225" s="467"/>
      <c r="I1225" s="286" t="s">
        <v>6</v>
      </c>
      <c r="J1225" s="259"/>
    </row>
    <row r="1226" spans="1:10" ht="15.75" x14ac:dyDescent="0.25">
      <c r="A1226" s="288">
        <v>42809</v>
      </c>
      <c r="B1226" s="283" t="s">
        <v>3666</v>
      </c>
      <c r="C1226" s="289"/>
      <c r="D1226" s="283">
        <v>19900</v>
      </c>
      <c r="E1226" s="289">
        <v>3</v>
      </c>
      <c r="F1226" s="290" t="s">
        <v>6</v>
      </c>
      <c r="G1226" s="283" t="s">
        <v>204</v>
      </c>
      <c r="H1226" s="466"/>
      <c r="I1226" s="282" t="s">
        <v>6</v>
      </c>
      <c r="J1226" s="259"/>
    </row>
    <row r="1227" spans="1:10" ht="15.75" x14ac:dyDescent="0.25">
      <c r="A1227" s="167">
        <v>42832</v>
      </c>
      <c r="B1227" s="249" t="s">
        <v>3619</v>
      </c>
      <c r="C1227" s="246"/>
      <c r="D1227" s="62">
        <v>17000</v>
      </c>
      <c r="E1227" s="62">
        <f>MONTH(A1227)</f>
        <v>4</v>
      </c>
      <c r="F1227" s="61" t="s">
        <v>1341</v>
      </c>
      <c r="G1227" s="142" t="s">
        <v>4000</v>
      </c>
      <c r="H1227" s="450" t="s">
        <v>3375</v>
      </c>
      <c r="I122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27" s="62"/>
    </row>
    <row r="1228" spans="1:10" ht="15.75" x14ac:dyDescent="0.25">
      <c r="A1228" s="166">
        <v>42796</v>
      </c>
      <c r="B1228" s="142" t="s">
        <v>3489</v>
      </c>
      <c r="C1228" s="143">
        <v>3000</v>
      </c>
      <c r="D1228" s="142">
        <f>Таблица1[[#This Row],[План]]*0.965</f>
        <v>2895</v>
      </c>
      <c r="E1228" s="143">
        <f>MONTH(Таблица1[[#This Row],[Date]])</f>
        <v>3</v>
      </c>
      <c r="F1228" s="141" t="s">
        <v>2</v>
      </c>
      <c r="G1228" s="142" t="s">
        <v>3455</v>
      </c>
      <c r="H1228" s="465"/>
      <c r="I122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28" s="228"/>
    </row>
    <row r="1229" spans="1:10" ht="15.75" x14ac:dyDescent="0.25">
      <c r="A1229" s="166">
        <v>42796</v>
      </c>
      <c r="B1229" s="142" t="s">
        <v>3490</v>
      </c>
      <c r="C1229" s="143">
        <v>3000</v>
      </c>
      <c r="D1229" s="142">
        <f>Таблица1[[#This Row],[План]]*0.965</f>
        <v>2895</v>
      </c>
      <c r="E1229" s="143">
        <f>MONTH(Таблица1[[#This Row],[Date]])</f>
        <v>3</v>
      </c>
      <c r="F1229" s="141" t="s">
        <v>2</v>
      </c>
      <c r="G1229" s="142" t="s">
        <v>3455</v>
      </c>
      <c r="H1229" s="465"/>
      <c r="I122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29" s="228"/>
    </row>
    <row r="1230" spans="1:10" ht="15.75" x14ac:dyDescent="0.25">
      <c r="A1230" s="166">
        <v>42796</v>
      </c>
      <c r="B1230" s="142" t="s">
        <v>3491</v>
      </c>
      <c r="C1230" s="143">
        <v>3000</v>
      </c>
      <c r="D1230" s="142">
        <f>Таблица1[[#This Row],[План]]*0.965</f>
        <v>2895</v>
      </c>
      <c r="E1230" s="143">
        <f>MONTH(Таблица1[[#This Row],[Date]])</f>
        <v>3</v>
      </c>
      <c r="F1230" s="141" t="s">
        <v>2</v>
      </c>
      <c r="G1230" s="142" t="s">
        <v>3598</v>
      </c>
      <c r="H1230" s="465"/>
      <c r="I123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230" s="228"/>
    </row>
    <row r="1231" spans="1:10" ht="15.75" x14ac:dyDescent="0.25">
      <c r="A1231" s="166">
        <v>42796</v>
      </c>
      <c r="B1231" s="142" t="s">
        <v>3488</v>
      </c>
      <c r="C1231" s="143"/>
      <c r="D1231" s="142">
        <v>12900</v>
      </c>
      <c r="E1231" s="143">
        <f>MONTH(Таблица1[[#This Row],[Date]])</f>
        <v>3</v>
      </c>
      <c r="F1231" s="141" t="s">
        <v>2</v>
      </c>
      <c r="G1231" s="142" t="s">
        <v>3455</v>
      </c>
      <c r="H1231" s="465"/>
      <c r="I123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31" s="228"/>
    </row>
    <row r="1232" spans="1:10" ht="15.75" x14ac:dyDescent="0.25">
      <c r="A1232" s="167">
        <v>42831</v>
      </c>
      <c r="B1232" s="249" t="s">
        <v>4134</v>
      </c>
      <c r="C1232" s="246"/>
      <c r="D1232" s="62">
        <v>17900</v>
      </c>
      <c r="E1232" s="62">
        <f>MONTH(A1232)</f>
        <v>4</v>
      </c>
      <c r="F1232" s="61" t="s">
        <v>1341</v>
      </c>
      <c r="G1232" s="142" t="s">
        <v>4004</v>
      </c>
      <c r="H1232" s="450" t="s">
        <v>3510</v>
      </c>
      <c r="I123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32" s="62"/>
    </row>
    <row r="1233" spans="1:10" ht="15.75" x14ac:dyDescent="0.25">
      <c r="A1233" s="284">
        <v>42809</v>
      </c>
      <c r="B1233" s="287" t="s">
        <v>3249</v>
      </c>
      <c r="C1233" s="285"/>
      <c r="D1233" s="287">
        <v>2700</v>
      </c>
      <c r="E1233" s="285">
        <v>3</v>
      </c>
      <c r="F1233" s="291" t="s">
        <v>6</v>
      </c>
      <c r="G1233" s="287" t="s">
        <v>3654</v>
      </c>
      <c r="H1233" s="467"/>
      <c r="I1233" s="286" t="s">
        <v>6</v>
      </c>
      <c r="J1233" s="259"/>
    </row>
    <row r="1234" spans="1:10" ht="15.75" x14ac:dyDescent="0.25">
      <c r="A1234" s="166">
        <v>42795</v>
      </c>
      <c r="B1234" s="142" t="s">
        <v>3487</v>
      </c>
      <c r="C1234" s="143">
        <v>10000</v>
      </c>
      <c r="D1234" s="142">
        <f>Таблица1[[#This Row],[План]]*0.965</f>
        <v>9650</v>
      </c>
      <c r="E1234" s="143">
        <f>MONTH(Таблица1[[#This Row],[Date]])</f>
        <v>3</v>
      </c>
      <c r="F1234" s="141" t="s">
        <v>2</v>
      </c>
      <c r="G1234" s="142" t="s">
        <v>1331</v>
      </c>
      <c r="H1234" s="465"/>
      <c r="I123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234" s="228"/>
    </row>
    <row r="1235" spans="1:10" ht="15.75" x14ac:dyDescent="0.25">
      <c r="A1235" s="166">
        <v>42795</v>
      </c>
      <c r="B1235" s="142" t="s">
        <v>3486</v>
      </c>
      <c r="C1235" s="143">
        <v>3000</v>
      </c>
      <c r="D1235" s="142">
        <f>Таблица1[[#This Row],[План]]*0.965</f>
        <v>2895</v>
      </c>
      <c r="E1235" s="143">
        <f>MONTH(Таблица1[[#This Row],[Date]])</f>
        <v>3</v>
      </c>
      <c r="F1235" s="141" t="s">
        <v>2</v>
      </c>
      <c r="G1235" s="142" t="s">
        <v>3460</v>
      </c>
      <c r="H1235" s="465"/>
      <c r="I123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35" s="228"/>
    </row>
    <row r="1236" spans="1:10" ht="15.75" x14ac:dyDescent="0.25">
      <c r="A1236" s="167">
        <v>42830</v>
      </c>
      <c r="B1236" s="249" t="s">
        <v>4127</v>
      </c>
      <c r="C1236" s="246"/>
      <c r="D1236" s="62">
        <v>17900</v>
      </c>
      <c r="E1236" s="62">
        <f>MONTH(A1236)</f>
        <v>4</v>
      </c>
      <c r="F1236" s="61" t="s">
        <v>1341</v>
      </c>
      <c r="G1236" s="142" t="s">
        <v>4000</v>
      </c>
      <c r="H1236" s="450" t="s">
        <v>3375</v>
      </c>
      <c r="I123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36" s="62"/>
    </row>
    <row r="1237" spans="1:10" ht="15.75" x14ac:dyDescent="0.25">
      <c r="A1237" s="167">
        <v>42830</v>
      </c>
      <c r="B1237" s="249" t="s">
        <v>4128</v>
      </c>
      <c r="C1237" s="246"/>
      <c r="D1237" s="62">
        <v>17900</v>
      </c>
      <c r="E1237" s="62">
        <f>MONTH(A1237)</f>
        <v>4</v>
      </c>
      <c r="F1237" s="61" t="s">
        <v>1341</v>
      </c>
      <c r="G1237" s="142" t="s">
        <v>4000</v>
      </c>
      <c r="H1237" s="450" t="s">
        <v>3375</v>
      </c>
      <c r="I123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37" s="62"/>
    </row>
    <row r="1238" spans="1:10" ht="15.75" x14ac:dyDescent="0.25">
      <c r="A1238" s="166">
        <v>42840</v>
      </c>
      <c r="B1238" s="142" t="s">
        <v>4055</v>
      </c>
      <c r="C1238" s="143"/>
      <c r="D1238" s="142">
        <v>14900</v>
      </c>
      <c r="E1238" s="143">
        <f>MONTH(A1238)</f>
        <v>4</v>
      </c>
      <c r="F1238" s="141" t="str">
        <f>"Прео"</f>
        <v>Прео</v>
      </c>
      <c r="G1238" s="142" t="s">
        <v>4040</v>
      </c>
      <c r="H1238" s="465"/>
      <c r="I123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38" s="62"/>
    </row>
    <row r="1239" spans="1:10" ht="15.75" x14ac:dyDescent="0.25">
      <c r="A1239" s="166">
        <v>42838</v>
      </c>
      <c r="B1239" s="142" t="s">
        <v>3249</v>
      </c>
      <c r="C1239" s="143"/>
      <c r="D1239" s="142">
        <v>7900</v>
      </c>
      <c r="E1239" s="143">
        <f>MONTH(A1239)</f>
        <v>4</v>
      </c>
      <c r="F1239" s="141" t="str">
        <f>"Прео"</f>
        <v>Прео</v>
      </c>
      <c r="G1239" s="142" t="s">
        <v>2201</v>
      </c>
      <c r="H1239" s="465"/>
      <c r="I123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39" s="62"/>
    </row>
    <row r="1240" spans="1:10" ht="15.75" x14ac:dyDescent="0.25">
      <c r="A1240" s="288">
        <v>42809</v>
      </c>
      <c r="B1240" s="283" t="s">
        <v>2868</v>
      </c>
      <c r="C1240" s="289"/>
      <c r="D1240" s="283">
        <v>11300</v>
      </c>
      <c r="E1240" s="289">
        <v>3</v>
      </c>
      <c r="F1240" s="290" t="s">
        <v>6</v>
      </c>
      <c r="G1240" s="283" t="s">
        <v>3496</v>
      </c>
      <c r="H1240" s="466"/>
      <c r="I1240" s="282" t="s">
        <v>6</v>
      </c>
      <c r="J1240" s="259"/>
    </row>
    <row r="1241" spans="1:10" ht="15.75" x14ac:dyDescent="0.25">
      <c r="A1241" s="166">
        <v>42794</v>
      </c>
      <c r="B1241" s="142" t="s">
        <v>3484</v>
      </c>
      <c r="C1241" s="143">
        <v>19900</v>
      </c>
      <c r="D1241" s="142">
        <f>Таблица1[[#This Row],[План]]*0.965</f>
        <v>19203.5</v>
      </c>
      <c r="E1241" s="143">
        <f>MONTH(Таблица1[[#This Row],[Date]])</f>
        <v>2</v>
      </c>
      <c r="F1241" s="141" t="s">
        <v>2</v>
      </c>
      <c r="G1241" s="142" t="s">
        <v>4005</v>
      </c>
      <c r="H1241" s="465"/>
      <c r="I124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241" s="228"/>
    </row>
    <row r="1242" spans="1:10" ht="15.75" x14ac:dyDescent="0.25">
      <c r="A1242" s="166">
        <v>42794</v>
      </c>
      <c r="B1242" s="142" t="s">
        <v>2868</v>
      </c>
      <c r="C1242" s="143">
        <v>3000</v>
      </c>
      <c r="D1242" s="142">
        <f>Таблица1[[#This Row],[План]]*0.965</f>
        <v>2895</v>
      </c>
      <c r="E1242" s="143">
        <f>MONTH(Таблица1[[#This Row],[Date]])</f>
        <v>2</v>
      </c>
      <c r="F1242" s="141" t="s">
        <v>2</v>
      </c>
      <c r="G1242" s="142" t="s">
        <v>3485</v>
      </c>
      <c r="H1242" s="465"/>
      <c r="I124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242" s="228"/>
    </row>
    <row r="1243" spans="1:10" ht="15.75" x14ac:dyDescent="0.25">
      <c r="A1243" s="284">
        <v>42809</v>
      </c>
      <c r="B1243" s="287" t="s">
        <v>3656</v>
      </c>
      <c r="C1243" s="285"/>
      <c r="D1243" s="287">
        <v>12900</v>
      </c>
      <c r="E1243" s="285">
        <v>3</v>
      </c>
      <c r="F1243" s="291" t="s">
        <v>6</v>
      </c>
      <c r="G1243" s="287" t="s">
        <v>3496</v>
      </c>
      <c r="H1243" s="467"/>
      <c r="I1243" s="286" t="s">
        <v>6</v>
      </c>
      <c r="J1243" s="259"/>
    </row>
    <row r="1244" spans="1:10" ht="15.75" x14ac:dyDescent="0.25">
      <c r="A1244" s="288">
        <v>42809</v>
      </c>
      <c r="B1244" s="283" t="s">
        <v>3495</v>
      </c>
      <c r="C1244" s="289"/>
      <c r="D1244" s="283">
        <v>12900</v>
      </c>
      <c r="E1244" s="289">
        <v>3</v>
      </c>
      <c r="F1244" s="290" t="s">
        <v>6</v>
      </c>
      <c r="G1244" s="283" t="s">
        <v>3496</v>
      </c>
      <c r="H1244" s="466"/>
      <c r="I1244" s="282" t="s">
        <v>6</v>
      </c>
      <c r="J1244" s="259"/>
    </row>
    <row r="1245" spans="1:10" ht="15.75" x14ac:dyDescent="0.25">
      <c r="A1245" s="284">
        <v>42808</v>
      </c>
      <c r="B1245" s="287" t="s">
        <v>2906</v>
      </c>
      <c r="C1245" s="285"/>
      <c r="D1245" s="287">
        <v>400</v>
      </c>
      <c r="E1245" s="285">
        <v>3</v>
      </c>
      <c r="F1245" s="291" t="s">
        <v>6</v>
      </c>
      <c r="G1245" s="287" t="s">
        <v>3657</v>
      </c>
      <c r="H1245" s="467"/>
      <c r="I1245" s="286" t="s">
        <v>6</v>
      </c>
      <c r="J1245" s="259"/>
    </row>
    <row r="1246" spans="1:10" ht="15.75" x14ac:dyDescent="0.25">
      <c r="A1246" s="288">
        <v>42808</v>
      </c>
      <c r="B1246" s="283" t="s">
        <v>3667</v>
      </c>
      <c r="C1246" s="289"/>
      <c r="D1246" s="283">
        <v>19900</v>
      </c>
      <c r="E1246" s="289">
        <v>3</v>
      </c>
      <c r="F1246" s="290" t="s">
        <v>6</v>
      </c>
      <c r="G1246" s="283" t="s">
        <v>204</v>
      </c>
      <c r="H1246" s="466"/>
      <c r="I1246" s="282" t="s">
        <v>6</v>
      </c>
      <c r="J1246" s="259"/>
    </row>
    <row r="1247" spans="1:10" ht="15.75" x14ac:dyDescent="0.25">
      <c r="A1247" s="166">
        <v>42793</v>
      </c>
      <c r="B1247" s="142" t="s">
        <v>3479</v>
      </c>
      <c r="C1247" s="143">
        <v>1800</v>
      </c>
      <c r="D1247" s="142">
        <f>Таблица1[[#This Row],[План]]*0.965</f>
        <v>1737</v>
      </c>
      <c r="E1247" s="143">
        <f>MONTH(Таблица1[[#This Row],[Date]])</f>
        <v>2</v>
      </c>
      <c r="F1247" s="141" t="s">
        <v>2</v>
      </c>
      <c r="G1247" s="142" t="s">
        <v>3480</v>
      </c>
      <c r="H1247" s="465"/>
      <c r="I124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247" s="228"/>
    </row>
    <row r="1248" spans="1:10" ht="15.75" x14ac:dyDescent="0.25">
      <c r="A1248" s="284">
        <v>42807</v>
      </c>
      <c r="B1248" s="287" t="s">
        <v>2760</v>
      </c>
      <c r="C1248" s="285"/>
      <c r="D1248" s="287">
        <v>2750</v>
      </c>
      <c r="E1248" s="285">
        <v>3</v>
      </c>
      <c r="F1248" s="291" t="s">
        <v>6</v>
      </c>
      <c r="G1248" s="287" t="s">
        <v>2602</v>
      </c>
      <c r="H1248" s="467"/>
      <c r="I1248" s="286" t="s">
        <v>6</v>
      </c>
      <c r="J1248" s="259"/>
    </row>
    <row r="1249" spans="1:10" ht="15.75" x14ac:dyDescent="0.25">
      <c r="A1249" s="288">
        <v>42807</v>
      </c>
      <c r="B1249" s="283" t="s">
        <v>3658</v>
      </c>
      <c r="C1249" s="289"/>
      <c r="D1249" s="283">
        <v>2900</v>
      </c>
      <c r="E1249" s="289">
        <v>3</v>
      </c>
      <c r="F1249" s="290" t="s">
        <v>6</v>
      </c>
      <c r="G1249" s="283" t="s">
        <v>2087</v>
      </c>
      <c r="H1249" s="466"/>
      <c r="I1249" s="282" t="s">
        <v>6</v>
      </c>
      <c r="J1249" s="259"/>
    </row>
    <row r="1250" spans="1:10" ht="15.75" x14ac:dyDescent="0.25">
      <c r="A1250" s="284">
        <v>42807</v>
      </c>
      <c r="B1250" s="287" t="s">
        <v>3659</v>
      </c>
      <c r="C1250" s="285"/>
      <c r="D1250" s="287">
        <v>9900</v>
      </c>
      <c r="E1250" s="285">
        <v>3</v>
      </c>
      <c r="F1250" s="291" t="s">
        <v>6</v>
      </c>
      <c r="G1250" s="287" t="s">
        <v>2201</v>
      </c>
      <c r="H1250" s="467"/>
      <c r="I1250" s="286" t="s">
        <v>6</v>
      </c>
      <c r="J1250" s="259"/>
    </row>
    <row r="1251" spans="1:10" ht="15.75" x14ac:dyDescent="0.25">
      <c r="A1251" s="288">
        <v>42807</v>
      </c>
      <c r="B1251" s="283" t="s">
        <v>2761</v>
      </c>
      <c r="C1251" s="289"/>
      <c r="D1251" s="283">
        <v>2600</v>
      </c>
      <c r="E1251" s="289">
        <v>3</v>
      </c>
      <c r="F1251" s="290" t="s">
        <v>6</v>
      </c>
      <c r="G1251" s="283" t="s">
        <v>2363</v>
      </c>
      <c r="H1251" s="466"/>
      <c r="I1251" s="282" t="s">
        <v>6</v>
      </c>
      <c r="J1251" s="259"/>
    </row>
    <row r="1252" spans="1:10" ht="15.75" x14ac:dyDescent="0.25">
      <c r="A1252" s="284">
        <v>42803</v>
      </c>
      <c r="B1252" s="287" t="s">
        <v>3668</v>
      </c>
      <c r="C1252" s="285"/>
      <c r="D1252" s="287">
        <v>19900</v>
      </c>
      <c r="E1252" s="285">
        <v>3</v>
      </c>
      <c r="F1252" s="291" t="s">
        <v>6</v>
      </c>
      <c r="G1252" s="287" t="s">
        <v>1990</v>
      </c>
      <c r="H1252" s="467"/>
      <c r="I1252" s="286" t="s">
        <v>6</v>
      </c>
      <c r="J1252" s="259"/>
    </row>
    <row r="1253" spans="1:10" ht="15.75" x14ac:dyDescent="0.25">
      <c r="A1253" s="166">
        <v>42789</v>
      </c>
      <c r="B1253" s="142" t="s">
        <v>3476</v>
      </c>
      <c r="C1253" s="143">
        <v>2900</v>
      </c>
      <c r="D1253" s="142">
        <f>Таблица1[[#This Row],[План]]*0.965</f>
        <v>2798.5</v>
      </c>
      <c r="E1253" s="143">
        <f>MONTH(Таблица1[[#This Row],[Date]])</f>
        <v>2</v>
      </c>
      <c r="F1253" s="141" t="s">
        <v>2</v>
      </c>
      <c r="G1253" s="142" t="s">
        <v>988</v>
      </c>
      <c r="H1253" s="465"/>
      <c r="I125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253" s="228"/>
    </row>
    <row r="1254" spans="1:10" ht="15.75" x14ac:dyDescent="0.25">
      <c r="A1254" s="166">
        <v>42789</v>
      </c>
      <c r="B1254" s="142" t="s">
        <v>3481</v>
      </c>
      <c r="C1254" s="143">
        <v>2900</v>
      </c>
      <c r="D1254" s="142">
        <f>Таблица1[[#This Row],[План]]*0.965</f>
        <v>2798.5</v>
      </c>
      <c r="E1254" s="143">
        <f>MONTH(Таблица1[[#This Row],[Date]])</f>
        <v>2</v>
      </c>
      <c r="F1254" s="141" t="s">
        <v>2</v>
      </c>
      <c r="G1254" s="142" t="s">
        <v>988</v>
      </c>
      <c r="H1254" s="465"/>
      <c r="I125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254" s="228"/>
    </row>
    <row r="1255" spans="1:10" ht="15.75" x14ac:dyDescent="0.25">
      <c r="A1255" s="166">
        <v>42789</v>
      </c>
      <c r="B1255" s="142" t="s">
        <v>3483</v>
      </c>
      <c r="C1255" s="143">
        <v>2900</v>
      </c>
      <c r="D1255" s="142">
        <f>Таблица1[[#This Row],[План]]*0.965</f>
        <v>2798.5</v>
      </c>
      <c r="E1255" s="143">
        <f>MONTH(Таблица1[[#This Row],[Date]])</f>
        <v>2</v>
      </c>
      <c r="F1255" s="141" t="s">
        <v>2</v>
      </c>
      <c r="G1255" s="142" t="s">
        <v>988</v>
      </c>
      <c r="H1255" s="465"/>
      <c r="I125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255" s="228"/>
    </row>
    <row r="1256" spans="1:10" ht="15.75" x14ac:dyDescent="0.25">
      <c r="A1256" s="166">
        <v>42789</v>
      </c>
      <c r="B1256" s="142" t="s">
        <v>3475</v>
      </c>
      <c r="C1256" s="143">
        <v>17900</v>
      </c>
      <c r="D1256" s="142">
        <f>Таблица1[[#This Row],[План]]*0.965</f>
        <v>17273.5</v>
      </c>
      <c r="E1256" s="143">
        <f>MONTH(Таблица1[[#This Row],[Date]])</f>
        <v>2</v>
      </c>
      <c r="F1256" s="141" t="s">
        <v>2</v>
      </c>
      <c r="G1256" s="142" t="s">
        <v>988</v>
      </c>
      <c r="H1256" s="465"/>
      <c r="I125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256" s="228"/>
    </row>
    <row r="1257" spans="1:10" ht="15.75" x14ac:dyDescent="0.25">
      <c r="A1257" s="166">
        <v>42789</v>
      </c>
      <c r="B1257" s="142" t="s">
        <v>3478</v>
      </c>
      <c r="C1257" s="143">
        <v>3100</v>
      </c>
      <c r="D1257" s="142">
        <f>Таблица1[[#This Row],[План]]*0.965</f>
        <v>2991.5</v>
      </c>
      <c r="E1257" s="143">
        <f>MONTH(Таблица1[[#This Row],[Date]])</f>
        <v>2</v>
      </c>
      <c r="F1257" s="141" t="s">
        <v>2</v>
      </c>
      <c r="G1257" s="142" t="s">
        <v>988</v>
      </c>
      <c r="H1257" s="465"/>
      <c r="I125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257" s="228"/>
    </row>
    <row r="1258" spans="1:10" ht="15.75" x14ac:dyDescent="0.25">
      <c r="A1258" s="166">
        <v>42789</v>
      </c>
      <c r="B1258" s="142" t="s">
        <v>3477</v>
      </c>
      <c r="C1258" s="143">
        <v>3000</v>
      </c>
      <c r="D1258" s="142">
        <f>Таблица1[[#This Row],[План]]*0.965</f>
        <v>2895</v>
      </c>
      <c r="E1258" s="143">
        <f>MONTH(Таблица1[[#This Row],[Date]])</f>
        <v>2</v>
      </c>
      <c r="F1258" s="141" t="s">
        <v>2</v>
      </c>
      <c r="G1258" s="142" t="s">
        <v>2886</v>
      </c>
      <c r="H1258" s="465"/>
      <c r="I125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58" s="228"/>
    </row>
    <row r="1259" spans="1:10" ht="15.75" x14ac:dyDescent="0.25">
      <c r="A1259" s="166">
        <v>42789</v>
      </c>
      <c r="B1259" s="142" t="s">
        <v>3479</v>
      </c>
      <c r="C1259" s="143">
        <v>3400</v>
      </c>
      <c r="D1259" s="142">
        <f>Таблица1[[#This Row],[План]]*0.965</f>
        <v>3281</v>
      </c>
      <c r="E1259" s="143">
        <f>MONTH(Таблица1[[#This Row],[Date]])</f>
        <v>2</v>
      </c>
      <c r="F1259" s="141" t="s">
        <v>2</v>
      </c>
      <c r="G1259" s="142" t="s">
        <v>3480</v>
      </c>
      <c r="H1259" s="465"/>
      <c r="I125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259" s="228"/>
    </row>
    <row r="1260" spans="1:10" ht="15.75" x14ac:dyDescent="0.25">
      <c r="A1260" s="166">
        <v>42789</v>
      </c>
      <c r="B1260" s="142" t="s">
        <v>3482</v>
      </c>
      <c r="C1260" s="143"/>
      <c r="D1260" s="142">
        <v>17900</v>
      </c>
      <c r="E1260" s="143">
        <f>MONTH(Таблица1[[#This Row],[Date]])</f>
        <v>2</v>
      </c>
      <c r="F1260" s="141" t="s">
        <v>2</v>
      </c>
      <c r="G1260" s="142" t="s">
        <v>988</v>
      </c>
      <c r="H1260" s="465"/>
      <c r="I126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260" s="228"/>
    </row>
    <row r="1261" spans="1:10" ht="15.75" x14ac:dyDescent="0.25">
      <c r="A1261" s="166">
        <v>42789</v>
      </c>
      <c r="B1261" s="142" t="s">
        <v>3463</v>
      </c>
      <c r="C1261" s="143">
        <v>9900</v>
      </c>
      <c r="D1261" s="142">
        <f>Таблица1[[#This Row],[План]]*0.965</f>
        <v>9553.5</v>
      </c>
      <c r="E1261" s="143">
        <f>MONTH(Таблица1[[#This Row],[Date]])</f>
        <v>2</v>
      </c>
      <c r="F1261" s="141" t="s">
        <v>2</v>
      </c>
      <c r="G1261" s="142" t="s">
        <v>3242</v>
      </c>
      <c r="H1261" s="465"/>
      <c r="I126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61" s="228"/>
    </row>
    <row r="1262" spans="1:10" ht="15.75" x14ac:dyDescent="0.25">
      <c r="A1262" s="166">
        <v>42838</v>
      </c>
      <c r="B1262" s="142" t="s">
        <v>4081</v>
      </c>
      <c r="C1262" s="143"/>
      <c r="D1262" s="142">
        <v>8900</v>
      </c>
      <c r="E1262" s="143">
        <f t="shared" ref="E1262:E1270" si="62">MONTH(A1262)</f>
        <v>4</v>
      </c>
      <c r="F1262" s="141" t="str">
        <f t="shared" ref="F1262:F1267" si="63">"Прео"</f>
        <v>Прео</v>
      </c>
      <c r="G1262" s="142" t="s">
        <v>2201</v>
      </c>
      <c r="H1262" s="465"/>
      <c r="I126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62" s="62"/>
    </row>
    <row r="1263" spans="1:10" ht="15.75" x14ac:dyDescent="0.25">
      <c r="A1263" s="166">
        <v>42837</v>
      </c>
      <c r="B1263" s="142" t="s">
        <v>4082</v>
      </c>
      <c r="C1263" s="143"/>
      <c r="D1263" s="142">
        <v>19900</v>
      </c>
      <c r="E1263" s="143">
        <f t="shared" si="62"/>
        <v>4</v>
      </c>
      <c r="F1263" s="141" t="str">
        <f t="shared" si="63"/>
        <v>Прео</v>
      </c>
      <c r="G1263" s="142" t="s">
        <v>1317</v>
      </c>
      <c r="H1263" s="465"/>
      <c r="I126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63" s="62"/>
    </row>
    <row r="1264" spans="1:10" ht="15.75" x14ac:dyDescent="0.25">
      <c r="A1264" s="166">
        <v>42837</v>
      </c>
      <c r="B1264" s="142" t="s">
        <v>4083</v>
      </c>
      <c r="C1264" s="143"/>
      <c r="D1264" s="142">
        <v>19900</v>
      </c>
      <c r="E1264" s="143">
        <f t="shared" si="62"/>
        <v>4</v>
      </c>
      <c r="F1264" s="141" t="str">
        <f t="shared" si="63"/>
        <v>Прео</v>
      </c>
      <c r="G1264" s="142" t="s">
        <v>1317</v>
      </c>
      <c r="H1264" s="465"/>
      <c r="I126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64" s="62"/>
    </row>
    <row r="1265" spans="1:10" ht="15.75" x14ac:dyDescent="0.25">
      <c r="A1265" s="167">
        <v>42832</v>
      </c>
      <c r="B1265" s="249" t="s">
        <v>4088</v>
      </c>
      <c r="C1265" s="246"/>
      <c r="D1265" s="62">
        <v>19900</v>
      </c>
      <c r="E1265" s="62">
        <f t="shared" si="62"/>
        <v>4</v>
      </c>
      <c r="F1265" s="61" t="str">
        <f t="shared" si="63"/>
        <v>Прео</v>
      </c>
      <c r="G1265" s="142" t="s">
        <v>1233</v>
      </c>
      <c r="H1265" s="465"/>
      <c r="I126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65" s="62"/>
    </row>
    <row r="1266" spans="1:10" ht="15.75" x14ac:dyDescent="0.25">
      <c r="A1266" s="167">
        <v>42831</v>
      </c>
      <c r="B1266" s="249" t="s">
        <v>4084</v>
      </c>
      <c r="C1266" s="246"/>
      <c r="D1266" s="62">
        <v>19900</v>
      </c>
      <c r="E1266" s="62">
        <f t="shared" si="62"/>
        <v>4</v>
      </c>
      <c r="F1266" s="61" t="str">
        <f t="shared" si="63"/>
        <v>Прео</v>
      </c>
      <c r="G1266" s="142" t="s">
        <v>1317</v>
      </c>
      <c r="H1266" s="465"/>
      <c r="I126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66" s="62"/>
    </row>
    <row r="1267" spans="1:10" ht="15.75" x14ac:dyDescent="0.25">
      <c r="A1267" s="167">
        <v>42826</v>
      </c>
      <c r="B1267" s="249" t="s">
        <v>3616</v>
      </c>
      <c r="C1267" s="246"/>
      <c r="D1267" s="62">
        <v>11900</v>
      </c>
      <c r="E1267" s="62">
        <f t="shared" si="62"/>
        <v>4</v>
      </c>
      <c r="F1267" s="61" t="str">
        <f t="shared" si="63"/>
        <v>Прео</v>
      </c>
      <c r="G1267" s="142" t="s">
        <v>3615</v>
      </c>
      <c r="H1267" s="465"/>
      <c r="I126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67" s="62"/>
    </row>
    <row r="1268" spans="1:10" ht="15.75" x14ac:dyDescent="0.25">
      <c r="A1268" s="167">
        <v>42823</v>
      </c>
      <c r="B1268" s="249" t="s">
        <v>3978</v>
      </c>
      <c r="C1268" s="246"/>
      <c r="D1268" s="62">
        <v>6000</v>
      </c>
      <c r="E1268" s="62">
        <f t="shared" si="62"/>
        <v>3</v>
      </c>
      <c r="F1268" s="61" t="s">
        <v>1341</v>
      </c>
      <c r="G1268" s="142" t="s">
        <v>1467</v>
      </c>
      <c r="H1268" s="450"/>
      <c r="I126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68" s="228"/>
    </row>
    <row r="1269" spans="1:10" ht="15.75" x14ac:dyDescent="0.25">
      <c r="A1269" s="167">
        <v>42823</v>
      </c>
      <c r="B1269" s="249" t="s">
        <v>3980</v>
      </c>
      <c r="C1269" s="246"/>
      <c r="D1269" s="62">
        <v>17900</v>
      </c>
      <c r="E1269" s="62">
        <f t="shared" si="62"/>
        <v>3</v>
      </c>
      <c r="F1269" s="61" t="s">
        <v>1341</v>
      </c>
      <c r="G1269" s="142" t="s">
        <v>204</v>
      </c>
      <c r="H1269" s="450"/>
      <c r="I126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69" s="228"/>
    </row>
    <row r="1270" spans="1:10" ht="15.75" x14ac:dyDescent="0.25">
      <c r="A1270" s="167">
        <v>42819</v>
      </c>
      <c r="B1270" s="249" t="s">
        <v>3596</v>
      </c>
      <c r="C1270" s="246"/>
      <c r="D1270" s="62">
        <v>9900</v>
      </c>
      <c r="E1270" s="62">
        <f t="shared" si="62"/>
        <v>3</v>
      </c>
      <c r="F1270" s="61" t="s">
        <v>1341</v>
      </c>
      <c r="G1270" s="142" t="s">
        <v>3467</v>
      </c>
      <c r="H1270" s="450"/>
      <c r="I127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70" s="228"/>
    </row>
    <row r="1271" spans="1:10" ht="15.75" x14ac:dyDescent="0.25">
      <c r="A1271" s="288">
        <v>42801</v>
      </c>
      <c r="B1271" s="283" t="s">
        <v>3669</v>
      </c>
      <c r="C1271" s="289"/>
      <c r="D1271" s="283">
        <v>19900</v>
      </c>
      <c r="E1271" s="289">
        <v>3</v>
      </c>
      <c r="F1271" s="290" t="s">
        <v>6</v>
      </c>
      <c r="G1271" s="283" t="s">
        <v>204</v>
      </c>
      <c r="H1271" s="466"/>
      <c r="I1271" s="282" t="s">
        <v>6</v>
      </c>
      <c r="J1271" s="259"/>
    </row>
    <row r="1272" spans="1:10" ht="15.75" x14ac:dyDescent="0.25">
      <c r="A1272" s="284">
        <v>42801</v>
      </c>
      <c r="B1272" s="287" t="s">
        <v>2761</v>
      </c>
      <c r="C1272" s="285"/>
      <c r="D1272" s="287">
        <v>15900</v>
      </c>
      <c r="E1272" s="285">
        <v>3</v>
      </c>
      <c r="F1272" s="291" t="s">
        <v>6</v>
      </c>
      <c r="G1272" s="287" t="s">
        <v>3211</v>
      </c>
      <c r="H1272" s="467"/>
      <c r="I1272" s="286" t="s">
        <v>6</v>
      </c>
      <c r="J1272" s="259"/>
    </row>
    <row r="1273" spans="1:10" ht="15.75" x14ac:dyDescent="0.25">
      <c r="A1273" s="288">
        <v>42801</v>
      </c>
      <c r="B1273" s="283" t="s">
        <v>2619</v>
      </c>
      <c r="C1273" s="289"/>
      <c r="D1273" s="283">
        <v>15900</v>
      </c>
      <c r="E1273" s="289">
        <v>3</v>
      </c>
      <c r="F1273" s="290" t="s">
        <v>6</v>
      </c>
      <c r="G1273" s="283" t="s">
        <v>3211</v>
      </c>
      <c r="H1273" s="466"/>
      <c r="I1273" s="282" t="s">
        <v>6</v>
      </c>
      <c r="J1273" s="259"/>
    </row>
    <row r="1274" spans="1:10" ht="15.75" x14ac:dyDescent="0.25">
      <c r="A1274" s="284">
        <v>42801</v>
      </c>
      <c r="B1274" s="287" t="s">
        <v>2612</v>
      </c>
      <c r="C1274" s="285"/>
      <c r="D1274" s="287">
        <v>14900</v>
      </c>
      <c r="E1274" s="285">
        <v>3</v>
      </c>
      <c r="F1274" s="291" t="s">
        <v>6</v>
      </c>
      <c r="G1274" s="287" t="s">
        <v>3211</v>
      </c>
      <c r="H1274" s="467"/>
      <c r="I1274" s="286" t="s">
        <v>6</v>
      </c>
      <c r="J1274" s="259"/>
    </row>
    <row r="1275" spans="1:10" ht="15.75" x14ac:dyDescent="0.25">
      <c r="A1275" s="288">
        <v>42801</v>
      </c>
      <c r="B1275" s="283" t="s">
        <v>3264</v>
      </c>
      <c r="C1275" s="289"/>
      <c r="D1275" s="283">
        <v>15900</v>
      </c>
      <c r="E1275" s="289">
        <v>3</v>
      </c>
      <c r="F1275" s="290" t="s">
        <v>6</v>
      </c>
      <c r="G1275" s="283" t="s">
        <v>3211</v>
      </c>
      <c r="H1275" s="466"/>
      <c r="I1275" s="282" t="s">
        <v>6</v>
      </c>
      <c r="J1275" s="259"/>
    </row>
    <row r="1276" spans="1:10" ht="15.75" x14ac:dyDescent="0.25">
      <c r="A1276" s="166">
        <v>42787</v>
      </c>
      <c r="B1276" s="142" t="s">
        <v>3473</v>
      </c>
      <c r="C1276" s="143">
        <v>3000</v>
      </c>
      <c r="D1276" s="142">
        <f>Таблица1[[#This Row],[План]]*0.965</f>
        <v>2895</v>
      </c>
      <c r="E1276" s="143">
        <f>MONTH(Таблица1[[#This Row],[Date]])</f>
        <v>2</v>
      </c>
      <c r="F1276" s="141" t="s">
        <v>2</v>
      </c>
      <c r="G1276" s="142" t="s">
        <v>2886</v>
      </c>
      <c r="H1276" s="465"/>
      <c r="I127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76" s="228"/>
    </row>
    <row r="1277" spans="1:10" ht="15.75" x14ac:dyDescent="0.25">
      <c r="A1277" s="166">
        <v>42787</v>
      </c>
      <c r="B1277" s="142" t="s">
        <v>3474</v>
      </c>
      <c r="C1277" s="143">
        <v>17900</v>
      </c>
      <c r="D1277" s="142">
        <f>Таблица1[[#This Row],[План]]*0.965</f>
        <v>17273.5</v>
      </c>
      <c r="E1277" s="143">
        <f>MONTH(Таблица1[[#This Row],[Date]])</f>
        <v>2</v>
      </c>
      <c r="F1277" s="141" t="s">
        <v>2</v>
      </c>
      <c r="G1277" s="142" t="s">
        <v>2886</v>
      </c>
      <c r="H1277" s="465"/>
      <c r="I127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77" s="228"/>
    </row>
    <row r="1278" spans="1:10" ht="15.75" x14ac:dyDescent="0.25">
      <c r="A1278" s="166">
        <v>42786</v>
      </c>
      <c r="B1278" s="142" t="s">
        <v>3471</v>
      </c>
      <c r="C1278" s="143">
        <v>2900</v>
      </c>
      <c r="D1278" s="142">
        <f>Таблица1[[#This Row],[План]]*0.965</f>
        <v>2798.5</v>
      </c>
      <c r="E1278" s="143">
        <f>MONTH(Таблица1[[#This Row],[Date]])</f>
        <v>2</v>
      </c>
      <c r="F1278" s="141" t="s">
        <v>2</v>
      </c>
      <c r="G1278" s="142" t="s">
        <v>3472</v>
      </c>
      <c r="H1278" s="465"/>
      <c r="I127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278" s="228"/>
    </row>
    <row r="1279" spans="1:10" ht="15.75" x14ac:dyDescent="0.25">
      <c r="A1279" s="166">
        <v>42786</v>
      </c>
      <c r="B1279" s="142" t="s">
        <v>3470</v>
      </c>
      <c r="C1279" s="143">
        <v>19900</v>
      </c>
      <c r="D1279" s="142">
        <f>Таблица1[[#This Row],[План]]*0.965</f>
        <v>19203.5</v>
      </c>
      <c r="E1279" s="143">
        <f>MONTH(Таблица1[[#This Row],[Date]])</f>
        <v>2</v>
      </c>
      <c r="F1279" s="141" t="s">
        <v>2</v>
      </c>
      <c r="G1279" s="142" t="s">
        <v>3998</v>
      </c>
      <c r="H1279" s="465"/>
      <c r="I127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279" s="228"/>
    </row>
    <row r="1280" spans="1:10" ht="15.75" x14ac:dyDescent="0.25">
      <c r="A1280" s="166">
        <v>42784</v>
      </c>
      <c r="B1280" s="142" t="s">
        <v>3466</v>
      </c>
      <c r="C1280" s="143">
        <v>3000</v>
      </c>
      <c r="D1280" s="142">
        <f>Таблица1[[#This Row],[План]]*0.965</f>
        <v>2895</v>
      </c>
      <c r="E1280" s="143">
        <f>MONTH(Таблица1[[#This Row],[Date]])</f>
        <v>2</v>
      </c>
      <c r="F1280" s="141" t="s">
        <v>2</v>
      </c>
      <c r="G1280" s="142" t="s">
        <v>3467</v>
      </c>
      <c r="H1280" s="465"/>
      <c r="I128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80" s="228"/>
    </row>
    <row r="1281" spans="1:10" ht="15.75" x14ac:dyDescent="0.25">
      <c r="A1281" s="166">
        <v>42784</v>
      </c>
      <c r="B1281" s="142" t="s">
        <v>1353</v>
      </c>
      <c r="C1281" s="143"/>
      <c r="D1281" s="142">
        <v>3000</v>
      </c>
      <c r="E1281" s="143">
        <f>MONTH(Таблица1[[#This Row],[Date]])</f>
        <v>2</v>
      </c>
      <c r="F1281" s="141" t="s">
        <v>2</v>
      </c>
      <c r="G1281" s="142" t="s">
        <v>3259</v>
      </c>
      <c r="H1281" s="465"/>
      <c r="I128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281" s="228"/>
    </row>
    <row r="1282" spans="1:10" ht="15.75" x14ac:dyDescent="0.25">
      <c r="A1282" s="166">
        <v>42784</v>
      </c>
      <c r="B1282" s="142" t="s">
        <v>3468</v>
      </c>
      <c r="C1282" s="143"/>
      <c r="D1282" s="142">
        <v>3000</v>
      </c>
      <c r="E1282" s="143">
        <f>MONTH(Таблица1[[#This Row],[Date]])</f>
        <v>2</v>
      </c>
      <c r="F1282" s="141" t="s">
        <v>2</v>
      </c>
      <c r="G1282" s="142" t="s">
        <v>3217</v>
      </c>
      <c r="H1282" s="465"/>
      <c r="I128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282" s="228"/>
    </row>
    <row r="1283" spans="1:10" ht="15.75" x14ac:dyDescent="0.25">
      <c r="A1283" s="166">
        <v>42784</v>
      </c>
      <c r="B1283" s="142" t="s">
        <v>3464</v>
      </c>
      <c r="C1283" s="143">
        <v>3000</v>
      </c>
      <c r="D1283" s="142">
        <f>Таблица1[[#This Row],[План]]*0.965</f>
        <v>2895</v>
      </c>
      <c r="E1283" s="143">
        <f>MONTH(Таблица1[[#This Row],[Date]])</f>
        <v>2</v>
      </c>
      <c r="F1283" s="141" t="s">
        <v>2</v>
      </c>
      <c r="G1283" s="142" t="s">
        <v>3465</v>
      </c>
      <c r="H1283" s="465"/>
      <c r="I128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283" s="228"/>
    </row>
    <row r="1284" spans="1:10" ht="15.75" x14ac:dyDescent="0.25">
      <c r="A1284" s="166">
        <v>42784</v>
      </c>
      <c r="B1284" s="142" t="s">
        <v>3469</v>
      </c>
      <c r="C1284" s="143">
        <v>17900</v>
      </c>
      <c r="D1284" s="142">
        <f>Таблица1[[#This Row],[План]]*0.965</f>
        <v>17273.5</v>
      </c>
      <c r="E1284" s="143">
        <f>MONTH(Таблица1[[#This Row],[Date]])</f>
        <v>2</v>
      </c>
      <c r="F1284" s="141" t="s">
        <v>2</v>
      </c>
      <c r="G1284" s="142" t="s">
        <v>2886</v>
      </c>
      <c r="H1284" s="465"/>
      <c r="I128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84" s="228"/>
    </row>
    <row r="1285" spans="1:10" ht="15.75" x14ac:dyDescent="0.25">
      <c r="A1285" s="166">
        <v>42784</v>
      </c>
      <c r="B1285" s="142" t="s">
        <v>3461</v>
      </c>
      <c r="C1285" s="143">
        <v>3000</v>
      </c>
      <c r="D1285" s="142">
        <f>Таблица1[[#This Row],[План]]*0.965</f>
        <v>2895</v>
      </c>
      <c r="E1285" s="143">
        <f>MONTH(Таблица1[[#This Row],[Date]])</f>
        <v>2</v>
      </c>
      <c r="F1285" s="141" t="s">
        <v>2</v>
      </c>
      <c r="G1285" s="142" t="s">
        <v>3462</v>
      </c>
      <c r="H1285" s="465"/>
      <c r="I128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285" s="228"/>
    </row>
    <row r="1286" spans="1:10" ht="15.75" x14ac:dyDescent="0.25">
      <c r="A1286" s="166">
        <v>42784</v>
      </c>
      <c r="B1286" s="142" t="s">
        <v>3463</v>
      </c>
      <c r="C1286" s="143">
        <v>3000</v>
      </c>
      <c r="D1286" s="142">
        <f>Таблица1[[#This Row],[План]]*0.965</f>
        <v>2895</v>
      </c>
      <c r="E1286" s="143">
        <f>MONTH(Таблица1[[#This Row],[Date]])</f>
        <v>2</v>
      </c>
      <c r="F1286" s="141" t="s">
        <v>2</v>
      </c>
      <c r="G1286" s="142" t="s">
        <v>3242</v>
      </c>
      <c r="H1286" s="465"/>
      <c r="I128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86" s="228"/>
    </row>
    <row r="1287" spans="1:10" ht="15.75" x14ac:dyDescent="0.25">
      <c r="A1287" s="167">
        <v>42819</v>
      </c>
      <c r="B1287" s="249" t="s">
        <v>3613</v>
      </c>
      <c r="C1287" s="246"/>
      <c r="D1287" s="62">
        <v>9900</v>
      </c>
      <c r="E1287" s="62">
        <f>MONTH(A1287)</f>
        <v>3</v>
      </c>
      <c r="F1287" s="61" t="s">
        <v>1341</v>
      </c>
      <c r="G1287" s="142" t="s">
        <v>3467</v>
      </c>
      <c r="H1287" s="450"/>
      <c r="I128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87" s="228"/>
    </row>
    <row r="1288" spans="1:10" ht="15.75" x14ac:dyDescent="0.25">
      <c r="A1288" s="167">
        <v>42819</v>
      </c>
      <c r="B1288" s="249" t="s">
        <v>3466</v>
      </c>
      <c r="C1288" s="246"/>
      <c r="D1288" s="62">
        <v>9900</v>
      </c>
      <c r="E1288" s="62">
        <f>MONTH(A1288)</f>
        <v>3</v>
      </c>
      <c r="F1288" s="61" t="s">
        <v>1341</v>
      </c>
      <c r="G1288" s="142" t="s">
        <v>3467</v>
      </c>
      <c r="H1288" s="450"/>
      <c r="I128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88" s="228"/>
    </row>
    <row r="1289" spans="1:10" ht="15.75" x14ac:dyDescent="0.25">
      <c r="A1289" s="167">
        <v>42819</v>
      </c>
      <c r="B1289" s="249" t="s">
        <v>3981</v>
      </c>
      <c r="C1289" s="246"/>
      <c r="D1289" s="62">
        <v>11600</v>
      </c>
      <c r="E1289" s="62">
        <f>MONTH(A1289)</f>
        <v>3</v>
      </c>
      <c r="F1289" s="61" t="s">
        <v>1341</v>
      </c>
      <c r="G1289" s="142" t="s">
        <v>3467</v>
      </c>
      <c r="H1289" s="450"/>
      <c r="I128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89" s="228"/>
    </row>
    <row r="1290" spans="1:10" ht="15.75" x14ac:dyDescent="0.25">
      <c r="A1290" s="284">
        <v>42801</v>
      </c>
      <c r="B1290" s="287" t="s">
        <v>3248</v>
      </c>
      <c r="C1290" s="285"/>
      <c r="D1290" s="287">
        <v>15900</v>
      </c>
      <c r="E1290" s="285">
        <v>3</v>
      </c>
      <c r="F1290" s="291" t="s">
        <v>6</v>
      </c>
      <c r="G1290" s="287" t="s">
        <v>3211</v>
      </c>
      <c r="H1290" s="467"/>
      <c r="I1290" s="286" t="s">
        <v>6</v>
      </c>
      <c r="J1290" s="259"/>
    </row>
    <row r="1291" spans="1:10" ht="15.75" x14ac:dyDescent="0.25">
      <c r="A1291" s="288">
        <v>42801</v>
      </c>
      <c r="B1291" s="283" t="s">
        <v>3670</v>
      </c>
      <c r="C1291" s="289"/>
      <c r="D1291" s="283">
        <v>19900</v>
      </c>
      <c r="E1291" s="289">
        <v>3</v>
      </c>
      <c r="F1291" s="290" t="s">
        <v>6</v>
      </c>
      <c r="G1291" s="283" t="s">
        <v>204</v>
      </c>
      <c r="H1291" s="466"/>
      <c r="I1291" s="282" t="s">
        <v>6</v>
      </c>
      <c r="J1291" s="259"/>
    </row>
    <row r="1292" spans="1:10" ht="15.75" x14ac:dyDescent="0.25">
      <c r="A1292" s="167">
        <v>42809</v>
      </c>
      <c r="B1292" s="249" t="s">
        <v>3627</v>
      </c>
      <c r="C1292" s="246"/>
      <c r="D1292" s="62">
        <v>17900</v>
      </c>
      <c r="E1292" s="62">
        <f>MONTH(A1292)</f>
        <v>3</v>
      </c>
      <c r="F1292" s="61" t="s">
        <v>1341</v>
      </c>
      <c r="G1292" s="142" t="s">
        <v>1990</v>
      </c>
      <c r="H1292" s="465"/>
      <c r="I129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92" s="228"/>
    </row>
    <row r="1293" spans="1:10" ht="15.75" x14ac:dyDescent="0.25">
      <c r="A1293" s="167">
        <v>42826</v>
      </c>
      <c r="B1293" s="249" t="s">
        <v>3921</v>
      </c>
      <c r="C1293" s="246"/>
      <c r="D1293" s="62">
        <v>11900</v>
      </c>
      <c r="E1293" s="62">
        <f>MONTH(A1293)</f>
        <v>4</v>
      </c>
      <c r="F1293" s="61" t="str">
        <f>"Прео"</f>
        <v>Прео</v>
      </c>
      <c r="G1293" s="142" t="s">
        <v>3615</v>
      </c>
      <c r="H1293" s="465"/>
      <c r="I129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93" s="62"/>
    </row>
    <row r="1294" spans="1:10" ht="15.75" x14ac:dyDescent="0.25">
      <c r="A1294" s="167">
        <v>42826</v>
      </c>
      <c r="B1294" s="249" t="s">
        <v>3614</v>
      </c>
      <c r="C1294" s="246"/>
      <c r="D1294" s="62">
        <v>11900</v>
      </c>
      <c r="E1294" s="62">
        <f>MONTH(A1294)</f>
        <v>4</v>
      </c>
      <c r="F1294" s="61" t="str">
        <f>"Прео"</f>
        <v>Прео</v>
      </c>
      <c r="G1294" s="142" t="s">
        <v>3615</v>
      </c>
      <c r="H1294" s="465"/>
      <c r="I129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94" s="62"/>
    </row>
    <row r="1295" spans="1:10" ht="15.75" x14ac:dyDescent="0.25">
      <c r="A1295" s="166">
        <v>42782</v>
      </c>
      <c r="B1295" s="142" t="s">
        <v>3459</v>
      </c>
      <c r="C1295" s="143">
        <v>3000</v>
      </c>
      <c r="D1295" s="142">
        <f>Таблица1[[#This Row],[План]]*0.965</f>
        <v>2895</v>
      </c>
      <c r="E1295" s="143">
        <f>MONTH(Таблица1[[#This Row],[Date]])</f>
        <v>2</v>
      </c>
      <c r="F1295" s="141" t="s">
        <v>2</v>
      </c>
      <c r="G1295" s="142" t="s">
        <v>3460</v>
      </c>
      <c r="H1295" s="465"/>
      <c r="I129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295" s="228"/>
    </row>
    <row r="1296" spans="1:10" ht="15.75" x14ac:dyDescent="0.25">
      <c r="A1296" s="166">
        <v>42782</v>
      </c>
      <c r="B1296" s="142" t="s">
        <v>3459</v>
      </c>
      <c r="C1296" s="143">
        <v>3000</v>
      </c>
      <c r="D1296" s="142">
        <f>Таблица1[[#This Row],[План]]*0.965</f>
        <v>2895</v>
      </c>
      <c r="E1296" s="143">
        <f>MONTH(Таблица1[[#This Row],[Date]])</f>
        <v>2</v>
      </c>
      <c r="F1296" s="141" t="s">
        <v>2</v>
      </c>
      <c r="G1296" s="142" t="s">
        <v>3448</v>
      </c>
      <c r="H1296" s="465"/>
      <c r="I129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296" s="228"/>
    </row>
    <row r="1297" spans="1:10" ht="15.75" x14ac:dyDescent="0.25">
      <c r="A1297" s="284">
        <v>42801</v>
      </c>
      <c r="B1297" s="287" t="s">
        <v>3660</v>
      </c>
      <c r="C1297" s="285"/>
      <c r="D1297" s="287">
        <v>3400</v>
      </c>
      <c r="E1297" s="285">
        <v>3</v>
      </c>
      <c r="F1297" s="291" t="s">
        <v>6</v>
      </c>
      <c r="G1297" s="287" t="s">
        <v>1245</v>
      </c>
      <c r="H1297" s="467"/>
      <c r="I1297" s="286" t="s">
        <v>6</v>
      </c>
      <c r="J1297" s="259"/>
    </row>
    <row r="1298" spans="1:10" ht="15.75" x14ac:dyDescent="0.25">
      <c r="A1298" s="288">
        <v>42800</v>
      </c>
      <c r="B1298" s="283" t="s">
        <v>3265</v>
      </c>
      <c r="C1298" s="289"/>
      <c r="D1298" s="283">
        <v>12900</v>
      </c>
      <c r="E1298" s="289">
        <v>3</v>
      </c>
      <c r="F1298" s="290" t="s">
        <v>6</v>
      </c>
      <c r="G1298" s="283" t="s">
        <v>3260</v>
      </c>
      <c r="H1298" s="466"/>
      <c r="I1298" s="282" t="s">
        <v>6</v>
      </c>
      <c r="J1298" s="259"/>
    </row>
    <row r="1299" spans="1:10" ht="15.75" x14ac:dyDescent="0.25">
      <c r="A1299" s="166">
        <v>42781</v>
      </c>
      <c r="B1299" s="142" t="s">
        <v>3456</v>
      </c>
      <c r="C1299" s="143">
        <v>0</v>
      </c>
      <c r="D1299" s="142">
        <v>3000</v>
      </c>
      <c r="E1299" s="143">
        <f>MONTH(Таблица1[[#This Row],[Date]])</f>
        <v>2</v>
      </c>
      <c r="F1299" s="141" t="s">
        <v>2</v>
      </c>
      <c r="G1299" s="142" t="s">
        <v>2913</v>
      </c>
      <c r="H1299" s="465"/>
      <c r="I129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299" s="228"/>
    </row>
    <row r="1300" spans="1:10" ht="15.75" x14ac:dyDescent="0.25">
      <c r="A1300" s="166">
        <v>42781</v>
      </c>
      <c r="B1300" s="142" t="s">
        <v>3457</v>
      </c>
      <c r="C1300" s="143">
        <v>3000</v>
      </c>
      <c r="D1300" s="142">
        <f>Таблица1[[#This Row],[План]]*0.965</f>
        <v>2895</v>
      </c>
      <c r="E1300" s="143">
        <f>MONTH(Таблица1[[#This Row],[Date]])</f>
        <v>2</v>
      </c>
      <c r="F1300" s="141" t="s">
        <v>2</v>
      </c>
      <c r="G1300" s="142" t="s">
        <v>3458</v>
      </c>
      <c r="H1300" s="465"/>
      <c r="I130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00" s="228"/>
    </row>
    <row r="1301" spans="1:10" ht="15.75" x14ac:dyDescent="0.25">
      <c r="A1301" s="167">
        <v>42805</v>
      </c>
      <c r="B1301" s="249" t="s">
        <v>3516</v>
      </c>
      <c r="C1301" s="246"/>
      <c r="D1301" s="62">
        <v>9900</v>
      </c>
      <c r="E1301" s="62">
        <f>MONTH(A1301)</f>
        <v>3</v>
      </c>
      <c r="F1301" s="61" t="s">
        <v>1341</v>
      </c>
      <c r="G1301" s="142" t="s">
        <v>3455</v>
      </c>
      <c r="H1301" s="450"/>
      <c r="I130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01" s="228"/>
    </row>
    <row r="1302" spans="1:10" ht="15.75" x14ac:dyDescent="0.25">
      <c r="A1302" s="284">
        <v>42800</v>
      </c>
      <c r="B1302" s="287" t="s">
        <v>3272</v>
      </c>
      <c r="C1302" s="285"/>
      <c r="D1302" s="287">
        <v>11900</v>
      </c>
      <c r="E1302" s="285">
        <v>3</v>
      </c>
      <c r="F1302" s="291" t="s">
        <v>6</v>
      </c>
      <c r="G1302" s="287" t="s">
        <v>3260</v>
      </c>
      <c r="H1302" s="467"/>
      <c r="I1302" s="286" t="s">
        <v>6</v>
      </c>
      <c r="J1302" s="259"/>
    </row>
    <row r="1303" spans="1:10" ht="15.75" x14ac:dyDescent="0.25">
      <c r="A1303" s="288">
        <v>42800</v>
      </c>
      <c r="B1303" s="283" t="s">
        <v>3272</v>
      </c>
      <c r="C1303" s="289"/>
      <c r="D1303" s="283">
        <v>9900</v>
      </c>
      <c r="E1303" s="289">
        <v>3</v>
      </c>
      <c r="F1303" s="290" t="s">
        <v>6</v>
      </c>
      <c r="G1303" s="283" t="s">
        <v>3260</v>
      </c>
      <c r="H1303" s="466"/>
      <c r="I1303" s="282" t="s">
        <v>6</v>
      </c>
      <c r="J1303" s="259"/>
    </row>
    <row r="1304" spans="1:10" ht="15.75" x14ac:dyDescent="0.25">
      <c r="A1304" s="284">
        <v>42800</v>
      </c>
      <c r="B1304" s="287" t="s">
        <v>3279</v>
      </c>
      <c r="C1304" s="285"/>
      <c r="D1304" s="287">
        <v>12900</v>
      </c>
      <c r="E1304" s="285">
        <v>3</v>
      </c>
      <c r="F1304" s="291" t="s">
        <v>6</v>
      </c>
      <c r="G1304" s="287" t="s">
        <v>3260</v>
      </c>
      <c r="H1304" s="467"/>
      <c r="I1304" s="286" t="s">
        <v>6</v>
      </c>
      <c r="J1304" s="259"/>
    </row>
    <row r="1305" spans="1:10" ht="15.75" x14ac:dyDescent="0.25">
      <c r="A1305" s="166">
        <v>42780</v>
      </c>
      <c r="B1305" s="142" t="s">
        <v>3452</v>
      </c>
      <c r="C1305" s="143">
        <v>17900</v>
      </c>
      <c r="D1305" s="142">
        <f>Таблица1[[#This Row],[План]]*0.965</f>
        <v>17273.5</v>
      </c>
      <c r="E1305" s="143">
        <f>MONTH(Таблица1[[#This Row],[Date]])</f>
        <v>2</v>
      </c>
      <c r="F1305" s="141" t="s">
        <v>2</v>
      </c>
      <c r="G1305" s="142" t="s">
        <v>3999</v>
      </c>
      <c r="H1305" s="465"/>
      <c r="I130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05" s="228"/>
    </row>
    <row r="1306" spans="1:10" ht="15.75" x14ac:dyDescent="0.25">
      <c r="A1306" s="166">
        <v>42780</v>
      </c>
      <c r="B1306" s="142" t="s">
        <v>3451</v>
      </c>
      <c r="C1306" s="143">
        <v>1000</v>
      </c>
      <c r="D1306" s="142">
        <f>Таблица1[[#This Row],[План]]*0.965</f>
        <v>965</v>
      </c>
      <c r="E1306" s="143">
        <f>MONTH(Таблица1[[#This Row],[Date]])</f>
        <v>2</v>
      </c>
      <c r="F1306" s="141" t="s">
        <v>2</v>
      </c>
      <c r="G1306" s="142" t="s">
        <v>988</v>
      </c>
      <c r="H1306" s="465"/>
      <c r="I130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306" s="228"/>
    </row>
    <row r="1307" spans="1:10" ht="15.75" x14ac:dyDescent="0.25">
      <c r="A1307" s="166">
        <v>42780</v>
      </c>
      <c r="B1307" s="142" t="s">
        <v>3453</v>
      </c>
      <c r="C1307" s="143">
        <v>3000</v>
      </c>
      <c r="D1307" s="142">
        <f>Таблица1[[#This Row],[План]]*0.965</f>
        <v>2895</v>
      </c>
      <c r="E1307" s="143">
        <f>MONTH(Таблица1[[#This Row],[Date]])</f>
        <v>2</v>
      </c>
      <c r="F1307" s="141" t="s">
        <v>2</v>
      </c>
      <c r="G1307" s="142" t="s">
        <v>4005</v>
      </c>
      <c r="H1307" s="465"/>
      <c r="I130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07" s="228"/>
    </row>
    <row r="1308" spans="1:10" ht="15.75" x14ac:dyDescent="0.25">
      <c r="A1308" s="166">
        <v>42780</v>
      </c>
      <c r="B1308" s="142" t="s">
        <v>3454</v>
      </c>
      <c r="C1308" s="143">
        <v>3000</v>
      </c>
      <c r="D1308" s="142">
        <f>Таблица1[[#This Row],[План]]*0.965</f>
        <v>2895</v>
      </c>
      <c r="E1308" s="143">
        <f>MONTH(Таблица1[[#This Row],[Date]])</f>
        <v>2</v>
      </c>
      <c r="F1308" s="141" t="s">
        <v>2</v>
      </c>
      <c r="G1308" s="142" t="s">
        <v>3455</v>
      </c>
      <c r="H1308" s="465"/>
      <c r="I130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08" s="228"/>
    </row>
    <row r="1309" spans="1:10" ht="15.75" x14ac:dyDescent="0.25">
      <c r="A1309" s="288">
        <v>42800</v>
      </c>
      <c r="B1309" s="283" t="s">
        <v>2917</v>
      </c>
      <c r="C1309" s="289"/>
      <c r="D1309" s="283">
        <v>12100</v>
      </c>
      <c r="E1309" s="289">
        <v>3</v>
      </c>
      <c r="F1309" s="290" t="s">
        <v>6</v>
      </c>
      <c r="G1309" s="283" t="s">
        <v>3260</v>
      </c>
      <c r="H1309" s="466"/>
      <c r="I1309" s="282" t="s">
        <v>6</v>
      </c>
      <c r="J1309" s="259"/>
    </row>
    <row r="1310" spans="1:10" ht="15.75" x14ac:dyDescent="0.25">
      <c r="A1310" s="284">
        <v>42800</v>
      </c>
      <c r="B1310" s="287" t="s">
        <v>2695</v>
      </c>
      <c r="C1310" s="285"/>
      <c r="D1310" s="287">
        <v>12100</v>
      </c>
      <c r="E1310" s="285">
        <v>3</v>
      </c>
      <c r="F1310" s="291" t="s">
        <v>6</v>
      </c>
      <c r="G1310" s="287" t="s">
        <v>3260</v>
      </c>
      <c r="H1310" s="467"/>
      <c r="I1310" s="286" t="s">
        <v>6</v>
      </c>
      <c r="J1310" s="259"/>
    </row>
    <row r="1311" spans="1:10" ht="15.75" x14ac:dyDescent="0.25">
      <c r="A1311" s="288">
        <v>42800</v>
      </c>
      <c r="B1311" s="283" t="s">
        <v>3464</v>
      </c>
      <c r="C1311" s="289"/>
      <c r="D1311" s="283">
        <v>16900</v>
      </c>
      <c r="E1311" s="289">
        <v>3</v>
      </c>
      <c r="F1311" s="290" t="s">
        <v>6</v>
      </c>
      <c r="G1311" s="283" t="s">
        <v>3465</v>
      </c>
      <c r="H1311" s="466"/>
      <c r="I1311" s="282" t="s">
        <v>6</v>
      </c>
      <c r="J1311" s="259"/>
    </row>
    <row r="1312" spans="1:10" ht="15.75" x14ac:dyDescent="0.25">
      <c r="A1312" s="284">
        <v>42800</v>
      </c>
      <c r="B1312" s="287" t="s">
        <v>2769</v>
      </c>
      <c r="C1312" s="285"/>
      <c r="D1312" s="287">
        <v>10950</v>
      </c>
      <c r="E1312" s="285">
        <v>3</v>
      </c>
      <c r="F1312" s="291" t="s">
        <v>6</v>
      </c>
      <c r="G1312" s="287" t="s">
        <v>3465</v>
      </c>
      <c r="H1312" s="467"/>
      <c r="I1312" s="286" t="s">
        <v>6</v>
      </c>
      <c r="J1312" s="259"/>
    </row>
    <row r="1313" spans="1:10" ht="15.75" x14ac:dyDescent="0.25">
      <c r="A1313" s="288">
        <v>42800</v>
      </c>
      <c r="B1313" s="283" t="s">
        <v>2601</v>
      </c>
      <c r="C1313" s="289"/>
      <c r="D1313" s="283">
        <v>10950</v>
      </c>
      <c r="E1313" s="289">
        <v>3</v>
      </c>
      <c r="F1313" s="290" t="s">
        <v>6</v>
      </c>
      <c r="G1313" s="283" t="s">
        <v>3465</v>
      </c>
      <c r="H1313" s="466"/>
      <c r="I1313" s="282" t="s">
        <v>6</v>
      </c>
      <c r="J1313" s="259"/>
    </row>
    <row r="1314" spans="1:10" ht="15.75" x14ac:dyDescent="0.25">
      <c r="A1314" s="166">
        <v>42779</v>
      </c>
      <c r="B1314" s="142" t="s">
        <v>3451</v>
      </c>
      <c r="C1314" s="143">
        <v>11900</v>
      </c>
      <c r="D1314" s="142">
        <f>Таблица1[[#This Row],[План]]*0.965</f>
        <v>11483.5</v>
      </c>
      <c r="E1314" s="143">
        <f>MONTH(Таблица1[[#This Row],[Date]])</f>
        <v>2</v>
      </c>
      <c r="F1314" s="141" t="s">
        <v>2</v>
      </c>
      <c r="G1314" s="142" t="s">
        <v>988</v>
      </c>
      <c r="H1314" s="465"/>
      <c r="I131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314" s="228"/>
    </row>
    <row r="1315" spans="1:10" ht="15.75" x14ac:dyDescent="0.25">
      <c r="A1315" s="166">
        <v>42779</v>
      </c>
      <c r="B1315" s="142" t="s">
        <v>2695</v>
      </c>
      <c r="C1315" s="143">
        <v>3000</v>
      </c>
      <c r="D1315" s="142">
        <f>Таблица1[[#This Row],[План]]*0.965</f>
        <v>2895</v>
      </c>
      <c r="E1315" s="143">
        <f>MONTH(Таблица1[[#This Row],[Date]])</f>
        <v>2</v>
      </c>
      <c r="F1315" s="141" t="s">
        <v>2</v>
      </c>
      <c r="G1315" s="142" t="s">
        <v>3260</v>
      </c>
      <c r="H1315" s="465"/>
      <c r="I131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15" s="228"/>
    </row>
    <row r="1316" spans="1:10" ht="15.75" x14ac:dyDescent="0.25">
      <c r="A1316" s="166">
        <v>42779</v>
      </c>
      <c r="B1316" s="142" t="s">
        <v>2908</v>
      </c>
      <c r="C1316" s="143">
        <v>11900</v>
      </c>
      <c r="D1316" s="142">
        <f>Таблица1[[#This Row],[План]]*0.965</f>
        <v>11483.5</v>
      </c>
      <c r="E1316" s="143">
        <f>MONTH(Таблица1[[#This Row],[Date]])</f>
        <v>2</v>
      </c>
      <c r="F1316" s="141" t="s">
        <v>2</v>
      </c>
      <c r="G1316" s="142" t="s">
        <v>2898</v>
      </c>
      <c r="H1316" s="465"/>
      <c r="I131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16" s="228"/>
    </row>
    <row r="1317" spans="1:10" ht="15.75" x14ac:dyDescent="0.25">
      <c r="A1317" s="284">
        <v>42798</v>
      </c>
      <c r="B1317" s="287" t="s">
        <v>3653</v>
      </c>
      <c r="C1317" s="285"/>
      <c r="D1317" s="287">
        <v>10400</v>
      </c>
      <c r="E1317" s="285">
        <v>3</v>
      </c>
      <c r="F1317" s="291" t="s">
        <v>6</v>
      </c>
      <c r="G1317" s="287" t="s">
        <v>3215</v>
      </c>
      <c r="H1317" s="467"/>
      <c r="I1317" s="286" t="s">
        <v>6</v>
      </c>
      <c r="J1317" s="259"/>
    </row>
    <row r="1318" spans="1:10" ht="15.75" x14ac:dyDescent="0.25">
      <c r="A1318" s="288">
        <v>42798</v>
      </c>
      <c r="B1318" s="283" t="s">
        <v>3653</v>
      </c>
      <c r="C1318" s="289"/>
      <c r="D1318" s="283">
        <v>3000</v>
      </c>
      <c r="E1318" s="289">
        <v>3</v>
      </c>
      <c r="F1318" s="290" t="s">
        <v>6</v>
      </c>
      <c r="G1318" s="283" t="s">
        <v>3448</v>
      </c>
      <c r="H1318" s="466"/>
      <c r="I1318" s="282" t="s">
        <v>6</v>
      </c>
      <c r="J1318" s="259"/>
    </row>
    <row r="1319" spans="1:10" ht="15.75" x14ac:dyDescent="0.25">
      <c r="A1319" s="284">
        <v>42798</v>
      </c>
      <c r="B1319" s="287" t="s">
        <v>3653</v>
      </c>
      <c r="C1319" s="285"/>
      <c r="D1319" s="287">
        <v>12100</v>
      </c>
      <c r="E1319" s="285">
        <v>3</v>
      </c>
      <c r="F1319" s="291" t="s">
        <v>6</v>
      </c>
      <c r="G1319" s="287" t="s">
        <v>3496</v>
      </c>
      <c r="H1319" s="467"/>
      <c r="I1319" s="286" t="s">
        <v>6</v>
      </c>
      <c r="J1319" s="259"/>
    </row>
    <row r="1320" spans="1:10" ht="15.75" x14ac:dyDescent="0.25">
      <c r="A1320" s="288">
        <v>42798</v>
      </c>
      <c r="B1320" s="283" t="s">
        <v>2552</v>
      </c>
      <c r="C1320" s="289"/>
      <c r="D1320" s="283">
        <v>9050</v>
      </c>
      <c r="E1320" s="289">
        <v>3</v>
      </c>
      <c r="F1320" s="290" t="s">
        <v>6</v>
      </c>
      <c r="G1320" s="283" t="s">
        <v>1440</v>
      </c>
      <c r="H1320" s="466"/>
      <c r="I1320" s="282" t="s">
        <v>6</v>
      </c>
      <c r="J1320" s="259"/>
    </row>
    <row r="1321" spans="1:10" ht="15.75" x14ac:dyDescent="0.25">
      <c r="A1321" s="284">
        <v>42798</v>
      </c>
      <c r="B1321" s="287" t="s">
        <v>3468</v>
      </c>
      <c r="C1321" s="285"/>
      <c r="D1321" s="287">
        <v>14900</v>
      </c>
      <c r="E1321" s="285">
        <v>3</v>
      </c>
      <c r="F1321" s="291" t="s">
        <v>6</v>
      </c>
      <c r="G1321" s="287" t="s">
        <v>3217</v>
      </c>
      <c r="H1321" s="467"/>
      <c r="I1321" s="286" t="s">
        <v>6</v>
      </c>
      <c r="J1321" s="259"/>
    </row>
    <row r="1322" spans="1:10" ht="15.75" x14ac:dyDescent="0.25">
      <c r="A1322" s="288">
        <v>42798</v>
      </c>
      <c r="B1322" s="283" t="s">
        <v>3216</v>
      </c>
      <c r="C1322" s="289"/>
      <c r="D1322" s="283">
        <v>13900</v>
      </c>
      <c r="E1322" s="289">
        <v>3</v>
      </c>
      <c r="F1322" s="290" t="s">
        <v>6</v>
      </c>
      <c r="G1322" s="283" t="s">
        <v>3217</v>
      </c>
      <c r="H1322" s="466"/>
      <c r="I1322" s="282" t="s">
        <v>6</v>
      </c>
      <c r="J1322" s="259"/>
    </row>
    <row r="1323" spans="1:10" ht="15.75" x14ac:dyDescent="0.25">
      <c r="A1323" s="284">
        <v>42798</v>
      </c>
      <c r="B1323" s="287" t="s">
        <v>3218</v>
      </c>
      <c r="C1323" s="285"/>
      <c r="D1323" s="287">
        <v>13900</v>
      </c>
      <c r="E1323" s="285">
        <v>3</v>
      </c>
      <c r="F1323" s="291" t="s">
        <v>6</v>
      </c>
      <c r="G1323" s="287" t="s">
        <v>3217</v>
      </c>
      <c r="H1323" s="467"/>
      <c r="I1323" s="286" t="s">
        <v>6</v>
      </c>
      <c r="J1323" s="259"/>
    </row>
    <row r="1324" spans="1:10" ht="15.75" x14ac:dyDescent="0.25">
      <c r="A1324" s="288">
        <v>42796</v>
      </c>
      <c r="B1324" s="283" t="s">
        <v>2257</v>
      </c>
      <c r="C1324" s="289"/>
      <c r="D1324" s="283">
        <v>3200</v>
      </c>
      <c r="E1324" s="289">
        <v>3</v>
      </c>
      <c r="F1324" s="290" t="s">
        <v>6</v>
      </c>
      <c r="G1324" s="283" t="s">
        <v>3661</v>
      </c>
      <c r="H1324" s="466"/>
      <c r="I1324" s="282" t="s">
        <v>6</v>
      </c>
      <c r="J1324" s="259"/>
    </row>
    <row r="1325" spans="1:10" ht="15.75" x14ac:dyDescent="0.25">
      <c r="A1325" s="284">
        <v>42795</v>
      </c>
      <c r="B1325" s="287" t="s">
        <v>3662</v>
      </c>
      <c r="C1325" s="285"/>
      <c r="D1325" s="287">
        <v>19900</v>
      </c>
      <c r="E1325" s="285">
        <v>3</v>
      </c>
      <c r="F1325" s="291" t="s">
        <v>6</v>
      </c>
      <c r="G1325" s="287" t="s">
        <v>204</v>
      </c>
      <c r="H1325" s="467"/>
      <c r="I1325" s="286" t="s">
        <v>6</v>
      </c>
      <c r="J1325" s="259"/>
    </row>
    <row r="1326" spans="1:10" ht="15.75" x14ac:dyDescent="0.25">
      <c r="A1326" s="288">
        <v>42794</v>
      </c>
      <c r="B1326" s="283" t="s">
        <v>909</v>
      </c>
      <c r="C1326" s="289"/>
      <c r="D1326" s="283">
        <v>10800</v>
      </c>
      <c r="E1326" s="289">
        <v>2</v>
      </c>
      <c r="F1326" s="290" t="s">
        <v>6</v>
      </c>
      <c r="G1326" s="283" t="s">
        <v>3251</v>
      </c>
      <c r="H1326" s="466"/>
      <c r="I1326" s="282" t="s">
        <v>6</v>
      </c>
      <c r="J1326" s="259"/>
    </row>
    <row r="1327" spans="1:10" ht="15.75" x14ac:dyDescent="0.25">
      <c r="A1327" s="167">
        <v>42826</v>
      </c>
      <c r="B1327" s="249" t="s">
        <v>2755</v>
      </c>
      <c r="C1327" s="246"/>
      <c r="D1327" s="62">
        <v>9900</v>
      </c>
      <c r="E1327" s="62">
        <f t="shared" ref="E1327:E1332" si="64">MONTH(A1327)</f>
        <v>4</v>
      </c>
      <c r="F1327" s="61" t="str">
        <f t="shared" ref="F1327:F1332" si="65">"Прео"</f>
        <v>Прео</v>
      </c>
      <c r="G1327" s="142" t="s">
        <v>3615</v>
      </c>
      <c r="H1327" s="465"/>
      <c r="I132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27" s="62"/>
    </row>
    <row r="1328" spans="1:10" ht="15.75" x14ac:dyDescent="0.25">
      <c r="A1328" s="167">
        <v>42826</v>
      </c>
      <c r="B1328" s="249" t="s">
        <v>4085</v>
      </c>
      <c r="C1328" s="246"/>
      <c r="D1328" s="62">
        <v>14900</v>
      </c>
      <c r="E1328" s="62">
        <f t="shared" si="64"/>
        <v>4</v>
      </c>
      <c r="F1328" s="61" t="str">
        <f t="shared" si="65"/>
        <v>Прео</v>
      </c>
      <c r="G1328" s="142" t="s">
        <v>3615</v>
      </c>
      <c r="H1328" s="465"/>
      <c r="I132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28" s="62"/>
    </row>
    <row r="1329" spans="1:10" ht="15.75" x14ac:dyDescent="0.25">
      <c r="A1329" s="167">
        <v>42825</v>
      </c>
      <c r="B1329" s="249" t="s">
        <v>2605</v>
      </c>
      <c r="C1329" s="246"/>
      <c r="D1329" s="62">
        <v>14400</v>
      </c>
      <c r="E1329" s="62">
        <f t="shared" si="64"/>
        <v>3</v>
      </c>
      <c r="F1329" s="61" t="str">
        <f t="shared" si="65"/>
        <v>Прео</v>
      </c>
      <c r="G1329" s="142" t="s">
        <v>1234</v>
      </c>
      <c r="H1329" s="465"/>
      <c r="I132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29" s="62"/>
    </row>
    <row r="1330" spans="1:10" ht="15.75" x14ac:dyDescent="0.25">
      <c r="A1330" s="167">
        <v>42824</v>
      </c>
      <c r="B1330" s="249" t="s">
        <v>4089</v>
      </c>
      <c r="C1330" s="246"/>
      <c r="D1330" s="62">
        <v>17900</v>
      </c>
      <c r="E1330" s="62">
        <f t="shared" si="64"/>
        <v>3</v>
      </c>
      <c r="F1330" s="61" t="str">
        <f t="shared" si="65"/>
        <v>Прео</v>
      </c>
      <c r="G1330" s="142" t="s">
        <v>1233</v>
      </c>
      <c r="H1330" s="465"/>
      <c r="I133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30" s="62"/>
    </row>
    <row r="1331" spans="1:10" ht="15.75" x14ac:dyDescent="0.25">
      <c r="A1331" s="167">
        <v>42824</v>
      </c>
      <c r="B1331" s="249" t="s">
        <v>4086</v>
      </c>
      <c r="C1331" s="246"/>
      <c r="D1331" s="62">
        <v>3000</v>
      </c>
      <c r="E1331" s="62">
        <f t="shared" si="64"/>
        <v>3</v>
      </c>
      <c r="F1331" s="61" t="str">
        <f t="shared" si="65"/>
        <v>Прео</v>
      </c>
      <c r="G1331" s="142" t="s">
        <v>3615</v>
      </c>
      <c r="H1331" s="465" t="s">
        <v>1502</v>
      </c>
      <c r="I133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31" s="62"/>
    </row>
    <row r="1332" spans="1:10" ht="15.75" x14ac:dyDescent="0.25">
      <c r="A1332" s="167">
        <v>42823</v>
      </c>
      <c r="B1332" s="249" t="s">
        <v>4087</v>
      </c>
      <c r="C1332" s="246"/>
      <c r="D1332" s="62">
        <v>14400</v>
      </c>
      <c r="E1332" s="62">
        <f t="shared" si="64"/>
        <v>3</v>
      </c>
      <c r="F1332" s="61" t="str">
        <f t="shared" si="65"/>
        <v>Прео</v>
      </c>
      <c r="G1332" s="142" t="s">
        <v>1234</v>
      </c>
      <c r="H1332" s="465"/>
      <c r="I133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32" s="62"/>
    </row>
    <row r="1333" spans="1:10" ht="15.75" x14ac:dyDescent="0.25">
      <c r="A1333" s="166">
        <v>42776</v>
      </c>
      <c r="B1333" s="142" t="s">
        <v>3449</v>
      </c>
      <c r="C1333" s="143">
        <v>3000</v>
      </c>
      <c r="D1333" s="142">
        <f>Таблица1[[#This Row],[План]]*0.965</f>
        <v>2895</v>
      </c>
      <c r="E1333" s="143">
        <f>MONTH(Таблица1[[#This Row],[Date]])</f>
        <v>2</v>
      </c>
      <c r="F1333" s="141" t="s">
        <v>2</v>
      </c>
      <c r="G1333" s="142" t="s">
        <v>3450</v>
      </c>
      <c r="H1333" s="465"/>
      <c r="I133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33" s="228"/>
    </row>
    <row r="1334" spans="1:10" ht="15.75" x14ac:dyDescent="0.25">
      <c r="A1334" s="166">
        <v>42776</v>
      </c>
      <c r="B1334" s="142" t="s">
        <v>1442</v>
      </c>
      <c r="C1334" s="143">
        <v>3000</v>
      </c>
      <c r="D1334" s="142">
        <f>Таблица1[[#This Row],[План]]*0.965</f>
        <v>2895</v>
      </c>
      <c r="E1334" s="143">
        <f>MONTH(Таблица1[[#This Row],[Date]])</f>
        <v>2</v>
      </c>
      <c r="F1334" s="141" t="s">
        <v>2</v>
      </c>
      <c r="G1334" s="142" t="s">
        <v>3448</v>
      </c>
      <c r="H1334" s="465"/>
      <c r="I133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34" s="228"/>
    </row>
    <row r="1335" spans="1:10" ht="15.75" x14ac:dyDescent="0.25">
      <c r="A1335" s="166">
        <v>42776</v>
      </c>
      <c r="B1335" s="142" t="s">
        <v>3447</v>
      </c>
      <c r="C1335" s="143">
        <v>14400</v>
      </c>
      <c r="D1335" s="142">
        <f>Таблица1[[#This Row],[План]]*0.965</f>
        <v>13896</v>
      </c>
      <c r="E1335" s="143">
        <f>MONTH(Таблица1[[#This Row],[Date]])</f>
        <v>2</v>
      </c>
      <c r="F1335" s="141" t="s">
        <v>2</v>
      </c>
      <c r="G1335" s="142" t="s">
        <v>2610</v>
      </c>
      <c r="H1335" s="465"/>
      <c r="I133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35" s="228"/>
    </row>
    <row r="1336" spans="1:10" ht="15.75" x14ac:dyDescent="0.25">
      <c r="A1336" s="167">
        <v>42805</v>
      </c>
      <c r="B1336" s="249" t="s">
        <v>3489</v>
      </c>
      <c r="C1336" s="246"/>
      <c r="D1336" s="62">
        <v>9900</v>
      </c>
      <c r="E1336" s="62">
        <f>MONTH(A1336)</f>
        <v>3</v>
      </c>
      <c r="F1336" s="61" t="s">
        <v>1341</v>
      </c>
      <c r="G1336" s="142" t="s">
        <v>3455</v>
      </c>
      <c r="H1336" s="450"/>
      <c r="I133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36" s="228"/>
    </row>
    <row r="1337" spans="1:10" ht="15.75" x14ac:dyDescent="0.25">
      <c r="A1337" s="166">
        <v>42775</v>
      </c>
      <c r="B1337" s="142" t="s">
        <v>3277</v>
      </c>
      <c r="C1337" s="143"/>
      <c r="D1337" s="142">
        <v>5000</v>
      </c>
      <c r="E1337" s="143">
        <f>MONTH(Таблица1[[#This Row],[Date]])</f>
        <v>2</v>
      </c>
      <c r="F1337" s="141" t="s">
        <v>2</v>
      </c>
      <c r="G1337" s="142" t="s">
        <v>3260</v>
      </c>
      <c r="H1337" s="465"/>
      <c r="I133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37" s="228"/>
    </row>
    <row r="1338" spans="1:10" ht="15.75" x14ac:dyDescent="0.25">
      <c r="A1338" s="166">
        <v>42775</v>
      </c>
      <c r="B1338" s="142" t="s">
        <v>2761</v>
      </c>
      <c r="C1338" s="143">
        <v>3000</v>
      </c>
      <c r="D1338" s="142">
        <f>Таблица1[[#This Row],[План]]*0.965</f>
        <v>2895</v>
      </c>
      <c r="E1338" s="143">
        <f>MONTH(Таблица1[[#This Row],[Date]])</f>
        <v>2</v>
      </c>
      <c r="F1338" s="141" t="s">
        <v>2</v>
      </c>
      <c r="G1338" s="142" t="s">
        <v>3211</v>
      </c>
      <c r="H1338" s="465"/>
      <c r="I133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38" s="228"/>
    </row>
    <row r="1339" spans="1:10" ht="15.75" x14ac:dyDescent="0.25">
      <c r="A1339" s="166">
        <v>42775</v>
      </c>
      <c r="B1339" s="142" t="s">
        <v>3498</v>
      </c>
      <c r="C1339" s="143">
        <v>3000</v>
      </c>
      <c r="D1339" s="142">
        <f>Таблица1[[#This Row],[План]]*0.965</f>
        <v>2895</v>
      </c>
      <c r="E1339" s="143">
        <f>MONTH(Таблица1[[#This Row],[Date]])</f>
        <v>2</v>
      </c>
      <c r="F1339" s="141" t="s">
        <v>2</v>
      </c>
      <c r="G1339" s="142" t="s">
        <v>3499</v>
      </c>
      <c r="H1339" s="465"/>
      <c r="I133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Лагерь</v>
      </c>
      <c r="J1339" s="228"/>
    </row>
    <row r="1340" spans="1:10" ht="15.75" x14ac:dyDescent="0.25">
      <c r="A1340" s="166">
        <v>42775</v>
      </c>
      <c r="B1340" s="142" t="s">
        <v>3497</v>
      </c>
      <c r="C1340" s="143"/>
      <c r="D1340" s="142">
        <v>2900</v>
      </c>
      <c r="E1340" s="143">
        <f>MONTH(Таблица1[[#This Row],[Date]])</f>
        <v>2</v>
      </c>
      <c r="F1340" s="141" t="s">
        <v>2</v>
      </c>
      <c r="G1340" s="142" t="s">
        <v>988</v>
      </c>
      <c r="H1340" s="465"/>
      <c r="I134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340" s="228"/>
    </row>
    <row r="1341" spans="1:10" ht="15.75" x14ac:dyDescent="0.25">
      <c r="A1341" s="166">
        <v>42775</v>
      </c>
      <c r="B1341" s="142" t="s">
        <v>3265</v>
      </c>
      <c r="C1341" s="143">
        <v>3000</v>
      </c>
      <c r="D1341" s="142">
        <f>Таблица1[[#This Row],[План]]*0.965</f>
        <v>2895</v>
      </c>
      <c r="E1341" s="143">
        <f>MONTH(Таблица1[[#This Row],[Date]])</f>
        <v>2</v>
      </c>
      <c r="F1341" s="141" t="s">
        <v>2</v>
      </c>
      <c r="G1341" s="142" t="s">
        <v>3260</v>
      </c>
      <c r="H1341" s="465"/>
      <c r="I134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41" s="228"/>
    </row>
    <row r="1342" spans="1:10" ht="15.75" x14ac:dyDescent="0.25">
      <c r="A1342" s="166">
        <v>42775</v>
      </c>
      <c r="B1342" s="142" t="s">
        <v>3264</v>
      </c>
      <c r="C1342" s="143">
        <v>3000</v>
      </c>
      <c r="D1342" s="142">
        <f>Таблица1[[#This Row],[План]]*0.965</f>
        <v>2895</v>
      </c>
      <c r="E1342" s="143">
        <f>MONTH(Таблица1[[#This Row],[Date]])</f>
        <v>2</v>
      </c>
      <c r="F1342" s="141" t="s">
        <v>2</v>
      </c>
      <c r="G1342" s="142" t="s">
        <v>3211</v>
      </c>
      <c r="H1342" s="465"/>
      <c r="I134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42" s="228"/>
    </row>
    <row r="1343" spans="1:10" ht="15.75" x14ac:dyDescent="0.25">
      <c r="A1343" s="166">
        <v>42775</v>
      </c>
      <c r="B1343" s="142" t="s">
        <v>3500</v>
      </c>
      <c r="C1343" s="143">
        <v>17900</v>
      </c>
      <c r="D1343" s="142">
        <f>Таблица1[[#This Row],[План]]*0.965</f>
        <v>17273.5</v>
      </c>
      <c r="E1343" s="143">
        <f>MONTH(Таблица1[[#This Row],[Date]])</f>
        <v>2</v>
      </c>
      <c r="F1343" s="141" t="s">
        <v>2</v>
      </c>
      <c r="G1343" s="142" t="s">
        <v>1233</v>
      </c>
      <c r="H1343" s="465"/>
      <c r="I134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43" s="228"/>
    </row>
    <row r="1344" spans="1:10" ht="15.75" x14ac:dyDescent="0.25">
      <c r="A1344" s="166">
        <v>42775</v>
      </c>
      <c r="B1344" s="142" t="s">
        <v>3266</v>
      </c>
      <c r="C1344" s="143">
        <v>3000</v>
      </c>
      <c r="D1344" s="142">
        <f>Таблица1[[#This Row],[План]]*0.965</f>
        <v>2895</v>
      </c>
      <c r="E1344" s="143">
        <f>MONTH(Таблица1[[#This Row],[Date]])</f>
        <v>2</v>
      </c>
      <c r="F1344" s="141" t="s">
        <v>2</v>
      </c>
      <c r="G1344" s="142" t="s">
        <v>3242</v>
      </c>
      <c r="H1344" s="465"/>
      <c r="I134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44" s="228"/>
    </row>
    <row r="1345" spans="1:10" ht="15.75" x14ac:dyDescent="0.25">
      <c r="A1345" s="167">
        <v>42805</v>
      </c>
      <c r="B1345" s="249" t="s">
        <v>3490</v>
      </c>
      <c r="C1345" s="246"/>
      <c r="D1345" s="62">
        <v>9900</v>
      </c>
      <c r="E1345" s="62">
        <f>MONTH(A1345)</f>
        <v>3</v>
      </c>
      <c r="F1345" s="61" t="s">
        <v>1341</v>
      </c>
      <c r="G1345" s="142" t="s">
        <v>3455</v>
      </c>
      <c r="H1345" s="450"/>
      <c r="I134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45" s="228"/>
    </row>
    <row r="1346" spans="1:10" ht="15.75" x14ac:dyDescent="0.25">
      <c r="A1346" s="167">
        <v>42805</v>
      </c>
      <c r="B1346" s="249" t="s">
        <v>2877</v>
      </c>
      <c r="C1346" s="246"/>
      <c r="D1346" s="62">
        <v>9900</v>
      </c>
      <c r="E1346" s="62">
        <f>MONTH(A1346)</f>
        <v>3</v>
      </c>
      <c r="F1346" s="61" t="s">
        <v>1341</v>
      </c>
      <c r="G1346" s="142" t="s">
        <v>3455</v>
      </c>
      <c r="H1346" s="450"/>
      <c r="I134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46" s="228"/>
    </row>
    <row r="1347" spans="1:10" ht="15.75" x14ac:dyDescent="0.25">
      <c r="A1347" s="167">
        <v>42804</v>
      </c>
      <c r="B1347" s="249" t="s">
        <v>3459</v>
      </c>
      <c r="C1347" s="246"/>
      <c r="D1347" s="62">
        <v>17000</v>
      </c>
      <c r="E1347" s="62">
        <v>3</v>
      </c>
      <c r="F1347" s="61" t="s">
        <v>1061</v>
      </c>
      <c r="G1347" s="142" t="s">
        <v>1233</v>
      </c>
      <c r="H1347" s="465"/>
      <c r="I134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47" s="228"/>
    </row>
    <row r="1348" spans="1:10" ht="15.75" x14ac:dyDescent="0.25">
      <c r="A1348" s="166">
        <v>42795</v>
      </c>
      <c r="B1348" s="142" t="s">
        <v>3560</v>
      </c>
      <c r="C1348" s="143"/>
      <c r="D1348" s="142">
        <v>19900</v>
      </c>
      <c r="E1348" s="143">
        <f>MONTH(A1348)</f>
        <v>3</v>
      </c>
      <c r="F1348" s="141" t="str">
        <f>"Прео"</f>
        <v>Прео</v>
      </c>
      <c r="G1348" s="142" t="s">
        <v>227</v>
      </c>
      <c r="H1348" s="450"/>
      <c r="I134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48" s="228"/>
    </row>
    <row r="1349" spans="1:10" ht="15.75" x14ac:dyDescent="0.25">
      <c r="A1349" s="166">
        <v>42795</v>
      </c>
      <c r="B1349" s="142" t="s">
        <v>3561</v>
      </c>
      <c r="C1349" s="143"/>
      <c r="D1349" s="142">
        <v>19900</v>
      </c>
      <c r="E1349" s="143">
        <f>MONTH(A1349)</f>
        <v>3</v>
      </c>
      <c r="F1349" s="141" t="str">
        <f>"Прео"</f>
        <v>Прео</v>
      </c>
      <c r="G1349" s="142" t="s">
        <v>227</v>
      </c>
      <c r="H1349" s="450"/>
      <c r="I134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49" s="228"/>
    </row>
    <row r="1350" spans="1:10" ht="15.75" x14ac:dyDescent="0.25">
      <c r="A1350" s="166">
        <v>42774</v>
      </c>
      <c r="B1350" s="142" t="s">
        <v>2909</v>
      </c>
      <c r="C1350" s="143">
        <v>3000</v>
      </c>
      <c r="D1350" s="142">
        <v>2000</v>
      </c>
      <c r="E1350" s="143">
        <f>MONTH(Таблица1[[#This Row],[Date]])</f>
        <v>2</v>
      </c>
      <c r="F1350" s="141" t="s">
        <v>2</v>
      </c>
      <c r="G1350" s="142" t="s">
        <v>3448</v>
      </c>
      <c r="H1350" s="450"/>
      <c r="I135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50" s="228"/>
    </row>
    <row r="1351" spans="1:10" ht="15.75" x14ac:dyDescent="0.25">
      <c r="A1351" s="166">
        <v>42774</v>
      </c>
      <c r="B1351" s="142" t="s">
        <v>2552</v>
      </c>
      <c r="C1351" s="143"/>
      <c r="D1351" s="142">
        <v>3000</v>
      </c>
      <c r="E1351" s="143">
        <f>MONTH(Таблица1[[#This Row],[Date]])</f>
        <v>2</v>
      </c>
      <c r="F1351" s="141" t="s">
        <v>2</v>
      </c>
      <c r="G1351" s="142" t="s">
        <v>3215</v>
      </c>
      <c r="H1351" s="450"/>
      <c r="I135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51" s="228"/>
    </row>
    <row r="1352" spans="1:10" ht="15.75" x14ac:dyDescent="0.25">
      <c r="A1352" s="284">
        <v>42794</v>
      </c>
      <c r="B1352" s="287" t="s">
        <v>3249</v>
      </c>
      <c r="C1352" s="285"/>
      <c r="D1352" s="287">
        <v>10500</v>
      </c>
      <c r="E1352" s="285">
        <v>2</v>
      </c>
      <c r="F1352" s="291" t="s">
        <v>6</v>
      </c>
      <c r="G1352" s="287" t="s">
        <v>3251</v>
      </c>
      <c r="H1352" s="467"/>
      <c r="I1352" s="286" t="s">
        <v>6</v>
      </c>
      <c r="J1352" s="259"/>
    </row>
    <row r="1353" spans="1:10" ht="15.75" x14ac:dyDescent="0.25">
      <c r="A1353" s="166">
        <v>42772</v>
      </c>
      <c r="B1353" s="142" t="s">
        <v>3214</v>
      </c>
      <c r="C1353" s="143"/>
      <c r="D1353" s="142">
        <v>3000</v>
      </c>
      <c r="E1353" s="143">
        <f>MONTH(Таблица1[[#This Row],[Date]])</f>
        <v>2</v>
      </c>
      <c r="F1353" s="141" t="s">
        <v>2</v>
      </c>
      <c r="G1353" s="142" t="s">
        <v>2886</v>
      </c>
      <c r="H1353" s="450"/>
      <c r="I135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53" s="228"/>
    </row>
    <row r="1354" spans="1:10" ht="15.75" x14ac:dyDescent="0.25">
      <c r="A1354" s="166">
        <v>42772</v>
      </c>
      <c r="B1354" s="142" t="s">
        <v>314</v>
      </c>
      <c r="C1354" s="143">
        <v>3000</v>
      </c>
      <c r="D1354" s="142">
        <f>Таблица1[[#This Row],[План]]*0.965</f>
        <v>2895</v>
      </c>
      <c r="E1354" s="143">
        <f>MONTH(Таблица1[[#This Row],[Date]])</f>
        <v>2</v>
      </c>
      <c r="F1354" s="141" t="s">
        <v>2</v>
      </c>
      <c r="G1354" s="142" t="s">
        <v>3448</v>
      </c>
      <c r="H1354" s="450"/>
      <c r="I135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54" s="228"/>
    </row>
    <row r="1355" spans="1:10" ht="15.75" x14ac:dyDescent="0.25">
      <c r="A1355" s="166">
        <v>42772</v>
      </c>
      <c r="B1355" s="142" t="s">
        <v>2619</v>
      </c>
      <c r="C1355" s="143"/>
      <c r="D1355" s="142">
        <v>3000</v>
      </c>
      <c r="E1355" s="143">
        <f>MONTH(Таблица1[[#This Row],[Date]])</f>
        <v>2</v>
      </c>
      <c r="F1355" s="141" t="s">
        <v>2</v>
      </c>
      <c r="G1355" s="142" t="s">
        <v>3211</v>
      </c>
      <c r="H1355" s="450"/>
      <c r="I135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55" s="228"/>
    </row>
    <row r="1356" spans="1:10" ht="15.75" x14ac:dyDescent="0.25">
      <c r="A1356" s="166">
        <v>42772</v>
      </c>
      <c r="B1356" s="142" t="s">
        <v>2611</v>
      </c>
      <c r="C1356" s="143"/>
      <c r="D1356" s="142">
        <v>3000</v>
      </c>
      <c r="E1356" s="143">
        <f>MONTH(Таблица1[[#This Row],[Date]])</f>
        <v>2</v>
      </c>
      <c r="F1356" s="141" t="s">
        <v>2</v>
      </c>
      <c r="G1356" s="142" t="s">
        <v>3462</v>
      </c>
      <c r="H1356" s="450"/>
      <c r="I135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56" s="228"/>
    </row>
    <row r="1357" spans="1:10" ht="15.75" x14ac:dyDescent="0.25">
      <c r="A1357" s="166">
        <v>42772</v>
      </c>
      <c r="B1357" s="142" t="s">
        <v>2461</v>
      </c>
      <c r="C1357" s="143">
        <v>2000</v>
      </c>
      <c r="D1357" s="142">
        <v>2000</v>
      </c>
      <c r="E1357" s="143">
        <f>MONTH(Таблица1[[#This Row],[Date]])</f>
        <v>2</v>
      </c>
      <c r="F1357" s="141" t="s">
        <v>2</v>
      </c>
      <c r="G1357" s="142" t="s">
        <v>988</v>
      </c>
      <c r="H1357" s="450"/>
      <c r="I135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357" s="228"/>
    </row>
    <row r="1358" spans="1:10" ht="15.75" x14ac:dyDescent="0.25">
      <c r="A1358" s="166">
        <v>42772</v>
      </c>
      <c r="B1358" s="142" t="s">
        <v>3495</v>
      </c>
      <c r="C1358" s="143">
        <v>3000</v>
      </c>
      <c r="D1358" s="142">
        <f>Таблица1[[#This Row],[План]]*0.965</f>
        <v>2895</v>
      </c>
      <c r="E1358" s="143">
        <f>MONTH(Таблица1[[#This Row],[Date]])</f>
        <v>2</v>
      </c>
      <c r="F1358" s="141" t="s">
        <v>2</v>
      </c>
      <c r="G1358" s="142" t="s">
        <v>3496</v>
      </c>
      <c r="H1358" s="450"/>
      <c r="I135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58" s="228"/>
    </row>
    <row r="1359" spans="1:10" ht="15.75" x14ac:dyDescent="0.25">
      <c r="A1359" s="288">
        <v>42794</v>
      </c>
      <c r="B1359" s="283" t="s">
        <v>3285</v>
      </c>
      <c r="C1359" s="289"/>
      <c r="D1359" s="283">
        <v>3000</v>
      </c>
      <c r="E1359" s="289">
        <v>2</v>
      </c>
      <c r="F1359" s="290" t="s">
        <v>6</v>
      </c>
      <c r="G1359" s="283" t="s">
        <v>3663</v>
      </c>
      <c r="H1359" s="466"/>
      <c r="I1359" s="282" t="s">
        <v>6</v>
      </c>
      <c r="J1359" s="259"/>
    </row>
    <row r="1360" spans="1:10" ht="15.75" x14ac:dyDescent="0.25">
      <c r="A1360" s="166">
        <v>42770</v>
      </c>
      <c r="B1360" s="142" t="s">
        <v>3262</v>
      </c>
      <c r="C1360" s="143">
        <v>2600</v>
      </c>
      <c r="D1360" s="142">
        <f>Таблица1[[#This Row],[План]]*0.965</f>
        <v>2509</v>
      </c>
      <c r="E1360" s="143">
        <f>MONTH(Таблица1[[#This Row],[Date]])</f>
        <v>2</v>
      </c>
      <c r="F1360" s="141" t="s">
        <v>2</v>
      </c>
      <c r="G1360" s="142" t="s">
        <v>2087</v>
      </c>
      <c r="H1360" s="450"/>
      <c r="I136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360" s="228"/>
    </row>
    <row r="1361" spans="1:10" ht="15.75" x14ac:dyDescent="0.25">
      <c r="A1361" s="166">
        <v>42770</v>
      </c>
      <c r="B1361" s="142" t="s">
        <v>3263</v>
      </c>
      <c r="C1361" s="143">
        <v>3000</v>
      </c>
      <c r="D1361" s="142">
        <f>Таблица1[[#This Row],[План]]*0.965</f>
        <v>2895</v>
      </c>
      <c r="E1361" s="143">
        <f>MONTH(Таблица1[[#This Row],[Date]])</f>
        <v>2</v>
      </c>
      <c r="F1361" s="141" t="s">
        <v>2</v>
      </c>
      <c r="G1361" s="142" t="s">
        <v>2610</v>
      </c>
      <c r="H1361" s="450"/>
      <c r="I136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61" s="228"/>
    </row>
    <row r="1362" spans="1:10" ht="15.75" x14ac:dyDescent="0.25">
      <c r="A1362" s="166">
        <v>42770</v>
      </c>
      <c r="B1362" s="142" t="s">
        <v>3252</v>
      </c>
      <c r="C1362" s="143">
        <v>7200</v>
      </c>
      <c r="D1362" s="142">
        <f>Таблица1[[#This Row],[План]]*0.965</f>
        <v>6948</v>
      </c>
      <c r="E1362" s="143">
        <f>MONTH(Таблица1[[#This Row],[Date]])</f>
        <v>2</v>
      </c>
      <c r="F1362" s="141" t="s">
        <v>2</v>
      </c>
      <c r="G1362" s="142" t="s">
        <v>3253</v>
      </c>
      <c r="H1362" s="450"/>
      <c r="I136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62" s="228"/>
    </row>
    <row r="1363" spans="1:10" ht="15.75" x14ac:dyDescent="0.25">
      <c r="A1363" s="166">
        <v>42770</v>
      </c>
      <c r="B1363" s="142" t="s">
        <v>3261</v>
      </c>
      <c r="C1363" s="143">
        <v>3000</v>
      </c>
      <c r="D1363" s="142">
        <f>Таблица1[[#This Row],[План]]*0.965</f>
        <v>2895</v>
      </c>
      <c r="E1363" s="143">
        <f>MONTH(Таблица1[[#This Row],[Date]])</f>
        <v>2</v>
      </c>
      <c r="F1363" s="141" t="s">
        <v>2</v>
      </c>
      <c r="G1363" s="142" t="s">
        <v>3239</v>
      </c>
      <c r="H1363" s="450"/>
      <c r="I136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63" s="228"/>
    </row>
    <row r="1364" spans="1:10" ht="15.75" x14ac:dyDescent="0.25">
      <c r="A1364" s="166">
        <v>42797</v>
      </c>
      <c r="B1364" s="142" t="s">
        <v>3516</v>
      </c>
      <c r="C1364" s="143"/>
      <c r="D1364" s="142">
        <v>3000</v>
      </c>
      <c r="E1364" s="143">
        <f>MONTH(A1364)</f>
        <v>3</v>
      </c>
      <c r="F1364" s="141" t="s">
        <v>1341</v>
      </c>
      <c r="G1364" s="142" t="s">
        <v>3455</v>
      </c>
      <c r="H1364" s="465" t="s">
        <v>3455</v>
      </c>
      <c r="I136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64" s="228"/>
    </row>
    <row r="1365" spans="1:10" ht="15.75" x14ac:dyDescent="0.25">
      <c r="A1365" s="166">
        <v>42796</v>
      </c>
      <c r="B1365" s="142" t="s">
        <v>3509</v>
      </c>
      <c r="C1365" s="143"/>
      <c r="D1365" s="142">
        <v>17000</v>
      </c>
      <c r="E1365" s="143">
        <f>MONTH(A1365)</f>
        <v>3</v>
      </c>
      <c r="F1365" s="141" t="s">
        <v>1341</v>
      </c>
      <c r="G1365" s="142" t="s">
        <v>1990</v>
      </c>
      <c r="H1365" s="465" t="s">
        <v>3510</v>
      </c>
      <c r="I136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65" s="228"/>
    </row>
    <row r="1366" spans="1:10" ht="15.75" x14ac:dyDescent="0.25">
      <c r="A1366" s="166">
        <v>42795</v>
      </c>
      <c r="B1366" s="142" t="s">
        <v>3517</v>
      </c>
      <c r="C1366" s="143"/>
      <c r="D1366" s="142">
        <v>12400</v>
      </c>
      <c r="E1366" s="143">
        <f>MONTH(A1366)</f>
        <v>3</v>
      </c>
      <c r="F1366" s="141" t="s">
        <v>1341</v>
      </c>
      <c r="G1366" s="142" t="s">
        <v>1467</v>
      </c>
      <c r="H1366" s="465" t="s">
        <v>3377</v>
      </c>
      <c r="I136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66" s="228"/>
    </row>
    <row r="1367" spans="1:10" ht="15.75" x14ac:dyDescent="0.25">
      <c r="A1367" s="166">
        <v>42795</v>
      </c>
      <c r="B1367" s="142" t="s">
        <v>3518</v>
      </c>
      <c r="C1367" s="143"/>
      <c r="D1367" s="142">
        <v>17900</v>
      </c>
      <c r="E1367" s="143">
        <f>MONTH(A1367)</f>
        <v>3</v>
      </c>
      <c r="F1367" s="141" t="s">
        <v>1341</v>
      </c>
      <c r="G1367" s="142" t="s">
        <v>227</v>
      </c>
      <c r="H1367" s="465" t="s">
        <v>3375</v>
      </c>
      <c r="I136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67" s="228"/>
    </row>
    <row r="1368" spans="1:10" ht="15.75" x14ac:dyDescent="0.25">
      <c r="A1368" s="166">
        <v>42769</v>
      </c>
      <c r="B1368" s="142" t="s">
        <v>2917</v>
      </c>
      <c r="C1368" s="143">
        <v>3000</v>
      </c>
      <c r="D1368" s="142">
        <f>Таблица1[[#This Row],[План]]*0.965</f>
        <v>2895</v>
      </c>
      <c r="E1368" s="143">
        <f>MONTH(Таблица1[[#This Row],[Date]])</f>
        <v>2</v>
      </c>
      <c r="F1368" s="141" t="s">
        <v>2</v>
      </c>
      <c r="G1368" s="142" t="s">
        <v>3260</v>
      </c>
      <c r="H1368" s="450"/>
      <c r="I136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68" s="228"/>
    </row>
    <row r="1369" spans="1:10" ht="15.75" x14ac:dyDescent="0.25">
      <c r="A1369" s="166">
        <v>42769</v>
      </c>
      <c r="B1369" s="142" t="s">
        <v>920</v>
      </c>
      <c r="C1369" s="143">
        <v>3000</v>
      </c>
      <c r="D1369" s="142">
        <f>Таблица1[[#This Row],[План]]*0.965</f>
        <v>2895</v>
      </c>
      <c r="E1369" s="143">
        <f>MONTH(Таблица1[[#This Row],[Date]])</f>
        <v>2</v>
      </c>
      <c r="F1369" s="141" t="s">
        <v>2</v>
      </c>
      <c r="G1369" s="142" t="s">
        <v>3259</v>
      </c>
      <c r="H1369" s="450"/>
      <c r="I136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69" s="228"/>
    </row>
    <row r="1370" spans="1:10" ht="15.75" x14ac:dyDescent="0.25">
      <c r="A1370" s="166">
        <v>42769</v>
      </c>
      <c r="B1370" s="142" t="s">
        <v>3233</v>
      </c>
      <c r="C1370" s="143">
        <v>3000</v>
      </c>
      <c r="D1370" s="142">
        <f>Таблица1[[#This Row],[План]]*0.965</f>
        <v>2895</v>
      </c>
      <c r="E1370" s="143">
        <f>MONTH(Таблица1[[#This Row],[Date]])</f>
        <v>2</v>
      </c>
      <c r="F1370" s="141" t="s">
        <v>2</v>
      </c>
      <c r="G1370" s="142" t="s">
        <v>3259</v>
      </c>
      <c r="H1370" s="450"/>
      <c r="I137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70" s="228"/>
    </row>
    <row r="1371" spans="1:10" ht="15.75" x14ac:dyDescent="0.25">
      <c r="A1371" s="166">
        <v>42768</v>
      </c>
      <c r="B1371" s="142" t="s">
        <v>3258</v>
      </c>
      <c r="C1371" s="143">
        <v>3000</v>
      </c>
      <c r="D1371" s="142">
        <f>Таблица1[[#This Row],[План]]*0.965</f>
        <v>2895</v>
      </c>
      <c r="E1371" s="143">
        <f>MONTH(Таблица1[[#This Row],[Date]])</f>
        <v>2</v>
      </c>
      <c r="F1371" s="141" t="s">
        <v>2</v>
      </c>
      <c r="G1371" s="142" t="s">
        <v>2610</v>
      </c>
      <c r="H1371" s="450"/>
      <c r="I137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71" s="228"/>
    </row>
    <row r="1372" spans="1:10" ht="15.75" x14ac:dyDescent="0.25">
      <c r="A1372" s="166">
        <v>42768</v>
      </c>
      <c r="B1372" s="142" t="s">
        <v>3257</v>
      </c>
      <c r="C1372" s="143">
        <v>3000</v>
      </c>
      <c r="D1372" s="142">
        <f>Таблица1[[#This Row],[План]]*0.965</f>
        <v>2895</v>
      </c>
      <c r="E1372" s="143">
        <f>MONTH(Таблица1[[#This Row],[Date]])</f>
        <v>2</v>
      </c>
      <c r="F1372" s="141" t="s">
        <v>2</v>
      </c>
      <c r="G1372" s="142" t="s">
        <v>3253</v>
      </c>
      <c r="H1372" s="450"/>
      <c r="I137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72" s="228"/>
    </row>
    <row r="1373" spans="1:10" ht="15.75" x14ac:dyDescent="0.25">
      <c r="A1373" s="166">
        <v>42768</v>
      </c>
      <c r="B1373" s="142" t="s">
        <v>3256</v>
      </c>
      <c r="C1373" s="143">
        <v>3000</v>
      </c>
      <c r="D1373" s="142">
        <f>Таблица1[[#This Row],[План]]*0.965</f>
        <v>2895</v>
      </c>
      <c r="E1373" s="143">
        <f>MONTH(Таблица1[[#This Row],[Date]])</f>
        <v>2</v>
      </c>
      <c r="F1373" s="141" t="s">
        <v>2</v>
      </c>
      <c r="G1373" s="142" t="s">
        <v>2894</v>
      </c>
      <c r="H1373" s="450"/>
      <c r="I137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73" s="228"/>
    </row>
    <row r="1374" spans="1:10" ht="15.75" x14ac:dyDescent="0.25">
      <c r="A1374" s="166">
        <v>42768</v>
      </c>
      <c r="B1374" s="142" t="s">
        <v>3232</v>
      </c>
      <c r="C1374" s="143">
        <v>3000</v>
      </c>
      <c r="D1374" s="142">
        <f>Таблица1[[#This Row],[План]]*0.965</f>
        <v>2895</v>
      </c>
      <c r="E1374" s="143">
        <f>MONTH(Таблица1[[#This Row],[Date]])</f>
        <v>2</v>
      </c>
      <c r="F1374" s="141" t="s">
        <v>2</v>
      </c>
      <c r="G1374" s="142" t="s">
        <v>2907</v>
      </c>
      <c r="H1374" s="450"/>
      <c r="I137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74" s="228"/>
    </row>
    <row r="1375" spans="1:10" ht="15.75" x14ac:dyDescent="0.25">
      <c r="A1375" s="166">
        <v>42768</v>
      </c>
      <c r="B1375" s="142" t="s">
        <v>3254</v>
      </c>
      <c r="C1375" s="143">
        <v>3000</v>
      </c>
      <c r="D1375" s="142">
        <f>Таблица1[[#This Row],[План]]*0.965</f>
        <v>2895</v>
      </c>
      <c r="E1375" s="143">
        <f>MONTH(Таблица1[[#This Row],[Date]])</f>
        <v>2</v>
      </c>
      <c r="F1375" s="141" t="s">
        <v>2</v>
      </c>
      <c r="G1375" s="62" t="s">
        <v>3997</v>
      </c>
      <c r="H1375" s="450"/>
      <c r="I137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75" s="228"/>
    </row>
    <row r="1376" spans="1:10" ht="15.75" x14ac:dyDescent="0.25">
      <c r="A1376" s="166">
        <v>42768</v>
      </c>
      <c r="B1376" s="142" t="s">
        <v>3255</v>
      </c>
      <c r="C1376" s="143">
        <v>3000</v>
      </c>
      <c r="D1376" s="142">
        <f>Таблица1[[#This Row],[План]]*0.965</f>
        <v>2895</v>
      </c>
      <c r="E1376" s="143">
        <f>MONTH(Таблица1[[#This Row],[Date]])</f>
        <v>2</v>
      </c>
      <c r="F1376" s="141" t="s">
        <v>2</v>
      </c>
      <c r="G1376" s="142" t="s">
        <v>2610</v>
      </c>
      <c r="H1376" s="450"/>
      <c r="I137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76" s="228"/>
    </row>
    <row r="1377" spans="1:10" ht="15.75" x14ac:dyDescent="0.25">
      <c r="A1377" s="166">
        <v>42788</v>
      </c>
      <c r="B1377" s="142" t="s">
        <v>3266</v>
      </c>
      <c r="C1377" s="143"/>
      <c r="D1377" s="142">
        <v>9900</v>
      </c>
      <c r="E1377" s="143">
        <f>MONTH(A1377)</f>
        <v>2</v>
      </c>
      <c r="F1377" s="141" t="s">
        <v>1341</v>
      </c>
      <c r="G1377" s="142" t="s">
        <v>3242</v>
      </c>
      <c r="H1377" s="465" t="s">
        <v>3512</v>
      </c>
      <c r="I137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77" s="228"/>
    </row>
    <row r="1378" spans="1:10" ht="15.75" x14ac:dyDescent="0.25">
      <c r="A1378" s="166">
        <v>42788</v>
      </c>
      <c r="B1378" s="142" t="s">
        <v>3519</v>
      </c>
      <c r="C1378" s="143"/>
      <c r="D1378" s="142">
        <v>9900</v>
      </c>
      <c r="E1378" s="143">
        <f>MONTH(A1378)</f>
        <v>2</v>
      </c>
      <c r="F1378" s="141" t="s">
        <v>1341</v>
      </c>
      <c r="G1378" s="142" t="s">
        <v>227</v>
      </c>
      <c r="H1378" s="465" t="s">
        <v>3512</v>
      </c>
      <c r="I137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78" s="228"/>
    </row>
    <row r="1379" spans="1:10" ht="15.75" x14ac:dyDescent="0.25">
      <c r="A1379" s="284">
        <v>42794</v>
      </c>
      <c r="B1379" s="287" t="s">
        <v>3453</v>
      </c>
      <c r="C1379" s="285"/>
      <c r="D1379" s="287">
        <v>16400</v>
      </c>
      <c r="E1379" s="285">
        <v>2</v>
      </c>
      <c r="F1379" s="291" t="s">
        <v>6</v>
      </c>
      <c r="G1379" s="287" t="s">
        <v>1990</v>
      </c>
      <c r="H1379" s="467"/>
      <c r="I1379" s="286" t="s">
        <v>6</v>
      </c>
      <c r="J1379" s="259"/>
    </row>
    <row r="1380" spans="1:10" ht="15.75" x14ac:dyDescent="0.25">
      <c r="A1380" s="166">
        <v>42767</v>
      </c>
      <c r="B1380" s="142" t="s">
        <v>3213</v>
      </c>
      <c r="C1380" s="143"/>
      <c r="D1380" s="142">
        <v>18900</v>
      </c>
      <c r="E1380" s="143">
        <f>MONTH(Таблица1[[#This Row],[Date]])</f>
        <v>2</v>
      </c>
      <c r="F1380" s="141" t="s">
        <v>2</v>
      </c>
      <c r="G1380" s="142" t="s">
        <v>3212</v>
      </c>
      <c r="H1380" s="450"/>
      <c r="I138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80" s="228"/>
    </row>
    <row r="1381" spans="1:10" ht="15.75" x14ac:dyDescent="0.25">
      <c r="A1381" s="166">
        <v>42767</v>
      </c>
      <c r="B1381" s="142" t="s">
        <v>2612</v>
      </c>
      <c r="C1381" s="143"/>
      <c r="D1381" s="142">
        <v>3000</v>
      </c>
      <c r="E1381" s="143">
        <f>MONTH(Таблица1[[#This Row],[Date]])</f>
        <v>2</v>
      </c>
      <c r="F1381" s="141" t="s">
        <v>2</v>
      </c>
      <c r="G1381" s="142" t="s">
        <v>3211</v>
      </c>
      <c r="H1381" s="450"/>
      <c r="I138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81" s="230"/>
    </row>
    <row r="1382" spans="1:10" ht="15.75" x14ac:dyDescent="0.25">
      <c r="A1382" s="166">
        <v>42767</v>
      </c>
      <c r="B1382" s="142" t="s">
        <v>3229</v>
      </c>
      <c r="C1382" s="143">
        <v>2600</v>
      </c>
      <c r="D1382" s="142">
        <f>Таблица1[[#This Row],[План]]*0.965</f>
        <v>2509</v>
      </c>
      <c r="E1382" s="143">
        <f>MONTH(Таблица1[[#This Row],[Date]])</f>
        <v>2</v>
      </c>
      <c r="F1382" s="141" t="s">
        <v>2</v>
      </c>
      <c r="G1382" s="62" t="s">
        <v>3995</v>
      </c>
      <c r="H1382" s="450"/>
      <c r="I138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82" s="228"/>
    </row>
    <row r="1383" spans="1:10" ht="15.75" x14ac:dyDescent="0.25">
      <c r="A1383" s="166">
        <v>42767</v>
      </c>
      <c r="B1383" s="142" t="s">
        <v>3249</v>
      </c>
      <c r="C1383" s="143">
        <v>3000</v>
      </c>
      <c r="D1383" s="142">
        <f>Таблица1[[#This Row],[План]]*0.965</f>
        <v>2895</v>
      </c>
      <c r="E1383" s="143">
        <f>MONTH(Таблица1[[#This Row],[Date]])</f>
        <v>2</v>
      </c>
      <c r="F1383" s="141" t="s">
        <v>2</v>
      </c>
      <c r="G1383" s="142" t="s">
        <v>3251</v>
      </c>
      <c r="H1383" s="450"/>
      <c r="I138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83" s="228"/>
    </row>
    <row r="1384" spans="1:10" ht="15.75" x14ac:dyDescent="0.25">
      <c r="A1384" s="166">
        <v>42767</v>
      </c>
      <c r="B1384" s="142" t="s">
        <v>3249</v>
      </c>
      <c r="C1384" s="143">
        <v>3000</v>
      </c>
      <c r="D1384" s="142">
        <f>Таблица1[[#This Row],[План]]*0.965</f>
        <v>2895</v>
      </c>
      <c r="E1384" s="143">
        <f>MONTH(Таблица1[[#This Row],[Date]])</f>
        <v>2</v>
      </c>
      <c r="F1384" s="141" t="s">
        <v>2</v>
      </c>
      <c r="G1384" s="142" t="s">
        <v>3250</v>
      </c>
      <c r="H1384" s="450"/>
      <c r="I138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84" s="228"/>
    </row>
    <row r="1385" spans="1:10" ht="15.75" x14ac:dyDescent="0.25">
      <c r="A1385" s="166">
        <v>42767</v>
      </c>
      <c r="B1385" s="142" t="s">
        <v>3228</v>
      </c>
      <c r="C1385" s="143">
        <v>2600</v>
      </c>
      <c r="D1385" s="142">
        <f>Таблица1[[#This Row],[План]]*0.965</f>
        <v>2509</v>
      </c>
      <c r="E1385" s="143">
        <f>MONTH(Таблица1[[#This Row],[Date]])</f>
        <v>2</v>
      </c>
      <c r="F1385" s="141" t="s">
        <v>2</v>
      </c>
      <c r="G1385" s="62" t="s">
        <v>3995</v>
      </c>
      <c r="H1385" s="450"/>
      <c r="I138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85" s="228"/>
    </row>
    <row r="1386" spans="1:10" ht="15.75" x14ac:dyDescent="0.25">
      <c r="A1386" s="166">
        <v>42767</v>
      </c>
      <c r="B1386" s="142" t="s">
        <v>3226</v>
      </c>
      <c r="C1386" s="143">
        <v>2600</v>
      </c>
      <c r="D1386" s="142">
        <f>Таблица1[[#This Row],[План]]*0.965</f>
        <v>2509</v>
      </c>
      <c r="E1386" s="143">
        <f>MONTH(Таблица1[[#This Row],[Date]])</f>
        <v>2</v>
      </c>
      <c r="F1386" s="141" t="s">
        <v>2</v>
      </c>
      <c r="G1386" s="62" t="s">
        <v>3995</v>
      </c>
      <c r="H1386" s="450"/>
      <c r="I138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86" s="228"/>
    </row>
    <row r="1387" spans="1:10" ht="15.75" x14ac:dyDescent="0.25">
      <c r="A1387" s="166">
        <v>42767</v>
      </c>
      <c r="B1387" s="142" t="s">
        <v>3231</v>
      </c>
      <c r="C1387" s="143">
        <v>2600</v>
      </c>
      <c r="D1387" s="142">
        <f>Таблица1[[#This Row],[План]]*0.965</f>
        <v>2509</v>
      </c>
      <c r="E1387" s="143">
        <f>MONTH(Таблица1[[#This Row],[Date]])</f>
        <v>2</v>
      </c>
      <c r="F1387" s="141" t="s">
        <v>2</v>
      </c>
      <c r="G1387" s="62" t="s">
        <v>3995</v>
      </c>
      <c r="H1387" s="450"/>
      <c r="I138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87" s="228"/>
    </row>
    <row r="1388" spans="1:10" ht="15.75" x14ac:dyDescent="0.25">
      <c r="A1388" s="166">
        <v>42767</v>
      </c>
      <c r="B1388" s="142" t="s">
        <v>3252</v>
      </c>
      <c r="C1388" s="143">
        <v>3000</v>
      </c>
      <c r="D1388" s="142">
        <f>Таблица1[[#This Row],[План]]*0.965</f>
        <v>2895</v>
      </c>
      <c r="E1388" s="143">
        <f>MONTH(Таблица1[[#This Row],[Date]])</f>
        <v>2</v>
      </c>
      <c r="F1388" s="141" t="s">
        <v>2</v>
      </c>
      <c r="G1388" s="142" t="s">
        <v>3253</v>
      </c>
      <c r="H1388" s="450"/>
      <c r="I138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88" s="228"/>
    </row>
    <row r="1389" spans="1:10" ht="15.75" x14ac:dyDescent="0.25">
      <c r="A1389" s="166">
        <v>42767</v>
      </c>
      <c r="B1389" s="142" t="s">
        <v>3227</v>
      </c>
      <c r="C1389" s="143">
        <v>2600</v>
      </c>
      <c r="D1389" s="142">
        <f>Таблица1[[#This Row],[План]]*0.965</f>
        <v>2509</v>
      </c>
      <c r="E1389" s="143">
        <f>MONTH(Таблица1[[#This Row],[Date]])</f>
        <v>2</v>
      </c>
      <c r="F1389" s="141" t="s">
        <v>2</v>
      </c>
      <c r="G1389" s="62" t="s">
        <v>3995</v>
      </c>
      <c r="H1389" s="450"/>
      <c r="I138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89" s="228"/>
    </row>
    <row r="1390" spans="1:10" ht="15.75" x14ac:dyDescent="0.25">
      <c r="A1390" s="166">
        <v>42767</v>
      </c>
      <c r="B1390" s="142" t="s">
        <v>3230</v>
      </c>
      <c r="C1390" s="143">
        <v>2600</v>
      </c>
      <c r="D1390" s="142">
        <f>Таблица1[[#This Row],[План]]*0.965</f>
        <v>2509</v>
      </c>
      <c r="E1390" s="143">
        <f>MONTH(Таблица1[[#This Row],[Date]])</f>
        <v>2</v>
      </c>
      <c r="F1390" s="141" t="s">
        <v>2</v>
      </c>
      <c r="G1390" s="62" t="s">
        <v>3995</v>
      </c>
      <c r="H1390" s="450"/>
      <c r="I139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90" s="228"/>
    </row>
    <row r="1391" spans="1:10" ht="15.75" x14ac:dyDescent="0.25">
      <c r="A1391" s="166">
        <v>42788</v>
      </c>
      <c r="B1391" s="142" t="s">
        <v>3241</v>
      </c>
      <c r="C1391" s="143"/>
      <c r="D1391" s="142">
        <v>9900</v>
      </c>
      <c r="E1391" s="143">
        <f>MONTH(A1391)</f>
        <v>2</v>
      </c>
      <c r="F1391" s="141" t="s">
        <v>1341</v>
      </c>
      <c r="G1391" s="142" t="s">
        <v>3242</v>
      </c>
      <c r="H1391" s="465" t="s">
        <v>3512</v>
      </c>
      <c r="I139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91" s="228"/>
    </row>
    <row r="1392" spans="1:10" ht="15.75" x14ac:dyDescent="0.25">
      <c r="A1392" s="288">
        <v>42790</v>
      </c>
      <c r="B1392" s="283" t="s">
        <v>2088</v>
      </c>
      <c r="C1392" s="289"/>
      <c r="D1392" s="283">
        <v>3050</v>
      </c>
      <c r="E1392" s="289">
        <v>2</v>
      </c>
      <c r="F1392" s="290" t="s">
        <v>6</v>
      </c>
      <c r="G1392" s="283" t="s">
        <v>3661</v>
      </c>
      <c r="H1392" s="466"/>
      <c r="I1392" s="282" t="s">
        <v>6</v>
      </c>
      <c r="J1392" s="259"/>
    </row>
    <row r="1393" spans="1:10" ht="15.75" x14ac:dyDescent="0.25">
      <c r="A1393" s="166">
        <v>42789</v>
      </c>
      <c r="B1393" s="142" t="s">
        <v>3473</v>
      </c>
      <c r="C1393" s="143"/>
      <c r="D1393" s="142">
        <v>14900</v>
      </c>
      <c r="E1393" s="143">
        <f>MONTH(A1393)</f>
        <v>2</v>
      </c>
      <c r="F1393" s="141" t="str">
        <f>"Прео"</f>
        <v>Прео</v>
      </c>
      <c r="G1393" s="142" t="s">
        <v>2886</v>
      </c>
      <c r="H1393" s="450"/>
      <c r="I139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393" s="228"/>
    </row>
    <row r="1394" spans="1:10" ht="15.75" x14ac:dyDescent="0.25">
      <c r="A1394" s="166">
        <v>42766</v>
      </c>
      <c r="B1394" s="142" t="s">
        <v>3210</v>
      </c>
      <c r="C1394" s="143"/>
      <c r="D1394" s="142">
        <v>3000</v>
      </c>
      <c r="E1394" s="143">
        <f>MONTH(Таблица1[[#This Row],[Date]])</f>
        <v>1</v>
      </c>
      <c r="F1394" s="141" t="s">
        <v>2</v>
      </c>
      <c r="G1394" s="142" t="s">
        <v>2610</v>
      </c>
      <c r="H1394" s="450"/>
      <c r="I139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94" s="228"/>
    </row>
    <row r="1395" spans="1:10" ht="15.75" x14ac:dyDescent="0.25">
      <c r="A1395" s="166">
        <v>42766</v>
      </c>
      <c r="B1395" s="142" t="s">
        <v>3246</v>
      </c>
      <c r="C1395" s="143">
        <v>3000</v>
      </c>
      <c r="D1395" s="142">
        <f>Таблица1[[#This Row],[План]]*0.965</f>
        <v>2895</v>
      </c>
      <c r="E1395" s="143">
        <f>MONTH(Таблица1[[#This Row],[Date]])</f>
        <v>1</v>
      </c>
      <c r="F1395" s="141" t="s">
        <v>2</v>
      </c>
      <c r="G1395" s="142" t="s">
        <v>3239</v>
      </c>
      <c r="H1395" s="450"/>
      <c r="I139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95" s="228"/>
    </row>
    <row r="1396" spans="1:10" ht="15.75" x14ac:dyDescent="0.25">
      <c r="A1396" s="166">
        <v>42766</v>
      </c>
      <c r="B1396" s="142" t="s">
        <v>3247</v>
      </c>
      <c r="C1396" s="143">
        <v>9000</v>
      </c>
      <c r="D1396" s="142">
        <f>Таблица1[[#This Row],[План]]*0.965</f>
        <v>8685</v>
      </c>
      <c r="E1396" s="143">
        <f>MONTH(Таблица1[[#This Row],[Date]])</f>
        <v>1</v>
      </c>
      <c r="F1396" s="141" t="s">
        <v>2</v>
      </c>
      <c r="G1396" s="142" t="s">
        <v>988</v>
      </c>
      <c r="H1396" s="450"/>
      <c r="I139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396" s="228"/>
    </row>
    <row r="1397" spans="1:10" ht="15.75" x14ac:dyDescent="0.25">
      <c r="A1397" s="166">
        <v>42766</v>
      </c>
      <c r="B1397" s="142" t="s">
        <v>3245</v>
      </c>
      <c r="C1397" s="143">
        <v>3000</v>
      </c>
      <c r="D1397" s="142">
        <f>Таблица1[[#This Row],[План]]*0.965</f>
        <v>2895</v>
      </c>
      <c r="E1397" s="143">
        <f>MONTH(Таблица1[[#This Row],[Date]])</f>
        <v>1</v>
      </c>
      <c r="F1397" s="141" t="s">
        <v>2</v>
      </c>
      <c r="G1397" s="142" t="s">
        <v>3239</v>
      </c>
      <c r="H1397" s="450"/>
      <c r="I139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97" s="228"/>
    </row>
    <row r="1398" spans="1:10" ht="15.75" x14ac:dyDescent="0.25">
      <c r="A1398" s="166">
        <v>42766</v>
      </c>
      <c r="B1398" s="142" t="s">
        <v>3248</v>
      </c>
      <c r="C1398" s="143">
        <v>3000</v>
      </c>
      <c r="D1398" s="142">
        <f>Таблица1[[#This Row],[План]]*0.965</f>
        <v>2895</v>
      </c>
      <c r="E1398" s="143">
        <f>MONTH(Таблица1[[#This Row],[Date]])</f>
        <v>1</v>
      </c>
      <c r="F1398" s="141" t="s">
        <v>2</v>
      </c>
      <c r="G1398" s="142" t="s">
        <v>3211</v>
      </c>
      <c r="H1398" s="450"/>
      <c r="I139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398" s="228"/>
    </row>
    <row r="1399" spans="1:10" ht="15.75" x14ac:dyDescent="0.25">
      <c r="A1399" s="166">
        <v>42765</v>
      </c>
      <c r="B1399" s="142" t="s">
        <v>1827</v>
      </c>
      <c r="C1399" s="143"/>
      <c r="D1399" s="142">
        <v>3000</v>
      </c>
      <c r="E1399" s="143">
        <f>MONTH(Таблица1[[#This Row],[Date]])</f>
        <v>1</v>
      </c>
      <c r="F1399" s="141" t="s">
        <v>2</v>
      </c>
      <c r="G1399" s="142" t="s">
        <v>2913</v>
      </c>
      <c r="H1399" s="450"/>
      <c r="I139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399" s="228"/>
    </row>
    <row r="1400" spans="1:10" ht="15.75" x14ac:dyDescent="0.25">
      <c r="A1400" s="166">
        <v>42765</v>
      </c>
      <c r="B1400" s="142" t="s">
        <v>3209</v>
      </c>
      <c r="C1400" s="143"/>
      <c r="D1400" s="142">
        <v>3000</v>
      </c>
      <c r="E1400" s="143">
        <f>MONTH(Таблица1[[#This Row],[Date]])</f>
        <v>1</v>
      </c>
      <c r="F1400" s="141" t="s">
        <v>2</v>
      </c>
      <c r="G1400" s="142" t="s">
        <v>2888</v>
      </c>
      <c r="H1400" s="450"/>
      <c r="I140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00" s="228"/>
    </row>
    <row r="1401" spans="1:10" ht="15.75" x14ac:dyDescent="0.25">
      <c r="A1401" s="166">
        <v>42765</v>
      </c>
      <c r="B1401" s="142" t="s">
        <v>3243</v>
      </c>
      <c r="C1401" s="143">
        <v>3000</v>
      </c>
      <c r="D1401" s="142">
        <f>Таблица1[[#This Row],[План]]*0.965</f>
        <v>2895</v>
      </c>
      <c r="E1401" s="143">
        <f>MONTH(Таблица1[[#This Row],[Date]])</f>
        <v>1</v>
      </c>
      <c r="F1401" s="141" t="s">
        <v>2</v>
      </c>
      <c r="G1401" s="142" t="s">
        <v>988</v>
      </c>
      <c r="H1401" s="450"/>
      <c r="I140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401" s="228"/>
    </row>
    <row r="1402" spans="1:10" ht="15.75" x14ac:dyDescent="0.25">
      <c r="A1402" s="166">
        <v>42765</v>
      </c>
      <c r="B1402" s="142" t="s">
        <v>3272</v>
      </c>
      <c r="C1402" s="143"/>
      <c r="D1402" s="142">
        <v>3000</v>
      </c>
      <c r="E1402" s="143">
        <f>MONTH(Таблица1[[#This Row],[Date]])</f>
        <v>1</v>
      </c>
      <c r="F1402" s="141" t="s">
        <v>2</v>
      </c>
      <c r="G1402" s="142" t="s">
        <v>3260</v>
      </c>
      <c r="H1402" s="450"/>
      <c r="I140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02" s="228"/>
    </row>
    <row r="1403" spans="1:10" ht="15.75" x14ac:dyDescent="0.25">
      <c r="A1403" s="166">
        <v>42765</v>
      </c>
      <c r="B1403" s="142" t="s">
        <v>3208</v>
      </c>
      <c r="C1403" s="143"/>
      <c r="D1403" s="142">
        <v>3000</v>
      </c>
      <c r="E1403" s="143">
        <f>MONTH(Таблица1[[#This Row],[Date]])</f>
        <v>1</v>
      </c>
      <c r="F1403" s="141" t="s">
        <v>2</v>
      </c>
      <c r="G1403" s="142" t="s">
        <v>2888</v>
      </c>
      <c r="H1403" s="450"/>
      <c r="I140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03" s="228"/>
    </row>
    <row r="1404" spans="1:10" ht="15.75" x14ac:dyDescent="0.25">
      <c r="A1404" s="166">
        <v>42765</v>
      </c>
      <c r="B1404" s="142" t="s">
        <v>3244</v>
      </c>
      <c r="C1404" s="143">
        <v>3000</v>
      </c>
      <c r="D1404" s="142">
        <f>Таблица1[[#This Row],[План]]*0.965</f>
        <v>2895</v>
      </c>
      <c r="E1404" s="143">
        <f>MONTH(Таблица1[[#This Row],[Date]])</f>
        <v>1</v>
      </c>
      <c r="F1404" s="141" t="s">
        <v>2</v>
      </c>
      <c r="G1404" s="142" t="s">
        <v>2894</v>
      </c>
      <c r="H1404" s="450"/>
      <c r="I140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04" s="228"/>
    </row>
    <row r="1405" spans="1:10" ht="15.75" x14ac:dyDescent="0.25">
      <c r="A1405" s="284">
        <v>42790</v>
      </c>
      <c r="B1405" s="287" t="s">
        <v>2689</v>
      </c>
      <c r="C1405" s="285"/>
      <c r="D1405" s="287">
        <v>3050</v>
      </c>
      <c r="E1405" s="285">
        <v>2</v>
      </c>
      <c r="F1405" s="291" t="s">
        <v>6</v>
      </c>
      <c r="G1405" s="287" t="s">
        <v>3661</v>
      </c>
      <c r="H1405" s="467"/>
      <c r="I1405" s="286" t="s">
        <v>6</v>
      </c>
      <c r="J1405" s="259"/>
    </row>
    <row r="1406" spans="1:10" ht="15.75" x14ac:dyDescent="0.25">
      <c r="A1406" s="288">
        <v>42790</v>
      </c>
      <c r="B1406" s="283" t="s">
        <v>3261</v>
      </c>
      <c r="C1406" s="289"/>
      <c r="D1406" s="283">
        <v>14900</v>
      </c>
      <c r="E1406" s="289">
        <v>2</v>
      </c>
      <c r="F1406" s="290" t="s">
        <v>6</v>
      </c>
      <c r="G1406" s="283" t="s">
        <v>3239</v>
      </c>
      <c r="H1406" s="466"/>
      <c r="I1406" s="282" t="s">
        <v>6</v>
      </c>
      <c r="J1406" s="259"/>
    </row>
    <row r="1407" spans="1:10" ht="15.75" x14ac:dyDescent="0.25">
      <c r="A1407" s="284">
        <v>42790</v>
      </c>
      <c r="B1407" s="287" t="s">
        <v>3245</v>
      </c>
      <c r="C1407" s="285"/>
      <c r="D1407" s="287">
        <v>13900</v>
      </c>
      <c r="E1407" s="285">
        <v>2</v>
      </c>
      <c r="F1407" s="291" t="s">
        <v>6</v>
      </c>
      <c r="G1407" s="287" t="s">
        <v>3239</v>
      </c>
      <c r="H1407" s="467"/>
      <c r="I1407" s="286" t="s">
        <v>6</v>
      </c>
      <c r="J1407" s="259"/>
    </row>
    <row r="1408" spans="1:10" ht="15.75" x14ac:dyDescent="0.25">
      <c r="A1408" s="288">
        <v>42790</v>
      </c>
      <c r="B1408" s="283" t="s">
        <v>3246</v>
      </c>
      <c r="C1408" s="289"/>
      <c r="D1408" s="283">
        <v>13900</v>
      </c>
      <c r="E1408" s="289">
        <v>2</v>
      </c>
      <c r="F1408" s="290" t="s">
        <v>6</v>
      </c>
      <c r="G1408" s="283" t="s">
        <v>3239</v>
      </c>
      <c r="H1408" s="466"/>
      <c r="I1408" s="282" t="s">
        <v>6</v>
      </c>
      <c r="J1408" s="259"/>
    </row>
    <row r="1409" spans="1:10" ht="15.75" x14ac:dyDescent="0.25">
      <c r="A1409" s="284">
        <v>42788</v>
      </c>
      <c r="B1409" s="287" t="s">
        <v>3233</v>
      </c>
      <c r="C1409" s="285"/>
      <c r="D1409" s="287">
        <v>7900</v>
      </c>
      <c r="E1409" s="285">
        <v>2</v>
      </c>
      <c r="F1409" s="291" t="s">
        <v>6</v>
      </c>
      <c r="G1409" s="287" t="s">
        <v>3259</v>
      </c>
      <c r="H1409" s="467"/>
      <c r="I1409" s="286" t="s">
        <v>6</v>
      </c>
      <c r="J1409" s="259"/>
    </row>
    <row r="1410" spans="1:10" ht="15.75" x14ac:dyDescent="0.25">
      <c r="A1410" s="288">
        <v>42788</v>
      </c>
      <c r="B1410" s="283" t="s">
        <v>1353</v>
      </c>
      <c r="C1410" s="289"/>
      <c r="D1410" s="283">
        <v>7900</v>
      </c>
      <c r="E1410" s="289">
        <v>2</v>
      </c>
      <c r="F1410" s="290" t="s">
        <v>6</v>
      </c>
      <c r="G1410" s="283" t="s">
        <v>3259</v>
      </c>
      <c r="H1410" s="466"/>
      <c r="I1410" s="282" t="s">
        <v>6</v>
      </c>
      <c r="J1410" s="259"/>
    </row>
    <row r="1411" spans="1:10" ht="15.75" x14ac:dyDescent="0.25">
      <c r="A1411" s="284">
        <v>42788</v>
      </c>
      <c r="B1411" s="287" t="s">
        <v>920</v>
      </c>
      <c r="C1411" s="285"/>
      <c r="D1411" s="287">
        <v>7900</v>
      </c>
      <c r="E1411" s="285">
        <v>2</v>
      </c>
      <c r="F1411" s="291" t="s">
        <v>6</v>
      </c>
      <c r="G1411" s="287" t="s">
        <v>3259</v>
      </c>
      <c r="H1411" s="467"/>
      <c r="I1411" s="286" t="s">
        <v>6</v>
      </c>
      <c r="J1411" s="259"/>
    </row>
    <row r="1412" spans="1:10" ht="15.75" x14ac:dyDescent="0.25">
      <c r="A1412" s="288">
        <v>42788</v>
      </c>
      <c r="B1412" s="283" t="s">
        <v>2689</v>
      </c>
      <c r="C1412" s="289"/>
      <c r="D1412" s="283">
        <v>3200</v>
      </c>
      <c r="E1412" s="289">
        <v>2</v>
      </c>
      <c r="F1412" s="290" t="s">
        <v>6</v>
      </c>
      <c r="G1412" s="283" t="s">
        <v>3654</v>
      </c>
      <c r="H1412" s="466"/>
      <c r="I1412" s="282" t="s">
        <v>6</v>
      </c>
      <c r="J1412" s="259"/>
    </row>
    <row r="1413" spans="1:10" ht="15.75" x14ac:dyDescent="0.25">
      <c r="A1413" s="284">
        <v>42788</v>
      </c>
      <c r="B1413" s="287" t="s">
        <v>2202</v>
      </c>
      <c r="C1413" s="285"/>
      <c r="D1413" s="287">
        <v>10900</v>
      </c>
      <c r="E1413" s="285">
        <v>2</v>
      </c>
      <c r="F1413" s="291" t="s">
        <v>6</v>
      </c>
      <c r="G1413" s="287" t="s">
        <v>3259</v>
      </c>
      <c r="H1413" s="467"/>
      <c r="I1413" s="286" t="s">
        <v>6</v>
      </c>
      <c r="J1413" s="259"/>
    </row>
    <row r="1414" spans="1:10" ht="15.75" x14ac:dyDescent="0.25">
      <c r="A1414" s="288">
        <v>42784</v>
      </c>
      <c r="B1414" s="283" t="s">
        <v>3653</v>
      </c>
      <c r="C1414" s="289"/>
      <c r="D1414" s="283">
        <v>3000</v>
      </c>
      <c r="E1414" s="289">
        <v>2</v>
      </c>
      <c r="F1414" s="290" t="s">
        <v>6</v>
      </c>
      <c r="G1414" s="283" t="s">
        <v>3215</v>
      </c>
      <c r="H1414" s="466"/>
      <c r="I1414" s="282" t="s">
        <v>6</v>
      </c>
      <c r="J1414" s="259"/>
    </row>
    <row r="1415" spans="1:10" ht="15.75" x14ac:dyDescent="0.25">
      <c r="A1415" s="284">
        <v>42784</v>
      </c>
      <c r="B1415" s="287" t="s">
        <v>3653</v>
      </c>
      <c r="C1415" s="285"/>
      <c r="D1415" s="287">
        <v>3000</v>
      </c>
      <c r="E1415" s="285">
        <v>2</v>
      </c>
      <c r="F1415" s="291" t="s">
        <v>6</v>
      </c>
      <c r="G1415" s="287" t="s">
        <v>3496</v>
      </c>
      <c r="H1415" s="467"/>
      <c r="I1415" s="286" t="s">
        <v>6</v>
      </c>
      <c r="J1415" s="259"/>
    </row>
    <row r="1416" spans="1:10" ht="15.75" x14ac:dyDescent="0.25">
      <c r="A1416" s="288">
        <v>42782</v>
      </c>
      <c r="B1416" s="283" t="s">
        <v>909</v>
      </c>
      <c r="C1416" s="289"/>
      <c r="D1416" s="283">
        <v>3000</v>
      </c>
      <c r="E1416" s="289">
        <v>2</v>
      </c>
      <c r="F1416" s="290" t="s">
        <v>6</v>
      </c>
      <c r="G1416" s="283" t="s">
        <v>3251</v>
      </c>
      <c r="H1416" s="466"/>
      <c r="I1416" s="282" t="s">
        <v>6</v>
      </c>
      <c r="J1416" s="259"/>
    </row>
    <row r="1417" spans="1:10" ht="15.75" x14ac:dyDescent="0.25">
      <c r="A1417" s="284">
        <v>42782</v>
      </c>
      <c r="B1417" s="287" t="s">
        <v>3656</v>
      </c>
      <c r="C1417" s="285"/>
      <c r="D1417" s="287">
        <v>3000</v>
      </c>
      <c r="E1417" s="285">
        <v>2</v>
      </c>
      <c r="F1417" s="291" t="s">
        <v>6</v>
      </c>
      <c r="G1417" s="287" t="s">
        <v>3496</v>
      </c>
      <c r="H1417" s="467"/>
      <c r="I1417" s="286" t="s">
        <v>6</v>
      </c>
      <c r="J1417" s="259"/>
    </row>
    <row r="1418" spans="1:10" ht="15.75" x14ac:dyDescent="0.25">
      <c r="A1418" s="288">
        <v>42781</v>
      </c>
      <c r="B1418" s="283" t="s">
        <v>3236</v>
      </c>
      <c r="C1418" s="289"/>
      <c r="D1418" s="283">
        <v>2750</v>
      </c>
      <c r="E1418" s="289">
        <v>2</v>
      </c>
      <c r="F1418" s="290" t="s">
        <v>6</v>
      </c>
      <c r="G1418" s="283" t="s">
        <v>3664</v>
      </c>
      <c r="H1418" s="466"/>
      <c r="I1418" s="282" t="s">
        <v>6</v>
      </c>
      <c r="J1418" s="259"/>
    </row>
    <row r="1419" spans="1:10" ht="15.75" x14ac:dyDescent="0.25">
      <c r="A1419" s="284">
        <v>42781</v>
      </c>
      <c r="B1419" s="287" t="s">
        <v>3254</v>
      </c>
      <c r="C1419" s="285"/>
      <c r="D1419" s="287">
        <v>16500</v>
      </c>
      <c r="E1419" s="285">
        <v>2</v>
      </c>
      <c r="F1419" s="291" t="s">
        <v>6</v>
      </c>
      <c r="G1419" s="287" t="s">
        <v>227</v>
      </c>
      <c r="H1419" s="467"/>
      <c r="I1419" s="286" t="s">
        <v>6</v>
      </c>
      <c r="J1419" s="259"/>
    </row>
    <row r="1420" spans="1:10" ht="15.75" x14ac:dyDescent="0.25">
      <c r="A1420" s="288">
        <v>42781</v>
      </c>
      <c r="B1420" s="283" t="s">
        <v>3665</v>
      </c>
      <c r="C1420" s="289"/>
      <c r="D1420" s="283">
        <v>2900</v>
      </c>
      <c r="E1420" s="289">
        <v>2</v>
      </c>
      <c r="F1420" s="290" t="s">
        <v>6</v>
      </c>
      <c r="G1420" s="283" t="s">
        <v>3664</v>
      </c>
      <c r="H1420" s="466"/>
      <c r="I1420" s="282" t="s">
        <v>6</v>
      </c>
      <c r="J1420" s="259"/>
    </row>
    <row r="1421" spans="1:10" ht="15.75" x14ac:dyDescent="0.25">
      <c r="A1421" s="166">
        <v>42764</v>
      </c>
      <c r="B1421" s="142" t="s">
        <v>3240</v>
      </c>
      <c r="C1421" s="143">
        <v>3400</v>
      </c>
      <c r="D1421" s="142">
        <f>Таблица1[[#This Row],[План]]*0.965</f>
        <v>3281</v>
      </c>
      <c r="E1421" s="143">
        <f>MONTH(Таблица1[[#This Row],[Date]])</f>
        <v>1</v>
      </c>
      <c r="F1421" s="141" t="s">
        <v>2</v>
      </c>
      <c r="G1421" s="142" t="s">
        <v>2087</v>
      </c>
      <c r="H1421" s="450"/>
      <c r="I142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421" s="228"/>
    </row>
    <row r="1422" spans="1:10" ht="15.75" x14ac:dyDescent="0.25">
      <c r="A1422" s="166">
        <v>42789</v>
      </c>
      <c r="B1422" s="142" t="s">
        <v>3477</v>
      </c>
      <c r="C1422" s="143"/>
      <c r="D1422" s="142">
        <v>14900</v>
      </c>
      <c r="E1422" s="143">
        <f t="shared" ref="E1422:E1428" si="66">MONTH(A1422)</f>
        <v>2</v>
      </c>
      <c r="F1422" s="141" t="str">
        <f t="shared" ref="F1422:F1428" si="67">"Прео"</f>
        <v>Прео</v>
      </c>
      <c r="G1422" s="142" t="s">
        <v>2886</v>
      </c>
      <c r="H1422" s="450"/>
      <c r="I142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22" s="228"/>
    </row>
    <row r="1423" spans="1:10" ht="15.75" x14ac:dyDescent="0.25">
      <c r="A1423" s="166">
        <v>42789</v>
      </c>
      <c r="B1423" s="142" t="s">
        <v>3214</v>
      </c>
      <c r="C1423" s="143"/>
      <c r="D1423" s="142">
        <v>14900</v>
      </c>
      <c r="E1423" s="143">
        <f t="shared" si="66"/>
        <v>2</v>
      </c>
      <c r="F1423" s="141" t="str">
        <f t="shared" si="67"/>
        <v>Прео</v>
      </c>
      <c r="G1423" s="142" t="s">
        <v>2886</v>
      </c>
      <c r="H1423" s="450"/>
      <c r="I142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23" s="228"/>
    </row>
    <row r="1424" spans="1:10" ht="15.75" x14ac:dyDescent="0.25">
      <c r="A1424" s="166">
        <v>42789</v>
      </c>
      <c r="B1424" s="142" t="s">
        <v>3288</v>
      </c>
      <c r="C1424" s="143"/>
      <c r="D1424" s="142">
        <v>14900</v>
      </c>
      <c r="E1424" s="143">
        <f t="shared" si="66"/>
        <v>2</v>
      </c>
      <c r="F1424" s="141" t="str">
        <f t="shared" si="67"/>
        <v>Прео</v>
      </c>
      <c r="G1424" s="142" t="s">
        <v>2886</v>
      </c>
      <c r="H1424" s="450"/>
      <c r="I142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24" s="228"/>
    </row>
    <row r="1425" spans="1:10" ht="15.75" x14ac:dyDescent="0.25">
      <c r="A1425" s="166">
        <v>42789</v>
      </c>
      <c r="B1425" s="142" t="s">
        <v>2919</v>
      </c>
      <c r="C1425" s="143"/>
      <c r="D1425" s="142">
        <v>13900</v>
      </c>
      <c r="E1425" s="143">
        <f t="shared" si="66"/>
        <v>2</v>
      </c>
      <c r="F1425" s="141" t="str">
        <f t="shared" si="67"/>
        <v>Прео</v>
      </c>
      <c r="G1425" s="142" t="s">
        <v>2886</v>
      </c>
      <c r="H1425" s="450"/>
      <c r="I142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25" s="228"/>
    </row>
    <row r="1426" spans="1:10" ht="15.75" x14ac:dyDescent="0.25">
      <c r="A1426" s="166">
        <v>42789</v>
      </c>
      <c r="B1426" s="142" t="s">
        <v>2885</v>
      </c>
      <c r="C1426" s="143"/>
      <c r="D1426" s="142">
        <v>14900</v>
      </c>
      <c r="E1426" s="143">
        <f t="shared" si="66"/>
        <v>2</v>
      </c>
      <c r="F1426" s="141" t="str">
        <f t="shared" si="67"/>
        <v>Прео</v>
      </c>
      <c r="G1426" s="142" t="s">
        <v>2886</v>
      </c>
      <c r="H1426" s="450"/>
      <c r="I142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26" s="228"/>
    </row>
    <row r="1427" spans="1:10" ht="15.75" x14ac:dyDescent="0.25">
      <c r="A1427" s="166">
        <v>42783</v>
      </c>
      <c r="B1427" s="142" t="s">
        <v>254</v>
      </c>
      <c r="C1427" s="143"/>
      <c r="D1427" s="142">
        <v>9400</v>
      </c>
      <c r="E1427" s="143">
        <f t="shared" si="66"/>
        <v>2</v>
      </c>
      <c r="F1427" s="141" t="str">
        <f t="shared" si="67"/>
        <v>Прео</v>
      </c>
      <c r="G1427" s="142" t="s">
        <v>2201</v>
      </c>
      <c r="H1427" s="450"/>
      <c r="I142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27" s="228"/>
    </row>
    <row r="1428" spans="1:10" ht="15.75" x14ac:dyDescent="0.25">
      <c r="A1428" s="166">
        <v>42783</v>
      </c>
      <c r="B1428" s="142" t="s">
        <v>3562</v>
      </c>
      <c r="C1428" s="143"/>
      <c r="D1428" s="142">
        <v>19900</v>
      </c>
      <c r="E1428" s="143">
        <f t="shared" si="66"/>
        <v>2</v>
      </c>
      <c r="F1428" s="141" t="str">
        <f t="shared" si="67"/>
        <v>Прео</v>
      </c>
      <c r="G1428" s="142" t="s">
        <v>204</v>
      </c>
      <c r="H1428" s="450"/>
      <c r="I142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28" s="228"/>
    </row>
    <row r="1429" spans="1:10" ht="15.75" x14ac:dyDescent="0.25">
      <c r="A1429" s="166">
        <v>42762</v>
      </c>
      <c r="B1429" s="142" t="s">
        <v>2918</v>
      </c>
      <c r="C1429" s="143">
        <v>10400</v>
      </c>
      <c r="D1429" s="142">
        <f>Таблица1[[#This Row],[План]]*0.965</f>
        <v>10036</v>
      </c>
      <c r="E1429" s="143">
        <f>MONTH(Таблица1[[#This Row],[Date]])</f>
        <v>1</v>
      </c>
      <c r="F1429" s="141" t="s">
        <v>2</v>
      </c>
      <c r="G1429" s="142" t="s">
        <v>2875</v>
      </c>
      <c r="H1429" s="450"/>
      <c r="I142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29" s="228"/>
    </row>
    <row r="1430" spans="1:10" ht="15.75" x14ac:dyDescent="0.25">
      <c r="A1430" s="166">
        <v>42762</v>
      </c>
      <c r="B1430" s="142" t="s">
        <v>3241</v>
      </c>
      <c r="C1430" s="143">
        <v>3000</v>
      </c>
      <c r="D1430" s="142">
        <f>Таблица1[[#This Row],[План]]*0.965</f>
        <v>2895</v>
      </c>
      <c r="E1430" s="143">
        <f>MONTH(Таблица1[[#This Row],[Date]])</f>
        <v>1</v>
      </c>
      <c r="F1430" s="141" t="s">
        <v>2</v>
      </c>
      <c r="G1430" s="142" t="s">
        <v>3242</v>
      </c>
      <c r="H1430" s="450"/>
      <c r="I143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30" s="228"/>
    </row>
    <row r="1431" spans="1:10" ht="15.75" x14ac:dyDescent="0.25">
      <c r="A1431" s="166">
        <v>42784</v>
      </c>
      <c r="B1431" s="142" t="s">
        <v>2356</v>
      </c>
      <c r="C1431" s="143"/>
      <c r="D1431" s="142">
        <v>14900</v>
      </c>
      <c r="E1431" s="143">
        <f>MONTH(A1431)</f>
        <v>2</v>
      </c>
      <c r="F1431" s="141" t="s">
        <v>1341</v>
      </c>
      <c r="G1431" s="142" t="s">
        <v>2913</v>
      </c>
      <c r="H1431" s="465" t="s">
        <v>3513</v>
      </c>
      <c r="I143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31" s="228"/>
    </row>
    <row r="1432" spans="1:10" ht="15.75" x14ac:dyDescent="0.25">
      <c r="A1432" s="166">
        <v>42784</v>
      </c>
      <c r="B1432" s="142" t="s">
        <v>1827</v>
      </c>
      <c r="C1432" s="143"/>
      <c r="D1432" s="142">
        <v>14000</v>
      </c>
      <c r="E1432" s="143">
        <f>MONTH(A1432)</f>
        <v>2</v>
      </c>
      <c r="F1432" s="141" t="s">
        <v>1341</v>
      </c>
      <c r="G1432" s="142" t="s">
        <v>2913</v>
      </c>
      <c r="H1432" s="465" t="s">
        <v>3513</v>
      </c>
      <c r="I143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32" s="228"/>
    </row>
    <row r="1433" spans="1:10" ht="15.75" x14ac:dyDescent="0.25">
      <c r="A1433" s="166">
        <v>42777</v>
      </c>
      <c r="B1433" s="142" t="s">
        <v>3256</v>
      </c>
      <c r="C1433" s="143"/>
      <c r="D1433" s="142">
        <v>14900</v>
      </c>
      <c r="E1433" s="143">
        <f>MONTH(A1433)</f>
        <v>2</v>
      </c>
      <c r="F1433" s="141" t="str">
        <f>"Прео"</f>
        <v>Прео</v>
      </c>
      <c r="G1433" s="142" t="s">
        <v>2894</v>
      </c>
      <c r="H1433" s="450"/>
      <c r="I143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33" s="228"/>
    </row>
    <row r="1434" spans="1:10" ht="15.75" x14ac:dyDescent="0.25">
      <c r="A1434" s="166">
        <v>42761</v>
      </c>
      <c r="B1434" s="142" t="s">
        <v>3225</v>
      </c>
      <c r="C1434" s="143">
        <v>3000</v>
      </c>
      <c r="D1434" s="142">
        <f>Таблица1[[#This Row],[План]]*0.965</f>
        <v>2895</v>
      </c>
      <c r="E1434" s="143">
        <f>MONTH(Таблица1[[#This Row],[Date]])</f>
        <v>1</v>
      </c>
      <c r="F1434" s="141" t="s">
        <v>2</v>
      </c>
      <c r="G1434" s="142" t="s">
        <v>2784</v>
      </c>
      <c r="H1434" s="450"/>
      <c r="I143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34" s="228"/>
    </row>
    <row r="1435" spans="1:10" ht="15.75" x14ac:dyDescent="0.25">
      <c r="A1435" s="166">
        <v>42761</v>
      </c>
      <c r="B1435" s="142" t="s">
        <v>3237</v>
      </c>
      <c r="C1435" s="143">
        <v>12900</v>
      </c>
      <c r="D1435" s="142">
        <f>Таблица1[[#This Row],[План]]*0.965</f>
        <v>12448.5</v>
      </c>
      <c r="E1435" s="143">
        <f>MONTH(Таблица1[[#This Row],[Date]])</f>
        <v>1</v>
      </c>
      <c r="F1435" s="141" t="s">
        <v>2</v>
      </c>
      <c r="G1435" s="142" t="s">
        <v>2784</v>
      </c>
      <c r="H1435" s="450"/>
      <c r="I143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35" s="228"/>
    </row>
    <row r="1436" spans="1:10" ht="15.75" x14ac:dyDescent="0.25">
      <c r="A1436" s="166">
        <v>42761</v>
      </c>
      <c r="B1436" s="142" t="s">
        <v>3236</v>
      </c>
      <c r="C1436" s="143">
        <v>3000</v>
      </c>
      <c r="D1436" s="142">
        <f>Таблица1[[#This Row],[План]]*0.965</f>
        <v>2895</v>
      </c>
      <c r="E1436" s="143">
        <f>MONTH(Таблица1[[#This Row],[Date]])</f>
        <v>1</v>
      </c>
      <c r="F1436" s="141" t="s">
        <v>2</v>
      </c>
      <c r="G1436" s="142" t="s">
        <v>2602</v>
      </c>
      <c r="H1436" s="450"/>
      <c r="I143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36" s="228"/>
    </row>
    <row r="1437" spans="1:10" ht="15.75" x14ac:dyDescent="0.25">
      <c r="A1437" s="166">
        <v>42761</v>
      </c>
      <c r="B1437" s="142" t="s">
        <v>3238</v>
      </c>
      <c r="C1437" s="143">
        <v>3000</v>
      </c>
      <c r="D1437" s="142">
        <f>Таблица1[[#This Row],[План]]*0.965</f>
        <v>2895</v>
      </c>
      <c r="E1437" s="143">
        <f>MONTH(Таблица1[[#This Row],[Date]])</f>
        <v>1</v>
      </c>
      <c r="F1437" s="141" t="s">
        <v>2</v>
      </c>
      <c r="G1437" s="142" t="s">
        <v>3239</v>
      </c>
      <c r="H1437" s="450"/>
      <c r="I143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37" s="228"/>
    </row>
    <row r="1438" spans="1:10" ht="15.75" x14ac:dyDescent="0.25">
      <c r="A1438" s="166">
        <v>42761</v>
      </c>
      <c r="B1438" s="142" t="s">
        <v>2603</v>
      </c>
      <c r="C1438" s="143"/>
      <c r="D1438" s="142">
        <v>17000</v>
      </c>
      <c r="E1438" s="143">
        <f>MONTH(Таблица1[[#This Row],[Date]])</f>
        <v>1</v>
      </c>
      <c r="F1438" s="141" t="s">
        <v>2</v>
      </c>
      <c r="G1438" s="142" t="s">
        <v>2913</v>
      </c>
      <c r="H1438" s="450"/>
      <c r="I143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38" s="228"/>
    </row>
    <row r="1439" spans="1:10" ht="15.75" x14ac:dyDescent="0.25">
      <c r="A1439" s="166">
        <v>42761</v>
      </c>
      <c r="B1439" s="142" t="s">
        <v>3234</v>
      </c>
      <c r="C1439" s="143">
        <v>3000</v>
      </c>
      <c r="D1439" s="142">
        <f>Таблица1[[#This Row],[План]]*0.965</f>
        <v>2895</v>
      </c>
      <c r="E1439" s="143">
        <f>MONTH(Таблица1[[#This Row],[Date]])</f>
        <v>1</v>
      </c>
      <c r="F1439" s="141" t="s">
        <v>2</v>
      </c>
      <c r="G1439" s="142" t="s">
        <v>2784</v>
      </c>
      <c r="H1439" s="450"/>
      <c r="I143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39" s="228"/>
    </row>
    <row r="1440" spans="1:10" ht="15.75" x14ac:dyDescent="0.25">
      <c r="A1440" s="166">
        <v>42761</v>
      </c>
      <c r="B1440" s="142" t="s">
        <v>3235</v>
      </c>
      <c r="C1440" s="143">
        <v>17900</v>
      </c>
      <c r="D1440" s="142">
        <f>Таблица1[[#This Row],[План]]*0.965</f>
        <v>17273.5</v>
      </c>
      <c r="E1440" s="143">
        <f>MONTH(Таблица1[[#This Row],[Date]])</f>
        <v>1</v>
      </c>
      <c r="F1440" s="141" t="s">
        <v>2</v>
      </c>
      <c r="G1440" s="142" t="s">
        <v>825</v>
      </c>
      <c r="H1440" s="450"/>
      <c r="I144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40" s="228"/>
    </row>
    <row r="1441" spans="1:10" ht="15.75" x14ac:dyDescent="0.25">
      <c r="A1441" s="166">
        <v>42761</v>
      </c>
      <c r="B1441" s="142" t="s">
        <v>2911</v>
      </c>
      <c r="C1441" s="143"/>
      <c r="D1441" s="142">
        <v>9800</v>
      </c>
      <c r="E1441" s="143">
        <f>MONTH(Таблица1[[#This Row],[Date]])</f>
        <v>1</v>
      </c>
      <c r="F1441" s="141" t="s">
        <v>2</v>
      </c>
      <c r="G1441" s="142" t="s">
        <v>2894</v>
      </c>
      <c r="H1441" s="450"/>
      <c r="I144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41" s="228"/>
    </row>
    <row r="1442" spans="1:10" ht="15.75" x14ac:dyDescent="0.25">
      <c r="A1442" s="166">
        <v>42784</v>
      </c>
      <c r="B1442" s="142" t="s">
        <v>3456</v>
      </c>
      <c r="C1442" s="143"/>
      <c r="D1442" s="142">
        <v>14900</v>
      </c>
      <c r="E1442" s="143">
        <f>MONTH(A1442)</f>
        <v>2</v>
      </c>
      <c r="F1442" s="141" t="s">
        <v>1341</v>
      </c>
      <c r="G1442" s="142" t="s">
        <v>2913</v>
      </c>
      <c r="H1442" s="465" t="s">
        <v>3513</v>
      </c>
      <c r="I144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42" s="228"/>
    </row>
    <row r="1443" spans="1:10" ht="15.75" x14ac:dyDescent="0.25">
      <c r="A1443" s="284">
        <v>42780</v>
      </c>
      <c r="B1443" s="287" t="s">
        <v>3671</v>
      </c>
      <c r="C1443" s="285"/>
      <c r="D1443" s="287">
        <v>19900</v>
      </c>
      <c r="E1443" s="285">
        <v>2</v>
      </c>
      <c r="F1443" s="291" t="s">
        <v>6</v>
      </c>
      <c r="G1443" s="287" t="s">
        <v>825</v>
      </c>
      <c r="H1443" s="467"/>
      <c r="I1443" s="286" t="s">
        <v>6</v>
      </c>
      <c r="J1443" s="259"/>
    </row>
    <row r="1444" spans="1:10" ht="15.75" x14ac:dyDescent="0.25">
      <c r="A1444" s="166">
        <v>42777</v>
      </c>
      <c r="B1444" s="142" t="s">
        <v>3244</v>
      </c>
      <c r="C1444" s="143"/>
      <c r="D1444" s="142">
        <v>14900</v>
      </c>
      <c r="E1444" s="143">
        <f>MONTH(A1444)</f>
        <v>2</v>
      </c>
      <c r="F1444" s="141" t="str">
        <f>"Прео"</f>
        <v>Прео</v>
      </c>
      <c r="G1444" s="142" t="s">
        <v>2894</v>
      </c>
      <c r="H1444" s="450"/>
      <c r="I144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44" s="228"/>
    </row>
    <row r="1445" spans="1:10" ht="15.75" x14ac:dyDescent="0.25">
      <c r="A1445" s="166">
        <v>42783</v>
      </c>
      <c r="B1445" s="142" t="s">
        <v>3381</v>
      </c>
      <c r="C1445" s="143"/>
      <c r="D1445" s="142">
        <v>8950</v>
      </c>
      <c r="E1445" s="143">
        <f>MONTH(A1445)</f>
        <v>2</v>
      </c>
      <c r="F1445" s="141" t="s">
        <v>1341</v>
      </c>
      <c r="G1445" s="142" t="s">
        <v>227</v>
      </c>
      <c r="H1445" s="465" t="s">
        <v>3514</v>
      </c>
      <c r="I144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45" s="228"/>
    </row>
    <row r="1446" spans="1:10" ht="15.75" x14ac:dyDescent="0.25">
      <c r="A1446" s="288">
        <v>42780</v>
      </c>
      <c r="B1446" s="283" t="s">
        <v>2891</v>
      </c>
      <c r="C1446" s="289"/>
      <c r="D1446" s="283">
        <v>16900</v>
      </c>
      <c r="E1446" s="289">
        <v>2</v>
      </c>
      <c r="F1446" s="290" t="s">
        <v>6</v>
      </c>
      <c r="G1446" s="283" t="s">
        <v>2892</v>
      </c>
      <c r="H1446" s="466"/>
      <c r="I1446" s="282" t="s">
        <v>6</v>
      </c>
      <c r="J1446" s="259"/>
    </row>
    <row r="1447" spans="1:10" ht="15.75" x14ac:dyDescent="0.25">
      <c r="A1447" s="166">
        <v>42759</v>
      </c>
      <c r="B1447" s="142" t="s">
        <v>973</v>
      </c>
      <c r="C1447" s="143">
        <v>3000</v>
      </c>
      <c r="D1447" s="142">
        <f>Таблица1[[#This Row],[План]]*0.965</f>
        <v>2895</v>
      </c>
      <c r="E1447" s="143">
        <f>MONTH(Таблица1[[#This Row],[Date]])</f>
        <v>1</v>
      </c>
      <c r="F1447" s="141" t="s">
        <v>2</v>
      </c>
      <c r="G1447" s="142" t="s">
        <v>2718</v>
      </c>
      <c r="H1447" s="450"/>
      <c r="I144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47" s="228"/>
    </row>
    <row r="1448" spans="1:10" ht="15.75" x14ac:dyDescent="0.25">
      <c r="A1448" s="166">
        <v>42759</v>
      </c>
      <c r="B1448" s="142" t="s">
        <v>3224</v>
      </c>
      <c r="C1448" s="143">
        <v>2600</v>
      </c>
      <c r="D1448" s="142">
        <f>Таблица1[[#This Row],[План]]*0.965</f>
        <v>2509</v>
      </c>
      <c r="E1448" s="143">
        <f>MONTH(Таблица1[[#This Row],[Date]])</f>
        <v>1</v>
      </c>
      <c r="F1448" s="141" t="s">
        <v>2</v>
      </c>
      <c r="G1448" s="142" t="s">
        <v>2087</v>
      </c>
      <c r="H1448" s="450"/>
      <c r="I144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448" s="228"/>
    </row>
    <row r="1449" spans="1:10" ht="15.75" x14ac:dyDescent="0.25">
      <c r="A1449" s="284">
        <v>42780</v>
      </c>
      <c r="B1449" s="287" t="s">
        <v>2779</v>
      </c>
      <c r="C1449" s="285"/>
      <c r="D1449" s="287">
        <v>3000</v>
      </c>
      <c r="E1449" s="285">
        <v>2</v>
      </c>
      <c r="F1449" s="291" t="s">
        <v>6</v>
      </c>
      <c r="G1449" s="287" t="s">
        <v>2892</v>
      </c>
      <c r="H1449" s="467"/>
      <c r="I1449" s="286" t="s">
        <v>6</v>
      </c>
      <c r="J1449" s="259"/>
    </row>
    <row r="1450" spans="1:10" ht="15.75" x14ac:dyDescent="0.25">
      <c r="A1450" s="288">
        <v>42780</v>
      </c>
      <c r="B1450" s="283" t="s">
        <v>2766</v>
      </c>
      <c r="C1450" s="289"/>
      <c r="D1450" s="283">
        <v>7900</v>
      </c>
      <c r="E1450" s="289">
        <v>2</v>
      </c>
      <c r="F1450" s="290" t="s">
        <v>6</v>
      </c>
      <c r="G1450" s="283" t="s">
        <v>2892</v>
      </c>
      <c r="H1450" s="466"/>
      <c r="I1450" s="282" t="s">
        <v>6</v>
      </c>
      <c r="J1450" s="259"/>
    </row>
    <row r="1451" spans="1:10" ht="15.75" x14ac:dyDescent="0.25">
      <c r="A1451" s="166">
        <v>42758</v>
      </c>
      <c r="B1451" s="142" t="s">
        <v>3223</v>
      </c>
      <c r="C1451" s="143">
        <v>3000</v>
      </c>
      <c r="D1451" s="142">
        <f>Таблица1[[#This Row],[План]]*0.965</f>
        <v>2895</v>
      </c>
      <c r="E1451" s="143">
        <f>MONTH(Таблица1[[#This Row],[Date]])</f>
        <v>1</v>
      </c>
      <c r="F1451" s="141" t="s">
        <v>2</v>
      </c>
      <c r="G1451" s="142" t="s">
        <v>2784</v>
      </c>
      <c r="H1451" s="450"/>
      <c r="I145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51" s="228"/>
    </row>
    <row r="1452" spans="1:10" ht="15.75" x14ac:dyDescent="0.25">
      <c r="A1452" s="166">
        <v>42758</v>
      </c>
      <c r="B1452" s="142" t="s">
        <v>3207</v>
      </c>
      <c r="C1452" s="143"/>
      <c r="D1452" s="142">
        <v>3000</v>
      </c>
      <c r="E1452" s="143">
        <f>MONTH(Таблица1[[#This Row],[Date]])</f>
        <v>1</v>
      </c>
      <c r="F1452" s="141" t="s">
        <v>2</v>
      </c>
      <c r="G1452" s="142" t="s">
        <v>2894</v>
      </c>
      <c r="H1452" s="450"/>
      <c r="I145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52" s="228"/>
    </row>
    <row r="1453" spans="1:10" ht="15.75" x14ac:dyDescent="0.25">
      <c r="A1453" s="166">
        <v>42758</v>
      </c>
      <c r="B1453" s="142" t="s">
        <v>3222</v>
      </c>
      <c r="C1453" s="143">
        <v>3000</v>
      </c>
      <c r="D1453" s="142">
        <f>Таблица1[[#This Row],[План]]*0.965</f>
        <v>2895</v>
      </c>
      <c r="E1453" s="143">
        <f>MONTH(Таблица1[[#This Row],[Date]])</f>
        <v>1</v>
      </c>
      <c r="F1453" s="141" t="s">
        <v>2</v>
      </c>
      <c r="G1453" s="142" t="s">
        <v>2888</v>
      </c>
      <c r="H1453" s="450"/>
      <c r="I145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53" s="228"/>
    </row>
    <row r="1454" spans="1:10" ht="15.75" x14ac:dyDescent="0.25">
      <c r="A1454" s="284">
        <v>42780</v>
      </c>
      <c r="B1454" s="287" t="s">
        <v>2447</v>
      </c>
      <c r="C1454" s="285"/>
      <c r="D1454" s="287">
        <v>4900</v>
      </c>
      <c r="E1454" s="285">
        <v>2</v>
      </c>
      <c r="F1454" s="291" t="s">
        <v>6</v>
      </c>
      <c r="G1454" s="287" t="s">
        <v>2892</v>
      </c>
      <c r="H1454" s="467"/>
      <c r="I1454" s="286" t="s">
        <v>6</v>
      </c>
      <c r="J1454" s="259"/>
    </row>
    <row r="1455" spans="1:10" ht="15.75" x14ac:dyDescent="0.25">
      <c r="A1455" s="288">
        <v>42779</v>
      </c>
      <c r="B1455" s="283" t="s">
        <v>2897</v>
      </c>
      <c r="C1455" s="289"/>
      <c r="D1455" s="283">
        <v>11900</v>
      </c>
      <c r="E1455" s="289">
        <v>2</v>
      </c>
      <c r="F1455" s="290" t="s">
        <v>6</v>
      </c>
      <c r="G1455" s="283" t="s">
        <v>2898</v>
      </c>
      <c r="H1455" s="466"/>
      <c r="I1455" s="282" t="s">
        <v>6</v>
      </c>
      <c r="J1455" s="259"/>
    </row>
    <row r="1456" spans="1:10" ht="15.75" x14ac:dyDescent="0.25">
      <c r="A1456" s="284">
        <v>42779</v>
      </c>
      <c r="B1456" s="287" t="s">
        <v>3220</v>
      </c>
      <c r="C1456" s="285"/>
      <c r="D1456" s="287">
        <v>11900</v>
      </c>
      <c r="E1456" s="285">
        <v>2</v>
      </c>
      <c r="F1456" s="291" t="s">
        <v>6</v>
      </c>
      <c r="G1456" s="287" t="s">
        <v>2898</v>
      </c>
      <c r="H1456" s="467"/>
      <c r="I1456" s="286" t="s">
        <v>6</v>
      </c>
      <c r="J1456" s="259"/>
    </row>
    <row r="1457" spans="1:10" ht="15.75" x14ac:dyDescent="0.25">
      <c r="A1457" s="288">
        <v>42779</v>
      </c>
      <c r="B1457" s="283" t="s">
        <v>3221</v>
      </c>
      <c r="C1457" s="289"/>
      <c r="D1457" s="283">
        <v>11900</v>
      </c>
      <c r="E1457" s="289">
        <v>2</v>
      </c>
      <c r="F1457" s="290" t="s">
        <v>6</v>
      </c>
      <c r="G1457" s="283" t="s">
        <v>2898</v>
      </c>
      <c r="H1457" s="466"/>
      <c r="I1457" s="282" t="s">
        <v>6</v>
      </c>
      <c r="J1457" s="259"/>
    </row>
    <row r="1458" spans="1:10" ht="15.75" x14ac:dyDescent="0.25">
      <c r="A1458" s="284">
        <v>42779</v>
      </c>
      <c r="B1458" s="287" t="s">
        <v>2450</v>
      </c>
      <c r="C1458" s="285"/>
      <c r="D1458" s="287">
        <v>10300</v>
      </c>
      <c r="E1458" s="285">
        <v>2</v>
      </c>
      <c r="F1458" s="291" t="s">
        <v>6</v>
      </c>
      <c r="G1458" s="287" t="s">
        <v>2898</v>
      </c>
      <c r="H1458" s="467"/>
      <c r="I1458" s="286" t="s">
        <v>6</v>
      </c>
      <c r="J1458" s="259"/>
    </row>
    <row r="1459" spans="1:10" ht="15.75" x14ac:dyDescent="0.25">
      <c r="A1459" s="166">
        <v>42756</v>
      </c>
      <c r="B1459" s="142" t="s">
        <v>2085</v>
      </c>
      <c r="C1459" s="143">
        <v>12900</v>
      </c>
      <c r="D1459" s="142">
        <f>Таблица1[[#This Row],[План]]*0.965</f>
        <v>12448.5</v>
      </c>
      <c r="E1459" s="143">
        <f>MONTH(Таблица1[[#This Row],[Date]])</f>
        <v>1</v>
      </c>
      <c r="F1459" s="141" t="s">
        <v>2</v>
      </c>
      <c r="G1459" s="142" t="s">
        <v>2037</v>
      </c>
      <c r="H1459" s="450"/>
      <c r="I145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59" s="228"/>
    </row>
    <row r="1460" spans="1:10" ht="15.75" x14ac:dyDescent="0.25">
      <c r="A1460" s="166">
        <v>42756</v>
      </c>
      <c r="B1460" s="142" t="s">
        <v>3206</v>
      </c>
      <c r="C1460" s="143"/>
      <c r="D1460" s="142">
        <v>3000</v>
      </c>
      <c r="E1460" s="143">
        <f>MONTH(Таблица1[[#This Row],[Date]])</f>
        <v>1</v>
      </c>
      <c r="F1460" s="141" t="s">
        <v>2</v>
      </c>
      <c r="G1460" s="142" t="s">
        <v>2888</v>
      </c>
      <c r="H1460" s="450"/>
      <c r="I146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60" s="228"/>
    </row>
    <row r="1461" spans="1:10" ht="15.75" x14ac:dyDescent="0.25">
      <c r="A1461" s="166">
        <v>42781</v>
      </c>
      <c r="B1461" s="142" t="s">
        <v>3519</v>
      </c>
      <c r="C1461" s="143"/>
      <c r="D1461" s="142">
        <v>3000</v>
      </c>
      <c r="E1461" s="143">
        <f>MONTH(A1461)</f>
        <v>2</v>
      </c>
      <c r="F1461" s="141" t="s">
        <v>1341</v>
      </c>
      <c r="G1461" s="142" t="s">
        <v>227</v>
      </c>
      <c r="H1461" s="465" t="s">
        <v>3508</v>
      </c>
      <c r="I146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61" s="228"/>
    </row>
    <row r="1462" spans="1:10" ht="15.75" x14ac:dyDescent="0.25">
      <c r="A1462" s="166">
        <v>42776</v>
      </c>
      <c r="B1462" s="142" t="s">
        <v>3515</v>
      </c>
      <c r="C1462" s="143"/>
      <c r="D1462" s="142">
        <v>12400</v>
      </c>
      <c r="E1462" s="143">
        <f>MONTH(A1462)</f>
        <v>2</v>
      </c>
      <c r="F1462" s="141" t="s">
        <v>1341</v>
      </c>
      <c r="G1462" s="142" t="s">
        <v>1467</v>
      </c>
      <c r="H1462" s="465" t="s">
        <v>3377</v>
      </c>
      <c r="I146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62" s="228"/>
    </row>
    <row r="1463" spans="1:10" ht="15.75" x14ac:dyDescent="0.25">
      <c r="A1463" s="166">
        <v>42775</v>
      </c>
      <c r="B1463" s="142" t="s">
        <v>3391</v>
      </c>
      <c r="C1463" s="143"/>
      <c r="D1463" s="142">
        <v>17500</v>
      </c>
      <c r="E1463" s="143">
        <f>MONTH(A1463)</f>
        <v>2</v>
      </c>
      <c r="F1463" s="141" t="s">
        <v>1341</v>
      </c>
      <c r="G1463" s="142" t="s">
        <v>227</v>
      </c>
      <c r="H1463" s="450" t="s">
        <v>3375</v>
      </c>
      <c r="I146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63" s="228"/>
    </row>
    <row r="1464" spans="1:10" ht="15.75" x14ac:dyDescent="0.25">
      <c r="A1464" s="166">
        <v>42755</v>
      </c>
      <c r="B1464" s="142" t="s">
        <v>3220</v>
      </c>
      <c r="C1464" s="143">
        <v>3000</v>
      </c>
      <c r="D1464" s="142">
        <f>Таблица1[[#This Row],[План]]*0.965</f>
        <v>2895</v>
      </c>
      <c r="E1464" s="143">
        <f>MONTH(Таблица1[[#This Row],[Date]])</f>
        <v>1</v>
      </c>
      <c r="F1464" s="141" t="s">
        <v>2</v>
      </c>
      <c r="G1464" s="142" t="s">
        <v>2898</v>
      </c>
      <c r="H1464" s="450"/>
      <c r="I146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64" s="228"/>
    </row>
    <row r="1465" spans="1:10" ht="15.75" x14ac:dyDescent="0.25">
      <c r="A1465" s="166">
        <v>42755</v>
      </c>
      <c r="B1465" s="142" t="s">
        <v>3221</v>
      </c>
      <c r="C1465" s="143">
        <v>3000</v>
      </c>
      <c r="D1465" s="142">
        <f>Таблица1[[#This Row],[План]]*0.965</f>
        <v>2895</v>
      </c>
      <c r="E1465" s="143">
        <f>MONTH(Таблица1[[#This Row],[Date]])</f>
        <v>1</v>
      </c>
      <c r="F1465" s="141" t="s">
        <v>2</v>
      </c>
      <c r="G1465" s="142" t="s">
        <v>2898</v>
      </c>
      <c r="H1465" s="450"/>
      <c r="I146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65" s="228"/>
    </row>
    <row r="1466" spans="1:10" ht="15.75" x14ac:dyDescent="0.25">
      <c r="A1466" s="166">
        <v>42755</v>
      </c>
      <c r="B1466" s="142" t="s">
        <v>3219</v>
      </c>
      <c r="C1466" s="143">
        <v>3000</v>
      </c>
      <c r="D1466" s="142">
        <f>Таблица1[[#This Row],[План]]*0.965</f>
        <v>2895</v>
      </c>
      <c r="E1466" s="143">
        <f>MONTH(Таблица1[[#This Row],[Date]])</f>
        <v>1</v>
      </c>
      <c r="F1466" s="141" t="s">
        <v>2</v>
      </c>
      <c r="G1466" s="142" t="s">
        <v>2602</v>
      </c>
      <c r="H1466" s="450"/>
      <c r="I146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66" s="228"/>
    </row>
    <row r="1467" spans="1:10" ht="15.75" x14ac:dyDescent="0.25">
      <c r="A1467" s="288">
        <v>42779</v>
      </c>
      <c r="B1467" s="283" t="s">
        <v>3263</v>
      </c>
      <c r="C1467" s="289"/>
      <c r="D1467" s="283">
        <v>14900</v>
      </c>
      <c r="E1467" s="289">
        <v>2</v>
      </c>
      <c r="F1467" s="290" t="s">
        <v>6</v>
      </c>
      <c r="G1467" s="283" t="s">
        <v>2610</v>
      </c>
      <c r="H1467" s="466"/>
      <c r="I1467" s="282" t="s">
        <v>6</v>
      </c>
      <c r="J1467" s="259"/>
    </row>
    <row r="1468" spans="1:10" ht="15.75" x14ac:dyDescent="0.25">
      <c r="A1468" s="166">
        <v>42754</v>
      </c>
      <c r="B1468" s="142" t="s">
        <v>2922</v>
      </c>
      <c r="C1468" s="143"/>
      <c r="D1468" s="142">
        <v>3000</v>
      </c>
      <c r="E1468" s="143">
        <f>MONTH(Таблица1[[#This Row],[Date]])</f>
        <v>1</v>
      </c>
      <c r="F1468" s="141" t="s">
        <v>2</v>
      </c>
      <c r="G1468" s="142" t="s">
        <v>2780</v>
      </c>
      <c r="H1468" s="450"/>
      <c r="I146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68" s="228"/>
    </row>
    <row r="1469" spans="1:10" ht="15.75" x14ac:dyDescent="0.25">
      <c r="A1469" s="166">
        <v>42754</v>
      </c>
      <c r="B1469" s="142" t="s">
        <v>2921</v>
      </c>
      <c r="C1469" s="143"/>
      <c r="D1469" s="142">
        <v>6000</v>
      </c>
      <c r="E1469" s="143">
        <f>MONTH(Таблица1[[#This Row],[Date]])</f>
        <v>1</v>
      </c>
      <c r="F1469" s="141" t="s">
        <v>2</v>
      </c>
      <c r="G1469" s="142" t="s">
        <v>2722</v>
      </c>
      <c r="H1469" s="450"/>
      <c r="I146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69" s="228"/>
    </row>
    <row r="1470" spans="1:10" ht="15.75" x14ac:dyDescent="0.25">
      <c r="A1470" s="166">
        <v>42754</v>
      </c>
      <c r="B1470" s="142" t="s">
        <v>3279</v>
      </c>
      <c r="C1470" s="143">
        <v>3000</v>
      </c>
      <c r="D1470" s="142">
        <f>Таблица1[[#This Row],[План]]*0.965</f>
        <v>2895</v>
      </c>
      <c r="E1470" s="143">
        <f>MONTH(Таблица1[[#This Row],[Date]])</f>
        <v>1</v>
      </c>
      <c r="F1470" s="141" t="s">
        <v>2</v>
      </c>
      <c r="G1470" s="142" t="s">
        <v>3260</v>
      </c>
      <c r="H1470" s="450"/>
      <c r="I147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70" s="228"/>
    </row>
    <row r="1471" spans="1:10" ht="15.75" x14ac:dyDescent="0.25">
      <c r="A1471" s="284">
        <v>42779</v>
      </c>
      <c r="B1471" s="287" t="s">
        <v>3255</v>
      </c>
      <c r="C1471" s="285"/>
      <c r="D1471" s="287">
        <v>14900</v>
      </c>
      <c r="E1471" s="285">
        <v>2</v>
      </c>
      <c r="F1471" s="291" t="s">
        <v>6</v>
      </c>
      <c r="G1471" s="287" t="s">
        <v>2610</v>
      </c>
      <c r="H1471" s="467"/>
      <c r="I1471" s="286" t="s">
        <v>6</v>
      </c>
      <c r="J1471" s="259"/>
    </row>
    <row r="1472" spans="1:10" ht="15.75" x14ac:dyDescent="0.25">
      <c r="A1472" s="288">
        <v>42779</v>
      </c>
      <c r="B1472" s="283" t="s">
        <v>3258</v>
      </c>
      <c r="C1472" s="289"/>
      <c r="D1472" s="283">
        <v>14900</v>
      </c>
      <c r="E1472" s="289">
        <v>2</v>
      </c>
      <c r="F1472" s="290" t="s">
        <v>6</v>
      </c>
      <c r="G1472" s="283" t="s">
        <v>2610</v>
      </c>
      <c r="H1472" s="466"/>
      <c r="I1472" s="282" t="s">
        <v>6</v>
      </c>
      <c r="J1472" s="259"/>
    </row>
    <row r="1473" spans="1:10" ht="15.75" x14ac:dyDescent="0.25">
      <c r="A1473" s="166">
        <v>42753</v>
      </c>
      <c r="B1473" s="142" t="s">
        <v>2918</v>
      </c>
      <c r="C1473" s="143"/>
      <c r="D1473" s="142">
        <v>3000</v>
      </c>
      <c r="E1473" s="143">
        <f>MONTH(Таблица1[[#This Row],[Date]])</f>
        <v>1</v>
      </c>
      <c r="F1473" s="141" t="s">
        <v>2</v>
      </c>
      <c r="G1473" s="142" t="s">
        <v>2875</v>
      </c>
      <c r="H1473" s="450"/>
      <c r="I147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73" s="228"/>
    </row>
    <row r="1474" spans="1:10" ht="15.75" x14ac:dyDescent="0.25">
      <c r="A1474" s="166">
        <v>42753</v>
      </c>
      <c r="B1474" s="142" t="s">
        <v>2920</v>
      </c>
      <c r="C1474" s="143">
        <v>17900</v>
      </c>
      <c r="D1474" s="142">
        <f>Таблица1[[#This Row],[План]]*0.965</f>
        <v>17273.5</v>
      </c>
      <c r="E1474" s="143">
        <f>MONTH(Таблица1[[#This Row],[Date]])</f>
        <v>1</v>
      </c>
      <c r="F1474" s="141" t="s">
        <v>2</v>
      </c>
      <c r="G1474" s="142" t="s">
        <v>988</v>
      </c>
      <c r="H1474" s="450"/>
      <c r="I147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474" s="228"/>
    </row>
    <row r="1475" spans="1:10" ht="15.75" x14ac:dyDescent="0.25">
      <c r="A1475" s="166">
        <v>42753</v>
      </c>
      <c r="B1475" s="142" t="s">
        <v>2919</v>
      </c>
      <c r="C1475" s="143">
        <v>3000</v>
      </c>
      <c r="D1475" s="142">
        <f>Таблица1[[#This Row],[План]]*0.965</f>
        <v>2895</v>
      </c>
      <c r="E1475" s="143">
        <f>MONTH(Таблица1[[#This Row],[Date]])</f>
        <v>1</v>
      </c>
      <c r="F1475" s="141" t="s">
        <v>2</v>
      </c>
      <c r="G1475" s="142" t="s">
        <v>2867</v>
      </c>
      <c r="H1475" s="450"/>
      <c r="I147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75" s="228"/>
    </row>
    <row r="1476" spans="1:10" ht="15.75" x14ac:dyDescent="0.25">
      <c r="A1476" s="166">
        <v>42753</v>
      </c>
      <c r="B1476" s="142" t="s">
        <v>2919</v>
      </c>
      <c r="C1476" s="143">
        <v>3000</v>
      </c>
      <c r="D1476" s="142">
        <f>Таблица1[[#This Row],[План]]*0.965</f>
        <v>2895</v>
      </c>
      <c r="E1476" s="143">
        <f>MONTH(Таблица1[[#This Row],[Date]])</f>
        <v>1</v>
      </c>
      <c r="F1476" s="141" t="s">
        <v>2</v>
      </c>
      <c r="G1476" s="142" t="s">
        <v>2907</v>
      </c>
      <c r="H1476" s="450"/>
      <c r="I147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76" s="228"/>
    </row>
    <row r="1477" spans="1:10" ht="15.75" x14ac:dyDescent="0.25">
      <c r="A1477" s="166">
        <v>42753</v>
      </c>
      <c r="B1477" s="142" t="s">
        <v>2919</v>
      </c>
      <c r="C1477" s="143">
        <v>3000</v>
      </c>
      <c r="D1477" s="142">
        <f>Таблица1[[#This Row],[План]]*0.965</f>
        <v>2895</v>
      </c>
      <c r="E1477" s="143">
        <f>MONTH(Таблица1[[#This Row],[Date]])</f>
        <v>1</v>
      </c>
      <c r="F1477" s="141" t="s">
        <v>2</v>
      </c>
      <c r="G1477" s="142" t="s">
        <v>2886</v>
      </c>
      <c r="H1477" s="450"/>
      <c r="I147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77" s="228"/>
    </row>
    <row r="1478" spans="1:10" ht="15.75" x14ac:dyDescent="0.25">
      <c r="A1478" s="166">
        <v>42775</v>
      </c>
      <c r="B1478" s="142" t="s">
        <v>3376</v>
      </c>
      <c r="C1478" s="143"/>
      <c r="D1478" s="142">
        <v>12400</v>
      </c>
      <c r="E1478" s="143">
        <f>MONTH(A1478)</f>
        <v>2</v>
      </c>
      <c r="F1478" s="141" t="s">
        <v>1341</v>
      </c>
      <c r="G1478" s="142" t="s">
        <v>1467</v>
      </c>
      <c r="H1478" s="450" t="s">
        <v>3377</v>
      </c>
      <c r="I147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78" s="228"/>
    </row>
    <row r="1479" spans="1:10" ht="15.75" x14ac:dyDescent="0.25">
      <c r="A1479" s="284">
        <v>42779</v>
      </c>
      <c r="B1479" s="287" t="s">
        <v>3210</v>
      </c>
      <c r="C1479" s="285"/>
      <c r="D1479" s="287">
        <v>14900</v>
      </c>
      <c r="E1479" s="285">
        <v>2</v>
      </c>
      <c r="F1479" s="291" t="s">
        <v>6</v>
      </c>
      <c r="G1479" s="287" t="s">
        <v>2610</v>
      </c>
      <c r="H1479" s="467"/>
      <c r="I1479" s="286" t="s">
        <v>6</v>
      </c>
      <c r="J1479" s="259"/>
    </row>
    <row r="1480" spans="1:10" ht="15.75" x14ac:dyDescent="0.25">
      <c r="A1480" s="288">
        <v>42779</v>
      </c>
      <c r="B1480" s="283" t="s">
        <v>3232</v>
      </c>
      <c r="C1480" s="289"/>
      <c r="D1480" s="283">
        <v>10400</v>
      </c>
      <c r="E1480" s="289">
        <v>2</v>
      </c>
      <c r="F1480" s="290" t="s">
        <v>6</v>
      </c>
      <c r="G1480" s="283" t="s">
        <v>2907</v>
      </c>
      <c r="H1480" s="466"/>
      <c r="I1480" s="282" t="s">
        <v>6</v>
      </c>
      <c r="J1480" s="259"/>
    </row>
    <row r="1481" spans="1:10" ht="15.75" x14ac:dyDescent="0.25">
      <c r="A1481" s="166">
        <v>42777</v>
      </c>
      <c r="B1481" s="142" t="s">
        <v>3207</v>
      </c>
      <c r="C1481" s="143"/>
      <c r="D1481" s="142">
        <v>14900</v>
      </c>
      <c r="E1481" s="143">
        <f>MONTH(A1481)</f>
        <v>2</v>
      </c>
      <c r="F1481" s="141" t="str">
        <f>"Прео"</f>
        <v>Прео</v>
      </c>
      <c r="G1481" s="142" t="s">
        <v>2894</v>
      </c>
      <c r="H1481" s="450"/>
      <c r="I148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81" s="228"/>
    </row>
    <row r="1482" spans="1:10" ht="15.75" x14ac:dyDescent="0.25">
      <c r="A1482" s="166">
        <v>42752</v>
      </c>
      <c r="B1482" s="142" t="s">
        <v>2450</v>
      </c>
      <c r="C1482" s="143">
        <v>3000</v>
      </c>
      <c r="D1482" s="142">
        <f>Таблица1[[#This Row],[План]]*0.965</f>
        <v>2895</v>
      </c>
      <c r="E1482" s="143">
        <f>MONTH(Таблица1[[#This Row],[Date]])</f>
        <v>1</v>
      </c>
      <c r="F1482" s="141" t="s">
        <v>2</v>
      </c>
      <c r="G1482" s="142" t="s">
        <v>2898</v>
      </c>
      <c r="H1482" s="468"/>
      <c r="I148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82" s="228"/>
    </row>
    <row r="1483" spans="1:10" ht="15.75" x14ac:dyDescent="0.25">
      <c r="A1483" s="166">
        <v>42752</v>
      </c>
      <c r="B1483" s="142" t="s">
        <v>2912</v>
      </c>
      <c r="C1483" s="143">
        <v>3000</v>
      </c>
      <c r="D1483" s="142">
        <f>Таблица1[[#This Row],[План]]*0.965</f>
        <v>2895</v>
      </c>
      <c r="E1483" s="143">
        <f>MONTH(Таблица1[[#This Row],[Date]])</f>
        <v>1</v>
      </c>
      <c r="F1483" s="141" t="s">
        <v>2</v>
      </c>
      <c r="G1483" s="142" t="s">
        <v>2780</v>
      </c>
      <c r="H1483" s="468"/>
      <c r="I148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83" s="228"/>
    </row>
    <row r="1484" spans="1:10" ht="15.75" x14ac:dyDescent="0.25">
      <c r="A1484" s="166">
        <v>42752</v>
      </c>
      <c r="B1484" s="142" t="s">
        <v>2916</v>
      </c>
      <c r="C1484" s="143">
        <v>19500</v>
      </c>
      <c r="D1484" s="142">
        <f>Таблица1[[#This Row],[План]]*0.965</f>
        <v>18817.5</v>
      </c>
      <c r="E1484" s="143">
        <f>MONTH(Таблица1[[#This Row],[Date]])</f>
        <v>1</v>
      </c>
      <c r="F1484" s="141" t="s">
        <v>2</v>
      </c>
      <c r="G1484" s="62" t="s">
        <v>869</v>
      </c>
      <c r="H1484" s="468"/>
      <c r="I148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84" s="228"/>
    </row>
    <row r="1485" spans="1:10" ht="15.75" x14ac:dyDescent="0.25">
      <c r="A1485" s="166">
        <v>42752</v>
      </c>
      <c r="B1485" s="142" t="s">
        <v>2915</v>
      </c>
      <c r="C1485" s="143">
        <v>14900</v>
      </c>
      <c r="D1485" s="142">
        <f>Таблица1[[#This Row],[План]]*0.965</f>
        <v>14378.5</v>
      </c>
      <c r="E1485" s="143">
        <f>MONTH(Таблица1[[#This Row],[Date]])</f>
        <v>1</v>
      </c>
      <c r="F1485" s="141" t="s">
        <v>2</v>
      </c>
      <c r="G1485" s="142" t="s">
        <v>2898</v>
      </c>
      <c r="H1485" s="468"/>
      <c r="I148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85" s="228"/>
    </row>
    <row r="1486" spans="1:10" ht="15.75" x14ac:dyDescent="0.25">
      <c r="A1486" s="166">
        <v>42752</v>
      </c>
      <c r="B1486" s="142" t="s">
        <v>2914</v>
      </c>
      <c r="C1486" s="143">
        <v>3400</v>
      </c>
      <c r="D1486" s="142">
        <f>Таблица1[[#This Row],[План]]*0.965</f>
        <v>3281</v>
      </c>
      <c r="E1486" s="143">
        <f>MONTH(Таблица1[[#This Row],[Date]])</f>
        <v>1</v>
      </c>
      <c r="F1486" s="141" t="s">
        <v>2</v>
      </c>
      <c r="G1486" s="142" t="s">
        <v>2087</v>
      </c>
      <c r="H1486" s="468"/>
      <c r="I148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486" s="228"/>
    </row>
    <row r="1487" spans="1:10" ht="15.75" x14ac:dyDescent="0.25">
      <c r="A1487" s="166">
        <v>42752</v>
      </c>
      <c r="B1487" s="142" t="s">
        <v>2917</v>
      </c>
      <c r="C1487" s="143">
        <v>3000</v>
      </c>
      <c r="D1487" s="142">
        <f>Таблица1[[#This Row],[План]]*0.965</f>
        <v>2895</v>
      </c>
      <c r="E1487" s="143">
        <f>MONTH(Таблица1[[#This Row],[Date]])</f>
        <v>1</v>
      </c>
      <c r="F1487" s="141" t="s">
        <v>2</v>
      </c>
      <c r="G1487" s="142" t="s">
        <v>2602</v>
      </c>
      <c r="H1487" s="468"/>
      <c r="I148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87" s="228"/>
    </row>
    <row r="1488" spans="1:10" ht="15.75" x14ac:dyDescent="0.25">
      <c r="A1488" s="166">
        <v>42752</v>
      </c>
      <c r="B1488" s="142" t="s">
        <v>2356</v>
      </c>
      <c r="C1488" s="143">
        <v>3000</v>
      </c>
      <c r="D1488" s="142">
        <f>Таблица1[[#This Row],[План]]*0.965</f>
        <v>2895</v>
      </c>
      <c r="E1488" s="143">
        <f>MONTH(Таблица1[[#This Row],[Date]])</f>
        <v>1</v>
      </c>
      <c r="F1488" s="141" t="s">
        <v>2</v>
      </c>
      <c r="G1488" s="142" t="s">
        <v>2913</v>
      </c>
      <c r="H1488" s="468"/>
      <c r="I148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488" s="228"/>
    </row>
    <row r="1489" spans="1:10" ht="15.75" x14ac:dyDescent="0.25">
      <c r="A1489" s="166">
        <v>42752</v>
      </c>
      <c r="B1489" s="142" t="s">
        <v>2911</v>
      </c>
      <c r="C1489" s="143"/>
      <c r="D1489" s="142">
        <v>8100</v>
      </c>
      <c r="E1489" s="143">
        <f>MONTH(Таблица1[[#This Row],[Date]])</f>
        <v>1</v>
      </c>
      <c r="F1489" s="141" t="s">
        <v>2</v>
      </c>
      <c r="G1489" s="142" t="s">
        <v>2894</v>
      </c>
      <c r="H1489" s="468"/>
      <c r="I148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89" s="228"/>
    </row>
    <row r="1490" spans="1:10" ht="15.75" x14ac:dyDescent="0.25">
      <c r="A1490" s="284">
        <v>42779</v>
      </c>
      <c r="B1490" s="287" t="s">
        <v>2304</v>
      </c>
      <c r="C1490" s="285"/>
      <c r="D1490" s="287">
        <v>9700</v>
      </c>
      <c r="E1490" s="285">
        <v>2</v>
      </c>
      <c r="F1490" s="291" t="s">
        <v>6</v>
      </c>
      <c r="G1490" s="287" t="s">
        <v>2907</v>
      </c>
      <c r="H1490" s="467"/>
      <c r="I1490" s="286" t="s">
        <v>6</v>
      </c>
      <c r="J1490" s="259"/>
    </row>
    <row r="1491" spans="1:10" ht="15.75" x14ac:dyDescent="0.25">
      <c r="A1491" s="288">
        <v>42773</v>
      </c>
      <c r="B1491" s="283" t="s">
        <v>3257</v>
      </c>
      <c r="C1491" s="289"/>
      <c r="D1491" s="283">
        <v>7200</v>
      </c>
      <c r="E1491" s="289">
        <v>2</v>
      </c>
      <c r="F1491" s="290" t="s">
        <v>6</v>
      </c>
      <c r="G1491" s="283" t="s">
        <v>3253</v>
      </c>
      <c r="H1491" s="466"/>
      <c r="I1491" s="282" t="s">
        <v>6</v>
      </c>
      <c r="J1491" s="259"/>
    </row>
    <row r="1492" spans="1:10" ht="15.75" x14ac:dyDescent="0.25">
      <c r="A1492" s="284">
        <v>42772</v>
      </c>
      <c r="B1492" s="287" t="s">
        <v>2775</v>
      </c>
      <c r="C1492" s="285"/>
      <c r="D1492" s="287">
        <v>4900</v>
      </c>
      <c r="E1492" s="285">
        <v>2</v>
      </c>
      <c r="F1492" s="291" t="s">
        <v>6</v>
      </c>
      <c r="G1492" s="287" t="s">
        <v>2201</v>
      </c>
      <c r="H1492" s="467"/>
      <c r="I1492" s="286" t="s">
        <v>6</v>
      </c>
      <c r="J1492" s="259"/>
    </row>
    <row r="1493" spans="1:10" ht="15.75" x14ac:dyDescent="0.25">
      <c r="A1493" s="288">
        <v>42768</v>
      </c>
      <c r="B1493" s="283" t="s">
        <v>3285</v>
      </c>
      <c r="C1493" s="289"/>
      <c r="D1493" s="283">
        <v>19500</v>
      </c>
      <c r="E1493" s="289">
        <v>2</v>
      </c>
      <c r="F1493" s="290" t="s">
        <v>6</v>
      </c>
      <c r="G1493" s="283" t="s">
        <v>204</v>
      </c>
      <c r="H1493" s="466"/>
      <c r="I1493" s="282" t="s">
        <v>6</v>
      </c>
      <c r="J1493" s="259"/>
    </row>
    <row r="1494" spans="1:10" ht="15.75" x14ac:dyDescent="0.25">
      <c r="A1494" s="284">
        <v>42767</v>
      </c>
      <c r="B1494" s="287" t="s">
        <v>2632</v>
      </c>
      <c r="C1494" s="285"/>
      <c r="D1494" s="287">
        <v>4900</v>
      </c>
      <c r="E1494" s="285">
        <v>2</v>
      </c>
      <c r="F1494" s="291" t="s">
        <v>6</v>
      </c>
      <c r="G1494" s="287" t="s">
        <v>1295</v>
      </c>
      <c r="H1494" s="467"/>
      <c r="I1494" s="286" t="s">
        <v>6</v>
      </c>
      <c r="J1494" s="259"/>
    </row>
    <row r="1495" spans="1:10" ht="15.75" x14ac:dyDescent="0.25">
      <c r="A1495" s="166">
        <v>42751</v>
      </c>
      <c r="B1495" s="142" t="s">
        <v>2910</v>
      </c>
      <c r="C1495" s="143">
        <v>3000</v>
      </c>
      <c r="D1495" s="142">
        <f>Таблица1[[#This Row],[План]]*0.965</f>
        <v>2895</v>
      </c>
      <c r="E1495" s="143">
        <f>MONTH(Таблица1[[#This Row],[Date]])</f>
        <v>1</v>
      </c>
      <c r="F1495" s="141" t="s">
        <v>2</v>
      </c>
      <c r="G1495" s="142" t="s">
        <v>2888</v>
      </c>
      <c r="H1495" s="468"/>
      <c r="I149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95" s="228"/>
    </row>
    <row r="1496" spans="1:10" ht="15.75" x14ac:dyDescent="0.25">
      <c r="A1496" s="166">
        <v>42751</v>
      </c>
      <c r="B1496" s="142" t="s">
        <v>2899</v>
      </c>
      <c r="C1496" s="143"/>
      <c r="D1496" s="142">
        <v>3000</v>
      </c>
      <c r="E1496" s="143">
        <f>MONTH(Таблица1[[#This Row],[Date]])</f>
        <v>1</v>
      </c>
      <c r="F1496" s="141" t="s">
        <v>2</v>
      </c>
      <c r="G1496" s="142" t="s">
        <v>2757</v>
      </c>
      <c r="H1496" s="468"/>
      <c r="I149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96" s="228"/>
    </row>
    <row r="1497" spans="1:10" ht="15.75" x14ac:dyDescent="0.25">
      <c r="A1497" s="166">
        <v>42751</v>
      </c>
      <c r="B1497" s="142" t="s">
        <v>2909</v>
      </c>
      <c r="C1497" s="143">
        <v>3000</v>
      </c>
      <c r="D1497" s="142">
        <f>Таблица1[[#This Row],[План]]*0.965</f>
        <v>2895</v>
      </c>
      <c r="E1497" s="143">
        <f>MONTH(Таблица1[[#This Row],[Date]])</f>
        <v>1</v>
      </c>
      <c r="F1497" s="141" t="s">
        <v>2</v>
      </c>
      <c r="G1497" s="142" t="s">
        <v>2888</v>
      </c>
      <c r="H1497" s="468"/>
      <c r="I149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497" s="228"/>
    </row>
    <row r="1498" spans="1:10" ht="15.75" x14ac:dyDescent="0.25">
      <c r="A1498" s="166">
        <v>42751</v>
      </c>
      <c r="B1498" s="142" t="s">
        <v>2897</v>
      </c>
      <c r="C1498" s="143"/>
      <c r="D1498" s="142">
        <v>3000</v>
      </c>
      <c r="E1498" s="143">
        <f>MONTH(Таблица1[[#This Row],[Date]])</f>
        <v>1</v>
      </c>
      <c r="F1498" s="141" t="s">
        <v>2</v>
      </c>
      <c r="G1498" s="142" t="s">
        <v>2898</v>
      </c>
      <c r="H1498" s="468"/>
      <c r="I149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498" s="228"/>
    </row>
    <row r="1499" spans="1:10" ht="15.75" x14ac:dyDescent="0.25">
      <c r="A1499" s="288">
        <v>42765</v>
      </c>
      <c r="B1499" s="283" t="s">
        <v>2912</v>
      </c>
      <c r="C1499" s="289"/>
      <c r="D1499" s="283">
        <v>16900</v>
      </c>
      <c r="E1499" s="289">
        <v>1</v>
      </c>
      <c r="F1499" s="290" t="s">
        <v>6</v>
      </c>
      <c r="G1499" s="283" t="s">
        <v>2780</v>
      </c>
      <c r="H1499" s="466"/>
      <c r="I1499" s="282" t="s">
        <v>6</v>
      </c>
      <c r="J1499" s="259"/>
    </row>
    <row r="1500" spans="1:10" ht="15.75" x14ac:dyDescent="0.25">
      <c r="A1500" s="284">
        <v>42765</v>
      </c>
      <c r="B1500" s="287" t="s">
        <v>2868</v>
      </c>
      <c r="C1500" s="285"/>
      <c r="D1500" s="287">
        <v>15900</v>
      </c>
      <c r="E1500" s="285">
        <v>1</v>
      </c>
      <c r="F1500" s="291" t="s">
        <v>6</v>
      </c>
      <c r="G1500" s="287" t="s">
        <v>2780</v>
      </c>
      <c r="H1500" s="467"/>
      <c r="I1500" s="286" t="s">
        <v>6</v>
      </c>
      <c r="J1500" s="259"/>
    </row>
    <row r="1501" spans="1:10" ht="15.75" x14ac:dyDescent="0.25">
      <c r="A1501" s="288">
        <v>42765</v>
      </c>
      <c r="B1501" s="283" t="s">
        <v>2900</v>
      </c>
      <c r="C1501" s="289"/>
      <c r="D1501" s="283">
        <v>16400</v>
      </c>
      <c r="E1501" s="289">
        <v>1</v>
      </c>
      <c r="F1501" s="290" t="s">
        <v>6</v>
      </c>
      <c r="G1501" s="283" t="s">
        <v>2780</v>
      </c>
      <c r="H1501" s="466"/>
      <c r="I1501" s="282" t="s">
        <v>6</v>
      </c>
      <c r="J1501" s="259"/>
    </row>
    <row r="1502" spans="1:10" ht="15.75" x14ac:dyDescent="0.25">
      <c r="A1502" s="284">
        <v>42765</v>
      </c>
      <c r="B1502" s="287" t="s">
        <v>2922</v>
      </c>
      <c r="C1502" s="285"/>
      <c r="D1502" s="287">
        <v>16900</v>
      </c>
      <c r="E1502" s="285">
        <v>1</v>
      </c>
      <c r="F1502" s="291" t="s">
        <v>6</v>
      </c>
      <c r="G1502" s="287" t="s">
        <v>2780</v>
      </c>
      <c r="H1502" s="467"/>
      <c r="I1502" s="286" t="s">
        <v>6</v>
      </c>
      <c r="J1502" s="259"/>
    </row>
    <row r="1503" spans="1:10" ht="15.75" x14ac:dyDescent="0.25">
      <c r="A1503" s="288">
        <v>42765</v>
      </c>
      <c r="B1503" s="283" t="s">
        <v>2874</v>
      </c>
      <c r="C1503" s="289"/>
      <c r="D1503" s="283">
        <v>10400</v>
      </c>
      <c r="E1503" s="289">
        <v>1</v>
      </c>
      <c r="F1503" s="290" t="s">
        <v>6</v>
      </c>
      <c r="G1503" s="283" t="s">
        <v>2875</v>
      </c>
      <c r="H1503" s="466"/>
      <c r="I1503" s="282" t="s">
        <v>6</v>
      </c>
      <c r="J1503" s="259"/>
    </row>
    <row r="1504" spans="1:10" ht="15.75" x14ac:dyDescent="0.25">
      <c r="A1504" s="284">
        <v>42765</v>
      </c>
      <c r="B1504" s="287" t="s">
        <v>3286</v>
      </c>
      <c r="C1504" s="285"/>
      <c r="D1504" s="287">
        <v>13400</v>
      </c>
      <c r="E1504" s="285">
        <v>1</v>
      </c>
      <c r="F1504" s="291" t="s">
        <v>6</v>
      </c>
      <c r="G1504" s="287" t="s">
        <v>2875</v>
      </c>
      <c r="H1504" s="467"/>
      <c r="I1504" s="286" t="s">
        <v>6</v>
      </c>
      <c r="J1504" s="259"/>
    </row>
    <row r="1505" spans="1:10" ht="15.75" x14ac:dyDescent="0.25">
      <c r="A1505" s="166">
        <v>42777</v>
      </c>
      <c r="B1505" s="142" t="s">
        <v>2895</v>
      </c>
      <c r="C1505" s="143"/>
      <c r="D1505" s="142">
        <v>13900</v>
      </c>
      <c r="E1505" s="143">
        <f>MONTH(A1505)</f>
        <v>2</v>
      </c>
      <c r="F1505" s="141" t="str">
        <f>"Прео"</f>
        <v>Прео</v>
      </c>
      <c r="G1505" s="142" t="s">
        <v>2894</v>
      </c>
      <c r="H1505" s="450"/>
      <c r="I150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05" s="228"/>
    </row>
    <row r="1506" spans="1:10" ht="15.75" x14ac:dyDescent="0.25">
      <c r="A1506" s="166">
        <v>42749</v>
      </c>
      <c r="B1506" s="142" t="s">
        <v>2908</v>
      </c>
      <c r="C1506" s="143">
        <v>3000</v>
      </c>
      <c r="D1506" s="142">
        <f>Таблица1[[#This Row],[План]]*0.965</f>
        <v>2895</v>
      </c>
      <c r="E1506" s="143">
        <f>MONTH(Таблица1[[#This Row],[Date]])</f>
        <v>1</v>
      </c>
      <c r="F1506" s="141" t="s">
        <v>2</v>
      </c>
      <c r="G1506" s="142" t="s">
        <v>2898</v>
      </c>
      <c r="H1506" s="468"/>
      <c r="I150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06" s="228"/>
    </row>
    <row r="1507" spans="1:10" ht="15.75" x14ac:dyDescent="0.25">
      <c r="A1507" s="166">
        <v>42777</v>
      </c>
      <c r="B1507" s="142" t="s">
        <v>2893</v>
      </c>
      <c r="C1507" s="143"/>
      <c r="D1507" s="142">
        <v>13900</v>
      </c>
      <c r="E1507" s="143">
        <f>MONTH(A1507)</f>
        <v>2</v>
      </c>
      <c r="F1507" s="141" t="str">
        <f>"Прео"</f>
        <v>Прео</v>
      </c>
      <c r="G1507" s="142" t="s">
        <v>2894</v>
      </c>
      <c r="H1507" s="450"/>
      <c r="I150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07" s="228"/>
    </row>
    <row r="1508" spans="1:10" ht="15.75" x14ac:dyDescent="0.25">
      <c r="A1508" s="166">
        <v>42777</v>
      </c>
      <c r="B1508" s="142" t="s">
        <v>2711</v>
      </c>
      <c r="C1508" s="143"/>
      <c r="D1508" s="142">
        <v>14400</v>
      </c>
      <c r="E1508" s="143">
        <f>MONTH(A1508)</f>
        <v>2</v>
      </c>
      <c r="F1508" s="141" t="str">
        <f>"Прео"</f>
        <v>Прео</v>
      </c>
      <c r="G1508" s="142" t="s">
        <v>2894</v>
      </c>
      <c r="H1508" s="450"/>
      <c r="I150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08" s="228"/>
    </row>
    <row r="1509" spans="1:10" ht="15.75" x14ac:dyDescent="0.25">
      <c r="A1509" s="166">
        <v>42775</v>
      </c>
      <c r="B1509" s="142" t="s">
        <v>3559</v>
      </c>
      <c r="C1509" s="143"/>
      <c r="D1509" s="142">
        <v>19500</v>
      </c>
      <c r="E1509" s="143">
        <f>MONTH(A1509)</f>
        <v>2</v>
      </c>
      <c r="F1509" s="141" t="str">
        <f>"Прео"</f>
        <v>Прео</v>
      </c>
      <c r="G1509" s="142" t="s">
        <v>227</v>
      </c>
      <c r="H1509" s="450"/>
      <c r="I150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09" s="228"/>
    </row>
    <row r="1510" spans="1:10" ht="15.75" x14ac:dyDescent="0.25">
      <c r="A1510" s="166">
        <v>42775</v>
      </c>
      <c r="B1510" s="142" t="s">
        <v>3563</v>
      </c>
      <c r="C1510" s="143"/>
      <c r="D1510" s="142">
        <v>19500</v>
      </c>
      <c r="E1510" s="143">
        <f>MONTH(A1510)</f>
        <v>2</v>
      </c>
      <c r="F1510" s="141" t="str">
        <f>"Прео"</f>
        <v>Прео</v>
      </c>
      <c r="G1510" s="142" t="s">
        <v>227</v>
      </c>
      <c r="H1510" s="450"/>
      <c r="I151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10" s="228"/>
    </row>
    <row r="1511" spans="1:10" ht="15.75" x14ac:dyDescent="0.25">
      <c r="A1511" s="166">
        <v>42775</v>
      </c>
      <c r="B1511" s="142" t="s">
        <v>973</v>
      </c>
      <c r="C1511" s="143"/>
      <c r="D1511" s="142">
        <v>13100</v>
      </c>
      <c r="E1511" s="143">
        <f>MONTH(A1511)</f>
        <v>2</v>
      </c>
      <c r="F1511" s="141" t="str">
        <f>"Прео"</f>
        <v>Прео</v>
      </c>
      <c r="G1511" s="142" t="s">
        <v>227</v>
      </c>
      <c r="H1511" s="450"/>
      <c r="I151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11" s="228"/>
    </row>
    <row r="1512" spans="1:10" ht="15.75" x14ac:dyDescent="0.25">
      <c r="A1512" s="166">
        <v>42748</v>
      </c>
      <c r="B1512" s="142" t="s">
        <v>2779</v>
      </c>
      <c r="C1512" s="143">
        <v>13400</v>
      </c>
      <c r="D1512" s="142">
        <f>Таблица1[[#This Row],[План]]*0.965</f>
        <v>12931</v>
      </c>
      <c r="E1512" s="143">
        <f>MONTH(Таблица1[[#This Row],[Date]])</f>
        <v>1</v>
      </c>
      <c r="F1512" s="141" t="s">
        <v>2</v>
      </c>
      <c r="G1512" s="142" t="s">
        <v>2892</v>
      </c>
      <c r="H1512" s="468"/>
      <c r="I151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12" s="228"/>
    </row>
    <row r="1513" spans="1:10" ht="15.75" x14ac:dyDescent="0.25">
      <c r="A1513" s="166">
        <v>42748</v>
      </c>
      <c r="B1513" s="142" t="s">
        <v>2758</v>
      </c>
      <c r="C1513" s="143">
        <v>11900</v>
      </c>
      <c r="D1513" s="142">
        <f>Таблица1[[#This Row],[План]]*0.965</f>
        <v>11483.5</v>
      </c>
      <c r="E1513" s="143">
        <f>MONTH(Таблица1[[#This Row],[Date]])</f>
        <v>1</v>
      </c>
      <c r="F1513" s="141" t="s">
        <v>2</v>
      </c>
      <c r="G1513" s="142" t="s">
        <v>2595</v>
      </c>
      <c r="H1513" s="468"/>
      <c r="I151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13" s="228"/>
    </row>
    <row r="1514" spans="1:10" ht="15.75" x14ac:dyDescent="0.25">
      <c r="A1514" s="166">
        <v>42748</v>
      </c>
      <c r="B1514" s="142" t="s">
        <v>2905</v>
      </c>
      <c r="C1514" s="143">
        <v>3000</v>
      </c>
      <c r="D1514" s="142">
        <f>Таблица1[[#This Row],[План]]*0.965</f>
        <v>2895</v>
      </c>
      <c r="E1514" s="143">
        <f>MONTH(Таблица1[[#This Row],[Date]])</f>
        <v>1</v>
      </c>
      <c r="F1514" s="141" t="s">
        <v>2</v>
      </c>
      <c r="G1514" s="142" t="s">
        <v>2867</v>
      </c>
      <c r="H1514" s="468"/>
      <c r="I151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14" s="228"/>
    </row>
    <row r="1515" spans="1:10" ht="15.75" x14ac:dyDescent="0.25">
      <c r="A1515" s="166">
        <v>42748</v>
      </c>
      <c r="B1515" s="142" t="s">
        <v>2906</v>
      </c>
      <c r="C1515" s="143">
        <v>3000</v>
      </c>
      <c r="D1515" s="142">
        <f>Таблица1[[#This Row],[План]]*0.965</f>
        <v>2895</v>
      </c>
      <c r="E1515" s="143">
        <f>MONTH(Таблица1[[#This Row],[Date]])</f>
        <v>1</v>
      </c>
      <c r="F1515" s="141" t="s">
        <v>2</v>
      </c>
      <c r="G1515" s="142" t="s">
        <v>2907</v>
      </c>
      <c r="H1515" s="468"/>
      <c r="I151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15" s="228"/>
    </row>
    <row r="1516" spans="1:10" ht="15.75" x14ac:dyDescent="0.25">
      <c r="A1516" s="166">
        <v>42748</v>
      </c>
      <c r="B1516" s="142" t="s">
        <v>2896</v>
      </c>
      <c r="C1516" s="143"/>
      <c r="D1516" s="142">
        <v>17900</v>
      </c>
      <c r="E1516" s="143">
        <f>MONTH(Таблица1[[#This Row],[Date]])</f>
        <v>1</v>
      </c>
      <c r="F1516" s="141" t="s">
        <v>2</v>
      </c>
      <c r="G1516" s="142" t="s">
        <v>2888</v>
      </c>
      <c r="H1516" s="468"/>
      <c r="I151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16" s="228"/>
    </row>
    <row r="1517" spans="1:10" ht="15.75" x14ac:dyDescent="0.25">
      <c r="A1517" s="166">
        <v>42767</v>
      </c>
      <c r="B1517" s="142" t="s">
        <v>2869</v>
      </c>
      <c r="C1517" s="143"/>
      <c r="D1517" s="142">
        <v>16500</v>
      </c>
      <c r="E1517" s="143">
        <f>MONTH(A1517)</f>
        <v>2</v>
      </c>
      <c r="F1517" s="141" t="str">
        <f>"Прео"</f>
        <v>Прео</v>
      </c>
      <c r="G1517" s="142" t="s">
        <v>204</v>
      </c>
      <c r="H1517" s="450"/>
      <c r="I151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17" s="228"/>
    </row>
    <row r="1518" spans="1:10" ht="15.75" x14ac:dyDescent="0.25">
      <c r="A1518" s="166">
        <v>42763</v>
      </c>
      <c r="B1518" s="142" t="s">
        <v>3222</v>
      </c>
      <c r="C1518" s="143"/>
      <c r="D1518" s="142">
        <v>14900</v>
      </c>
      <c r="E1518" s="143">
        <f>MONTH(A1518)</f>
        <v>1</v>
      </c>
      <c r="F1518" s="141" t="str">
        <f>"Прео"</f>
        <v>Прео</v>
      </c>
      <c r="G1518" s="142" t="s">
        <v>2888</v>
      </c>
      <c r="H1518" s="450"/>
      <c r="I151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18" s="228"/>
    </row>
    <row r="1519" spans="1:10" ht="15.75" x14ac:dyDescent="0.25">
      <c r="A1519" s="166">
        <v>42747</v>
      </c>
      <c r="B1519" s="142" t="s">
        <v>2893</v>
      </c>
      <c r="C1519" s="143">
        <v>3000</v>
      </c>
      <c r="D1519" s="142">
        <f>Таблица1[[#This Row],[План]]*0.965</f>
        <v>2895</v>
      </c>
      <c r="E1519" s="143">
        <f>MONTH(Таблица1[[#This Row],[Date]])</f>
        <v>1</v>
      </c>
      <c r="F1519" s="141" t="s">
        <v>2</v>
      </c>
      <c r="G1519" s="142" t="s">
        <v>2894</v>
      </c>
      <c r="H1519" s="468"/>
      <c r="I151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19" s="228"/>
    </row>
    <row r="1520" spans="1:10" ht="15.75" x14ac:dyDescent="0.25">
      <c r="A1520" s="166">
        <v>42747</v>
      </c>
      <c r="B1520" s="142" t="s">
        <v>2891</v>
      </c>
      <c r="C1520" s="143">
        <v>3000</v>
      </c>
      <c r="D1520" s="142">
        <f>Таблица1[[#This Row],[План]]*0.965</f>
        <v>2895</v>
      </c>
      <c r="E1520" s="143">
        <f>MONTH(Таблица1[[#This Row],[Date]])</f>
        <v>1</v>
      </c>
      <c r="F1520" s="141" t="s">
        <v>2</v>
      </c>
      <c r="G1520" s="142" t="s">
        <v>2892</v>
      </c>
      <c r="H1520" s="468"/>
      <c r="I152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20" s="228"/>
    </row>
    <row r="1521" spans="1:10" ht="15.75" x14ac:dyDescent="0.25">
      <c r="A1521" s="166">
        <v>42747</v>
      </c>
      <c r="B1521" s="142" t="s">
        <v>2887</v>
      </c>
      <c r="C1521" s="143"/>
      <c r="D1521" s="142">
        <v>3000</v>
      </c>
      <c r="E1521" s="143">
        <f>MONTH(Таблица1[[#This Row],[Date]])</f>
        <v>1</v>
      </c>
      <c r="F1521" s="141" t="s">
        <v>2</v>
      </c>
      <c r="G1521" s="142" t="s">
        <v>2888</v>
      </c>
      <c r="H1521" s="468"/>
      <c r="I152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21" s="228"/>
    </row>
    <row r="1522" spans="1:10" ht="15.75" x14ac:dyDescent="0.25">
      <c r="A1522" s="166">
        <v>42747</v>
      </c>
      <c r="B1522" s="142" t="s">
        <v>2895</v>
      </c>
      <c r="C1522" s="143">
        <v>3000</v>
      </c>
      <c r="D1522" s="142">
        <f>Таблица1[[#This Row],[План]]*0.965</f>
        <v>2895</v>
      </c>
      <c r="E1522" s="143">
        <f>MONTH(Таблица1[[#This Row],[Date]])</f>
        <v>1</v>
      </c>
      <c r="F1522" s="141" t="s">
        <v>2</v>
      </c>
      <c r="G1522" s="142" t="s">
        <v>2894</v>
      </c>
      <c r="H1522" s="468"/>
      <c r="I152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22" s="228"/>
    </row>
    <row r="1523" spans="1:10" ht="15.75" x14ac:dyDescent="0.25">
      <c r="A1523" s="166">
        <v>42747</v>
      </c>
      <c r="B1523" s="142" t="s">
        <v>2890</v>
      </c>
      <c r="C1523" s="143">
        <v>3000</v>
      </c>
      <c r="D1523" s="142">
        <f>Таблица1[[#This Row],[План]]*0.965</f>
        <v>2895</v>
      </c>
      <c r="E1523" s="143">
        <f>MONTH(Таблица1[[#This Row],[Date]])</f>
        <v>1</v>
      </c>
      <c r="F1523" s="141" t="s">
        <v>2</v>
      </c>
      <c r="G1523" s="142" t="s">
        <v>2595</v>
      </c>
      <c r="H1523" s="468"/>
      <c r="I152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23" s="228"/>
    </row>
    <row r="1524" spans="1:10" ht="15.75" x14ac:dyDescent="0.25">
      <c r="A1524" s="166">
        <v>42747</v>
      </c>
      <c r="B1524" s="142" t="s">
        <v>2833</v>
      </c>
      <c r="C1524" s="143">
        <v>3000</v>
      </c>
      <c r="D1524" s="142">
        <f>Таблица1[[#This Row],[План]]*0.965</f>
        <v>2895</v>
      </c>
      <c r="E1524" s="143">
        <f>MONTH(Таблица1[[#This Row],[Date]])</f>
        <v>1</v>
      </c>
      <c r="F1524" s="141" t="s">
        <v>2</v>
      </c>
      <c r="G1524" s="142" t="s">
        <v>2757</v>
      </c>
      <c r="H1524" s="468"/>
      <c r="I152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24" s="228"/>
    </row>
    <row r="1525" spans="1:10" ht="15.75" x14ac:dyDescent="0.25">
      <c r="A1525" s="166">
        <v>42747</v>
      </c>
      <c r="B1525" s="142" t="s">
        <v>2900</v>
      </c>
      <c r="C1525" s="143">
        <v>3000</v>
      </c>
      <c r="D1525" s="142">
        <f>Таблица1[[#This Row],[План]]*0.965</f>
        <v>2895</v>
      </c>
      <c r="E1525" s="143">
        <f>MONTH(Таблица1[[#This Row],[Date]])</f>
        <v>1</v>
      </c>
      <c r="F1525" s="141" t="s">
        <v>2</v>
      </c>
      <c r="G1525" s="142" t="s">
        <v>2780</v>
      </c>
      <c r="H1525" s="468"/>
      <c r="I152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25" s="228"/>
    </row>
    <row r="1526" spans="1:10" ht="15.75" x14ac:dyDescent="0.25">
      <c r="A1526" s="166">
        <v>42747</v>
      </c>
      <c r="B1526" s="142" t="s">
        <v>2889</v>
      </c>
      <c r="C1526" s="143">
        <v>3000</v>
      </c>
      <c r="D1526" s="142">
        <f>Таблица1[[#This Row],[План]]*0.965</f>
        <v>2895</v>
      </c>
      <c r="E1526" s="143">
        <f>MONTH(Таблица1[[#This Row],[Date]])</f>
        <v>1</v>
      </c>
      <c r="F1526" s="141" t="s">
        <v>2</v>
      </c>
      <c r="G1526" s="142" t="s">
        <v>2718</v>
      </c>
      <c r="H1526" s="468"/>
      <c r="I152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26" s="228"/>
    </row>
    <row r="1527" spans="1:10" ht="15.75" x14ac:dyDescent="0.25">
      <c r="A1527" s="288">
        <v>42765</v>
      </c>
      <c r="B1527" s="283" t="s">
        <v>3287</v>
      </c>
      <c r="C1527" s="289"/>
      <c r="D1527" s="283">
        <v>12700</v>
      </c>
      <c r="E1527" s="289">
        <v>1</v>
      </c>
      <c r="F1527" s="290" t="s">
        <v>6</v>
      </c>
      <c r="G1527" s="283" t="s">
        <v>2875</v>
      </c>
      <c r="H1527" s="466"/>
      <c r="I1527" s="282" t="s">
        <v>6</v>
      </c>
      <c r="J1527" s="259"/>
    </row>
    <row r="1528" spans="1:10" ht="15.75" x14ac:dyDescent="0.25">
      <c r="A1528" s="284">
        <v>42765</v>
      </c>
      <c r="B1528" s="287" t="s">
        <v>3280</v>
      </c>
      <c r="C1528" s="285"/>
      <c r="D1528" s="287">
        <v>13400</v>
      </c>
      <c r="E1528" s="285">
        <v>1</v>
      </c>
      <c r="F1528" s="291" t="s">
        <v>6</v>
      </c>
      <c r="G1528" s="287" t="s">
        <v>2875</v>
      </c>
      <c r="H1528" s="467"/>
      <c r="I1528" s="286" t="s">
        <v>6</v>
      </c>
      <c r="J1528" s="259"/>
    </row>
    <row r="1529" spans="1:10" ht="15.75" x14ac:dyDescent="0.25">
      <c r="A1529" s="288">
        <v>42765</v>
      </c>
      <c r="B1529" s="283" t="s">
        <v>3236</v>
      </c>
      <c r="C1529" s="289"/>
      <c r="D1529" s="283">
        <v>11900</v>
      </c>
      <c r="E1529" s="289">
        <v>1</v>
      </c>
      <c r="F1529" s="290" t="s">
        <v>6</v>
      </c>
      <c r="G1529" s="283" t="s">
        <v>2602</v>
      </c>
      <c r="H1529" s="466"/>
      <c r="I1529" s="282" t="s">
        <v>6</v>
      </c>
      <c r="J1529" s="259"/>
    </row>
    <row r="1530" spans="1:10" ht="15.75" x14ac:dyDescent="0.25">
      <c r="A1530" s="166">
        <v>42763</v>
      </c>
      <c r="B1530" s="142" t="s">
        <v>2909</v>
      </c>
      <c r="C1530" s="143"/>
      <c r="D1530" s="142">
        <v>14900</v>
      </c>
      <c r="E1530" s="143">
        <f>MONTH(A1530)</f>
        <v>1</v>
      </c>
      <c r="F1530" s="141" t="str">
        <f>"Прео"</f>
        <v>Прео</v>
      </c>
      <c r="G1530" s="142" t="s">
        <v>2888</v>
      </c>
      <c r="H1530" s="450"/>
      <c r="I153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30" s="228"/>
    </row>
    <row r="1531" spans="1:10" ht="15.75" x14ac:dyDescent="0.25">
      <c r="A1531" s="166">
        <v>42770</v>
      </c>
      <c r="B1531" s="142" t="s">
        <v>3223</v>
      </c>
      <c r="C1531" s="143"/>
      <c r="D1531" s="142">
        <v>9900</v>
      </c>
      <c r="E1531" s="143">
        <f>MONTH(A1531)</f>
        <v>2</v>
      </c>
      <c r="F1531" s="141" t="s">
        <v>1341</v>
      </c>
      <c r="G1531" s="142" t="s">
        <v>2784</v>
      </c>
      <c r="H1531" s="450" t="s">
        <v>3378</v>
      </c>
      <c r="I153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531" s="228"/>
    </row>
    <row r="1532" spans="1:10" ht="15.75" x14ac:dyDescent="0.25">
      <c r="A1532" s="166">
        <v>42770</v>
      </c>
      <c r="B1532" s="142" t="s">
        <v>3234</v>
      </c>
      <c r="C1532" s="143"/>
      <c r="D1532" s="142">
        <v>9900</v>
      </c>
      <c r="E1532" s="143">
        <f>MONTH(A1532)</f>
        <v>2</v>
      </c>
      <c r="F1532" s="141" t="s">
        <v>1341</v>
      </c>
      <c r="G1532" s="142" t="s">
        <v>2784</v>
      </c>
      <c r="H1532" s="450" t="s">
        <v>3378</v>
      </c>
      <c r="I153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532" s="228"/>
    </row>
    <row r="1533" spans="1:10" ht="15.75" x14ac:dyDescent="0.25">
      <c r="A1533" s="284">
        <v>42765</v>
      </c>
      <c r="B1533" s="287" t="s">
        <v>3219</v>
      </c>
      <c r="C1533" s="285"/>
      <c r="D1533" s="287">
        <v>14900</v>
      </c>
      <c r="E1533" s="285">
        <v>1</v>
      </c>
      <c r="F1533" s="291" t="s">
        <v>6</v>
      </c>
      <c r="G1533" s="287" t="s">
        <v>2602</v>
      </c>
      <c r="H1533" s="467"/>
      <c r="I1533" s="286" t="s">
        <v>6</v>
      </c>
      <c r="J1533" s="259"/>
    </row>
    <row r="1534" spans="1:10" ht="15.75" x14ac:dyDescent="0.25">
      <c r="A1534" s="288">
        <v>42765</v>
      </c>
      <c r="B1534" s="283" t="s">
        <v>2917</v>
      </c>
      <c r="C1534" s="289"/>
      <c r="D1534" s="283">
        <v>14900</v>
      </c>
      <c r="E1534" s="289">
        <v>1</v>
      </c>
      <c r="F1534" s="290" t="s">
        <v>6</v>
      </c>
      <c r="G1534" s="283" t="s">
        <v>2602</v>
      </c>
      <c r="H1534" s="466"/>
      <c r="I1534" s="282" t="s">
        <v>6</v>
      </c>
      <c r="J1534" s="259"/>
    </row>
    <row r="1535" spans="1:10" ht="15.75" x14ac:dyDescent="0.25">
      <c r="A1535" s="284">
        <v>42765</v>
      </c>
      <c r="B1535" s="287" t="s">
        <v>2883</v>
      </c>
      <c r="C1535" s="285"/>
      <c r="D1535" s="287">
        <v>14400</v>
      </c>
      <c r="E1535" s="285">
        <v>1</v>
      </c>
      <c r="F1535" s="291" t="s">
        <v>6</v>
      </c>
      <c r="G1535" s="287" t="s">
        <v>2602</v>
      </c>
      <c r="H1535" s="467"/>
      <c r="I1535" s="286" t="s">
        <v>6</v>
      </c>
      <c r="J1535" s="259"/>
    </row>
    <row r="1536" spans="1:10" ht="15.75" x14ac:dyDescent="0.25">
      <c r="A1536" s="166">
        <v>42763</v>
      </c>
      <c r="B1536" s="142" t="s">
        <v>2887</v>
      </c>
      <c r="C1536" s="143"/>
      <c r="D1536" s="142">
        <v>13900</v>
      </c>
      <c r="E1536" s="143">
        <f>MONTH(A1536)</f>
        <v>1</v>
      </c>
      <c r="F1536" s="141" t="str">
        <f>"Прео"</f>
        <v>Прео</v>
      </c>
      <c r="G1536" s="142" t="s">
        <v>2888</v>
      </c>
      <c r="H1536" s="450"/>
      <c r="I153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36" s="228"/>
    </row>
    <row r="1537" spans="1:10" ht="15.75" x14ac:dyDescent="0.25">
      <c r="A1537" s="166">
        <v>42745</v>
      </c>
      <c r="B1537" s="142" t="s">
        <v>2756</v>
      </c>
      <c r="C1537" s="143">
        <v>11900</v>
      </c>
      <c r="D1537" s="142">
        <f>Таблица1[[#This Row],[План]]*0.965</f>
        <v>11483.5</v>
      </c>
      <c r="E1537" s="143">
        <f>MONTH(Таблица1[[#This Row],[Date]])</f>
        <v>1</v>
      </c>
      <c r="F1537" s="141" t="s">
        <v>2</v>
      </c>
      <c r="G1537" s="142" t="s">
        <v>2757</v>
      </c>
      <c r="H1537" s="450"/>
      <c r="I153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37" s="228"/>
    </row>
    <row r="1538" spans="1:10" ht="15.75" x14ac:dyDescent="0.25">
      <c r="A1538" s="166">
        <v>42745</v>
      </c>
      <c r="B1538" s="142" t="s">
        <v>2884</v>
      </c>
      <c r="C1538" s="143">
        <v>12900</v>
      </c>
      <c r="D1538" s="142">
        <f>Таблица1[[#This Row],[План]]*0.965</f>
        <v>12448.5</v>
      </c>
      <c r="E1538" s="143">
        <f>MONTH(Таблица1[[#This Row],[Date]])</f>
        <v>1</v>
      </c>
      <c r="F1538" s="141" t="s">
        <v>2</v>
      </c>
      <c r="G1538" s="142" t="s">
        <v>2722</v>
      </c>
      <c r="H1538" s="450"/>
      <c r="I153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538" s="228"/>
    </row>
    <row r="1539" spans="1:10" ht="15.75" x14ac:dyDescent="0.25">
      <c r="A1539" s="166">
        <v>42745</v>
      </c>
      <c r="B1539" s="142" t="s">
        <v>2885</v>
      </c>
      <c r="C1539" s="143">
        <v>3000</v>
      </c>
      <c r="D1539" s="142">
        <f>Таблица1[[#This Row],[План]]*0.965</f>
        <v>2895</v>
      </c>
      <c r="E1539" s="143">
        <f>MONTH(Таблица1[[#This Row],[Date]])</f>
        <v>1</v>
      </c>
      <c r="F1539" s="141" t="s">
        <v>2</v>
      </c>
      <c r="G1539" s="142" t="s">
        <v>2886</v>
      </c>
      <c r="H1539" s="450"/>
      <c r="I153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39" s="228"/>
    </row>
    <row r="1540" spans="1:10" ht="15.75" x14ac:dyDescent="0.25">
      <c r="A1540" s="166">
        <v>42745</v>
      </c>
      <c r="B1540" s="142" t="s">
        <v>2883</v>
      </c>
      <c r="C1540" s="143">
        <v>3000</v>
      </c>
      <c r="D1540" s="142">
        <f>Таблица1[[#This Row],[План]]*0.965</f>
        <v>2895</v>
      </c>
      <c r="E1540" s="143">
        <f>MONTH(Таблица1[[#This Row],[Date]])</f>
        <v>1</v>
      </c>
      <c r="F1540" s="141" t="s">
        <v>2</v>
      </c>
      <c r="G1540" s="142" t="s">
        <v>2602</v>
      </c>
      <c r="H1540" s="450"/>
      <c r="I154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40" s="228"/>
    </row>
    <row r="1541" spans="1:10" ht="15.75" x14ac:dyDescent="0.25">
      <c r="A1541" s="166">
        <v>42745</v>
      </c>
      <c r="B1541" s="142" t="s">
        <v>2882</v>
      </c>
      <c r="C1541" s="143"/>
      <c r="D1541" s="142">
        <v>12900</v>
      </c>
      <c r="E1541" s="143">
        <f>MONTH(Таблица1[[#This Row],[Date]])</f>
        <v>1</v>
      </c>
      <c r="F1541" s="141" t="s">
        <v>2</v>
      </c>
      <c r="G1541" s="142" t="s">
        <v>2722</v>
      </c>
      <c r="H1541" s="450"/>
      <c r="I154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541" s="228"/>
    </row>
    <row r="1542" spans="1:10" ht="15.75" x14ac:dyDescent="0.25">
      <c r="A1542" s="288">
        <v>42765</v>
      </c>
      <c r="B1542" s="283" t="s">
        <v>2761</v>
      </c>
      <c r="C1542" s="289"/>
      <c r="D1542" s="283">
        <v>13900</v>
      </c>
      <c r="E1542" s="289">
        <v>1</v>
      </c>
      <c r="F1542" s="290" t="s">
        <v>6</v>
      </c>
      <c r="G1542" s="283" t="s">
        <v>2602</v>
      </c>
      <c r="H1542" s="466"/>
      <c r="I1542" s="282" t="s">
        <v>6</v>
      </c>
      <c r="J1542" s="259"/>
    </row>
    <row r="1543" spans="1:10" ht="15.75" x14ac:dyDescent="0.25">
      <c r="A1543" s="284">
        <v>42765</v>
      </c>
      <c r="B1543" s="287" t="s">
        <v>2760</v>
      </c>
      <c r="C1543" s="285"/>
      <c r="D1543" s="287">
        <v>13900</v>
      </c>
      <c r="E1543" s="285">
        <v>1</v>
      </c>
      <c r="F1543" s="291" t="s">
        <v>6</v>
      </c>
      <c r="G1543" s="287" t="s">
        <v>2602</v>
      </c>
      <c r="H1543" s="467"/>
      <c r="I1543" s="286" t="s">
        <v>6</v>
      </c>
      <c r="J1543" s="259"/>
    </row>
    <row r="1544" spans="1:10" ht="15.75" x14ac:dyDescent="0.25">
      <c r="A1544" s="288">
        <v>42765</v>
      </c>
      <c r="B1544" s="283" t="s">
        <v>2769</v>
      </c>
      <c r="C1544" s="289"/>
      <c r="D1544" s="283">
        <v>14900</v>
      </c>
      <c r="E1544" s="289">
        <v>1</v>
      </c>
      <c r="F1544" s="290" t="s">
        <v>6</v>
      </c>
      <c r="G1544" s="283" t="s">
        <v>2602</v>
      </c>
      <c r="H1544" s="466"/>
      <c r="I1544" s="282" t="s">
        <v>6</v>
      </c>
      <c r="J1544" s="259"/>
    </row>
    <row r="1545" spans="1:10" ht="15.75" x14ac:dyDescent="0.25">
      <c r="A1545" s="166">
        <v>42744</v>
      </c>
      <c r="B1545" s="142" t="s">
        <v>2881</v>
      </c>
      <c r="C1545" s="143">
        <v>19500</v>
      </c>
      <c r="D1545" s="142">
        <f>Таблица1[[#This Row],[План]]*0.965</f>
        <v>18817.5</v>
      </c>
      <c r="E1545" s="143">
        <f>MONTH(Таблица1[[#This Row],[Date]])</f>
        <v>1</v>
      </c>
      <c r="F1545" s="141" t="s">
        <v>2</v>
      </c>
      <c r="G1545" s="62" t="s">
        <v>3997</v>
      </c>
      <c r="H1545" s="450"/>
      <c r="I154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45" s="228"/>
    </row>
    <row r="1546" spans="1:10" ht="15.75" x14ac:dyDescent="0.25">
      <c r="A1546" s="166">
        <v>42744</v>
      </c>
      <c r="B1546" s="142" t="s">
        <v>2880</v>
      </c>
      <c r="C1546" s="143"/>
      <c r="D1546" s="142">
        <v>17900</v>
      </c>
      <c r="E1546" s="143">
        <f>MONTH(Таблица1[[#This Row],[Date]])</f>
        <v>1</v>
      </c>
      <c r="F1546" s="141" t="s">
        <v>2</v>
      </c>
      <c r="G1546" s="142" t="s">
        <v>2595</v>
      </c>
      <c r="H1546" s="450"/>
      <c r="I154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46" s="228"/>
    </row>
    <row r="1547" spans="1:10" ht="15.75" x14ac:dyDescent="0.25">
      <c r="A1547" s="284">
        <v>42765</v>
      </c>
      <c r="B1547" s="287" t="s">
        <v>2351</v>
      </c>
      <c r="C1547" s="285"/>
      <c r="D1547" s="287">
        <v>9400</v>
      </c>
      <c r="E1547" s="285">
        <v>1</v>
      </c>
      <c r="F1547" s="291" t="s">
        <v>6</v>
      </c>
      <c r="G1547" s="287" t="s">
        <v>2602</v>
      </c>
      <c r="H1547" s="467"/>
      <c r="I1547" s="286" t="s">
        <v>6</v>
      </c>
      <c r="J1547" s="259"/>
    </row>
    <row r="1548" spans="1:10" ht="15.75" x14ac:dyDescent="0.25">
      <c r="A1548" s="288">
        <v>42761</v>
      </c>
      <c r="B1548" s="283" t="s">
        <v>2896</v>
      </c>
      <c r="C1548" s="289"/>
      <c r="D1548" s="283">
        <v>-17900</v>
      </c>
      <c r="E1548" s="289">
        <v>1</v>
      </c>
      <c r="F1548" s="290" t="s">
        <v>6</v>
      </c>
      <c r="G1548" s="283" t="s">
        <v>827</v>
      </c>
      <c r="H1548" s="466"/>
      <c r="I1548" s="282" t="s">
        <v>6</v>
      </c>
      <c r="J1548" s="259"/>
    </row>
    <row r="1549" spans="1:10" ht="15.75" x14ac:dyDescent="0.25">
      <c r="A1549" s="284">
        <v>42760</v>
      </c>
      <c r="B1549" s="287" t="s">
        <v>3288</v>
      </c>
      <c r="C1549" s="285"/>
      <c r="D1549" s="287">
        <v>3000</v>
      </c>
      <c r="E1549" s="285">
        <v>1</v>
      </c>
      <c r="F1549" s="291" t="s">
        <v>6</v>
      </c>
      <c r="G1549" s="287" t="s">
        <v>2886</v>
      </c>
      <c r="H1549" s="467"/>
      <c r="I1549" s="286" t="s">
        <v>1061</v>
      </c>
      <c r="J1549" s="259"/>
    </row>
    <row r="1550" spans="1:10" ht="15.75" x14ac:dyDescent="0.25">
      <c r="A1550" s="288">
        <v>42759</v>
      </c>
      <c r="B1550" s="283" t="s">
        <v>3281</v>
      </c>
      <c r="C1550" s="289"/>
      <c r="D1550" s="283">
        <v>19500</v>
      </c>
      <c r="E1550" s="289">
        <v>1</v>
      </c>
      <c r="F1550" s="290" t="s">
        <v>6</v>
      </c>
      <c r="G1550" s="283" t="s">
        <v>204</v>
      </c>
      <c r="H1550" s="466"/>
      <c r="I1550" s="282" t="s">
        <v>6</v>
      </c>
      <c r="J1550" s="259"/>
    </row>
    <row r="1551" spans="1:10" ht="15.75" x14ac:dyDescent="0.25">
      <c r="A1551" s="284">
        <v>42759</v>
      </c>
      <c r="B1551" s="287" t="s">
        <v>3282</v>
      </c>
      <c r="C1551" s="285"/>
      <c r="D1551" s="287">
        <v>19900</v>
      </c>
      <c r="E1551" s="285">
        <v>1</v>
      </c>
      <c r="F1551" s="291" t="s">
        <v>6</v>
      </c>
      <c r="G1551" s="287" t="s">
        <v>1295</v>
      </c>
      <c r="H1551" s="467"/>
      <c r="I1551" s="286" t="s">
        <v>6</v>
      </c>
      <c r="J1551" s="259"/>
    </row>
    <row r="1552" spans="1:10" ht="15.75" x14ac:dyDescent="0.25">
      <c r="A1552" s="288">
        <v>42758</v>
      </c>
      <c r="B1552" s="283" t="s">
        <v>2919</v>
      </c>
      <c r="C1552" s="289"/>
      <c r="D1552" s="283">
        <v>12100</v>
      </c>
      <c r="E1552" s="289">
        <v>1</v>
      </c>
      <c r="F1552" s="290" t="s">
        <v>6</v>
      </c>
      <c r="G1552" s="283" t="s">
        <v>2867</v>
      </c>
      <c r="H1552" s="466"/>
      <c r="I1552" s="282" t="s">
        <v>6</v>
      </c>
      <c r="J1552" s="259"/>
    </row>
    <row r="1553" spans="1:10" ht="15.75" x14ac:dyDescent="0.25">
      <c r="A1553" s="166">
        <v>42743</v>
      </c>
      <c r="B1553" s="142" t="s">
        <v>3218</v>
      </c>
      <c r="C1553" s="143"/>
      <c r="D1553" s="142">
        <v>3000</v>
      </c>
      <c r="E1553" s="143">
        <f>MONTH(Таблица1[[#This Row],[Date]])</f>
        <v>1</v>
      </c>
      <c r="F1553" s="141" t="s">
        <v>2</v>
      </c>
      <c r="G1553" s="142" t="s">
        <v>3217</v>
      </c>
      <c r="H1553" s="450"/>
      <c r="I155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53" s="228"/>
    </row>
    <row r="1554" spans="1:10" ht="15.75" x14ac:dyDescent="0.25">
      <c r="A1554" s="166">
        <v>42743</v>
      </c>
      <c r="B1554" s="142" t="s">
        <v>3216</v>
      </c>
      <c r="C1554" s="143"/>
      <c r="D1554" s="142">
        <v>3000</v>
      </c>
      <c r="E1554" s="143">
        <f>MONTH(Таблица1[[#This Row],[Date]])</f>
        <v>1</v>
      </c>
      <c r="F1554" s="141" t="s">
        <v>2</v>
      </c>
      <c r="G1554" s="142" t="s">
        <v>3217</v>
      </c>
      <c r="H1554" s="450"/>
      <c r="I155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54" s="228"/>
    </row>
    <row r="1555" spans="1:10" ht="15.75" x14ac:dyDescent="0.25">
      <c r="A1555" s="166">
        <v>42770</v>
      </c>
      <c r="B1555" s="142" t="s">
        <v>3379</v>
      </c>
      <c r="C1555" s="143"/>
      <c r="D1555" s="142">
        <v>9900</v>
      </c>
      <c r="E1555" s="143">
        <f>MONTH(A1555)</f>
        <v>2</v>
      </c>
      <c r="F1555" s="141" t="s">
        <v>1341</v>
      </c>
      <c r="G1555" s="142" t="s">
        <v>2784</v>
      </c>
      <c r="H1555" s="450" t="s">
        <v>3378</v>
      </c>
      <c r="I155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555" s="228"/>
    </row>
    <row r="1556" spans="1:10" ht="15.75" x14ac:dyDescent="0.25">
      <c r="A1556" s="166">
        <v>42770</v>
      </c>
      <c r="B1556" s="142" t="s">
        <v>3225</v>
      </c>
      <c r="C1556" s="143"/>
      <c r="D1556" s="142">
        <v>9900</v>
      </c>
      <c r="E1556" s="143">
        <f>MONTH(A1556)</f>
        <v>2</v>
      </c>
      <c r="F1556" s="141" t="s">
        <v>1341</v>
      </c>
      <c r="G1556" s="142" t="s">
        <v>2784</v>
      </c>
      <c r="H1556" s="450" t="s">
        <v>3378</v>
      </c>
      <c r="I155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556" s="228"/>
    </row>
    <row r="1557" spans="1:10" ht="15.75" x14ac:dyDescent="0.25">
      <c r="A1557" s="166">
        <v>42768</v>
      </c>
      <c r="B1557" s="142" t="s">
        <v>2207</v>
      </c>
      <c r="C1557" s="143"/>
      <c r="D1557" s="142">
        <v>11150</v>
      </c>
      <c r="E1557" s="143">
        <f>MONTH(A1557)</f>
        <v>2</v>
      </c>
      <c r="F1557" s="141" t="s">
        <v>1341</v>
      </c>
      <c r="G1557" s="142" t="s">
        <v>1467</v>
      </c>
      <c r="H1557" s="450" t="s">
        <v>3377</v>
      </c>
      <c r="I155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557" s="228"/>
    </row>
    <row r="1558" spans="1:10" ht="15.75" x14ac:dyDescent="0.25">
      <c r="A1558" s="166">
        <v>42741</v>
      </c>
      <c r="B1558" s="142" t="s">
        <v>1483</v>
      </c>
      <c r="C1558" s="143"/>
      <c r="D1558" s="142">
        <v>9400</v>
      </c>
      <c r="E1558" s="143">
        <f>MONTH(Таблица1[[#This Row],[Date]])</f>
        <v>1</v>
      </c>
      <c r="F1558" s="141" t="s">
        <v>2</v>
      </c>
      <c r="G1558" s="62" t="s">
        <v>3997</v>
      </c>
      <c r="H1558" s="450"/>
      <c r="I155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58" s="228"/>
    </row>
    <row r="1559" spans="1:10" ht="15.75" x14ac:dyDescent="0.25">
      <c r="A1559" s="166">
        <v>42740</v>
      </c>
      <c r="B1559" s="142" t="s">
        <v>2745</v>
      </c>
      <c r="C1559" s="143">
        <v>9900</v>
      </c>
      <c r="D1559" s="142">
        <f>Таблица1[[#This Row],[План]]*0.965</f>
        <v>9553.5</v>
      </c>
      <c r="E1559" s="143">
        <f>MONTH(Таблица1[[#This Row],[Date]])</f>
        <v>1</v>
      </c>
      <c r="F1559" s="141" t="s">
        <v>2</v>
      </c>
      <c r="G1559" s="142" t="s">
        <v>2604</v>
      </c>
      <c r="H1559" s="450"/>
      <c r="I155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559" s="228"/>
    </row>
    <row r="1560" spans="1:10" ht="15.75" x14ac:dyDescent="0.25">
      <c r="A1560" s="166">
        <v>42739</v>
      </c>
      <c r="B1560" s="142" t="s">
        <v>2869</v>
      </c>
      <c r="C1560" s="143">
        <v>3000</v>
      </c>
      <c r="D1560" s="142">
        <f>Таблица1[[#This Row],[План]]*0.965</f>
        <v>2895</v>
      </c>
      <c r="E1560" s="143">
        <f>MONTH(Таблица1[[#This Row],[Date]])</f>
        <v>1</v>
      </c>
      <c r="F1560" s="141" t="s">
        <v>2</v>
      </c>
      <c r="G1560" s="62" t="s">
        <v>869</v>
      </c>
      <c r="H1560" s="450"/>
      <c r="I156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60" s="228"/>
    </row>
    <row r="1561" spans="1:10" ht="15.75" x14ac:dyDescent="0.25">
      <c r="A1561" s="166">
        <v>42735</v>
      </c>
      <c r="B1561" s="142" t="s">
        <v>2866</v>
      </c>
      <c r="C1561" s="143"/>
      <c r="D1561" s="142">
        <v>3000</v>
      </c>
      <c r="E1561" s="143"/>
      <c r="F1561" s="141" t="s">
        <v>2</v>
      </c>
      <c r="G1561" s="142" t="s">
        <v>2867</v>
      </c>
      <c r="H1561" s="450"/>
      <c r="I156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61" s="228"/>
    </row>
    <row r="1562" spans="1:10" ht="15.75" x14ac:dyDescent="0.25">
      <c r="A1562" s="166">
        <v>42735</v>
      </c>
      <c r="B1562" s="142" t="s">
        <v>2868</v>
      </c>
      <c r="C1562" s="143">
        <v>3000</v>
      </c>
      <c r="D1562" s="142">
        <f>Таблица1[[#This Row],[План]]*0.965</f>
        <v>2895</v>
      </c>
      <c r="E1562" s="143"/>
      <c r="F1562" s="141" t="s">
        <v>2</v>
      </c>
      <c r="G1562" s="142" t="s">
        <v>2780</v>
      </c>
      <c r="H1562" s="450"/>
      <c r="I156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62" s="228"/>
    </row>
    <row r="1563" spans="1:10" ht="15.75" x14ac:dyDescent="0.25">
      <c r="A1563" s="166">
        <v>42734</v>
      </c>
      <c r="B1563" s="142" t="s">
        <v>2872</v>
      </c>
      <c r="C1563" s="143">
        <v>19500</v>
      </c>
      <c r="D1563" s="142">
        <f>Таблица1[[#This Row],[План]]*0.965</f>
        <v>18817.5</v>
      </c>
      <c r="E1563" s="143"/>
      <c r="F1563" s="141" t="s">
        <v>2</v>
      </c>
      <c r="G1563" s="142" t="s">
        <v>988</v>
      </c>
      <c r="H1563" s="450"/>
      <c r="I156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563" s="228"/>
    </row>
    <row r="1564" spans="1:10" ht="15.75" x14ac:dyDescent="0.25">
      <c r="A1564" s="166">
        <v>42734</v>
      </c>
      <c r="B1564" s="142" t="s">
        <v>2878</v>
      </c>
      <c r="C1564" s="143">
        <v>5000</v>
      </c>
      <c r="D1564" s="142">
        <f>Таблица1[[#This Row],[План]]*0.965</f>
        <v>4825</v>
      </c>
      <c r="E1564" s="143"/>
      <c r="F1564" s="141" t="s">
        <v>2</v>
      </c>
      <c r="G1564" s="142" t="s">
        <v>988</v>
      </c>
      <c r="H1564" s="450"/>
      <c r="I156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564" s="228"/>
    </row>
    <row r="1565" spans="1:10" ht="15.75" x14ac:dyDescent="0.25">
      <c r="A1565" s="166">
        <v>42734</v>
      </c>
      <c r="B1565" s="142" t="s">
        <v>2871</v>
      </c>
      <c r="C1565" s="143">
        <v>5000</v>
      </c>
      <c r="D1565" s="142">
        <f>Таблица1[[#This Row],[План]]*0.965</f>
        <v>4825</v>
      </c>
      <c r="E1565" s="143"/>
      <c r="F1565" s="141" t="s">
        <v>2</v>
      </c>
      <c r="G1565" s="142" t="s">
        <v>988</v>
      </c>
      <c r="H1565" s="450"/>
      <c r="I156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565" s="228"/>
    </row>
    <row r="1566" spans="1:10" ht="15.75" x14ac:dyDescent="0.25">
      <c r="A1566" s="166">
        <v>42734</v>
      </c>
      <c r="B1566" s="142" t="s">
        <v>2877</v>
      </c>
      <c r="C1566" s="143">
        <v>3000</v>
      </c>
      <c r="D1566" s="142">
        <f>Таблица1[[#This Row],[План]]*0.965</f>
        <v>2895</v>
      </c>
      <c r="E1566" s="143"/>
      <c r="F1566" s="141" t="s">
        <v>2</v>
      </c>
      <c r="G1566" s="142" t="s">
        <v>2722</v>
      </c>
      <c r="H1566" s="450"/>
      <c r="I156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566" s="228"/>
    </row>
    <row r="1567" spans="1:10" ht="15.75" x14ac:dyDescent="0.25">
      <c r="A1567" s="166">
        <v>42734</v>
      </c>
      <c r="B1567" s="142" t="s">
        <v>2876</v>
      </c>
      <c r="C1567" s="143">
        <v>17900</v>
      </c>
      <c r="D1567" s="142">
        <f>Таблица1[[#This Row],[План]]*0.965</f>
        <v>17273.5</v>
      </c>
      <c r="E1567" s="143"/>
      <c r="F1567" s="141" t="s">
        <v>2</v>
      </c>
      <c r="G1567" s="142" t="s">
        <v>988</v>
      </c>
      <c r="H1567" s="450"/>
      <c r="I156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567" s="228"/>
    </row>
    <row r="1568" spans="1:10" ht="15.75" x14ac:dyDescent="0.25">
      <c r="A1568" s="166">
        <v>42734</v>
      </c>
      <c r="B1568" s="142" t="s">
        <v>2874</v>
      </c>
      <c r="C1568" s="143">
        <v>3000</v>
      </c>
      <c r="D1568" s="142">
        <f>Таблица1[[#This Row],[План]]*0.965</f>
        <v>2895</v>
      </c>
      <c r="E1568" s="143"/>
      <c r="F1568" s="141" t="s">
        <v>2</v>
      </c>
      <c r="G1568" s="142" t="s">
        <v>2875</v>
      </c>
      <c r="H1568" s="450"/>
      <c r="I156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68" s="228"/>
    </row>
    <row r="1569" spans="1:10" ht="15.75" x14ac:dyDescent="0.25">
      <c r="A1569" s="166">
        <v>42734</v>
      </c>
      <c r="B1569" s="142" t="s">
        <v>2879</v>
      </c>
      <c r="C1569" s="143">
        <v>5000</v>
      </c>
      <c r="D1569" s="142">
        <f>Таблица1[[#This Row],[План]]*0.965</f>
        <v>4825</v>
      </c>
      <c r="E1569" s="143"/>
      <c r="F1569" s="141" t="s">
        <v>2</v>
      </c>
      <c r="G1569" s="142" t="s">
        <v>988</v>
      </c>
      <c r="H1569" s="450"/>
      <c r="I156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569" s="228"/>
    </row>
    <row r="1570" spans="1:10" ht="15.75" x14ac:dyDescent="0.25">
      <c r="A1570" s="166">
        <v>42734</v>
      </c>
      <c r="B1570" s="142" t="s">
        <v>2870</v>
      </c>
      <c r="C1570" s="143">
        <v>19500</v>
      </c>
      <c r="D1570" s="142">
        <f>Таблица1[[#This Row],[План]]*0.965</f>
        <v>18817.5</v>
      </c>
      <c r="E1570" s="143"/>
      <c r="F1570" s="141" t="s">
        <v>2</v>
      </c>
      <c r="G1570" s="142" t="s">
        <v>988</v>
      </c>
      <c r="H1570" s="450"/>
      <c r="I157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570" s="228"/>
    </row>
    <row r="1571" spans="1:10" ht="15.75" x14ac:dyDescent="0.25">
      <c r="A1571" s="166">
        <v>42734</v>
      </c>
      <c r="B1571" s="142" t="s">
        <v>2873</v>
      </c>
      <c r="C1571" s="143">
        <v>3000</v>
      </c>
      <c r="D1571" s="142">
        <f>Таблица1[[#This Row],[План]]*0.965</f>
        <v>2895</v>
      </c>
      <c r="E1571" s="143"/>
      <c r="F1571" s="141" t="s">
        <v>2</v>
      </c>
      <c r="G1571" s="142" t="s">
        <v>2757</v>
      </c>
      <c r="H1571" s="450"/>
      <c r="I157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71" s="228"/>
    </row>
    <row r="1572" spans="1:10" ht="15.75" x14ac:dyDescent="0.25">
      <c r="A1572" s="166">
        <v>42733</v>
      </c>
      <c r="B1572" s="142" t="s">
        <v>2778</v>
      </c>
      <c r="C1572" s="143">
        <v>12900</v>
      </c>
      <c r="D1572" s="142">
        <f>Таблица1[[#This Row],[План]]*0.965</f>
        <v>12448.5</v>
      </c>
      <c r="E1572" s="143"/>
      <c r="F1572" s="141" t="s">
        <v>2</v>
      </c>
      <c r="G1572" s="142" t="s">
        <v>2604</v>
      </c>
      <c r="H1572" s="450"/>
      <c r="I157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572" s="228"/>
    </row>
    <row r="1573" spans="1:10" ht="15.75" x14ac:dyDescent="0.25">
      <c r="A1573" s="166">
        <v>42733</v>
      </c>
      <c r="B1573" s="142" t="s">
        <v>2783</v>
      </c>
      <c r="C1573" s="143">
        <v>12900</v>
      </c>
      <c r="D1573" s="142">
        <f>Таблица1[[#This Row],[План]]*0.965</f>
        <v>12448.5</v>
      </c>
      <c r="E1573" s="143"/>
      <c r="F1573" s="141" t="s">
        <v>2</v>
      </c>
      <c r="G1573" s="142" t="s">
        <v>2784</v>
      </c>
      <c r="H1573" s="450"/>
      <c r="I157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573" s="228"/>
    </row>
    <row r="1574" spans="1:10" ht="15.75" x14ac:dyDescent="0.25">
      <c r="A1574" s="166">
        <v>42733</v>
      </c>
      <c r="B1574" s="142" t="s">
        <v>2777</v>
      </c>
      <c r="C1574" s="143">
        <v>14900</v>
      </c>
      <c r="D1574" s="142">
        <f>Таблица1[[#This Row],[План]]*0.965</f>
        <v>14378.5</v>
      </c>
      <c r="E1574" s="143"/>
      <c r="F1574" s="141" t="s">
        <v>2</v>
      </c>
      <c r="G1574" s="142" t="s">
        <v>2757</v>
      </c>
      <c r="H1574" s="450"/>
      <c r="I157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74" s="228"/>
    </row>
    <row r="1575" spans="1:10" ht="15.75" x14ac:dyDescent="0.25">
      <c r="A1575" s="166">
        <v>42733</v>
      </c>
      <c r="B1575" s="142" t="s">
        <v>2779</v>
      </c>
      <c r="C1575" s="143">
        <v>3000</v>
      </c>
      <c r="D1575" s="142">
        <f>Таблица1[[#This Row],[План]]*0.965</f>
        <v>2895</v>
      </c>
      <c r="E1575" s="143"/>
      <c r="F1575" s="141" t="s">
        <v>2</v>
      </c>
      <c r="G1575" s="142" t="s">
        <v>2780</v>
      </c>
      <c r="H1575" s="450"/>
      <c r="I157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75" s="228"/>
    </row>
    <row r="1576" spans="1:10" ht="15.75" x14ac:dyDescent="0.25">
      <c r="A1576" s="166">
        <v>42733</v>
      </c>
      <c r="B1576" s="142" t="s">
        <v>2776</v>
      </c>
      <c r="C1576" s="143">
        <v>3000</v>
      </c>
      <c r="D1576" s="142">
        <f>Таблица1[[#This Row],[План]]*0.965</f>
        <v>2895</v>
      </c>
      <c r="E1576" s="143"/>
      <c r="F1576" s="141" t="s">
        <v>2</v>
      </c>
      <c r="G1576" s="142" t="s">
        <v>2757</v>
      </c>
      <c r="H1576" s="450"/>
      <c r="I157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76" s="228"/>
    </row>
    <row r="1577" spans="1:10" ht="15.75" x14ac:dyDescent="0.25">
      <c r="A1577" s="166">
        <v>42733</v>
      </c>
      <c r="B1577" s="142" t="s">
        <v>2775</v>
      </c>
      <c r="C1577" s="143">
        <v>5000</v>
      </c>
      <c r="D1577" s="142">
        <f>Таблица1[[#This Row],[План]]*0.965</f>
        <v>4825</v>
      </c>
      <c r="E1577" s="143"/>
      <c r="F1577" s="141" t="s">
        <v>2</v>
      </c>
      <c r="G1577" s="62" t="s">
        <v>4002</v>
      </c>
      <c r="H1577" s="450"/>
      <c r="I157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77" s="228"/>
    </row>
    <row r="1578" spans="1:10" ht="15.75" x14ac:dyDescent="0.25">
      <c r="A1578" s="166">
        <v>42733</v>
      </c>
      <c r="B1578" s="142" t="s">
        <v>2774</v>
      </c>
      <c r="C1578" s="143">
        <v>3000</v>
      </c>
      <c r="D1578" s="142">
        <f>Таблица1[[#This Row],[План]]*0.965</f>
        <v>2895</v>
      </c>
      <c r="E1578" s="143"/>
      <c r="F1578" s="141" t="s">
        <v>2</v>
      </c>
      <c r="G1578" s="142" t="s">
        <v>2757</v>
      </c>
      <c r="H1578" s="450"/>
      <c r="I157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78" s="228"/>
    </row>
    <row r="1579" spans="1:10" ht="15.75" x14ac:dyDescent="0.25">
      <c r="A1579" s="166">
        <v>42733</v>
      </c>
      <c r="B1579" s="142" t="s">
        <v>2781</v>
      </c>
      <c r="C1579" s="143">
        <v>3400</v>
      </c>
      <c r="D1579" s="142">
        <f>Таблица1[[#This Row],[План]]*0.965</f>
        <v>3281</v>
      </c>
      <c r="E1579" s="143"/>
      <c r="F1579" s="141" t="s">
        <v>2</v>
      </c>
      <c r="G1579" s="142" t="s">
        <v>2087</v>
      </c>
      <c r="H1579" s="450"/>
      <c r="I157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579" s="228"/>
    </row>
    <row r="1580" spans="1:10" ht="15.75" x14ac:dyDescent="0.25">
      <c r="A1580" s="166">
        <v>42733</v>
      </c>
      <c r="B1580" s="142" t="s">
        <v>2782</v>
      </c>
      <c r="C1580" s="143">
        <v>3400</v>
      </c>
      <c r="D1580" s="142">
        <f>Таблица1[[#This Row],[План]]*0.965</f>
        <v>3281</v>
      </c>
      <c r="E1580" s="143"/>
      <c r="F1580" s="141" t="s">
        <v>2</v>
      </c>
      <c r="G1580" s="142" t="s">
        <v>2087</v>
      </c>
      <c r="H1580" s="450"/>
      <c r="I158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580" s="228"/>
    </row>
    <row r="1581" spans="1:10" ht="15.75" x14ac:dyDescent="0.25">
      <c r="A1581" s="166">
        <v>42732</v>
      </c>
      <c r="B1581" s="142" t="s">
        <v>2769</v>
      </c>
      <c r="C1581" s="143">
        <v>3000</v>
      </c>
      <c r="D1581" s="142">
        <f>Таблица1[[#This Row],[План]]*0.965</f>
        <v>2895</v>
      </c>
      <c r="E1581" s="143"/>
      <c r="F1581" s="141" t="s">
        <v>2</v>
      </c>
      <c r="G1581" s="142" t="s">
        <v>2602</v>
      </c>
      <c r="H1581" s="450"/>
      <c r="I158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81" s="228"/>
    </row>
    <row r="1582" spans="1:10" ht="15.75" x14ac:dyDescent="0.25">
      <c r="A1582" s="166">
        <v>42732</v>
      </c>
      <c r="B1582" s="142" t="s">
        <v>2768</v>
      </c>
      <c r="C1582" s="143">
        <v>19500</v>
      </c>
      <c r="D1582" s="142">
        <f>Таблица1[[#This Row],[План]]*0.965</f>
        <v>18817.5</v>
      </c>
      <c r="E1582" s="143"/>
      <c r="F1582" s="141" t="s">
        <v>2</v>
      </c>
      <c r="G1582" s="62" t="s">
        <v>869</v>
      </c>
      <c r="H1582" s="450"/>
      <c r="I158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82" s="228"/>
    </row>
    <row r="1583" spans="1:10" ht="15.75" x14ac:dyDescent="0.25">
      <c r="A1583" s="166">
        <v>42732</v>
      </c>
      <c r="B1583" s="142" t="s">
        <v>2771</v>
      </c>
      <c r="C1583" s="143">
        <v>3000</v>
      </c>
      <c r="D1583" s="142">
        <f>Таблица1[[#This Row],[План]]*0.965</f>
        <v>2895</v>
      </c>
      <c r="E1583" s="143"/>
      <c r="F1583" s="141" t="s">
        <v>2</v>
      </c>
      <c r="G1583" s="142" t="s">
        <v>2757</v>
      </c>
      <c r="H1583" s="450"/>
      <c r="I158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83" s="228"/>
    </row>
    <row r="1584" spans="1:10" ht="15.75" x14ac:dyDescent="0.25">
      <c r="A1584" s="166">
        <v>42732</v>
      </c>
      <c r="B1584" s="142" t="s">
        <v>2766</v>
      </c>
      <c r="C1584" s="143">
        <v>12000</v>
      </c>
      <c r="D1584" s="142">
        <f>Таблица1[[#This Row],[План]]*0.965</f>
        <v>11580</v>
      </c>
      <c r="E1584" s="143"/>
      <c r="F1584" s="141" t="s">
        <v>2</v>
      </c>
      <c r="G1584" s="142" t="s">
        <v>988</v>
      </c>
      <c r="H1584" s="450"/>
      <c r="I158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584" s="228"/>
    </row>
    <row r="1585" spans="1:10" ht="15.75" x14ac:dyDescent="0.25">
      <c r="A1585" s="166">
        <v>42732</v>
      </c>
      <c r="B1585" s="142" t="s">
        <v>2772</v>
      </c>
      <c r="C1585" s="143">
        <v>3000</v>
      </c>
      <c r="D1585" s="142">
        <f>Таблица1[[#This Row],[План]]*0.965</f>
        <v>2895</v>
      </c>
      <c r="E1585" s="143"/>
      <c r="F1585" s="141" t="s">
        <v>2</v>
      </c>
      <c r="G1585" s="142" t="s">
        <v>2604</v>
      </c>
      <c r="H1585" s="450"/>
      <c r="I158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585" s="228"/>
    </row>
    <row r="1586" spans="1:10" ht="15.75" x14ac:dyDescent="0.25">
      <c r="A1586" s="166">
        <v>42732</v>
      </c>
      <c r="B1586" s="142" t="s">
        <v>2767</v>
      </c>
      <c r="C1586" s="143">
        <v>17500</v>
      </c>
      <c r="D1586" s="142">
        <f>Таблица1[[#This Row],[План]]*0.965</f>
        <v>16887.5</v>
      </c>
      <c r="E1586" s="143"/>
      <c r="F1586" s="141" t="s">
        <v>2</v>
      </c>
      <c r="G1586" s="62" t="s">
        <v>4000</v>
      </c>
      <c r="H1586" s="450"/>
      <c r="I158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586" s="228"/>
    </row>
    <row r="1587" spans="1:10" ht="15.75" x14ac:dyDescent="0.25">
      <c r="A1587" s="166">
        <v>42732</v>
      </c>
      <c r="B1587" s="142" t="s">
        <v>2683</v>
      </c>
      <c r="C1587" s="143">
        <v>2900</v>
      </c>
      <c r="D1587" s="142">
        <f>Таблица1[[#This Row],[План]]*0.965</f>
        <v>2798.5</v>
      </c>
      <c r="E1587" s="143"/>
      <c r="F1587" s="141" t="s">
        <v>2</v>
      </c>
      <c r="G1587" s="142" t="s">
        <v>2087</v>
      </c>
      <c r="H1587" s="450"/>
      <c r="I158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587" s="228"/>
    </row>
    <row r="1588" spans="1:10" ht="15.75" x14ac:dyDescent="0.25">
      <c r="A1588" s="166">
        <v>42732</v>
      </c>
      <c r="B1588" s="142" t="s">
        <v>2770</v>
      </c>
      <c r="C1588" s="143">
        <v>3000</v>
      </c>
      <c r="D1588" s="142">
        <f>Таблица1[[#This Row],[План]]*0.965</f>
        <v>2895</v>
      </c>
      <c r="E1588" s="143"/>
      <c r="F1588" s="141" t="s">
        <v>2</v>
      </c>
      <c r="G1588" s="142" t="s">
        <v>2757</v>
      </c>
      <c r="H1588" s="450"/>
      <c r="I158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88" s="228"/>
    </row>
    <row r="1589" spans="1:10" ht="15.75" x14ac:dyDescent="0.25">
      <c r="A1589" s="166">
        <v>42732</v>
      </c>
      <c r="B1589" s="142" t="s">
        <v>2765</v>
      </c>
      <c r="C1589" s="143">
        <v>4000</v>
      </c>
      <c r="D1589" s="142">
        <f>Таблица1[[#This Row],[План]]*0.965</f>
        <v>3860</v>
      </c>
      <c r="E1589" s="143"/>
      <c r="F1589" s="141" t="s">
        <v>2</v>
      </c>
      <c r="G1589" s="142" t="s">
        <v>988</v>
      </c>
      <c r="H1589" s="450"/>
      <c r="I158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589" s="228"/>
    </row>
    <row r="1590" spans="1:10" ht="15.75" x14ac:dyDescent="0.25">
      <c r="A1590" s="284">
        <v>42758</v>
      </c>
      <c r="B1590" s="287" t="s">
        <v>3283</v>
      </c>
      <c r="C1590" s="285"/>
      <c r="D1590" s="287">
        <v>15900</v>
      </c>
      <c r="E1590" s="285">
        <v>1</v>
      </c>
      <c r="F1590" s="291" t="s">
        <v>6</v>
      </c>
      <c r="G1590" s="287" t="s">
        <v>2867</v>
      </c>
      <c r="H1590" s="467"/>
      <c r="I1590" s="286" t="s">
        <v>6</v>
      </c>
      <c r="J1590" s="259"/>
    </row>
    <row r="1591" spans="1:10" ht="15.75" x14ac:dyDescent="0.25">
      <c r="A1591" s="305">
        <v>42758</v>
      </c>
      <c r="B1591" s="306" t="s">
        <v>2866</v>
      </c>
      <c r="C1591" s="411"/>
      <c r="D1591" s="306">
        <v>12900</v>
      </c>
      <c r="E1591" s="411">
        <v>1</v>
      </c>
      <c r="F1591" s="307" t="s">
        <v>6</v>
      </c>
      <c r="G1591" s="306" t="s">
        <v>2867</v>
      </c>
      <c r="H1591" s="469"/>
      <c r="I1591" s="282" t="s">
        <v>6</v>
      </c>
      <c r="J1591" s="259"/>
    </row>
    <row r="1592" spans="1:10" ht="15.75" x14ac:dyDescent="0.25">
      <c r="A1592" s="166">
        <v>42731</v>
      </c>
      <c r="B1592" s="142" t="s">
        <v>2756</v>
      </c>
      <c r="C1592" s="143">
        <v>3000</v>
      </c>
      <c r="D1592" s="142">
        <f>Таблица1[[#This Row],[План]]*0.965</f>
        <v>2895</v>
      </c>
      <c r="E1592" s="143"/>
      <c r="F1592" s="141" t="s">
        <v>2</v>
      </c>
      <c r="G1592" s="142" t="s">
        <v>2757</v>
      </c>
      <c r="H1592" s="450"/>
      <c r="I159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92" s="228"/>
    </row>
    <row r="1593" spans="1:10" ht="15.75" x14ac:dyDescent="0.25">
      <c r="A1593" s="166">
        <v>42731</v>
      </c>
      <c r="B1593" s="142" t="s">
        <v>2760</v>
      </c>
      <c r="C1593" s="143">
        <v>3000</v>
      </c>
      <c r="D1593" s="142">
        <f>Таблица1[[#This Row],[План]]*0.965</f>
        <v>2895</v>
      </c>
      <c r="E1593" s="143"/>
      <c r="F1593" s="141" t="s">
        <v>2</v>
      </c>
      <c r="G1593" s="142" t="s">
        <v>2602</v>
      </c>
      <c r="H1593" s="450"/>
      <c r="I159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93" s="228"/>
    </row>
    <row r="1594" spans="1:10" ht="15.75" x14ac:dyDescent="0.25">
      <c r="A1594" s="166">
        <v>42731</v>
      </c>
      <c r="B1594" s="142" t="s">
        <v>2764</v>
      </c>
      <c r="C1594" s="143">
        <v>5000</v>
      </c>
      <c r="D1594" s="142">
        <f>Таблица1[[#This Row],[План]]*0.965</f>
        <v>4825</v>
      </c>
      <c r="E1594" s="143"/>
      <c r="F1594" s="141" t="s">
        <v>2</v>
      </c>
      <c r="G1594" s="142" t="s">
        <v>988</v>
      </c>
      <c r="H1594" s="450"/>
      <c r="I159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594" s="228"/>
    </row>
    <row r="1595" spans="1:10" ht="15.75" x14ac:dyDescent="0.25">
      <c r="A1595" s="166">
        <v>42731</v>
      </c>
      <c r="B1595" s="142" t="s">
        <v>2759</v>
      </c>
      <c r="C1595" s="143">
        <v>3000</v>
      </c>
      <c r="D1595" s="142">
        <f>Таблица1[[#This Row],[План]]*0.965</f>
        <v>2895</v>
      </c>
      <c r="E1595" s="143"/>
      <c r="F1595" s="141" t="s">
        <v>2</v>
      </c>
      <c r="G1595" s="142" t="s">
        <v>2748</v>
      </c>
      <c r="H1595" s="450"/>
      <c r="I159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95" s="228"/>
    </row>
    <row r="1596" spans="1:10" ht="15.75" x14ac:dyDescent="0.25">
      <c r="A1596" s="166">
        <v>42731</v>
      </c>
      <c r="B1596" s="142" t="s">
        <v>2761</v>
      </c>
      <c r="C1596" s="143">
        <v>3000</v>
      </c>
      <c r="D1596" s="142">
        <f>Таблица1[[#This Row],[План]]*0.965</f>
        <v>2895</v>
      </c>
      <c r="E1596" s="143"/>
      <c r="F1596" s="141" t="s">
        <v>2</v>
      </c>
      <c r="G1596" s="142" t="s">
        <v>2602</v>
      </c>
      <c r="H1596" s="450"/>
      <c r="I159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96" s="228"/>
    </row>
    <row r="1597" spans="1:10" ht="15.75" x14ac:dyDescent="0.25">
      <c r="A1597" s="166">
        <v>42731</v>
      </c>
      <c r="B1597" s="142" t="s">
        <v>2762</v>
      </c>
      <c r="C1597" s="143">
        <v>3400</v>
      </c>
      <c r="D1597" s="142">
        <f>Таблица1[[#This Row],[План]]*0.965</f>
        <v>3281</v>
      </c>
      <c r="E1597" s="143"/>
      <c r="F1597" s="141" t="s">
        <v>2</v>
      </c>
      <c r="G1597" s="142" t="s">
        <v>2087</v>
      </c>
      <c r="H1597" s="450"/>
      <c r="I159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597" s="228"/>
    </row>
    <row r="1598" spans="1:10" ht="15.75" x14ac:dyDescent="0.25">
      <c r="A1598" s="166">
        <v>42731</v>
      </c>
      <c r="B1598" s="142" t="s">
        <v>2763</v>
      </c>
      <c r="C1598" s="143">
        <v>14900</v>
      </c>
      <c r="D1598" s="142">
        <f>Таблица1[[#This Row],[План]]*0.965</f>
        <v>14378.5</v>
      </c>
      <c r="E1598" s="143"/>
      <c r="F1598" s="141" t="s">
        <v>2</v>
      </c>
      <c r="G1598" s="142" t="s">
        <v>2757</v>
      </c>
      <c r="H1598" s="450"/>
      <c r="I159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598" s="228"/>
    </row>
    <row r="1599" spans="1:10" ht="15.75" x14ac:dyDescent="0.25">
      <c r="A1599" s="166">
        <v>42731</v>
      </c>
      <c r="B1599" s="142" t="s">
        <v>2758</v>
      </c>
      <c r="C1599" s="143">
        <v>3000</v>
      </c>
      <c r="D1599" s="142">
        <f>Таблица1[[#This Row],[План]]*0.965</f>
        <v>2895</v>
      </c>
      <c r="E1599" s="143"/>
      <c r="F1599" s="141" t="s">
        <v>2</v>
      </c>
      <c r="G1599" s="142" t="s">
        <v>2595</v>
      </c>
      <c r="H1599" s="450"/>
      <c r="I159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599" s="228"/>
    </row>
    <row r="1600" spans="1:10" ht="15.75" x14ac:dyDescent="0.25">
      <c r="A1600" s="166">
        <v>42731</v>
      </c>
      <c r="B1600" s="142" t="s">
        <v>2755</v>
      </c>
      <c r="C1600" s="143">
        <v>5000</v>
      </c>
      <c r="D1600" s="142">
        <f>Таблица1[[#This Row],[План]]*0.965</f>
        <v>4825</v>
      </c>
      <c r="E1600" s="143"/>
      <c r="F1600" s="141" t="s">
        <v>2</v>
      </c>
      <c r="G1600" s="142" t="s">
        <v>1245</v>
      </c>
      <c r="H1600" s="450"/>
      <c r="I160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00" s="228"/>
    </row>
    <row r="1601" spans="1:10" ht="15.75" x14ac:dyDescent="0.25">
      <c r="A1601" s="166">
        <v>42731</v>
      </c>
      <c r="B1601" s="142" t="s">
        <v>2754</v>
      </c>
      <c r="C1601" s="143"/>
      <c r="D1601" s="142">
        <v>3000</v>
      </c>
      <c r="E1601" s="143"/>
      <c r="F1601" s="141" t="s">
        <v>2</v>
      </c>
      <c r="G1601" s="142" t="s">
        <v>2748</v>
      </c>
      <c r="H1601" s="450"/>
      <c r="I160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01" s="228"/>
    </row>
    <row r="1602" spans="1:10" ht="15.75" x14ac:dyDescent="0.25">
      <c r="A1602" s="166">
        <v>42731</v>
      </c>
      <c r="B1602" s="142" t="s">
        <v>2858</v>
      </c>
      <c r="C1602" s="143"/>
      <c r="D1602" s="142">
        <v>13900</v>
      </c>
      <c r="E1602" s="143"/>
      <c r="F1602" s="141" t="s">
        <v>2</v>
      </c>
      <c r="G1602" s="142" t="s">
        <v>2620</v>
      </c>
      <c r="H1602" s="450"/>
      <c r="I160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02" s="228"/>
    </row>
    <row r="1603" spans="1:10" ht="15.75" x14ac:dyDescent="0.25">
      <c r="A1603" s="166">
        <v>42730</v>
      </c>
      <c r="B1603" s="142" t="s">
        <v>2751</v>
      </c>
      <c r="C1603" s="143">
        <v>3400</v>
      </c>
      <c r="D1603" s="142">
        <f>Таблица1[[#This Row],[План]]*0.965</f>
        <v>3281</v>
      </c>
      <c r="E1603" s="143"/>
      <c r="F1603" s="141" t="s">
        <v>2</v>
      </c>
      <c r="G1603" s="142" t="s">
        <v>2087</v>
      </c>
      <c r="H1603" s="450"/>
      <c r="I160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03" s="228"/>
    </row>
    <row r="1604" spans="1:10" ht="15.75" x14ac:dyDescent="0.25">
      <c r="A1604" s="166">
        <v>42730</v>
      </c>
      <c r="B1604" s="142" t="s">
        <v>2749</v>
      </c>
      <c r="C1604" s="143">
        <v>3400</v>
      </c>
      <c r="D1604" s="142">
        <f>Таблица1[[#This Row],[План]]*0.965</f>
        <v>3281</v>
      </c>
      <c r="E1604" s="143"/>
      <c r="F1604" s="141" t="s">
        <v>2</v>
      </c>
      <c r="G1604" s="142" t="s">
        <v>2087</v>
      </c>
      <c r="H1604" s="450"/>
      <c r="I160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04" s="228"/>
    </row>
    <row r="1605" spans="1:10" ht="15.75" x14ac:dyDescent="0.25">
      <c r="A1605" s="166">
        <v>42730</v>
      </c>
      <c r="B1605" s="142" t="s">
        <v>2753</v>
      </c>
      <c r="C1605" s="143">
        <v>3000</v>
      </c>
      <c r="D1605" s="142">
        <f>Таблица1[[#This Row],[План]]*0.965</f>
        <v>2895</v>
      </c>
      <c r="E1605" s="143"/>
      <c r="F1605" s="141" t="s">
        <v>2</v>
      </c>
      <c r="G1605" s="142" t="s">
        <v>2604</v>
      </c>
      <c r="H1605" s="450"/>
      <c r="I160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05" s="228"/>
    </row>
    <row r="1606" spans="1:10" ht="15.75" x14ac:dyDescent="0.25">
      <c r="A1606" s="166">
        <v>42730</v>
      </c>
      <c r="B1606" s="142" t="s">
        <v>2752</v>
      </c>
      <c r="C1606" s="143">
        <v>3000</v>
      </c>
      <c r="D1606" s="142">
        <f>Таблица1[[#This Row],[План]]*0.965</f>
        <v>2895</v>
      </c>
      <c r="E1606" s="143"/>
      <c r="F1606" s="141" t="s">
        <v>2</v>
      </c>
      <c r="G1606" s="142" t="s">
        <v>2595</v>
      </c>
      <c r="H1606" s="450"/>
      <c r="I160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06" s="228"/>
    </row>
    <row r="1607" spans="1:10" ht="15.75" x14ac:dyDescent="0.25">
      <c r="A1607" s="376">
        <v>42730</v>
      </c>
      <c r="B1607" s="377" t="s">
        <v>2747</v>
      </c>
      <c r="C1607" s="378"/>
      <c r="D1607" s="377">
        <v>3000</v>
      </c>
      <c r="E1607" s="378"/>
      <c r="F1607" s="379" t="s">
        <v>2</v>
      </c>
      <c r="G1607" s="377" t="s">
        <v>2748</v>
      </c>
      <c r="H1607" s="470"/>
      <c r="I160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07" s="228"/>
    </row>
    <row r="1608" spans="1:10" ht="15.75" x14ac:dyDescent="0.25">
      <c r="A1608" s="166">
        <v>42730</v>
      </c>
      <c r="B1608" s="142" t="s">
        <v>2750</v>
      </c>
      <c r="C1608" s="143">
        <v>3400</v>
      </c>
      <c r="D1608" s="142">
        <f>Таблица1[[#This Row],[План]]*0.965</f>
        <v>3281</v>
      </c>
      <c r="E1608" s="143"/>
      <c r="F1608" s="141" t="s">
        <v>2</v>
      </c>
      <c r="G1608" s="142" t="s">
        <v>2087</v>
      </c>
      <c r="H1608" s="450"/>
      <c r="I160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08" s="228"/>
    </row>
    <row r="1609" spans="1:10" ht="15.75" x14ac:dyDescent="0.25">
      <c r="A1609" s="284">
        <v>42758</v>
      </c>
      <c r="B1609" s="287" t="s">
        <v>2552</v>
      </c>
      <c r="C1609" s="285"/>
      <c r="D1609" s="287">
        <v>12100</v>
      </c>
      <c r="E1609" s="285">
        <v>1</v>
      </c>
      <c r="F1609" s="291" t="s">
        <v>6</v>
      </c>
      <c r="G1609" s="287" t="s">
        <v>2867</v>
      </c>
      <c r="H1609" s="467"/>
      <c r="I1609" s="286" t="s">
        <v>6</v>
      </c>
      <c r="J1609" s="259"/>
    </row>
    <row r="1610" spans="1:10" ht="15.75" x14ac:dyDescent="0.25">
      <c r="A1610" s="288">
        <v>42758</v>
      </c>
      <c r="B1610" s="283" t="s">
        <v>2905</v>
      </c>
      <c r="C1610" s="289"/>
      <c r="D1610" s="283">
        <v>12900</v>
      </c>
      <c r="E1610" s="289">
        <v>1</v>
      </c>
      <c r="F1610" s="290" t="s">
        <v>6</v>
      </c>
      <c r="G1610" s="283" t="s">
        <v>2867</v>
      </c>
      <c r="H1610" s="466"/>
      <c r="I1610" s="282" t="s">
        <v>6</v>
      </c>
      <c r="J1610" s="259"/>
    </row>
    <row r="1611" spans="1:10" ht="15.75" x14ac:dyDescent="0.25">
      <c r="A1611" s="284">
        <v>42755</v>
      </c>
      <c r="B1611" s="287" t="s">
        <v>3284</v>
      </c>
      <c r="C1611" s="285"/>
      <c r="D1611" s="287">
        <v>19500</v>
      </c>
      <c r="E1611" s="285">
        <v>1</v>
      </c>
      <c r="F1611" s="291" t="s">
        <v>6</v>
      </c>
      <c r="G1611" s="287" t="s">
        <v>204</v>
      </c>
      <c r="H1611" s="467"/>
      <c r="I1611" s="286" t="s">
        <v>6</v>
      </c>
      <c r="J1611" s="259"/>
    </row>
    <row r="1612" spans="1:10" ht="15.75" x14ac:dyDescent="0.25">
      <c r="A1612" s="166">
        <v>42729</v>
      </c>
      <c r="B1612" s="142" t="s">
        <v>2746</v>
      </c>
      <c r="C1612" s="143">
        <v>5200</v>
      </c>
      <c r="D1612" s="142">
        <f>Таблица1[[#This Row],[План]]*0.965</f>
        <v>5018</v>
      </c>
      <c r="E1612" s="143"/>
      <c r="F1612" s="141" t="s">
        <v>2</v>
      </c>
      <c r="G1612" s="142" t="s">
        <v>988</v>
      </c>
      <c r="H1612" s="450"/>
      <c r="I161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12" s="228"/>
    </row>
    <row r="1613" spans="1:10" ht="15.75" x14ac:dyDescent="0.25">
      <c r="A1613" s="166">
        <v>42728</v>
      </c>
      <c r="B1613" s="142" t="s">
        <v>2740</v>
      </c>
      <c r="C1613" s="143"/>
      <c r="D1613" s="142">
        <v>3000</v>
      </c>
      <c r="E1613" s="143"/>
      <c r="F1613" s="141" t="s">
        <v>2</v>
      </c>
      <c r="G1613" s="142" t="s">
        <v>2595</v>
      </c>
      <c r="H1613" s="450"/>
      <c r="I161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13" s="228"/>
    </row>
    <row r="1614" spans="1:10" ht="15.75" x14ac:dyDescent="0.25">
      <c r="A1614" s="166">
        <v>42728</v>
      </c>
      <c r="B1614" s="142" t="s">
        <v>2741</v>
      </c>
      <c r="C1614" s="143">
        <v>3100</v>
      </c>
      <c r="D1614" s="142">
        <f>Таблица1[[#This Row],[План]]*0.965</f>
        <v>2991.5</v>
      </c>
      <c r="E1614" s="143"/>
      <c r="F1614" s="141" t="s">
        <v>2</v>
      </c>
      <c r="G1614" s="142" t="s">
        <v>2087</v>
      </c>
      <c r="H1614" s="450"/>
      <c r="I161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14" s="228"/>
    </row>
    <row r="1615" spans="1:10" ht="15.75" x14ac:dyDescent="0.25">
      <c r="A1615" s="166">
        <v>42728</v>
      </c>
      <c r="B1615" s="142" t="s">
        <v>2742</v>
      </c>
      <c r="C1615" s="143">
        <v>3000</v>
      </c>
      <c r="D1615" s="142">
        <v>18795</v>
      </c>
      <c r="E1615" s="143"/>
      <c r="F1615" s="141" t="s">
        <v>2</v>
      </c>
      <c r="G1615" s="142" t="s">
        <v>2551</v>
      </c>
      <c r="H1615" s="450"/>
      <c r="I161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15" s="228"/>
    </row>
    <row r="1616" spans="1:10" ht="15.75" x14ac:dyDescent="0.25">
      <c r="A1616" s="166">
        <v>42728</v>
      </c>
      <c r="B1616" s="142" t="s">
        <v>2745</v>
      </c>
      <c r="C1616" s="143">
        <v>3000</v>
      </c>
      <c r="D1616" s="142">
        <f>Таблица1[[#This Row],[План]]*0.965</f>
        <v>2895</v>
      </c>
      <c r="E1616" s="143"/>
      <c r="F1616" s="141" t="s">
        <v>2</v>
      </c>
      <c r="G1616" s="142" t="s">
        <v>2604</v>
      </c>
      <c r="H1616" s="450"/>
      <c r="I161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16" s="228"/>
    </row>
    <row r="1617" spans="1:10" ht="15.75" x14ac:dyDescent="0.25">
      <c r="A1617" s="376">
        <v>42768</v>
      </c>
      <c r="B1617" s="377" t="s">
        <v>3381</v>
      </c>
      <c r="C1617" s="378"/>
      <c r="D1617" s="377">
        <v>4600</v>
      </c>
      <c r="E1617" s="378">
        <f>MONTH(A1617)</f>
        <v>2</v>
      </c>
      <c r="F1617" s="379" t="s">
        <v>1341</v>
      </c>
      <c r="G1617" s="377" t="s">
        <v>2298</v>
      </c>
      <c r="H1617" s="470" t="s">
        <v>3382</v>
      </c>
      <c r="I161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17" s="228"/>
    </row>
    <row r="1618" spans="1:10" ht="15.75" x14ac:dyDescent="0.25">
      <c r="A1618" s="166">
        <v>42767</v>
      </c>
      <c r="B1618" s="142" t="s">
        <v>3383</v>
      </c>
      <c r="C1618" s="143"/>
      <c r="D1618" s="142">
        <v>12400</v>
      </c>
      <c r="E1618" s="143">
        <f>MONTH(A1618)</f>
        <v>2</v>
      </c>
      <c r="F1618" s="141" t="s">
        <v>1341</v>
      </c>
      <c r="G1618" s="142" t="s">
        <v>1467</v>
      </c>
      <c r="H1618" s="450" t="s">
        <v>3377</v>
      </c>
      <c r="I161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18" s="228"/>
    </row>
    <row r="1619" spans="1:10" ht="15.75" x14ac:dyDescent="0.25">
      <c r="A1619" s="166">
        <v>42762</v>
      </c>
      <c r="B1619" s="142" t="s">
        <v>3384</v>
      </c>
      <c r="C1619" s="143"/>
      <c r="D1619" s="142">
        <v>12400</v>
      </c>
      <c r="E1619" s="143">
        <f>MONTH(A1619)</f>
        <v>1</v>
      </c>
      <c r="F1619" s="141" t="s">
        <v>1341</v>
      </c>
      <c r="G1619" s="142" t="s">
        <v>1467</v>
      </c>
      <c r="H1619" s="450" t="s">
        <v>3385</v>
      </c>
      <c r="I161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19" s="228"/>
    </row>
    <row r="1620" spans="1:10" ht="15.75" x14ac:dyDescent="0.25">
      <c r="A1620" s="166">
        <v>42727</v>
      </c>
      <c r="B1620" s="142" t="s">
        <v>2743</v>
      </c>
      <c r="C1620" s="143">
        <v>17900</v>
      </c>
      <c r="D1620" s="142">
        <f>Таблица1[[#This Row],[План]]*0.965</f>
        <v>17273.5</v>
      </c>
      <c r="E1620" s="143"/>
      <c r="F1620" s="141" t="s">
        <v>2</v>
      </c>
      <c r="G1620" s="142" t="s">
        <v>1233</v>
      </c>
      <c r="H1620" s="450"/>
      <c r="I162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20" s="228"/>
    </row>
    <row r="1621" spans="1:10" ht="15.75" x14ac:dyDescent="0.25">
      <c r="A1621" s="166">
        <v>42727</v>
      </c>
      <c r="B1621" s="142" t="s">
        <v>2744</v>
      </c>
      <c r="C1621" s="143">
        <v>2900</v>
      </c>
      <c r="D1621" s="142">
        <f>Таблица1[[#This Row],[План]]*0.965</f>
        <v>2798.5</v>
      </c>
      <c r="E1621" s="143"/>
      <c r="F1621" s="141" t="s">
        <v>2</v>
      </c>
      <c r="G1621" s="142" t="s">
        <v>2087</v>
      </c>
      <c r="H1621" s="450"/>
      <c r="I162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21" s="228"/>
    </row>
    <row r="1622" spans="1:10" ht="15.75" x14ac:dyDescent="0.25">
      <c r="A1622" s="166">
        <v>42726</v>
      </c>
      <c r="B1622" s="142" t="s">
        <v>2723</v>
      </c>
      <c r="C1622" s="143"/>
      <c r="D1622" s="142">
        <v>3281</v>
      </c>
      <c r="E1622" s="143"/>
      <c r="F1622" s="141" t="s">
        <v>2</v>
      </c>
      <c r="G1622" s="142" t="s">
        <v>2087</v>
      </c>
      <c r="H1622" s="450"/>
      <c r="I162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22" s="228"/>
    </row>
    <row r="1623" spans="1:10" ht="15.75" x14ac:dyDescent="0.25">
      <c r="A1623" s="166">
        <v>42726</v>
      </c>
      <c r="B1623" s="142" t="s">
        <v>2721</v>
      </c>
      <c r="C1623" s="143"/>
      <c r="D1623" s="142">
        <v>12448</v>
      </c>
      <c r="E1623" s="143"/>
      <c r="F1623" s="141" t="s">
        <v>2</v>
      </c>
      <c r="G1623" s="142" t="s">
        <v>2722</v>
      </c>
      <c r="H1623" s="450"/>
      <c r="I162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23" s="228"/>
    </row>
    <row r="1624" spans="1:10" ht="15.75" x14ac:dyDescent="0.25">
      <c r="A1624" s="166">
        <v>42726</v>
      </c>
      <c r="B1624" s="142" t="s">
        <v>2359</v>
      </c>
      <c r="C1624" s="143"/>
      <c r="D1624" s="142">
        <v>2895</v>
      </c>
      <c r="E1624" s="143"/>
      <c r="F1624" s="141" t="s">
        <v>2</v>
      </c>
      <c r="G1624" s="142" t="s">
        <v>2551</v>
      </c>
      <c r="H1624" s="450"/>
      <c r="I162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24" s="228"/>
    </row>
    <row r="1625" spans="1:10" ht="15.75" x14ac:dyDescent="0.25">
      <c r="A1625" s="166">
        <v>42726</v>
      </c>
      <c r="B1625" s="142" t="s">
        <v>1868</v>
      </c>
      <c r="C1625" s="143"/>
      <c r="D1625" s="142">
        <v>3000</v>
      </c>
      <c r="E1625" s="143"/>
      <c r="F1625" s="141" t="s">
        <v>2</v>
      </c>
      <c r="G1625" s="142" t="s">
        <v>2593</v>
      </c>
      <c r="H1625" s="450"/>
      <c r="I162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25" s="228"/>
    </row>
    <row r="1626" spans="1:10" ht="15.75" x14ac:dyDescent="0.25">
      <c r="A1626" s="166">
        <v>42726</v>
      </c>
      <c r="B1626" s="142" t="s">
        <v>2724</v>
      </c>
      <c r="C1626" s="143"/>
      <c r="D1626" s="142">
        <v>3281</v>
      </c>
      <c r="E1626" s="143"/>
      <c r="F1626" s="141" t="s">
        <v>2</v>
      </c>
      <c r="G1626" s="142" t="s">
        <v>2087</v>
      </c>
      <c r="H1626" s="450"/>
      <c r="I162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26" s="228"/>
    </row>
    <row r="1627" spans="1:10" ht="15.75" x14ac:dyDescent="0.25">
      <c r="A1627" s="166">
        <v>42725</v>
      </c>
      <c r="B1627" s="142" t="s">
        <v>2720</v>
      </c>
      <c r="C1627" s="143"/>
      <c r="D1627" s="142">
        <v>3000</v>
      </c>
      <c r="E1627" s="143"/>
      <c r="F1627" s="141" t="s">
        <v>2</v>
      </c>
      <c r="G1627" s="142" t="s">
        <v>2595</v>
      </c>
      <c r="H1627" s="450"/>
      <c r="I162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27" s="228"/>
    </row>
    <row r="1628" spans="1:10" ht="15.75" x14ac:dyDescent="0.25">
      <c r="A1628" s="166">
        <v>42725</v>
      </c>
      <c r="B1628" s="142" t="s">
        <v>973</v>
      </c>
      <c r="C1628" s="143"/>
      <c r="D1628" s="142">
        <v>2895</v>
      </c>
      <c r="E1628" s="143"/>
      <c r="F1628" s="141" t="s">
        <v>2</v>
      </c>
      <c r="G1628" s="142" t="s">
        <v>2718</v>
      </c>
      <c r="H1628" s="450"/>
      <c r="I162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28" s="228"/>
    </row>
    <row r="1629" spans="1:10" ht="15.75" x14ac:dyDescent="0.25">
      <c r="A1629" s="166">
        <v>42725</v>
      </c>
      <c r="B1629" s="142" t="s">
        <v>2552</v>
      </c>
      <c r="C1629" s="143"/>
      <c r="D1629" s="142">
        <v>2895</v>
      </c>
      <c r="E1629" s="143"/>
      <c r="F1629" s="141" t="s">
        <v>2</v>
      </c>
      <c r="G1629" s="142" t="s">
        <v>2718</v>
      </c>
      <c r="H1629" s="450"/>
      <c r="I162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29" s="228"/>
    </row>
    <row r="1630" spans="1:10" ht="15.75" x14ac:dyDescent="0.25">
      <c r="A1630" s="166">
        <v>42725</v>
      </c>
      <c r="B1630" s="142" t="s">
        <v>2719</v>
      </c>
      <c r="C1630" s="143"/>
      <c r="D1630" s="142">
        <v>19900</v>
      </c>
      <c r="E1630" s="143"/>
      <c r="F1630" s="141" t="s">
        <v>2</v>
      </c>
      <c r="G1630" s="142" t="s">
        <v>988</v>
      </c>
      <c r="H1630" s="450"/>
      <c r="I163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30" s="228"/>
    </row>
    <row r="1631" spans="1:10" ht="15.75" x14ac:dyDescent="0.25">
      <c r="A1631" s="376">
        <v>42762</v>
      </c>
      <c r="B1631" s="377" t="s">
        <v>3392</v>
      </c>
      <c r="C1631" s="378"/>
      <c r="D1631" s="377">
        <v>8900</v>
      </c>
      <c r="E1631" s="378">
        <f>MONTH(A1631)</f>
        <v>1</v>
      </c>
      <c r="F1631" s="379" t="s">
        <v>1341</v>
      </c>
      <c r="G1631" s="377" t="s">
        <v>2217</v>
      </c>
      <c r="H1631" s="470" t="s">
        <v>3386</v>
      </c>
      <c r="I163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31" s="228"/>
    </row>
    <row r="1632" spans="1:10" ht="15.75" x14ac:dyDescent="0.25">
      <c r="A1632" s="166">
        <v>42761</v>
      </c>
      <c r="B1632" s="142" t="s">
        <v>3387</v>
      </c>
      <c r="C1632" s="143"/>
      <c r="D1632" s="142">
        <v>2600</v>
      </c>
      <c r="E1632" s="143">
        <f>MONTH(A1632)</f>
        <v>1</v>
      </c>
      <c r="F1632" s="141" t="s">
        <v>1341</v>
      </c>
      <c r="G1632" s="142" t="s">
        <v>2298</v>
      </c>
      <c r="H1632" s="450" t="s">
        <v>3004</v>
      </c>
      <c r="I163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32" s="228"/>
    </row>
    <row r="1633" spans="1:10" ht="15.75" x14ac:dyDescent="0.25">
      <c r="A1633" s="166">
        <v>42760</v>
      </c>
      <c r="B1633" s="142" t="s">
        <v>3393</v>
      </c>
      <c r="C1633" s="143"/>
      <c r="D1633" s="142">
        <v>17500</v>
      </c>
      <c r="E1633" s="143">
        <f>MONTH(A1633)</f>
        <v>1</v>
      </c>
      <c r="F1633" s="141" t="s">
        <v>1341</v>
      </c>
      <c r="G1633" s="142" t="s">
        <v>227</v>
      </c>
      <c r="H1633" s="450" t="s">
        <v>3375</v>
      </c>
      <c r="I163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33" s="228"/>
    </row>
    <row r="1634" spans="1:10" ht="15.75" x14ac:dyDescent="0.25">
      <c r="A1634" s="166">
        <v>42756</v>
      </c>
      <c r="B1634" s="142" t="s">
        <v>2921</v>
      </c>
      <c r="C1634" s="143"/>
      <c r="D1634" s="142">
        <v>13350</v>
      </c>
      <c r="E1634" s="143">
        <f>MONTH(A1634)</f>
        <v>1</v>
      </c>
      <c r="F1634" s="141" t="s">
        <v>1341</v>
      </c>
      <c r="G1634" s="142" t="s">
        <v>2722</v>
      </c>
      <c r="H1634" s="450" t="s">
        <v>3389</v>
      </c>
      <c r="I163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34" s="228"/>
    </row>
    <row r="1635" spans="1:10" ht="15.75" x14ac:dyDescent="0.25">
      <c r="A1635" s="166">
        <v>42763</v>
      </c>
      <c r="B1635" s="142" t="s">
        <v>3206</v>
      </c>
      <c r="C1635" s="143"/>
      <c r="D1635" s="142">
        <v>13900</v>
      </c>
      <c r="E1635" s="143">
        <f>MONTH(A1635)</f>
        <v>1</v>
      </c>
      <c r="F1635" s="141" t="str">
        <f>"Прео"</f>
        <v>Прео</v>
      </c>
      <c r="G1635" s="142" t="s">
        <v>2888</v>
      </c>
      <c r="H1635" s="450"/>
      <c r="I163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35" s="228"/>
    </row>
    <row r="1636" spans="1:10" ht="15.75" x14ac:dyDescent="0.25">
      <c r="A1636" s="166">
        <v>42724</v>
      </c>
      <c r="B1636" s="142" t="s">
        <v>2695</v>
      </c>
      <c r="C1636" s="143"/>
      <c r="D1636" s="142">
        <v>17400</v>
      </c>
      <c r="E1636" s="143"/>
      <c r="F1636" s="141" t="s">
        <v>2</v>
      </c>
      <c r="G1636" s="142" t="s">
        <v>2456</v>
      </c>
      <c r="H1636" s="450"/>
      <c r="I163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36" s="228"/>
    </row>
    <row r="1637" spans="1:10" ht="15.75" x14ac:dyDescent="0.25">
      <c r="A1637" s="166">
        <v>42724</v>
      </c>
      <c r="B1637" s="142" t="s">
        <v>2717</v>
      </c>
      <c r="C1637" s="143"/>
      <c r="D1637" s="142">
        <v>3000</v>
      </c>
      <c r="E1637" s="143"/>
      <c r="F1637" s="141" t="s">
        <v>2</v>
      </c>
      <c r="G1637" s="142" t="s">
        <v>2551</v>
      </c>
      <c r="H1637" s="450"/>
      <c r="I163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37" s="228"/>
    </row>
    <row r="1638" spans="1:10" ht="15.75" x14ac:dyDescent="0.25">
      <c r="A1638" s="166">
        <v>42724</v>
      </c>
      <c r="B1638" s="142" t="s">
        <v>2711</v>
      </c>
      <c r="C1638" s="143"/>
      <c r="D1638" s="142">
        <v>2895</v>
      </c>
      <c r="E1638" s="143"/>
      <c r="F1638" s="141" t="s">
        <v>2</v>
      </c>
      <c r="G1638" s="142" t="s">
        <v>2456</v>
      </c>
      <c r="H1638" s="450"/>
      <c r="I163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38" s="228"/>
    </row>
    <row r="1639" spans="1:10" ht="15.75" x14ac:dyDescent="0.25">
      <c r="A1639" s="166">
        <v>42724</v>
      </c>
      <c r="B1639" s="142" t="s">
        <v>2547</v>
      </c>
      <c r="C1639" s="143"/>
      <c r="D1639" s="142">
        <v>2895</v>
      </c>
      <c r="E1639" s="143"/>
      <c r="F1639" s="141" t="s">
        <v>2</v>
      </c>
      <c r="G1639" s="142" t="s">
        <v>2718</v>
      </c>
      <c r="H1639" s="450"/>
      <c r="I163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39" s="228"/>
    </row>
    <row r="1640" spans="1:10" ht="15.75" x14ac:dyDescent="0.25">
      <c r="A1640" s="166">
        <v>42724</v>
      </c>
      <c r="B1640" s="142" t="s">
        <v>2328</v>
      </c>
      <c r="C1640" s="143"/>
      <c r="D1640" s="142">
        <v>12700</v>
      </c>
      <c r="E1640" s="143"/>
      <c r="F1640" s="141" t="s">
        <v>2</v>
      </c>
      <c r="G1640" s="142" t="s">
        <v>2556</v>
      </c>
      <c r="H1640" s="450"/>
      <c r="I164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40" s="228"/>
    </row>
    <row r="1641" spans="1:10" ht="15.75" x14ac:dyDescent="0.25">
      <c r="A1641" s="166">
        <v>42723</v>
      </c>
      <c r="B1641" s="142" t="s">
        <v>2715</v>
      </c>
      <c r="C1641" s="143"/>
      <c r="D1641" s="142">
        <v>17272</v>
      </c>
      <c r="E1641" s="143"/>
      <c r="F1641" s="141" t="s">
        <v>2</v>
      </c>
      <c r="G1641" s="142" t="s">
        <v>988</v>
      </c>
      <c r="H1641" s="450"/>
      <c r="I164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41" s="228"/>
    </row>
    <row r="1642" spans="1:10" ht="15.75" x14ac:dyDescent="0.25">
      <c r="A1642" s="166">
        <v>42723</v>
      </c>
      <c r="B1642" s="142" t="s">
        <v>2716</v>
      </c>
      <c r="C1642" s="143"/>
      <c r="D1642" s="142">
        <v>4825</v>
      </c>
      <c r="E1642" s="143"/>
      <c r="F1642" s="141" t="s">
        <v>2</v>
      </c>
      <c r="G1642" s="142" t="s">
        <v>1331</v>
      </c>
      <c r="H1642" s="450"/>
      <c r="I164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42" s="228"/>
    </row>
    <row r="1643" spans="1:10" ht="15.75" x14ac:dyDescent="0.25">
      <c r="A1643" s="166">
        <v>42723</v>
      </c>
      <c r="B1643" s="142" t="s">
        <v>2714</v>
      </c>
      <c r="C1643" s="143"/>
      <c r="D1643" s="142">
        <v>6397</v>
      </c>
      <c r="E1643" s="143"/>
      <c r="F1643" s="141" t="s">
        <v>2</v>
      </c>
      <c r="G1643" s="142" t="s">
        <v>2087</v>
      </c>
      <c r="H1643" s="450"/>
      <c r="I164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43" s="62"/>
    </row>
    <row r="1644" spans="1:10" ht="15.75" x14ac:dyDescent="0.25">
      <c r="A1644" s="166">
        <v>42723</v>
      </c>
      <c r="B1644" s="142" t="s">
        <v>1280</v>
      </c>
      <c r="C1644" s="143"/>
      <c r="D1644" s="142">
        <v>-3400</v>
      </c>
      <c r="E1644" s="143"/>
      <c r="F1644" s="141" t="s">
        <v>2</v>
      </c>
      <c r="G1644" s="142" t="s">
        <v>2712</v>
      </c>
      <c r="H1644" s="450"/>
      <c r="I164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44" s="228"/>
    </row>
    <row r="1645" spans="1:10" ht="15.75" x14ac:dyDescent="0.25">
      <c r="A1645" s="166">
        <v>42723</v>
      </c>
      <c r="B1645" s="142" t="s">
        <v>1280</v>
      </c>
      <c r="C1645" s="143"/>
      <c r="D1645" s="142">
        <v>6562</v>
      </c>
      <c r="E1645" s="143"/>
      <c r="F1645" s="141" t="s">
        <v>2</v>
      </c>
      <c r="G1645" s="142" t="s">
        <v>1175</v>
      </c>
      <c r="H1645" s="450"/>
      <c r="I164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45" s="228"/>
    </row>
    <row r="1646" spans="1:10" ht="15.75" x14ac:dyDescent="0.25">
      <c r="A1646" s="166">
        <v>42723</v>
      </c>
      <c r="B1646" s="142" t="s">
        <v>2713</v>
      </c>
      <c r="C1646" s="143"/>
      <c r="D1646" s="142">
        <v>18817</v>
      </c>
      <c r="E1646" s="143"/>
      <c r="F1646" s="141" t="s">
        <v>2</v>
      </c>
      <c r="G1646" s="142" t="s">
        <v>988</v>
      </c>
      <c r="H1646" s="450"/>
      <c r="I164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46" s="228" t="s">
        <v>1222</v>
      </c>
    </row>
    <row r="1647" spans="1:10" ht="15.75" x14ac:dyDescent="0.25">
      <c r="A1647" s="288">
        <v>42754</v>
      </c>
      <c r="B1647" s="283" t="s">
        <v>2777</v>
      </c>
      <c r="C1647" s="289"/>
      <c r="D1647" s="283">
        <v>4600</v>
      </c>
      <c r="E1647" s="289">
        <v>1</v>
      </c>
      <c r="F1647" s="290" t="s">
        <v>6</v>
      </c>
      <c r="G1647" s="283" t="s">
        <v>204</v>
      </c>
      <c r="H1647" s="466"/>
      <c r="I1647" s="282" t="s">
        <v>6</v>
      </c>
      <c r="J1647" s="259"/>
    </row>
    <row r="1648" spans="1:10" ht="15.75" x14ac:dyDescent="0.25">
      <c r="A1648" s="284">
        <v>42754</v>
      </c>
      <c r="B1648" s="287" t="s">
        <v>2928</v>
      </c>
      <c r="C1648" s="285"/>
      <c r="D1648" s="287">
        <v>2900</v>
      </c>
      <c r="E1648" s="285">
        <v>1</v>
      </c>
      <c r="F1648" s="291" t="s">
        <v>6</v>
      </c>
      <c r="G1648" s="287" t="s">
        <v>2789</v>
      </c>
      <c r="H1648" s="467"/>
      <c r="I1648" s="286" t="s">
        <v>6</v>
      </c>
      <c r="J1648" s="259"/>
    </row>
    <row r="1649" spans="1:10" ht="15.75" x14ac:dyDescent="0.25">
      <c r="A1649" s="288">
        <v>42753</v>
      </c>
      <c r="B1649" s="283" t="s">
        <v>2929</v>
      </c>
      <c r="C1649" s="289"/>
      <c r="D1649" s="283">
        <v>19500</v>
      </c>
      <c r="E1649" s="289">
        <v>1</v>
      </c>
      <c r="F1649" s="290" t="s">
        <v>6</v>
      </c>
      <c r="G1649" s="283" t="s">
        <v>204</v>
      </c>
      <c r="H1649" s="466"/>
      <c r="I1649" s="282" t="s">
        <v>6</v>
      </c>
      <c r="J1649" s="259"/>
    </row>
    <row r="1650" spans="1:10" ht="15.75" x14ac:dyDescent="0.25">
      <c r="A1650" s="353">
        <v>42753</v>
      </c>
      <c r="B1650" s="354" t="s">
        <v>2924</v>
      </c>
      <c r="C1650" s="410"/>
      <c r="D1650" s="354">
        <v>19500</v>
      </c>
      <c r="E1650" s="410">
        <v>1</v>
      </c>
      <c r="F1650" s="355" t="s">
        <v>6</v>
      </c>
      <c r="G1650" s="354" t="s">
        <v>204</v>
      </c>
      <c r="H1650" s="471"/>
      <c r="I1650" s="286" t="s">
        <v>6</v>
      </c>
      <c r="J1650" s="259"/>
    </row>
    <row r="1651" spans="1:10" ht="15.75" x14ac:dyDescent="0.25">
      <c r="A1651" s="288">
        <v>42752</v>
      </c>
      <c r="B1651" s="283" t="s">
        <v>2592</v>
      </c>
      <c r="C1651" s="289"/>
      <c r="D1651" s="283">
        <v>10900</v>
      </c>
      <c r="E1651" s="289">
        <v>1</v>
      </c>
      <c r="F1651" s="290" t="s">
        <v>6</v>
      </c>
      <c r="G1651" s="283" t="s">
        <v>2930</v>
      </c>
      <c r="H1651" s="466"/>
      <c r="I1651" s="282" t="s">
        <v>6</v>
      </c>
      <c r="J1651" s="259"/>
    </row>
    <row r="1652" spans="1:10" ht="15.75" x14ac:dyDescent="0.25">
      <c r="A1652" s="284">
        <v>42752</v>
      </c>
      <c r="B1652" s="287" t="s">
        <v>2889</v>
      </c>
      <c r="C1652" s="285"/>
      <c r="D1652" s="287">
        <v>13900</v>
      </c>
      <c r="E1652" s="285">
        <v>1</v>
      </c>
      <c r="F1652" s="291" t="s">
        <v>6</v>
      </c>
      <c r="G1652" s="287" t="s">
        <v>2718</v>
      </c>
      <c r="H1652" s="467"/>
      <c r="I1652" s="286" t="s">
        <v>6</v>
      </c>
      <c r="J1652" s="259"/>
    </row>
    <row r="1653" spans="1:10" ht="15.75" x14ac:dyDescent="0.25">
      <c r="A1653" s="166">
        <v>42763</v>
      </c>
      <c r="B1653" s="142" t="s">
        <v>2752</v>
      </c>
      <c r="C1653" s="143"/>
      <c r="D1653" s="142">
        <v>11900</v>
      </c>
      <c r="E1653" s="143">
        <f>MONTH(A1653)</f>
        <v>1</v>
      </c>
      <c r="F1653" s="141" t="str">
        <f>"Прео"</f>
        <v>Прео</v>
      </c>
      <c r="G1653" s="142" t="s">
        <v>2888</v>
      </c>
      <c r="H1653" s="450"/>
      <c r="I165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53" s="228"/>
    </row>
    <row r="1654" spans="1:10" ht="15.75" x14ac:dyDescent="0.25">
      <c r="A1654" s="166">
        <v>42763</v>
      </c>
      <c r="B1654" s="142" t="s">
        <v>3209</v>
      </c>
      <c r="C1654" s="143"/>
      <c r="D1654" s="142">
        <v>14900</v>
      </c>
      <c r="E1654" s="143">
        <f>MONTH(A1654)</f>
        <v>1</v>
      </c>
      <c r="F1654" s="141" t="str">
        <f>"Прео"</f>
        <v>Прео</v>
      </c>
      <c r="G1654" s="142" t="s">
        <v>2888</v>
      </c>
      <c r="H1654" s="450"/>
      <c r="I165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54" s="228"/>
    </row>
    <row r="1655" spans="1:10" ht="15.75" x14ac:dyDescent="0.25">
      <c r="A1655" s="376">
        <v>42720</v>
      </c>
      <c r="B1655" s="377" t="s">
        <v>2708</v>
      </c>
      <c r="C1655" s="378"/>
      <c r="D1655" s="377">
        <v>17900</v>
      </c>
      <c r="E1655" s="378"/>
      <c r="F1655" s="379" t="s">
        <v>2</v>
      </c>
      <c r="G1655" s="377" t="s">
        <v>2456</v>
      </c>
      <c r="H1655" s="470"/>
      <c r="I165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55" s="62"/>
    </row>
    <row r="1656" spans="1:10" ht="15.75" x14ac:dyDescent="0.25">
      <c r="A1656" s="166">
        <v>42720</v>
      </c>
      <c r="B1656" s="142" t="s">
        <v>2709</v>
      </c>
      <c r="C1656" s="143"/>
      <c r="D1656" s="142">
        <v>2900</v>
      </c>
      <c r="E1656" s="143"/>
      <c r="F1656" s="141" t="s">
        <v>2</v>
      </c>
      <c r="G1656" s="142" t="s">
        <v>2087</v>
      </c>
      <c r="H1656" s="450"/>
      <c r="I165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56" s="62"/>
    </row>
    <row r="1657" spans="1:10" ht="15.75" x14ac:dyDescent="0.25">
      <c r="A1657" s="166">
        <v>42720</v>
      </c>
      <c r="B1657" s="142" t="s">
        <v>2710</v>
      </c>
      <c r="C1657" s="143"/>
      <c r="D1657" s="142">
        <v>17272</v>
      </c>
      <c r="E1657" s="143"/>
      <c r="F1657" s="141" t="s">
        <v>2</v>
      </c>
      <c r="G1657" s="142" t="s">
        <v>2620</v>
      </c>
      <c r="H1657" s="450"/>
      <c r="I165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57" s="62"/>
    </row>
    <row r="1658" spans="1:10" ht="15.75" x14ac:dyDescent="0.25">
      <c r="A1658" s="166">
        <v>42756</v>
      </c>
      <c r="B1658" s="142" t="s">
        <v>3394</v>
      </c>
      <c r="C1658" s="143"/>
      <c r="D1658" s="142">
        <v>12900</v>
      </c>
      <c r="E1658" s="143">
        <f>MONTH(A1658)</f>
        <v>1</v>
      </c>
      <c r="F1658" s="141" t="s">
        <v>1341</v>
      </c>
      <c r="G1658" s="142" t="s">
        <v>825</v>
      </c>
      <c r="H1658" s="450" t="s">
        <v>3389</v>
      </c>
      <c r="I165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58" s="228"/>
    </row>
    <row r="1659" spans="1:10" ht="15.75" x14ac:dyDescent="0.25">
      <c r="A1659" s="166">
        <v>42763</v>
      </c>
      <c r="B1659" s="142" t="s">
        <v>3208</v>
      </c>
      <c r="C1659" s="143"/>
      <c r="D1659" s="142">
        <v>14900</v>
      </c>
      <c r="E1659" s="143">
        <f>MONTH(A1659)</f>
        <v>1</v>
      </c>
      <c r="F1659" s="141" t="str">
        <f>"Прео"</f>
        <v>Прео</v>
      </c>
      <c r="G1659" s="142" t="s">
        <v>2888</v>
      </c>
      <c r="H1659" s="450"/>
      <c r="I165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59" s="228"/>
    </row>
    <row r="1660" spans="1:10" ht="15.75" x14ac:dyDescent="0.25">
      <c r="A1660" s="166">
        <v>42762</v>
      </c>
      <c r="B1660" s="142" t="s">
        <v>3434</v>
      </c>
      <c r="C1660" s="143"/>
      <c r="D1660" s="142">
        <v>-19500</v>
      </c>
      <c r="E1660" s="143">
        <f>MONTH(A1660)</f>
        <v>1</v>
      </c>
      <c r="F1660" s="141" t="str">
        <f>"Прео"</f>
        <v>Прео</v>
      </c>
      <c r="G1660" s="142" t="s">
        <v>204</v>
      </c>
      <c r="H1660" s="450" t="s">
        <v>3433</v>
      </c>
      <c r="I166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60" s="228"/>
    </row>
    <row r="1661" spans="1:10" ht="15.75" x14ac:dyDescent="0.25">
      <c r="A1661" s="166">
        <v>42761</v>
      </c>
      <c r="B1661" s="142" t="s">
        <v>3434</v>
      </c>
      <c r="C1661" s="143"/>
      <c r="D1661" s="142">
        <v>19500</v>
      </c>
      <c r="E1661" s="143">
        <f>MONTH(A1661)</f>
        <v>1</v>
      </c>
      <c r="F1661" s="141" t="str">
        <f>"Прео"</f>
        <v>Прео</v>
      </c>
      <c r="G1661" s="142" t="s">
        <v>204</v>
      </c>
      <c r="H1661" s="450"/>
      <c r="I166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61" s="228"/>
    </row>
    <row r="1662" spans="1:10" ht="15.75" x14ac:dyDescent="0.25">
      <c r="A1662" s="166">
        <v>42753</v>
      </c>
      <c r="B1662" s="142" t="s">
        <v>2967</v>
      </c>
      <c r="C1662" s="143"/>
      <c r="D1662" s="142">
        <v>19000</v>
      </c>
      <c r="E1662" s="143">
        <f>MONTH(Таблица1[[#This Row],[Date]])</f>
        <v>1</v>
      </c>
      <c r="F1662" s="141" t="str">
        <f>"Прео"</f>
        <v>Прео</v>
      </c>
      <c r="G1662" s="142" t="s">
        <v>204</v>
      </c>
      <c r="H1662" s="468"/>
      <c r="I166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62" s="228"/>
    </row>
    <row r="1663" spans="1:10" ht="15.75" x14ac:dyDescent="0.25">
      <c r="A1663" s="166">
        <v>42750</v>
      </c>
      <c r="B1663" s="142" t="s">
        <v>2968</v>
      </c>
      <c r="C1663" s="143"/>
      <c r="D1663" s="142">
        <v>9900</v>
      </c>
      <c r="E1663" s="143">
        <f>MONTH(Таблица1[[#This Row],[Date]])</f>
        <v>1</v>
      </c>
      <c r="F1663" s="141" t="str">
        <f>"Прео"</f>
        <v>Прео</v>
      </c>
      <c r="G1663" s="142" t="s">
        <v>2201</v>
      </c>
      <c r="H1663" s="450"/>
      <c r="I166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63" s="228"/>
    </row>
    <row r="1664" spans="1:10" ht="15.75" x14ac:dyDescent="0.25">
      <c r="A1664" s="166">
        <v>42719</v>
      </c>
      <c r="B1664" s="142" t="s">
        <v>2623</v>
      </c>
      <c r="C1664" s="143"/>
      <c r="D1664" s="142">
        <v>18817</v>
      </c>
      <c r="E1664" s="143"/>
      <c r="F1664" s="141" t="s">
        <v>2</v>
      </c>
      <c r="G1664" s="62" t="s">
        <v>869</v>
      </c>
      <c r="H1664" s="450"/>
      <c r="I166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64" s="62"/>
    </row>
    <row r="1665" spans="1:10" ht="15.75" x14ac:dyDescent="0.25">
      <c r="A1665" s="166">
        <v>42719</v>
      </c>
      <c r="B1665" s="142" t="s">
        <v>2619</v>
      </c>
      <c r="C1665" s="143"/>
      <c r="D1665" s="142">
        <v>17400</v>
      </c>
      <c r="E1665" s="143"/>
      <c r="F1665" s="141" t="s">
        <v>2</v>
      </c>
      <c r="G1665" s="142" t="s">
        <v>2620</v>
      </c>
      <c r="H1665" s="450"/>
      <c r="I166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665" s="62"/>
    </row>
    <row r="1666" spans="1:10" ht="15.75" x14ac:dyDescent="0.25">
      <c r="A1666" s="166">
        <v>42719</v>
      </c>
      <c r="B1666" s="142" t="s">
        <v>2625</v>
      </c>
      <c r="C1666" s="143"/>
      <c r="D1666" s="142">
        <v>5790</v>
      </c>
      <c r="E1666" s="143"/>
      <c r="F1666" s="141" t="s">
        <v>2</v>
      </c>
      <c r="G1666" s="142" t="s">
        <v>988</v>
      </c>
      <c r="H1666" s="450"/>
      <c r="I166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66" s="62"/>
    </row>
    <row r="1667" spans="1:10" ht="15.75" x14ac:dyDescent="0.25">
      <c r="A1667" s="166">
        <v>42719</v>
      </c>
      <c r="B1667" s="142" t="s">
        <v>2622</v>
      </c>
      <c r="C1667" s="143"/>
      <c r="D1667" s="142">
        <v>2895</v>
      </c>
      <c r="E1667" s="143"/>
      <c r="F1667" s="141" t="s">
        <v>2</v>
      </c>
      <c r="G1667" s="142" t="s">
        <v>2595</v>
      </c>
      <c r="H1667" s="450"/>
      <c r="I166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67" s="62"/>
    </row>
    <row r="1668" spans="1:10" ht="15.75" x14ac:dyDescent="0.25">
      <c r="A1668" s="166">
        <v>42719</v>
      </c>
      <c r="B1668" s="142" t="s">
        <v>2624</v>
      </c>
      <c r="C1668" s="143"/>
      <c r="D1668" s="142">
        <v>2895</v>
      </c>
      <c r="E1668" s="143"/>
      <c r="F1668" s="141" t="s">
        <v>2</v>
      </c>
      <c r="G1668" s="142" t="s">
        <v>2543</v>
      </c>
      <c r="H1668" s="450"/>
      <c r="I166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68" s="62"/>
    </row>
    <row r="1669" spans="1:10" ht="15.75" x14ac:dyDescent="0.25">
      <c r="A1669" s="166">
        <v>42718</v>
      </c>
      <c r="B1669" s="142" t="s">
        <v>2613</v>
      </c>
      <c r="C1669" s="143"/>
      <c r="D1669" s="142">
        <v>17400</v>
      </c>
      <c r="E1669" s="143"/>
      <c r="F1669" s="141" t="s">
        <v>2</v>
      </c>
      <c r="G1669" s="142" t="s">
        <v>2543</v>
      </c>
      <c r="H1669" s="450"/>
      <c r="I166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69" s="62"/>
    </row>
    <row r="1670" spans="1:10" ht="15.75" x14ac:dyDescent="0.25">
      <c r="A1670" s="166">
        <v>42718</v>
      </c>
      <c r="B1670" s="142" t="s">
        <v>2618</v>
      </c>
      <c r="C1670" s="143"/>
      <c r="D1670" s="142">
        <v>12448</v>
      </c>
      <c r="E1670" s="143"/>
      <c r="F1670" s="141" t="s">
        <v>2</v>
      </c>
      <c r="G1670" s="142" t="s">
        <v>2604</v>
      </c>
      <c r="H1670" s="450"/>
      <c r="I167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70" s="62"/>
    </row>
    <row r="1671" spans="1:10" ht="15.75" x14ac:dyDescent="0.25">
      <c r="A1671" s="166">
        <v>42718</v>
      </c>
      <c r="B1671" s="142" t="s">
        <v>2612</v>
      </c>
      <c r="C1671" s="143"/>
      <c r="D1671" s="142">
        <v>17000</v>
      </c>
      <c r="E1671" s="143"/>
      <c r="F1671" s="141" t="s">
        <v>2</v>
      </c>
      <c r="G1671" s="142" t="s">
        <v>2456</v>
      </c>
      <c r="H1671" s="450"/>
      <c r="I167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71" s="62"/>
    </row>
    <row r="1672" spans="1:10" ht="15.75" x14ac:dyDescent="0.25">
      <c r="A1672" s="166">
        <v>42718</v>
      </c>
      <c r="B1672" s="142" t="s">
        <v>2616</v>
      </c>
      <c r="C1672" s="143"/>
      <c r="D1672" s="142">
        <v>2895</v>
      </c>
      <c r="E1672" s="143"/>
      <c r="F1672" s="141" t="s">
        <v>2</v>
      </c>
      <c r="G1672" s="142" t="s">
        <v>2617</v>
      </c>
      <c r="H1672" s="450"/>
      <c r="I167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72" s="62"/>
    </row>
    <row r="1673" spans="1:10" ht="15.75" x14ac:dyDescent="0.25">
      <c r="A1673" s="166">
        <v>42718</v>
      </c>
      <c r="B1673" s="142" t="s">
        <v>2621</v>
      </c>
      <c r="C1673" s="143"/>
      <c r="D1673" s="142">
        <v>3281</v>
      </c>
      <c r="E1673" s="143"/>
      <c r="F1673" s="141" t="s">
        <v>2</v>
      </c>
      <c r="G1673" s="142" t="s">
        <v>2087</v>
      </c>
      <c r="H1673" s="450"/>
      <c r="I167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73" s="62"/>
    </row>
    <row r="1674" spans="1:10" ht="15.75" x14ac:dyDescent="0.25">
      <c r="A1674" s="166">
        <v>42718</v>
      </c>
      <c r="B1674" s="142" t="s">
        <v>2614</v>
      </c>
      <c r="C1674" s="143"/>
      <c r="D1674" s="142">
        <v>17900</v>
      </c>
      <c r="E1674" s="143"/>
      <c r="F1674" s="141" t="s">
        <v>2</v>
      </c>
      <c r="G1674" s="142" t="s">
        <v>2456</v>
      </c>
      <c r="H1674" s="450"/>
      <c r="I167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74" s="62"/>
    </row>
    <row r="1675" spans="1:10" ht="15.75" x14ac:dyDescent="0.25">
      <c r="A1675" s="166">
        <v>42718</v>
      </c>
      <c r="B1675" s="142" t="s">
        <v>2615</v>
      </c>
      <c r="C1675" s="143"/>
      <c r="D1675" s="142">
        <v>17273</v>
      </c>
      <c r="E1675" s="143"/>
      <c r="F1675" s="141" t="s">
        <v>2</v>
      </c>
      <c r="G1675" s="142" t="s">
        <v>2456</v>
      </c>
      <c r="H1675" s="450"/>
      <c r="I167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75" s="62"/>
    </row>
    <row r="1676" spans="1:10" ht="15.75" x14ac:dyDescent="0.25">
      <c r="A1676" s="166">
        <v>42756</v>
      </c>
      <c r="B1676" s="142" t="s">
        <v>3379</v>
      </c>
      <c r="C1676" s="143"/>
      <c r="D1676" s="142">
        <v>3000</v>
      </c>
      <c r="E1676" s="143">
        <f>MONTH(A1676)</f>
        <v>1</v>
      </c>
      <c r="F1676" s="141" t="s">
        <v>1341</v>
      </c>
      <c r="G1676" s="142" t="s">
        <v>2784</v>
      </c>
      <c r="H1676" s="450" t="s">
        <v>3390</v>
      </c>
      <c r="I167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76" s="228"/>
    </row>
    <row r="1677" spans="1:10" ht="15.75" x14ac:dyDescent="0.25">
      <c r="A1677" s="166">
        <v>42753</v>
      </c>
      <c r="B1677" s="142" t="s">
        <v>2767</v>
      </c>
      <c r="C1677" s="143"/>
      <c r="D1677" s="142">
        <v>400</v>
      </c>
      <c r="E1677" s="143">
        <f>MONTH(Таблица1[[#This Row],[Date]])</f>
        <v>1</v>
      </c>
      <c r="F1677" s="141" t="s">
        <v>1341</v>
      </c>
      <c r="G1677" s="142" t="s">
        <v>1295</v>
      </c>
      <c r="H1677" s="450"/>
      <c r="I167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77" s="228"/>
    </row>
    <row r="1678" spans="1:10" ht="15.75" x14ac:dyDescent="0.25">
      <c r="A1678" s="288">
        <v>42752</v>
      </c>
      <c r="B1678" s="283" t="s">
        <v>2547</v>
      </c>
      <c r="C1678" s="289"/>
      <c r="D1678" s="283">
        <v>12900</v>
      </c>
      <c r="E1678" s="289">
        <v>1</v>
      </c>
      <c r="F1678" s="290" t="s">
        <v>6</v>
      </c>
      <c r="G1678" s="283" t="s">
        <v>2718</v>
      </c>
      <c r="H1678" s="466"/>
      <c r="I1678" s="282" t="s">
        <v>6</v>
      </c>
      <c r="J1678" s="259"/>
    </row>
    <row r="1679" spans="1:10" ht="15.75" x14ac:dyDescent="0.25">
      <c r="A1679" s="284">
        <v>42752</v>
      </c>
      <c r="B1679" s="287" t="s">
        <v>1439</v>
      </c>
      <c r="C1679" s="285" t="s">
        <v>1762</v>
      </c>
      <c r="D1679" s="287">
        <v>10900</v>
      </c>
      <c r="E1679" s="285">
        <v>1</v>
      </c>
      <c r="F1679" s="291" t="s">
        <v>6</v>
      </c>
      <c r="G1679" s="287" t="s">
        <v>2718</v>
      </c>
      <c r="H1679" s="467"/>
      <c r="I1679" s="286" t="s">
        <v>6</v>
      </c>
      <c r="J1679" s="259"/>
    </row>
    <row r="1680" spans="1:10" ht="15.75" x14ac:dyDescent="0.25">
      <c r="A1680" s="288">
        <v>42752</v>
      </c>
      <c r="B1680" s="283" t="s">
        <v>973</v>
      </c>
      <c r="C1680" s="289"/>
      <c r="D1680" s="283">
        <v>12900</v>
      </c>
      <c r="E1680" s="289">
        <v>1</v>
      </c>
      <c r="F1680" s="290" t="s">
        <v>6</v>
      </c>
      <c r="G1680" s="283" t="s">
        <v>2718</v>
      </c>
      <c r="H1680" s="466"/>
      <c r="I1680" s="282" t="s">
        <v>6</v>
      </c>
      <c r="J1680" s="259"/>
    </row>
    <row r="1681" spans="1:10" ht="15.75" x14ac:dyDescent="0.25">
      <c r="A1681" s="284">
        <v>42751</v>
      </c>
      <c r="B1681" s="287" t="s">
        <v>2776</v>
      </c>
      <c r="C1681" s="285"/>
      <c r="D1681" s="287">
        <v>11900</v>
      </c>
      <c r="E1681" s="285">
        <v>1</v>
      </c>
      <c r="F1681" s="291" t="s">
        <v>6</v>
      </c>
      <c r="G1681" s="287" t="s">
        <v>2757</v>
      </c>
      <c r="H1681" s="467"/>
      <c r="I1681" s="286" t="s">
        <v>6</v>
      </c>
      <c r="J1681" s="259"/>
    </row>
    <row r="1682" spans="1:10" ht="15.75" x14ac:dyDescent="0.25">
      <c r="A1682" s="166">
        <v>42749</v>
      </c>
      <c r="B1682" s="142" t="s">
        <v>2890</v>
      </c>
      <c r="C1682" s="143"/>
      <c r="D1682" s="142">
        <v>11900</v>
      </c>
      <c r="E1682" s="143">
        <f>MONTH(Таблица1[[#This Row],[Date]])</f>
        <v>1</v>
      </c>
      <c r="F1682" s="141" t="str">
        <f>"Прео"</f>
        <v>Прео</v>
      </c>
      <c r="G1682" s="142" t="s">
        <v>2595</v>
      </c>
      <c r="H1682" s="450"/>
      <c r="I168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682" s="228"/>
    </row>
    <row r="1683" spans="1:10" ht="15.75" x14ac:dyDescent="0.25">
      <c r="A1683" s="166">
        <v>42717</v>
      </c>
      <c r="B1683" s="142" t="s">
        <v>2605</v>
      </c>
      <c r="C1683" s="143"/>
      <c r="D1683" s="142">
        <v>10000</v>
      </c>
      <c r="E1683" s="143"/>
      <c r="F1683" s="141" t="s">
        <v>2</v>
      </c>
      <c r="G1683" s="142"/>
      <c r="H1683" s="472"/>
      <c r="I168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83" s="62"/>
    </row>
    <row r="1684" spans="1:10" ht="15.75" x14ac:dyDescent="0.25">
      <c r="A1684" s="166">
        <v>42717</v>
      </c>
      <c r="B1684" s="142" t="s">
        <v>2611</v>
      </c>
      <c r="C1684" s="143"/>
      <c r="D1684" s="142">
        <v>17400</v>
      </c>
      <c r="E1684" s="143"/>
      <c r="F1684" s="141" t="s">
        <v>2</v>
      </c>
      <c r="G1684" s="142" t="s">
        <v>2449</v>
      </c>
      <c r="H1684" s="472"/>
      <c r="I168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84" s="62"/>
    </row>
    <row r="1685" spans="1:10" ht="15.75" x14ac:dyDescent="0.25">
      <c r="A1685" s="166">
        <v>42717</v>
      </c>
      <c r="B1685" s="142" t="s">
        <v>2596</v>
      </c>
      <c r="C1685" s="143"/>
      <c r="D1685" s="142">
        <v>4500</v>
      </c>
      <c r="E1685" s="143"/>
      <c r="F1685" s="141" t="s">
        <v>2</v>
      </c>
      <c r="G1685" s="142" t="s">
        <v>2449</v>
      </c>
      <c r="H1685" s="472"/>
      <c r="I168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85" s="62"/>
    </row>
    <row r="1686" spans="1:10" ht="15.75" x14ac:dyDescent="0.25">
      <c r="A1686" s="166">
        <v>42717</v>
      </c>
      <c r="B1686" s="142" t="s">
        <v>2304</v>
      </c>
      <c r="C1686" s="143"/>
      <c r="D1686" s="142">
        <v>2895</v>
      </c>
      <c r="E1686" s="143"/>
      <c r="F1686" s="141" t="s">
        <v>2</v>
      </c>
      <c r="G1686" s="142" t="s">
        <v>2208</v>
      </c>
      <c r="H1686" s="472"/>
      <c r="I168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86" s="62"/>
    </row>
    <row r="1687" spans="1:10" ht="15.75" x14ac:dyDescent="0.25">
      <c r="A1687" s="288">
        <v>42751</v>
      </c>
      <c r="B1687" s="283" t="s">
        <v>2771</v>
      </c>
      <c r="C1687" s="289"/>
      <c r="D1687" s="283">
        <v>11900</v>
      </c>
      <c r="E1687" s="289">
        <v>1</v>
      </c>
      <c r="F1687" s="290" t="s">
        <v>6</v>
      </c>
      <c r="G1687" s="283" t="s">
        <v>2757</v>
      </c>
      <c r="H1687" s="466"/>
      <c r="I1687" s="282" t="s">
        <v>6</v>
      </c>
      <c r="J1687" s="259"/>
    </row>
    <row r="1688" spans="1:10" ht="15.75" x14ac:dyDescent="0.25">
      <c r="A1688" s="284">
        <v>42751</v>
      </c>
      <c r="B1688" s="287" t="s">
        <v>2873</v>
      </c>
      <c r="C1688" s="285"/>
      <c r="D1688" s="287">
        <v>11900</v>
      </c>
      <c r="E1688" s="285">
        <v>1</v>
      </c>
      <c r="F1688" s="291" t="s">
        <v>6</v>
      </c>
      <c r="G1688" s="287" t="s">
        <v>2757</v>
      </c>
      <c r="H1688" s="467"/>
      <c r="I1688" s="286" t="s">
        <v>6</v>
      </c>
      <c r="J1688" s="259"/>
    </row>
    <row r="1689" spans="1:10" ht="15.75" x14ac:dyDescent="0.25">
      <c r="A1689" s="166">
        <v>42716</v>
      </c>
      <c r="B1689" s="142" t="s">
        <v>2606</v>
      </c>
      <c r="C1689" s="143"/>
      <c r="D1689" s="142">
        <v>3281</v>
      </c>
      <c r="E1689" s="143"/>
      <c r="F1689" s="141" t="s">
        <v>2</v>
      </c>
      <c r="G1689" s="142" t="s">
        <v>2024</v>
      </c>
      <c r="H1689" s="472"/>
      <c r="I168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89" s="62"/>
    </row>
    <row r="1690" spans="1:10" ht="15.75" x14ac:dyDescent="0.25">
      <c r="A1690" s="166">
        <v>42716</v>
      </c>
      <c r="B1690" s="142" t="s">
        <v>2608</v>
      </c>
      <c r="C1690" s="143"/>
      <c r="D1690" s="142">
        <v>2799</v>
      </c>
      <c r="E1690" s="143"/>
      <c r="F1690" s="141" t="s">
        <v>2</v>
      </c>
      <c r="G1690" s="62" t="s">
        <v>2087</v>
      </c>
      <c r="H1690" s="472"/>
      <c r="I169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90" s="62"/>
    </row>
    <row r="1691" spans="1:10" ht="15.75" x14ac:dyDescent="0.25">
      <c r="A1691" s="166">
        <v>42716</v>
      </c>
      <c r="B1691" s="142" t="s">
        <v>2601</v>
      </c>
      <c r="C1691" s="143"/>
      <c r="D1691" s="142">
        <v>17900</v>
      </c>
      <c r="E1691" s="143"/>
      <c r="F1691" s="141" t="s">
        <v>2</v>
      </c>
      <c r="G1691" s="142" t="s">
        <v>2458</v>
      </c>
      <c r="H1691" s="472"/>
      <c r="I169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91" s="62"/>
    </row>
    <row r="1692" spans="1:10" ht="15.75" x14ac:dyDescent="0.25">
      <c r="A1692" s="166">
        <v>42716</v>
      </c>
      <c r="B1692" s="142" t="s">
        <v>2603</v>
      </c>
      <c r="C1692" s="143"/>
      <c r="D1692" s="142">
        <v>12900</v>
      </c>
      <c r="E1692" s="143"/>
      <c r="F1692" s="141" t="s">
        <v>2</v>
      </c>
      <c r="G1692" s="62" t="s">
        <v>4000</v>
      </c>
      <c r="H1692" s="472"/>
      <c r="I169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692" s="62"/>
    </row>
    <row r="1693" spans="1:10" ht="15.75" x14ac:dyDescent="0.25">
      <c r="A1693" s="166">
        <v>42716</v>
      </c>
      <c r="B1693" s="142" t="s">
        <v>2607</v>
      </c>
      <c r="C1693" s="143"/>
      <c r="D1693" s="142">
        <v>4825</v>
      </c>
      <c r="E1693" s="143"/>
      <c r="F1693" s="141" t="s">
        <v>2</v>
      </c>
      <c r="G1693" s="62" t="s">
        <v>1245</v>
      </c>
      <c r="H1693" s="472"/>
      <c r="I169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93" s="62"/>
    </row>
    <row r="1694" spans="1:10" ht="15.75" x14ac:dyDescent="0.25">
      <c r="A1694" s="166">
        <v>42716</v>
      </c>
      <c r="B1694" s="142" t="s">
        <v>2594</v>
      </c>
      <c r="C1694" s="143"/>
      <c r="D1694" s="142">
        <v>5000</v>
      </c>
      <c r="E1694" s="143"/>
      <c r="F1694" s="141" t="s">
        <v>2</v>
      </c>
      <c r="G1694" s="142"/>
      <c r="H1694" s="472"/>
      <c r="I169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694" s="62"/>
    </row>
    <row r="1695" spans="1:10" ht="15.75" x14ac:dyDescent="0.25">
      <c r="A1695" s="288">
        <v>42751</v>
      </c>
      <c r="B1695" s="283" t="s">
        <v>2770</v>
      </c>
      <c r="C1695" s="289"/>
      <c r="D1695" s="283">
        <v>11900</v>
      </c>
      <c r="E1695" s="289">
        <v>1</v>
      </c>
      <c r="F1695" s="290" t="s">
        <v>6</v>
      </c>
      <c r="G1695" s="283" t="s">
        <v>2757</v>
      </c>
      <c r="H1695" s="466"/>
      <c r="I1695" s="282" t="s">
        <v>6</v>
      </c>
      <c r="J1695" s="259"/>
    </row>
    <row r="1696" spans="1:10" ht="15.75" x14ac:dyDescent="0.25">
      <c r="A1696" s="284">
        <v>42751</v>
      </c>
      <c r="B1696" s="287" t="s">
        <v>2321</v>
      </c>
      <c r="C1696" s="285"/>
      <c r="D1696" s="287">
        <v>4900</v>
      </c>
      <c r="E1696" s="285">
        <v>1</v>
      </c>
      <c r="F1696" s="291" t="s">
        <v>6</v>
      </c>
      <c r="G1696" s="287" t="s">
        <v>2757</v>
      </c>
      <c r="H1696" s="467"/>
      <c r="I1696" s="286" t="s">
        <v>6</v>
      </c>
      <c r="J1696" s="259"/>
    </row>
    <row r="1697" spans="1:10" ht="15.75" x14ac:dyDescent="0.25">
      <c r="A1697" s="288">
        <v>42751</v>
      </c>
      <c r="B1697" s="283" t="s">
        <v>2833</v>
      </c>
      <c r="C1697" s="289"/>
      <c r="D1697" s="283">
        <v>11900</v>
      </c>
      <c r="E1697" s="289">
        <v>1</v>
      </c>
      <c r="F1697" s="290" t="s">
        <v>6</v>
      </c>
      <c r="G1697" s="283" t="s">
        <v>2757</v>
      </c>
      <c r="H1697" s="466"/>
      <c r="I1697" s="282" t="s">
        <v>6</v>
      </c>
      <c r="J1697" s="259"/>
    </row>
    <row r="1698" spans="1:10" ht="15.75" x14ac:dyDescent="0.25">
      <c r="A1698" s="284">
        <v>42747</v>
      </c>
      <c r="B1698" s="287" t="s">
        <v>2931</v>
      </c>
      <c r="C1698" s="285"/>
      <c r="D1698" s="287">
        <v>19500</v>
      </c>
      <c r="E1698" s="287">
        <v>1</v>
      </c>
      <c r="F1698" s="291" t="s">
        <v>6</v>
      </c>
      <c r="G1698" s="287" t="s">
        <v>204</v>
      </c>
      <c r="H1698" s="467"/>
      <c r="I1698" s="286" t="s">
        <v>6</v>
      </c>
      <c r="J1698" s="259"/>
    </row>
    <row r="1699" spans="1:10" ht="15.75" x14ac:dyDescent="0.25">
      <c r="A1699" s="288">
        <v>42747</v>
      </c>
      <c r="B1699" s="283" t="s">
        <v>2932</v>
      </c>
      <c r="C1699" s="289"/>
      <c r="D1699" s="283">
        <v>18900</v>
      </c>
      <c r="E1699" s="283">
        <v>1</v>
      </c>
      <c r="F1699" s="290" t="s">
        <v>6</v>
      </c>
      <c r="G1699" s="283" t="s">
        <v>1295</v>
      </c>
      <c r="H1699" s="466"/>
      <c r="I1699" s="282" t="s">
        <v>6</v>
      </c>
      <c r="J1699" s="259"/>
    </row>
    <row r="1700" spans="1:10" ht="15.75" x14ac:dyDescent="0.25">
      <c r="A1700" s="284">
        <v>42747</v>
      </c>
      <c r="B1700" s="287" t="s">
        <v>2931</v>
      </c>
      <c r="C1700" s="285"/>
      <c r="D1700" s="287">
        <v>3000</v>
      </c>
      <c r="E1700" s="287">
        <v>1</v>
      </c>
      <c r="F1700" s="291" t="s">
        <v>6</v>
      </c>
      <c r="G1700" s="287" t="s">
        <v>2545</v>
      </c>
      <c r="H1700" s="467"/>
      <c r="I1700" s="286" t="s">
        <v>6</v>
      </c>
      <c r="J1700" s="259"/>
    </row>
    <row r="1701" spans="1:10" ht="15.75" x14ac:dyDescent="0.25">
      <c r="A1701" s="288">
        <v>42746</v>
      </c>
      <c r="B1701" s="283" t="s">
        <v>2925</v>
      </c>
      <c r="C1701" s="289"/>
      <c r="D1701" s="283">
        <v>18500</v>
      </c>
      <c r="E1701" s="283">
        <v>1</v>
      </c>
      <c r="F1701" s="290" t="s">
        <v>6</v>
      </c>
      <c r="G1701" s="283" t="s">
        <v>204</v>
      </c>
      <c r="H1701" s="466"/>
      <c r="I1701" s="282" t="s">
        <v>6</v>
      </c>
      <c r="J1701" s="259"/>
    </row>
    <row r="1702" spans="1:10" ht="15.75" x14ac:dyDescent="0.25">
      <c r="A1702" s="284">
        <v>42746</v>
      </c>
      <c r="B1702" s="287" t="s">
        <v>1439</v>
      </c>
      <c r="C1702" s="285"/>
      <c r="D1702" s="287">
        <v>5000</v>
      </c>
      <c r="E1702" s="287">
        <v>1</v>
      </c>
      <c r="F1702" s="291" t="s">
        <v>6</v>
      </c>
      <c r="G1702" s="287" t="s">
        <v>2718</v>
      </c>
      <c r="H1702" s="467"/>
      <c r="I1702" s="286" t="s">
        <v>6</v>
      </c>
      <c r="J1702" s="259"/>
    </row>
    <row r="1703" spans="1:10" ht="15.75" x14ac:dyDescent="0.25">
      <c r="A1703" s="288">
        <v>42746</v>
      </c>
      <c r="B1703" s="283" t="s">
        <v>2933</v>
      </c>
      <c r="C1703" s="289"/>
      <c r="D1703" s="283">
        <v>19500</v>
      </c>
      <c r="E1703" s="283">
        <v>1</v>
      </c>
      <c r="F1703" s="290" t="s">
        <v>6</v>
      </c>
      <c r="G1703" s="283" t="s">
        <v>204</v>
      </c>
      <c r="H1703" s="466"/>
      <c r="I1703" s="282" t="s">
        <v>6</v>
      </c>
      <c r="J1703" s="259"/>
    </row>
    <row r="1704" spans="1:10" ht="15.75" x14ac:dyDescent="0.25">
      <c r="A1704" s="166">
        <v>42715</v>
      </c>
      <c r="B1704" s="142" t="s">
        <v>2609</v>
      </c>
      <c r="C1704" s="143"/>
      <c r="D1704" s="142">
        <v>17273</v>
      </c>
      <c r="E1704" s="143"/>
      <c r="F1704" s="141" t="s">
        <v>2</v>
      </c>
      <c r="G1704" s="142" t="s">
        <v>2610</v>
      </c>
      <c r="H1704" s="472"/>
      <c r="I170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04" s="62"/>
    </row>
    <row r="1705" spans="1:10" ht="15.75" x14ac:dyDescent="0.25">
      <c r="A1705" s="166">
        <v>42715</v>
      </c>
      <c r="B1705" s="142" t="s">
        <v>2130</v>
      </c>
      <c r="C1705" s="143"/>
      <c r="D1705" s="142">
        <v>12605</v>
      </c>
      <c r="E1705" s="143"/>
      <c r="F1705" s="141" t="s">
        <v>2</v>
      </c>
      <c r="G1705" s="142" t="s">
        <v>2556</v>
      </c>
      <c r="H1705" s="472"/>
      <c r="I170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05" s="62"/>
    </row>
    <row r="1706" spans="1:10" ht="15.75" x14ac:dyDescent="0.25">
      <c r="A1706" s="166">
        <v>42746</v>
      </c>
      <c r="B1706" s="142" t="s">
        <v>3000</v>
      </c>
      <c r="C1706" s="143"/>
      <c r="D1706" s="142">
        <v>17900</v>
      </c>
      <c r="E1706" s="143">
        <f>MONTH(Таблица1[[#This Row],[Date]])</f>
        <v>1</v>
      </c>
      <c r="F1706" s="141" t="s">
        <v>1341</v>
      </c>
      <c r="G1706" s="142" t="s">
        <v>1295</v>
      </c>
      <c r="H1706" s="450"/>
      <c r="I170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706" s="228"/>
    </row>
    <row r="1707" spans="1:10" ht="15.75" x14ac:dyDescent="0.25">
      <c r="A1707" s="166">
        <v>42746</v>
      </c>
      <c r="B1707" s="142" t="s">
        <v>3013</v>
      </c>
      <c r="C1707" s="143"/>
      <c r="D1707" s="142">
        <v>17900</v>
      </c>
      <c r="E1707" s="143">
        <f>MONTH(Таблица1[[#This Row],[Date]])</f>
        <v>1</v>
      </c>
      <c r="F1707" s="141" t="s">
        <v>1341</v>
      </c>
      <c r="G1707" s="142" t="s">
        <v>1295</v>
      </c>
      <c r="H1707" s="450"/>
      <c r="I170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707" s="228"/>
    </row>
    <row r="1708" spans="1:10" ht="15.75" x14ac:dyDescent="0.25">
      <c r="A1708" s="166">
        <v>42742</v>
      </c>
      <c r="B1708" s="142" t="s">
        <v>2772</v>
      </c>
      <c r="C1708" s="143"/>
      <c r="D1708" s="142">
        <v>9900</v>
      </c>
      <c r="E1708" s="143">
        <f>MONTH(Таблица1[[#This Row],[Date]])</f>
        <v>1</v>
      </c>
      <c r="F1708" s="141" t="s">
        <v>1341</v>
      </c>
      <c r="G1708" s="142" t="s">
        <v>2604</v>
      </c>
      <c r="H1708" s="450"/>
      <c r="I170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708" s="228"/>
    </row>
    <row r="1709" spans="1:10" ht="15.75" x14ac:dyDescent="0.25">
      <c r="A1709" s="166">
        <v>42713</v>
      </c>
      <c r="B1709" s="142" t="s">
        <v>2592</v>
      </c>
      <c r="C1709" s="143"/>
      <c r="D1709" s="142">
        <v>4810</v>
      </c>
      <c r="E1709" s="143"/>
      <c r="F1709" s="141" t="s">
        <v>2</v>
      </c>
      <c r="G1709" s="142" t="s">
        <v>3004</v>
      </c>
      <c r="H1709" s="450"/>
      <c r="I170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09" s="62"/>
    </row>
    <row r="1710" spans="1:10" ht="15.75" x14ac:dyDescent="0.25">
      <c r="A1710" s="166">
        <v>42712</v>
      </c>
      <c r="B1710" s="142" t="s">
        <v>2555</v>
      </c>
      <c r="C1710" s="143"/>
      <c r="D1710" s="142">
        <v>13400</v>
      </c>
      <c r="E1710" s="143"/>
      <c r="F1710" s="141" t="s">
        <v>2</v>
      </c>
      <c r="G1710" s="142" t="s">
        <v>1234</v>
      </c>
      <c r="H1710" s="450"/>
      <c r="I171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10" s="62"/>
    </row>
    <row r="1711" spans="1:10" ht="15.75" x14ac:dyDescent="0.25">
      <c r="A1711" s="166">
        <v>42712</v>
      </c>
      <c r="B1711" s="142" t="s">
        <v>2600</v>
      </c>
      <c r="C1711" s="143"/>
      <c r="D1711" s="142">
        <v>2509</v>
      </c>
      <c r="E1711" s="143"/>
      <c r="F1711" s="141" t="s">
        <v>2</v>
      </c>
      <c r="G1711" s="142" t="s">
        <v>2024</v>
      </c>
      <c r="H1711" s="450"/>
      <c r="I171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11" s="62"/>
    </row>
    <row r="1712" spans="1:10" ht="15.75" x14ac:dyDescent="0.25">
      <c r="A1712" s="166">
        <v>42712</v>
      </c>
      <c r="B1712" s="142" t="s">
        <v>2599</v>
      </c>
      <c r="C1712" s="143"/>
      <c r="D1712" s="142">
        <v>9843</v>
      </c>
      <c r="E1712" s="143"/>
      <c r="F1712" s="141" t="s">
        <v>2</v>
      </c>
      <c r="G1712" s="62" t="s">
        <v>828</v>
      </c>
      <c r="H1712" s="450"/>
      <c r="I171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12" s="62"/>
    </row>
    <row r="1713" spans="1:10" ht="15.75" x14ac:dyDescent="0.25">
      <c r="A1713" s="166">
        <v>42742</v>
      </c>
      <c r="B1713" s="142" t="s">
        <v>3014</v>
      </c>
      <c r="C1713" s="143"/>
      <c r="D1713" s="142">
        <v>9900</v>
      </c>
      <c r="E1713" s="143">
        <f>MONTH(Таблица1[[#This Row],[Date]])</f>
        <v>1</v>
      </c>
      <c r="F1713" s="141" t="s">
        <v>1341</v>
      </c>
      <c r="G1713" s="142" t="s">
        <v>2604</v>
      </c>
      <c r="H1713" s="450"/>
      <c r="I171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713" s="228"/>
    </row>
    <row r="1714" spans="1:10" ht="15.75" x14ac:dyDescent="0.25">
      <c r="A1714" s="166">
        <v>42711</v>
      </c>
      <c r="B1714" s="142" t="s">
        <v>2554</v>
      </c>
      <c r="C1714" s="143"/>
      <c r="D1714" s="142">
        <v>2600</v>
      </c>
      <c r="E1714" s="143"/>
      <c r="F1714" s="141" t="s">
        <v>2</v>
      </c>
      <c r="G1714" s="62" t="s">
        <v>4001</v>
      </c>
      <c r="H1714" s="450"/>
      <c r="I171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14" s="62"/>
    </row>
    <row r="1715" spans="1:10" ht="15.75" x14ac:dyDescent="0.25">
      <c r="A1715" s="166">
        <v>42710</v>
      </c>
      <c r="B1715" s="142" t="s">
        <v>2553</v>
      </c>
      <c r="C1715" s="143"/>
      <c r="D1715" s="142">
        <v>17400</v>
      </c>
      <c r="E1715" s="143"/>
      <c r="F1715" s="141" t="s">
        <v>2</v>
      </c>
      <c r="G1715" s="225" t="s">
        <v>3217</v>
      </c>
      <c r="H1715" s="450"/>
      <c r="I171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15" s="62"/>
    </row>
    <row r="1716" spans="1:10" ht="15.75" x14ac:dyDescent="0.25">
      <c r="A1716" s="166">
        <v>42710</v>
      </c>
      <c r="B1716" s="142" t="s">
        <v>2550</v>
      </c>
      <c r="C1716" s="143"/>
      <c r="D1716" s="142">
        <v>19400</v>
      </c>
      <c r="E1716" s="143"/>
      <c r="F1716" s="141" t="s">
        <v>2</v>
      </c>
      <c r="G1716" s="142" t="s">
        <v>2551</v>
      </c>
      <c r="H1716" s="450"/>
      <c r="I171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16" s="62"/>
    </row>
    <row r="1717" spans="1:10" ht="15.75" x14ac:dyDescent="0.25">
      <c r="A1717" s="166">
        <v>42710</v>
      </c>
      <c r="B1717" s="142" t="s">
        <v>2552</v>
      </c>
      <c r="C1717" s="143"/>
      <c r="D1717" s="142">
        <v>17900</v>
      </c>
      <c r="E1717" s="143"/>
      <c r="F1717" s="141" t="s">
        <v>2</v>
      </c>
      <c r="G1717" s="142" t="s">
        <v>988</v>
      </c>
      <c r="H1717" s="450"/>
      <c r="I171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17" s="62"/>
    </row>
    <row r="1718" spans="1:10" ht="15.75" x14ac:dyDescent="0.25">
      <c r="A1718" s="166">
        <v>42710</v>
      </c>
      <c r="B1718" s="142" t="s">
        <v>2447</v>
      </c>
      <c r="C1718" s="143"/>
      <c r="D1718" s="142">
        <v>5000</v>
      </c>
      <c r="E1718" s="143"/>
      <c r="F1718" s="141" t="s">
        <v>2</v>
      </c>
      <c r="G1718" s="142" t="s">
        <v>988</v>
      </c>
      <c r="H1718" s="450"/>
      <c r="I171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18" s="62"/>
    </row>
    <row r="1719" spans="1:10" ht="15.75" x14ac:dyDescent="0.25">
      <c r="A1719" s="166">
        <v>42709</v>
      </c>
      <c r="B1719" s="142" t="s">
        <v>2088</v>
      </c>
      <c r="C1719" s="143"/>
      <c r="D1719" s="142">
        <v>5000</v>
      </c>
      <c r="E1719" s="143"/>
      <c r="F1719" s="141" t="s">
        <v>2</v>
      </c>
      <c r="G1719" s="142" t="s">
        <v>2539</v>
      </c>
      <c r="H1719" s="450"/>
      <c r="I171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19" s="62"/>
    </row>
    <row r="1720" spans="1:10" ht="15.75" x14ac:dyDescent="0.25">
      <c r="A1720" s="166">
        <v>42709</v>
      </c>
      <c r="B1720" s="142" t="s">
        <v>2542</v>
      </c>
      <c r="C1720" s="143"/>
      <c r="D1720" s="142">
        <v>7720</v>
      </c>
      <c r="E1720" s="143"/>
      <c r="F1720" s="141" t="s">
        <v>2</v>
      </c>
      <c r="G1720" s="142" t="s">
        <v>2543</v>
      </c>
      <c r="H1720" s="450"/>
      <c r="I172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20" s="62"/>
    </row>
    <row r="1721" spans="1:10" ht="15.75" x14ac:dyDescent="0.25">
      <c r="A1721" s="166">
        <v>42709</v>
      </c>
      <c r="B1721" s="142" t="s">
        <v>2546</v>
      </c>
      <c r="C1721" s="143"/>
      <c r="D1721" s="142">
        <v>11966</v>
      </c>
      <c r="E1721" s="143"/>
      <c r="F1721" s="141" t="s">
        <v>2</v>
      </c>
      <c r="G1721" s="142" t="s">
        <v>1467</v>
      </c>
      <c r="H1721" s="450"/>
      <c r="I172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21" s="62"/>
    </row>
    <row r="1722" spans="1:10" ht="15.75" x14ac:dyDescent="0.25">
      <c r="A1722" s="166">
        <v>42709</v>
      </c>
      <c r="B1722" s="142" t="s">
        <v>2547</v>
      </c>
      <c r="C1722" s="143"/>
      <c r="D1722" s="142">
        <v>16791</v>
      </c>
      <c r="E1722" s="143"/>
      <c r="F1722" s="141" t="s">
        <v>2</v>
      </c>
      <c r="G1722" s="142" t="s">
        <v>2548</v>
      </c>
      <c r="H1722" s="450"/>
      <c r="I172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22" s="62"/>
    </row>
    <row r="1723" spans="1:10" ht="15.75" x14ac:dyDescent="0.25">
      <c r="A1723" s="166">
        <v>42709</v>
      </c>
      <c r="B1723" s="142" t="s">
        <v>113</v>
      </c>
      <c r="C1723" s="143"/>
      <c r="D1723" s="142">
        <v>5000</v>
      </c>
      <c r="E1723" s="143"/>
      <c r="F1723" s="141" t="s">
        <v>2</v>
      </c>
      <c r="G1723" s="142" t="s">
        <v>2541</v>
      </c>
      <c r="H1723" s="450"/>
      <c r="I172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23" s="62"/>
    </row>
    <row r="1724" spans="1:10" ht="15.75" x14ac:dyDescent="0.25">
      <c r="A1724" s="166">
        <v>42709</v>
      </c>
      <c r="B1724" s="142" t="s">
        <v>2549</v>
      </c>
      <c r="C1724" s="143"/>
      <c r="D1724" s="142">
        <v>3000</v>
      </c>
      <c r="E1724" s="143"/>
      <c r="F1724" s="141" t="s">
        <v>2</v>
      </c>
      <c r="G1724" s="142" t="s">
        <v>1331</v>
      </c>
      <c r="H1724" s="450"/>
      <c r="I172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24" s="62"/>
    </row>
    <row r="1725" spans="1:10" ht="15.75" x14ac:dyDescent="0.25">
      <c r="A1725" s="166">
        <v>42709</v>
      </c>
      <c r="B1725" s="142" t="s">
        <v>2544</v>
      </c>
      <c r="C1725" s="143"/>
      <c r="D1725" s="142">
        <v>7720</v>
      </c>
      <c r="E1725" s="143"/>
      <c r="F1725" s="141" t="s">
        <v>2</v>
      </c>
      <c r="G1725" s="142" t="s">
        <v>2545</v>
      </c>
      <c r="H1725" s="450"/>
      <c r="I172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25" s="62"/>
    </row>
    <row r="1726" spans="1:10" ht="15.75" x14ac:dyDescent="0.25">
      <c r="A1726" s="284">
        <v>42745</v>
      </c>
      <c r="B1726" s="287" t="s">
        <v>2926</v>
      </c>
      <c r="C1726" s="285"/>
      <c r="D1726" s="287">
        <v>19500</v>
      </c>
      <c r="E1726" s="287">
        <v>1</v>
      </c>
      <c r="F1726" s="291" t="s">
        <v>6</v>
      </c>
      <c r="G1726" s="287" t="s">
        <v>204</v>
      </c>
      <c r="H1726" s="467"/>
      <c r="I1726" s="286" t="s">
        <v>6</v>
      </c>
      <c r="J1726" s="259"/>
    </row>
    <row r="1727" spans="1:10" ht="15.75" x14ac:dyDescent="0.25">
      <c r="A1727" s="288">
        <v>42745</v>
      </c>
      <c r="B1727" s="283" t="s">
        <v>2717</v>
      </c>
      <c r="C1727" s="289"/>
      <c r="D1727" s="283">
        <v>16900</v>
      </c>
      <c r="E1727" s="283">
        <v>1</v>
      </c>
      <c r="F1727" s="290" t="s">
        <v>6</v>
      </c>
      <c r="G1727" s="283" t="s">
        <v>2551</v>
      </c>
      <c r="H1727" s="466"/>
      <c r="I1727" s="282" t="s">
        <v>6</v>
      </c>
      <c r="J1727" s="259"/>
    </row>
    <row r="1728" spans="1:10" ht="15.75" x14ac:dyDescent="0.25">
      <c r="A1728" s="166">
        <v>42708</v>
      </c>
      <c r="B1728" s="142" t="s">
        <v>2538</v>
      </c>
      <c r="C1728" s="143"/>
      <c r="D1728" s="142">
        <v>10000</v>
      </c>
      <c r="E1728" s="143"/>
      <c r="F1728" s="141" t="s">
        <v>2</v>
      </c>
      <c r="G1728" s="142" t="s">
        <v>1331</v>
      </c>
      <c r="H1728" s="450"/>
      <c r="I172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28" s="62"/>
    </row>
    <row r="1729" spans="1:10" ht="15.75" x14ac:dyDescent="0.25">
      <c r="A1729" s="166">
        <v>42707</v>
      </c>
      <c r="B1729" s="142" t="s">
        <v>224</v>
      </c>
      <c r="C1729" s="143"/>
      <c r="D1729" s="142">
        <v>2300</v>
      </c>
      <c r="E1729" s="143"/>
      <c r="F1729" s="141" t="s">
        <v>2</v>
      </c>
      <c r="G1729" s="142" t="s">
        <v>2087</v>
      </c>
      <c r="H1729" s="450"/>
      <c r="I172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29" s="62"/>
    </row>
    <row r="1730" spans="1:10" ht="15.75" x14ac:dyDescent="0.25">
      <c r="A1730" s="166">
        <v>42707</v>
      </c>
      <c r="B1730" s="142" t="s">
        <v>2306</v>
      </c>
      <c r="C1730" s="143"/>
      <c r="D1730" s="142">
        <v>17400</v>
      </c>
      <c r="E1730" s="143"/>
      <c r="F1730" s="141" t="s">
        <v>2</v>
      </c>
      <c r="G1730" s="142" t="s">
        <v>2307</v>
      </c>
      <c r="H1730" s="450"/>
      <c r="I1730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30" s="62"/>
    </row>
    <row r="1731" spans="1:10" ht="15.75" x14ac:dyDescent="0.25">
      <c r="A1731" s="166">
        <v>42749</v>
      </c>
      <c r="B1731" s="142" t="s">
        <v>2740</v>
      </c>
      <c r="C1731" s="143"/>
      <c r="D1731" s="142">
        <v>11900</v>
      </c>
      <c r="E1731" s="143">
        <f>MONTH(Таблица1[[#This Row],[Date]])</f>
        <v>1</v>
      </c>
      <c r="F1731" s="141" t="str">
        <f>"Прео"</f>
        <v>Прео</v>
      </c>
      <c r="G1731" s="142" t="s">
        <v>2595</v>
      </c>
      <c r="H1731" s="450"/>
      <c r="I173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31" s="228"/>
    </row>
    <row r="1732" spans="1:10" ht="15.75" x14ac:dyDescent="0.25">
      <c r="A1732" s="166">
        <v>42749</v>
      </c>
      <c r="B1732" s="142" t="s">
        <v>2594</v>
      </c>
      <c r="C1732" s="143"/>
      <c r="D1732" s="142">
        <v>9400</v>
      </c>
      <c r="E1732" s="143">
        <f>MONTH(Таблица1[[#This Row],[Date]])</f>
        <v>1</v>
      </c>
      <c r="F1732" s="141" t="str">
        <f>"Прео"</f>
        <v>Прео</v>
      </c>
      <c r="G1732" s="142" t="s">
        <v>2595</v>
      </c>
      <c r="H1732" s="450"/>
      <c r="I173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32" s="228"/>
    </row>
    <row r="1733" spans="1:10" ht="15.75" x14ac:dyDescent="0.25">
      <c r="A1733" s="284">
        <v>42745</v>
      </c>
      <c r="B1733" s="287" t="s">
        <v>2359</v>
      </c>
      <c r="C1733" s="285"/>
      <c r="D1733" s="287">
        <v>15900</v>
      </c>
      <c r="E1733" s="287">
        <v>1</v>
      </c>
      <c r="F1733" s="291" t="s">
        <v>6</v>
      </c>
      <c r="G1733" s="287" t="s">
        <v>2551</v>
      </c>
      <c r="H1733" s="467"/>
      <c r="I1733" s="286" t="s">
        <v>6</v>
      </c>
      <c r="J1733" s="259"/>
    </row>
    <row r="1734" spans="1:10" ht="15.75" x14ac:dyDescent="0.25">
      <c r="A1734" s="166">
        <v>42705</v>
      </c>
      <c r="B1734" s="142" t="s">
        <v>2468</v>
      </c>
      <c r="C1734" s="143"/>
      <c r="D1734" s="142">
        <v>16225</v>
      </c>
      <c r="E1734" s="143"/>
      <c r="F1734" s="141" t="s">
        <v>2</v>
      </c>
      <c r="G1734" s="142" t="s">
        <v>2307</v>
      </c>
      <c r="H1734" s="450"/>
      <c r="I173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34" s="62"/>
    </row>
    <row r="1735" spans="1:10" ht="15.75" x14ac:dyDescent="0.25">
      <c r="A1735" s="166">
        <v>42705</v>
      </c>
      <c r="B1735" s="142" t="s">
        <v>2467</v>
      </c>
      <c r="C1735" s="143"/>
      <c r="D1735" s="142">
        <v>16225</v>
      </c>
      <c r="E1735" s="143"/>
      <c r="F1735" s="141" t="s">
        <v>2</v>
      </c>
      <c r="G1735" s="142" t="s">
        <v>2307</v>
      </c>
      <c r="H1735" s="450"/>
      <c r="I173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35" s="62"/>
    </row>
    <row r="1736" spans="1:10" ht="15.75" x14ac:dyDescent="0.25">
      <c r="A1736" s="166">
        <v>42705</v>
      </c>
      <c r="B1736" s="142" t="s">
        <v>2469</v>
      </c>
      <c r="C1736" s="143"/>
      <c r="D1736" s="142">
        <v>19203</v>
      </c>
      <c r="E1736" s="143"/>
      <c r="F1736" s="141" t="s">
        <v>2</v>
      </c>
      <c r="G1736" s="142" t="s">
        <v>2319</v>
      </c>
      <c r="H1736" s="450"/>
      <c r="I173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36" s="62"/>
    </row>
    <row r="1737" spans="1:10" ht="15.75" x14ac:dyDescent="0.25">
      <c r="A1737" s="166">
        <v>42705</v>
      </c>
      <c r="B1737" s="142" t="s">
        <v>2520</v>
      </c>
      <c r="C1737" s="143"/>
      <c r="D1737" s="142">
        <v>13400</v>
      </c>
      <c r="E1737" s="143"/>
      <c r="F1737" s="141" t="s">
        <v>2</v>
      </c>
      <c r="G1737" s="142" t="s">
        <v>2258</v>
      </c>
      <c r="H1737" s="450"/>
      <c r="I173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37" s="62"/>
    </row>
    <row r="1738" spans="1:10" ht="15.75" x14ac:dyDescent="0.25">
      <c r="A1738" s="166">
        <v>42705</v>
      </c>
      <c r="B1738" s="142" t="s">
        <v>2257</v>
      </c>
      <c r="C1738" s="143"/>
      <c r="D1738" s="142">
        <v>13400</v>
      </c>
      <c r="E1738" s="143"/>
      <c r="F1738" s="141" t="s">
        <v>2</v>
      </c>
      <c r="G1738" s="142" t="s">
        <v>2258</v>
      </c>
      <c r="H1738" s="450"/>
      <c r="I173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38" s="62"/>
    </row>
    <row r="1739" spans="1:10" ht="15.75" x14ac:dyDescent="0.25">
      <c r="A1739" s="166">
        <v>42705</v>
      </c>
      <c r="B1739" s="142" t="s">
        <v>2466</v>
      </c>
      <c r="C1739" s="143"/>
      <c r="D1739" s="142">
        <v>17400</v>
      </c>
      <c r="E1739" s="143"/>
      <c r="F1739" s="141" t="s">
        <v>2</v>
      </c>
      <c r="G1739" s="142" t="s">
        <v>2307</v>
      </c>
      <c r="H1739" s="450"/>
      <c r="I173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39" s="62"/>
    </row>
    <row r="1740" spans="1:10" ht="15.75" x14ac:dyDescent="0.25">
      <c r="A1740" s="288">
        <v>42744</v>
      </c>
      <c r="B1740" s="283" t="s">
        <v>2925</v>
      </c>
      <c r="C1740" s="289"/>
      <c r="D1740" s="283">
        <v>2900</v>
      </c>
      <c r="E1740" s="283">
        <v>1</v>
      </c>
      <c r="F1740" s="290" t="s">
        <v>6</v>
      </c>
      <c r="G1740" s="283" t="s">
        <v>2927</v>
      </c>
      <c r="H1740" s="466"/>
      <c r="I1740" s="282" t="s">
        <v>6</v>
      </c>
      <c r="J1740" s="259"/>
    </row>
    <row r="1741" spans="1:10" ht="15.75" x14ac:dyDescent="0.25">
      <c r="A1741" s="284">
        <v>42744</v>
      </c>
      <c r="B1741" s="287" t="s">
        <v>2315</v>
      </c>
      <c r="C1741" s="285"/>
      <c r="D1741" s="287">
        <v>15100</v>
      </c>
      <c r="E1741" s="287">
        <v>1</v>
      </c>
      <c r="F1741" s="291" t="s">
        <v>6</v>
      </c>
      <c r="G1741" s="287" t="s">
        <v>2593</v>
      </c>
      <c r="H1741" s="467"/>
      <c r="I1741" s="286" t="s">
        <v>6</v>
      </c>
      <c r="J1741" s="259"/>
    </row>
    <row r="1742" spans="1:10" ht="15.75" x14ac:dyDescent="0.25">
      <c r="A1742" s="167">
        <v>42704</v>
      </c>
      <c r="B1742" s="66" t="s">
        <v>2465</v>
      </c>
      <c r="C1742" s="65"/>
      <c r="D1742" s="63">
        <v>16791</v>
      </c>
      <c r="E1742" s="62"/>
      <c r="F1742" s="61" t="s">
        <v>2</v>
      </c>
      <c r="G1742" s="64" t="s">
        <v>2212</v>
      </c>
      <c r="H1742" s="450"/>
      <c r="I174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42" s="62"/>
    </row>
    <row r="1743" spans="1:10" ht="15.75" x14ac:dyDescent="0.25">
      <c r="A1743" s="167">
        <v>42704</v>
      </c>
      <c r="B1743" s="66" t="s">
        <v>2463</v>
      </c>
      <c r="C1743" s="65"/>
      <c r="D1743" s="63">
        <v>19500</v>
      </c>
      <c r="E1743" s="62"/>
      <c r="F1743" s="61" t="s">
        <v>2</v>
      </c>
      <c r="G1743" s="64" t="s">
        <v>3997</v>
      </c>
      <c r="H1743" s="450"/>
      <c r="I174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43" s="62"/>
    </row>
    <row r="1744" spans="1:10" ht="15.75" x14ac:dyDescent="0.25">
      <c r="A1744" s="166">
        <v>42749</v>
      </c>
      <c r="B1744" s="142" t="s">
        <v>2720</v>
      </c>
      <c r="C1744" s="143"/>
      <c r="D1744" s="142">
        <v>11900</v>
      </c>
      <c r="E1744" s="143">
        <f>MONTH(Таблица1[[#This Row],[Date]])</f>
        <v>1</v>
      </c>
      <c r="F1744" s="141" t="str">
        <f>"Прео"</f>
        <v>Прео</v>
      </c>
      <c r="G1744" s="142" t="s">
        <v>2595</v>
      </c>
      <c r="H1744" s="450"/>
      <c r="I174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44" s="228"/>
    </row>
    <row r="1745" spans="1:10" ht="15.75" x14ac:dyDescent="0.25">
      <c r="A1745" s="199">
        <v>42703</v>
      </c>
      <c r="B1745" s="200" t="s">
        <v>1052</v>
      </c>
      <c r="C1745" s="201"/>
      <c r="D1745" s="202">
        <v>2798</v>
      </c>
      <c r="E1745" s="203"/>
      <c r="F1745" s="204" t="s">
        <v>2</v>
      </c>
      <c r="G1745" s="205" t="s">
        <v>2087</v>
      </c>
      <c r="H1745" s="470"/>
      <c r="I1745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45" s="62"/>
    </row>
    <row r="1746" spans="1:10" ht="15.75" x14ac:dyDescent="0.25">
      <c r="A1746" s="167">
        <v>42703</v>
      </c>
      <c r="B1746" s="66" t="s">
        <v>2464</v>
      </c>
      <c r="C1746" s="65"/>
      <c r="D1746" s="63">
        <v>9553</v>
      </c>
      <c r="E1746" s="62"/>
      <c r="F1746" s="61" t="s">
        <v>2</v>
      </c>
      <c r="G1746" s="64" t="s">
        <v>4003</v>
      </c>
      <c r="H1746" s="450"/>
      <c r="I1746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46" s="62"/>
    </row>
    <row r="1747" spans="1:10" ht="15.75" x14ac:dyDescent="0.25">
      <c r="A1747" s="167">
        <v>42703</v>
      </c>
      <c r="B1747" s="66" t="s">
        <v>2462</v>
      </c>
      <c r="C1747" s="65"/>
      <c r="D1747" s="63">
        <v>17273</v>
      </c>
      <c r="E1747" s="62"/>
      <c r="F1747" s="61" t="s">
        <v>2</v>
      </c>
      <c r="G1747" s="64" t="s">
        <v>2212</v>
      </c>
      <c r="H1747" s="450"/>
      <c r="I1747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47" s="62"/>
    </row>
    <row r="1748" spans="1:10" ht="15.75" x14ac:dyDescent="0.25">
      <c r="A1748" s="167">
        <v>42702</v>
      </c>
      <c r="B1748" s="66" t="s">
        <v>2461</v>
      </c>
      <c r="C1748" s="65"/>
      <c r="D1748" s="63">
        <v>2653</v>
      </c>
      <c r="E1748" s="62"/>
      <c r="F1748" s="61" t="s">
        <v>2</v>
      </c>
      <c r="G1748" s="64" t="s">
        <v>2087</v>
      </c>
      <c r="H1748" s="450"/>
      <c r="I1748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48" s="62"/>
    </row>
    <row r="1749" spans="1:10" ht="15.75" x14ac:dyDescent="0.25">
      <c r="A1749" s="199">
        <v>42702</v>
      </c>
      <c r="B1749" s="200" t="s">
        <v>2305</v>
      </c>
      <c r="C1749" s="201"/>
      <c r="D1749" s="202">
        <v>18238</v>
      </c>
      <c r="E1749" s="203"/>
      <c r="F1749" s="204" t="s">
        <v>2</v>
      </c>
      <c r="G1749" s="205" t="s">
        <v>2319</v>
      </c>
      <c r="H1749" s="470"/>
      <c r="I1749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49" s="62"/>
    </row>
    <row r="1750" spans="1:10" ht="15.75" x14ac:dyDescent="0.25">
      <c r="A1750" s="288">
        <v>42744</v>
      </c>
      <c r="B1750" s="283" t="s">
        <v>1868</v>
      </c>
      <c r="C1750" s="289"/>
      <c r="D1750" s="283">
        <v>12100</v>
      </c>
      <c r="E1750" s="283">
        <v>1</v>
      </c>
      <c r="F1750" s="290" t="s">
        <v>6</v>
      </c>
      <c r="G1750" s="283" t="s">
        <v>2593</v>
      </c>
      <c r="H1750" s="466"/>
      <c r="I1750" s="282" t="s">
        <v>6</v>
      </c>
      <c r="J1750" s="259"/>
    </row>
    <row r="1751" spans="1:10" ht="15.75" x14ac:dyDescent="0.25">
      <c r="A1751" s="167">
        <v>42699</v>
      </c>
      <c r="B1751" s="66" t="s">
        <v>2460</v>
      </c>
      <c r="C1751" s="65"/>
      <c r="D1751" s="63">
        <v>17370</v>
      </c>
      <c r="E1751" s="62"/>
      <c r="F1751" s="61" t="s">
        <v>2</v>
      </c>
      <c r="G1751" s="62" t="s">
        <v>869</v>
      </c>
      <c r="H1751" s="450"/>
      <c r="I1751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51" s="62"/>
    </row>
    <row r="1752" spans="1:10" ht="15.75" x14ac:dyDescent="0.25">
      <c r="A1752" s="167">
        <v>42699</v>
      </c>
      <c r="B1752" s="66" t="s">
        <v>2457</v>
      </c>
      <c r="C1752" s="65"/>
      <c r="D1752" s="63">
        <v>9650</v>
      </c>
      <c r="E1752" s="62"/>
      <c r="F1752" s="61" t="s">
        <v>2</v>
      </c>
      <c r="G1752" s="64" t="s">
        <v>2458</v>
      </c>
      <c r="H1752" s="450"/>
      <c r="I1752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752" s="62"/>
    </row>
    <row r="1753" spans="1:10" ht="15.75" x14ac:dyDescent="0.25">
      <c r="A1753" s="167">
        <v>42699</v>
      </c>
      <c r="B1753" s="66" t="s">
        <v>2459</v>
      </c>
      <c r="C1753" s="65"/>
      <c r="D1753" s="63">
        <v>17370</v>
      </c>
      <c r="E1753" s="62"/>
      <c r="F1753" s="61" t="s">
        <v>2</v>
      </c>
      <c r="G1753" s="62" t="s">
        <v>869</v>
      </c>
      <c r="H1753" s="450"/>
      <c r="I1753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53" s="62"/>
    </row>
    <row r="1754" spans="1:10" ht="15.75" x14ac:dyDescent="0.25">
      <c r="A1754" s="166">
        <v>42749</v>
      </c>
      <c r="B1754" s="142" t="s">
        <v>2622</v>
      </c>
      <c r="C1754" s="143"/>
      <c r="D1754" s="142">
        <v>11900</v>
      </c>
      <c r="E1754" s="143">
        <f>MONTH(Таблица1[[#This Row],[Date]])</f>
        <v>1</v>
      </c>
      <c r="F1754" s="141" t="str">
        <f>"Прео"</f>
        <v>Прео</v>
      </c>
      <c r="G1754" s="142" t="s">
        <v>2595</v>
      </c>
      <c r="H1754" s="450"/>
      <c r="I1754" s="226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54" s="228"/>
    </row>
    <row r="1755" spans="1:10" ht="15.75" x14ac:dyDescent="0.25">
      <c r="A1755" s="353">
        <v>42744</v>
      </c>
      <c r="B1755" s="354" t="s">
        <v>2747</v>
      </c>
      <c r="C1755" s="410"/>
      <c r="D1755" s="354">
        <v>7200</v>
      </c>
      <c r="E1755" s="354">
        <v>1</v>
      </c>
      <c r="F1755" s="355" t="s">
        <v>6</v>
      </c>
      <c r="G1755" s="354" t="s">
        <v>2748</v>
      </c>
      <c r="H1755" s="471"/>
      <c r="I1755" s="286" t="s">
        <v>6</v>
      </c>
      <c r="J1755" s="292"/>
    </row>
    <row r="1756" spans="1:10" ht="15.75" x14ac:dyDescent="0.25">
      <c r="A1756" s="167">
        <v>42697</v>
      </c>
      <c r="B1756" s="66" t="s">
        <v>2207</v>
      </c>
      <c r="C1756" s="65"/>
      <c r="D1756" s="63">
        <v>17000</v>
      </c>
      <c r="E1756" s="62"/>
      <c r="F1756" s="61" t="s">
        <v>2</v>
      </c>
      <c r="G1756" s="64" t="s">
        <v>2449</v>
      </c>
      <c r="H1756" s="450"/>
      <c r="I175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756" s="62"/>
    </row>
    <row r="1757" spans="1:10" ht="15.75" x14ac:dyDescent="0.25">
      <c r="A1757" s="288">
        <v>42744</v>
      </c>
      <c r="B1757" s="283" t="s">
        <v>2759</v>
      </c>
      <c r="C1757" s="289"/>
      <c r="D1757" s="283">
        <v>7200</v>
      </c>
      <c r="E1757" s="283">
        <v>1</v>
      </c>
      <c r="F1757" s="290" t="s">
        <v>6</v>
      </c>
      <c r="G1757" s="283" t="s">
        <v>2748</v>
      </c>
      <c r="H1757" s="466"/>
      <c r="I1757" s="283" t="s">
        <v>6</v>
      </c>
      <c r="J1757" s="259"/>
    </row>
    <row r="1758" spans="1:10" ht="15.75" x14ac:dyDescent="0.25">
      <c r="A1758" s="284">
        <v>42744</v>
      </c>
      <c r="B1758" s="287" t="s">
        <v>2754</v>
      </c>
      <c r="C1758" s="285"/>
      <c r="D1758" s="287">
        <v>7200</v>
      </c>
      <c r="E1758" s="287">
        <v>1</v>
      </c>
      <c r="F1758" s="291" t="s">
        <v>6</v>
      </c>
      <c r="G1758" s="287" t="s">
        <v>2748</v>
      </c>
      <c r="H1758" s="467"/>
      <c r="I1758" s="287" t="s">
        <v>6</v>
      </c>
      <c r="J1758" s="259"/>
    </row>
    <row r="1759" spans="1:10" ht="15.75" x14ac:dyDescent="0.25">
      <c r="A1759" s="288">
        <v>42732</v>
      </c>
      <c r="B1759" s="283" t="s">
        <v>2832</v>
      </c>
      <c r="C1759" s="289"/>
      <c r="D1759" s="283">
        <v>2900</v>
      </c>
      <c r="E1759" s="283"/>
      <c r="F1759" s="290" t="s">
        <v>6</v>
      </c>
      <c r="G1759" s="283" t="s">
        <v>2630</v>
      </c>
      <c r="H1759" s="466"/>
      <c r="I1759" s="283" t="s">
        <v>6</v>
      </c>
      <c r="J1759" s="259"/>
    </row>
    <row r="1760" spans="1:10" ht="15.75" x14ac:dyDescent="0.25">
      <c r="A1760" s="284">
        <v>42732</v>
      </c>
      <c r="B1760" s="287" t="s">
        <v>224</v>
      </c>
      <c r="C1760" s="285"/>
      <c r="D1760" s="287">
        <v>2300</v>
      </c>
      <c r="E1760" s="287"/>
      <c r="F1760" s="291" t="s">
        <v>6</v>
      </c>
      <c r="G1760" s="287" t="s">
        <v>2789</v>
      </c>
      <c r="H1760" s="467"/>
      <c r="I1760" s="287" t="s">
        <v>6</v>
      </c>
      <c r="J1760" s="259"/>
    </row>
    <row r="1761" spans="1:10" ht="15.75" x14ac:dyDescent="0.25">
      <c r="A1761" s="288">
        <v>42730</v>
      </c>
      <c r="B1761" s="283" t="s">
        <v>2790</v>
      </c>
      <c r="C1761" s="289"/>
      <c r="D1761" s="283">
        <v>3400</v>
      </c>
      <c r="E1761" s="283"/>
      <c r="F1761" s="290" t="s">
        <v>6</v>
      </c>
      <c r="G1761" s="283" t="s">
        <v>2363</v>
      </c>
      <c r="H1761" s="466"/>
      <c r="I1761" s="283" t="s">
        <v>6</v>
      </c>
      <c r="J1761" s="259"/>
    </row>
    <row r="1762" spans="1:10" ht="15.75" x14ac:dyDescent="0.25">
      <c r="A1762" s="167">
        <v>42696</v>
      </c>
      <c r="B1762" s="66" t="s">
        <v>292</v>
      </c>
      <c r="C1762" s="65"/>
      <c r="D1762" s="63">
        <v>16500</v>
      </c>
      <c r="E1762" s="62"/>
      <c r="F1762" s="61" t="s">
        <v>2</v>
      </c>
      <c r="G1762" s="64" t="s">
        <v>2456</v>
      </c>
      <c r="H1762" s="450"/>
      <c r="I176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62" s="62"/>
    </row>
    <row r="1763" spans="1:10" ht="15.75" x14ac:dyDescent="0.25">
      <c r="A1763" s="167">
        <v>42696</v>
      </c>
      <c r="B1763" s="66" t="s">
        <v>170</v>
      </c>
      <c r="C1763" s="65"/>
      <c r="D1763" s="63">
        <v>17000</v>
      </c>
      <c r="E1763" s="62"/>
      <c r="F1763" s="61" t="s">
        <v>2</v>
      </c>
      <c r="G1763" s="64" t="s">
        <v>1233</v>
      </c>
      <c r="H1763" s="450"/>
      <c r="I176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63" s="62"/>
    </row>
    <row r="1764" spans="1:10" ht="15.75" x14ac:dyDescent="0.25">
      <c r="A1764" s="167">
        <v>42696</v>
      </c>
      <c r="B1764" s="66" t="s">
        <v>2454</v>
      </c>
      <c r="C1764" s="65"/>
      <c r="D1764" s="63">
        <v>17900</v>
      </c>
      <c r="E1764" s="62"/>
      <c r="F1764" s="61" t="s">
        <v>2</v>
      </c>
      <c r="G1764" s="64" t="s">
        <v>2212</v>
      </c>
      <c r="H1764" s="450"/>
      <c r="I176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64" s="62"/>
    </row>
    <row r="1765" spans="1:10" ht="15.75" x14ac:dyDescent="0.25">
      <c r="A1765" s="167">
        <v>42696</v>
      </c>
      <c r="B1765" s="66" t="s">
        <v>2455</v>
      </c>
      <c r="C1765" s="65"/>
      <c r="D1765" s="63">
        <v>16791</v>
      </c>
      <c r="E1765" s="62"/>
      <c r="F1765" s="61" t="s">
        <v>2</v>
      </c>
      <c r="G1765" s="64" t="s">
        <v>2456</v>
      </c>
      <c r="H1765" s="450"/>
      <c r="I176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65" s="62"/>
    </row>
    <row r="1766" spans="1:10" ht="15.75" x14ac:dyDescent="0.25">
      <c r="A1766" s="167">
        <v>42695</v>
      </c>
      <c r="B1766" s="66" t="s">
        <v>2450</v>
      </c>
      <c r="C1766" s="65"/>
      <c r="D1766" s="63">
        <v>9700</v>
      </c>
      <c r="E1766" s="62"/>
      <c r="F1766" s="61" t="s">
        <v>2</v>
      </c>
      <c r="G1766" s="64" t="s">
        <v>2350</v>
      </c>
      <c r="H1766" s="450"/>
      <c r="I176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66" s="62"/>
    </row>
    <row r="1767" spans="1:10" ht="15.75" x14ac:dyDescent="0.25">
      <c r="A1767" s="167">
        <v>42695</v>
      </c>
      <c r="B1767" s="66" t="s">
        <v>2451</v>
      </c>
      <c r="C1767" s="65"/>
      <c r="D1767" s="63">
        <v>2509</v>
      </c>
      <c r="E1767" s="62"/>
      <c r="F1767" s="61" t="s">
        <v>2</v>
      </c>
      <c r="G1767" s="64" t="s">
        <v>2298</v>
      </c>
      <c r="H1767" s="450"/>
      <c r="I176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67" s="227"/>
    </row>
    <row r="1768" spans="1:10" ht="15.75" x14ac:dyDescent="0.25">
      <c r="A1768" s="167">
        <v>42695</v>
      </c>
      <c r="B1768" s="66" t="s">
        <v>2452</v>
      </c>
      <c r="C1768" s="65"/>
      <c r="D1768" s="63">
        <v>17900</v>
      </c>
      <c r="E1768" s="62"/>
      <c r="F1768" s="61" t="s">
        <v>2</v>
      </c>
      <c r="G1768" s="64" t="s">
        <v>2319</v>
      </c>
      <c r="H1768" s="450"/>
      <c r="I176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68" s="227"/>
    </row>
    <row r="1769" spans="1:10" ht="15.75" x14ac:dyDescent="0.25">
      <c r="A1769" s="167">
        <v>42695</v>
      </c>
      <c r="B1769" s="66" t="s">
        <v>2453</v>
      </c>
      <c r="C1769" s="65"/>
      <c r="D1769" s="63">
        <v>16900</v>
      </c>
      <c r="E1769" s="62"/>
      <c r="F1769" s="61" t="s">
        <v>2</v>
      </c>
      <c r="G1769" s="64" t="s">
        <v>2212</v>
      </c>
      <c r="H1769" s="450"/>
      <c r="I176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69" s="227"/>
    </row>
    <row r="1770" spans="1:10" ht="15.75" x14ac:dyDescent="0.25">
      <c r="A1770" s="167">
        <v>42693</v>
      </c>
      <c r="B1770" s="66" t="s">
        <v>1770</v>
      </c>
      <c r="C1770" s="65"/>
      <c r="D1770" s="63">
        <v>12300</v>
      </c>
      <c r="E1770" s="62"/>
      <c r="F1770" s="61" t="s">
        <v>2</v>
      </c>
      <c r="G1770" s="64" t="s">
        <v>2352</v>
      </c>
      <c r="H1770" s="450"/>
      <c r="I177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70" s="227"/>
    </row>
    <row r="1771" spans="1:10" ht="15.75" x14ac:dyDescent="0.25">
      <c r="A1771" s="166">
        <v>42748</v>
      </c>
      <c r="B1771" s="142" t="s">
        <v>2969</v>
      </c>
      <c r="C1771" s="143"/>
      <c r="D1771" s="142">
        <v>19500</v>
      </c>
      <c r="E1771" s="143">
        <f>MONTH(Таблица1[[#This Row],[Date]])</f>
        <v>1</v>
      </c>
      <c r="F1771" s="141" t="str">
        <f>"Прео"</f>
        <v>Прео</v>
      </c>
      <c r="G1771" s="142" t="s">
        <v>204</v>
      </c>
      <c r="H1771" s="450"/>
      <c r="I177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71" s="228"/>
    </row>
    <row r="1772" spans="1:10" ht="15.75" x14ac:dyDescent="0.25">
      <c r="A1772" s="166">
        <v>42748</v>
      </c>
      <c r="B1772" s="142" t="s">
        <v>2743</v>
      </c>
      <c r="C1772" s="143"/>
      <c r="D1772" s="142">
        <v>1600</v>
      </c>
      <c r="E1772" s="143">
        <f>MONTH(Таблица1[[#This Row],[Date]])</f>
        <v>1</v>
      </c>
      <c r="F1772" s="141" t="str">
        <f>"Прео"</f>
        <v>Прео</v>
      </c>
      <c r="G1772" s="142" t="s">
        <v>204</v>
      </c>
      <c r="H1772" s="450"/>
      <c r="I177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72" s="228"/>
    </row>
    <row r="1773" spans="1:10" ht="15.75" x14ac:dyDescent="0.25">
      <c r="A1773" s="167">
        <v>42692</v>
      </c>
      <c r="B1773" s="66" t="s">
        <v>2448</v>
      </c>
      <c r="C1773" s="65"/>
      <c r="D1773" s="63">
        <v>17400</v>
      </c>
      <c r="E1773" s="62"/>
      <c r="F1773" s="61" t="s">
        <v>2</v>
      </c>
      <c r="G1773" s="64" t="s">
        <v>2449</v>
      </c>
      <c r="H1773" s="450"/>
      <c r="I177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773" s="62"/>
    </row>
    <row r="1774" spans="1:10" ht="15.75" x14ac:dyDescent="0.25">
      <c r="A1774" s="167">
        <v>42692</v>
      </c>
      <c r="B1774" s="66" t="s">
        <v>169</v>
      </c>
      <c r="C1774" s="65"/>
      <c r="D1774" s="63">
        <v>16100</v>
      </c>
      <c r="E1774" s="62"/>
      <c r="F1774" s="61" t="s">
        <v>2</v>
      </c>
      <c r="G1774" s="64" t="s">
        <v>1233</v>
      </c>
      <c r="H1774" s="450"/>
      <c r="I177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74" s="62"/>
    </row>
    <row r="1775" spans="1:10" ht="15.75" x14ac:dyDescent="0.25">
      <c r="A1775" s="199">
        <v>42692</v>
      </c>
      <c r="B1775" s="200" t="s">
        <v>2447</v>
      </c>
      <c r="C1775" s="201"/>
      <c r="D1775" s="202">
        <v>9650</v>
      </c>
      <c r="E1775" s="203"/>
      <c r="F1775" s="204" t="s">
        <v>2</v>
      </c>
      <c r="G1775" s="205" t="s">
        <v>1331</v>
      </c>
      <c r="H1775" s="470"/>
      <c r="I1775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75" s="203"/>
    </row>
    <row r="1776" spans="1:10" ht="15.75" x14ac:dyDescent="0.25">
      <c r="A1776" s="166">
        <v>42747</v>
      </c>
      <c r="B1776" s="142" t="s">
        <v>2464</v>
      </c>
      <c r="C1776" s="143"/>
      <c r="D1776" s="142">
        <v>1400</v>
      </c>
      <c r="E1776" s="143">
        <f>MONTH(Таблица1[[#This Row],[Date]])</f>
        <v>1</v>
      </c>
      <c r="F1776" s="141" t="str">
        <f>"Прео"</f>
        <v>Прео</v>
      </c>
      <c r="G1776" s="142"/>
      <c r="H1776" s="450"/>
      <c r="I177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76" s="228"/>
    </row>
    <row r="1777" spans="1:10" ht="15.75" x14ac:dyDescent="0.25">
      <c r="A1777" s="284">
        <v>42730</v>
      </c>
      <c r="B1777" s="287" t="s">
        <v>2791</v>
      </c>
      <c r="C1777" s="285"/>
      <c r="D1777" s="287">
        <v>3400</v>
      </c>
      <c r="E1777" s="287"/>
      <c r="F1777" s="291" t="s">
        <v>6</v>
      </c>
      <c r="G1777" s="287" t="s">
        <v>2363</v>
      </c>
      <c r="H1777" s="467"/>
      <c r="I1777" s="287" t="s">
        <v>6</v>
      </c>
      <c r="J1777" s="259"/>
    </row>
    <row r="1778" spans="1:10" ht="15.75" x14ac:dyDescent="0.25">
      <c r="A1778" s="288">
        <v>42730</v>
      </c>
      <c r="B1778" s="283" t="s">
        <v>2833</v>
      </c>
      <c r="C1778" s="289"/>
      <c r="D1778" s="283">
        <v>3400</v>
      </c>
      <c r="E1778" s="283"/>
      <c r="F1778" s="290" t="s">
        <v>6</v>
      </c>
      <c r="G1778" s="283" t="s">
        <v>2792</v>
      </c>
      <c r="H1778" s="466"/>
      <c r="I1778" s="283" t="s">
        <v>6</v>
      </c>
      <c r="J1778" s="259"/>
    </row>
    <row r="1779" spans="1:10" ht="15.75" x14ac:dyDescent="0.25">
      <c r="A1779" s="167">
        <v>42691</v>
      </c>
      <c r="B1779" s="66" t="s">
        <v>2360</v>
      </c>
      <c r="C1779" s="65"/>
      <c r="D1779" s="63">
        <v>17272</v>
      </c>
      <c r="E1779" s="62"/>
      <c r="F1779" s="61" t="s">
        <v>2</v>
      </c>
      <c r="G1779" s="64" t="s">
        <v>2258</v>
      </c>
      <c r="H1779" s="450"/>
      <c r="I177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79" s="62"/>
    </row>
    <row r="1780" spans="1:10" ht="15.75" x14ac:dyDescent="0.25">
      <c r="A1780" s="167">
        <v>42691</v>
      </c>
      <c r="B1780" s="66" t="s">
        <v>2361</v>
      </c>
      <c r="C1780" s="65"/>
      <c r="D1780" s="63">
        <v>19900</v>
      </c>
      <c r="E1780" s="62"/>
      <c r="F1780" s="61" t="s">
        <v>2</v>
      </c>
      <c r="G1780" s="64" t="s">
        <v>2347</v>
      </c>
      <c r="H1780" s="450"/>
      <c r="I178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80" s="62"/>
    </row>
    <row r="1781" spans="1:10" ht="15.75" x14ac:dyDescent="0.25">
      <c r="A1781" s="284">
        <v>42723</v>
      </c>
      <c r="B1781" s="287" t="s">
        <v>2136</v>
      </c>
      <c r="C1781" s="285"/>
      <c r="D1781" s="287">
        <v>14400</v>
      </c>
      <c r="E1781" s="287"/>
      <c r="F1781" s="291" t="s">
        <v>6</v>
      </c>
      <c r="G1781" s="287" t="s">
        <v>825</v>
      </c>
      <c r="H1781" s="467"/>
      <c r="I1781" s="287" t="s">
        <v>6</v>
      </c>
      <c r="J1781" s="259"/>
    </row>
    <row r="1782" spans="1:10" ht="15.75" x14ac:dyDescent="0.25">
      <c r="A1782" s="167">
        <v>42690</v>
      </c>
      <c r="B1782" s="66" t="s">
        <v>2359</v>
      </c>
      <c r="C1782" s="65"/>
      <c r="D1782" s="63">
        <v>17272</v>
      </c>
      <c r="E1782" s="62"/>
      <c r="F1782" s="61" t="s">
        <v>2</v>
      </c>
      <c r="G1782" s="64" t="s">
        <v>2303</v>
      </c>
      <c r="H1782" s="450"/>
      <c r="I178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82" s="62"/>
    </row>
    <row r="1783" spans="1:10" ht="15.75" x14ac:dyDescent="0.25">
      <c r="A1783" s="167">
        <v>42690</v>
      </c>
      <c r="B1783" s="66" t="s">
        <v>2351</v>
      </c>
      <c r="C1783" s="65"/>
      <c r="D1783" s="63">
        <v>3500</v>
      </c>
      <c r="E1783" s="62"/>
      <c r="F1783" s="61" t="s">
        <v>2</v>
      </c>
      <c r="G1783" s="64" t="s">
        <v>988</v>
      </c>
      <c r="H1783" s="450"/>
      <c r="I178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83" s="62"/>
    </row>
    <row r="1784" spans="1:10" ht="15.75" x14ac:dyDescent="0.25">
      <c r="A1784" s="167">
        <v>42690</v>
      </c>
      <c r="B1784" s="66" t="s">
        <v>2358</v>
      </c>
      <c r="C1784" s="65"/>
      <c r="D1784" s="63">
        <v>16887</v>
      </c>
      <c r="E1784" s="62"/>
      <c r="F1784" s="61" t="s">
        <v>2</v>
      </c>
      <c r="G1784" s="64" t="s">
        <v>4000</v>
      </c>
      <c r="H1784" s="450"/>
      <c r="I178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784" s="62"/>
    </row>
    <row r="1785" spans="1:10" ht="15.75" x14ac:dyDescent="0.25">
      <c r="A1785" s="167">
        <v>42690</v>
      </c>
      <c r="B1785" s="66" t="s">
        <v>2353</v>
      </c>
      <c r="C1785" s="65"/>
      <c r="D1785" s="63">
        <v>5000</v>
      </c>
      <c r="E1785" s="62"/>
      <c r="F1785" s="61" t="s">
        <v>2</v>
      </c>
      <c r="G1785" s="64" t="s">
        <v>2258</v>
      </c>
      <c r="H1785" s="450"/>
      <c r="I178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85" s="62"/>
    </row>
    <row r="1786" spans="1:10" ht="15.75" x14ac:dyDescent="0.25">
      <c r="A1786" s="167">
        <v>42690</v>
      </c>
      <c r="B1786" s="66" t="s">
        <v>2354</v>
      </c>
      <c r="C1786" s="65"/>
      <c r="D1786" s="63">
        <v>5000</v>
      </c>
      <c r="E1786" s="62"/>
      <c r="F1786" s="61" t="s">
        <v>2</v>
      </c>
      <c r="G1786" s="64" t="s">
        <v>2258</v>
      </c>
      <c r="H1786" s="450"/>
      <c r="I178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86" s="62"/>
    </row>
    <row r="1787" spans="1:10" ht="15.75" x14ac:dyDescent="0.25">
      <c r="A1787" s="167">
        <v>42690</v>
      </c>
      <c r="B1787" s="66" t="s">
        <v>2349</v>
      </c>
      <c r="C1787" s="65"/>
      <c r="D1787" s="63">
        <v>3000</v>
      </c>
      <c r="E1787" s="62"/>
      <c r="F1787" s="61" t="s">
        <v>2</v>
      </c>
      <c r="G1787" s="64" t="s">
        <v>2350</v>
      </c>
      <c r="H1787" s="450"/>
      <c r="I178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87" s="62"/>
    </row>
    <row r="1788" spans="1:10" ht="15.75" x14ac:dyDescent="0.25">
      <c r="A1788" s="199">
        <v>42690</v>
      </c>
      <c r="B1788" s="200" t="s">
        <v>2357</v>
      </c>
      <c r="C1788" s="201"/>
      <c r="D1788" s="202">
        <v>17400</v>
      </c>
      <c r="E1788" s="203"/>
      <c r="F1788" s="204" t="s">
        <v>2</v>
      </c>
      <c r="G1788" s="205" t="s">
        <v>2303</v>
      </c>
      <c r="H1788" s="470"/>
      <c r="I1788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788" s="203"/>
    </row>
    <row r="1789" spans="1:10" ht="15.75" x14ac:dyDescent="0.25">
      <c r="A1789" s="288">
        <v>42723</v>
      </c>
      <c r="B1789" s="283" t="s">
        <v>2332</v>
      </c>
      <c r="C1789" s="289"/>
      <c r="D1789" s="283">
        <v>3230</v>
      </c>
      <c r="E1789" s="283"/>
      <c r="F1789" s="290" t="s">
        <v>6</v>
      </c>
      <c r="G1789" s="283" t="s">
        <v>2789</v>
      </c>
      <c r="H1789" s="466"/>
      <c r="I1789" s="283" t="s">
        <v>6</v>
      </c>
      <c r="J1789" s="259"/>
    </row>
    <row r="1790" spans="1:10" ht="15.75" x14ac:dyDescent="0.25">
      <c r="A1790" s="167">
        <v>42689</v>
      </c>
      <c r="B1790" s="66" t="s">
        <v>2348</v>
      </c>
      <c r="C1790" s="65"/>
      <c r="D1790" s="63">
        <v>19500</v>
      </c>
      <c r="E1790" s="62"/>
      <c r="F1790" s="61" t="s">
        <v>2</v>
      </c>
      <c r="G1790" s="64" t="s">
        <v>3997</v>
      </c>
      <c r="H1790" s="450"/>
      <c r="I179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90" s="62"/>
    </row>
    <row r="1791" spans="1:10" ht="15.75" x14ac:dyDescent="0.25">
      <c r="A1791" s="167">
        <v>42689</v>
      </c>
      <c r="B1791" s="66" t="s">
        <v>2355</v>
      </c>
      <c r="C1791" s="65"/>
      <c r="D1791" s="63">
        <v>12700</v>
      </c>
      <c r="E1791" s="62"/>
      <c r="F1791" s="61" t="s">
        <v>2</v>
      </c>
      <c r="G1791" s="64" t="s">
        <v>2300</v>
      </c>
      <c r="H1791" s="450"/>
      <c r="I179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91" s="62"/>
    </row>
    <row r="1792" spans="1:10" ht="15.75" x14ac:dyDescent="0.25">
      <c r="A1792" s="167">
        <v>42689</v>
      </c>
      <c r="B1792" s="66" t="s">
        <v>2356</v>
      </c>
      <c r="C1792" s="65"/>
      <c r="D1792" s="63">
        <v>2509</v>
      </c>
      <c r="E1792" s="62"/>
      <c r="F1792" s="61" t="s">
        <v>2</v>
      </c>
      <c r="G1792" s="64" t="s">
        <v>2087</v>
      </c>
      <c r="H1792" s="450"/>
      <c r="I179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92" s="62"/>
    </row>
    <row r="1793" spans="1:10" ht="15.75" x14ac:dyDescent="0.25">
      <c r="A1793" s="167">
        <v>42689</v>
      </c>
      <c r="B1793" s="66" t="s">
        <v>2346</v>
      </c>
      <c r="C1793" s="65"/>
      <c r="D1793" s="63">
        <v>5000</v>
      </c>
      <c r="E1793" s="62"/>
      <c r="F1793" s="61" t="s">
        <v>2</v>
      </c>
      <c r="G1793" s="64" t="s">
        <v>2347</v>
      </c>
      <c r="H1793" s="450"/>
      <c r="I179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93" s="62"/>
    </row>
    <row r="1794" spans="1:10" ht="15.75" x14ac:dyDescent="0.25">
      <c r="A1794" s="284">
        <v>42723</v>
      </c>
      <c r="B1794" s="287" t="s">
        <v>2834</v>
      </c>
      <c r="C1794" s="285"/>
      <c r="D1794" s="287">
        <v>17900</v>
      </c>
      <c r="E1794" s="287"/>
      <c r="F1794" s="291" t="s">
        <v>6</v>
      </c>
      <c r="G1794" s="287" t="s">
        <v>825</v>
      </c>
      <c r="H1794" s="467"/>
      <c r="I1794" s="287" t="s">
        <v>6</v>
      </c>
      <c r="J1794" s="259"/>
    </row>
    <row r="1795" spans="1:10" ht="15.75" x14ac:dyDescent="0.25">
      <c r="A1795" s="288">
        <v>42723</v>
      </c>
      <c r="B1795" s="283" t="s">
        <v>2328</v>
      </c>
      <c r="C1795" s="289"/>
      <c r="D1795" s="283">
        <v>14400</v>
      </c>
      <c r="E1795" s="283"/>
      <c r="F1795" s="290" t="s">
        <v>6</v>
      </c>
      <c r="G1795" s="283" t="s">
        <v>825</v>
      </c>
      <c r="H1795" s="466"/>
      <c r="I1795" s="283" t="s">
        <v>6</v>
      </c>
      <c r="J1795" s="259"/>
    </row>
    <row r="1796" spans="1:10" ht="15.75" x14ac:dyDescent="0.25">
      <c r="A1796" s="167">
        <v>42685</v>
      </c>
      <c r="B1796" s="66" t="s">
        <v>2344</v>
      </c>
      <c r="C1796" s="65"/>
      <c r="D1796" s="63">
        <v>9700</v>
      </c>
      <c r="E1796" s="62"/>
      <c r="F1796" s="61" t="s">
        <v>2</v>
      </c>
      <c r="G1796" s="64" t="s">
        <v>2345</v>
      </c>
      <c r="H1796" s="450"/>
      <c r="I179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96" s="62"/>
    </row>
    <row r="1797" spans="1:10" ht="15.75" x14ac:dyDescent="0.25">
      <c r="A1797" s="167">
        <v>42685</v>
      </c>
      <c r="B1797" s="66" t="s">
        <v>2321</v>
      </c>
      <c r="C1797" s="65"/>
      <c r="D1797" s="63">
        <v>10000</v>
      </c>
      <c r="E1797" s="62"/>
      <c r="F1797" s="61" t="s">
        <v>2</v>
      </c>
      <c r="G1797" s="64" t="s">
        <v>988</v>
      </c>
      <c r="H1797" s="450"/>
      <c r="I179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97" s="62"/>
    </row>
    <row r="1798" spans="1:10" ht="15.75" x14ac:dyDescent="0.25">
      <c r="A1798" s="167">
        <v>42685</v>
      </c>
      <c r="B1798" s="66" t="s">
        <v>2332</v>
      </c>
      <c r="C1798" s="65"/>
      <c r="D1798" s="63">
        <v>3281</v>
      </c>
      <c r="E1798" s="62"/>
      <c r="F1798" s="61" t="s">
        <v>2</v>
      </c>
      <c r="G1798" s="64" t="s">
        <v>2298</v>
      </c>
      <c r="H1798" s="450"/>
      <c r="I179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798" s="62"/>
    </row>
    <row r="1799" spans="1:10" ht="15.75" x14ac:dyDescent="0.25">
      <c r="A1799" s="167">
        <v>42685</v>
      </c>
      <c r="B1799" s="66" t="s">
        <v>2320</v>
      </c>
      <c r="C1799" s="65"/>
      <c r="D1799" s="63">
        <v>19000</v>
      </c>
      <c r="E1799" s="62"/>
      <c r="F1799" s="61" t="s">
        <v>2</v>
      </c>
      <c r="G1799" s="64" t="s">
        <v>3997</v>
      </c>
      <c r="H1799" s="450"/>
      <c r="I179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799" s="62"/>
    </row>
    <row r="1800" spans="1:10" ht="15.75" x14ac:dyDescent="0.25">
      <c r="A1800" s="167">
        <v>42685</v>
      </c>
      <c r="B1800" s="66" t="s">
        <v>2318</v>
      </c>
      <c r="C1800" s="65"/>
      <c r="D1800" s="63">
        <v>2900</v>
      </c>
      <c r="E1800" s="62"/>
      <c r="F1800" s="61" t="s">
        <v>2</v>
      </c>
      <c r="G1800" s="64" t="s">
        <v>2298</v>
      </c>
      <c r="H1800" s="450"/>
      <c r="I180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00" s="62"/>
    </row>
    <row r="1801" spans="1:10" ht="15.75" x14ac:dyDescent="0.25">
      <c r="A1801" s="167">
        <v>42685</v>
      </c>
      <c r="B1801" s="66" t="s">
        <v>2333</v>
      </c>
      <c r="C1801" s="65"/>
      <c r="D1801" s="63">
        <v>17272</v>
      </c>
      <c r="E1801" s="62"/>
      <c r="F1801" s="61" t="s">
        <v>2</v>
      </c>
      <c r="G1801" s="64" t="s">
        <v>2303</v>
      </c>
      <c r="H1801" s="450"/>
      <c r="I180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801" s="62"/>
    </row>
    <row r="1802" spans="1:10" ht="15.75" x14ac:dyDescent="0.25">
      <c r="A1802" s="167">
        <v>42685</v>
      </c>
      <c r="B1802" s="66" t="s">
        <v>2316</v>
      </c>
      <c r="C1802" s="65"/>
      <c r="D1802" s="63">
        <v>5100</v>
      </c>
      <c r="E1802" s="62"/>
      <c r="F1802" s="61" t="s">
        <v>2</v>
      </c>
      <c r="G1802" s="64" t="s">
        <v>2087</v>
      </c>
      <c r="H1802" s="450"/>
      <c r="I180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02" s="62"/>
    </row>
    <row r="1803" spans="1:10" ht="15.75" x14ac:dyDescent="0.25">
      <c r="A1803" s="167">
        <v>42685</v>
      </c>
      <c r="B1803" s="66" t="s">
        <v>261</v>
      </c>
      <c r="C1803" s="65"/>
      <c r="D1803" s="63">
        <v>12060</v>
      </c>
      <c r="E1803" s="62"/>
      <c r="F1803" s="61" t="s">
        <v>2</v>
      </c>
      <c r="G1803" s="64" t="s">
        <v>2250</v>
      </c>
      <c r="H1803" s="450"/>
      <c r="I180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03" s="62"/>
    </row>
    <row r="1804" spans="1:10" ht="15.75" x14ac:dyDescent="0.25">
      <c r="A1804" s="167">
        <v>42685</v>
      </c>
      <c r="B1804" s="66" t="s">
        <v>2202</v>
      </c>
      <c r="C1804" s="65"/>
      <c r="D1804" s="63">
        <v>17900</v>
      </c>
      <c r="E1804" s="62"/>
      <c r="F1804" s="61" t="s">
        <v>2</v>
      </c>
      <c r="G1804" s="64" t="s">
        <v>2319</v>
      </c>
      <c r="H1804" s="450"/>
      <c r="I180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04" s="62"/>
    </row>
    <row r="1805" spans="1:10" ht="15.75" x14ac:dyDescent="0.25">
      <c r="A1805" s="199">
        <v>42685</v>
      </c>
      <c r="B1805" s="200" t="s">
        <v>124</v>
      </c>
      <c r="C1805" s="201"/>
      <c r="D1805" s="202">
        <v>12060</v>
      </c>
      <c r="E1805" s="203"/>
      <c r="F1805" s="204" t="s">
        <v>2</v>
      </c>
      <c r="G1805" s="205" t="s">
        <v>2250</v>
      </c>
      <c r="H1805" s="470"/>
      <c r="I1805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05" s="203"/>
    </row>
    <row r="1806" spans="1:10" ht="15.75" x14ac:dyDescent="0.25">
      <c r="A1806" s="167">
        <v>42685</v>
      </c>
      <c r="B1806" s="66" t="s">
        <v>2317</v>
      </c>
      <c r="C1806" s="65"/>
      <c r="D1806" s="63">
        <v>2600</v>
      </c>
      <c r="E1806" s="62"/>
      <c r="F1806" s="61" t="s">
        <v>2</v>
      </c>
      <c r="G1806" s="64" t="s">
        <v>2087</v>
      </c>
      <c r="H1806" s="450"/>
      <c r="I180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06" s="62"/>
    </row>
    <row r="1807" spans="1:10" ht="15.75" x14ac:dyDescent="0.25">
      <c r="A1807" s="167">
        <v>42685</v>
      </c>
      <c r="B1807" s="66" t="s">
        <v>2334</v>
      </c>
      <c r="C1807" s="65"/>
      <c r="D1807" s="63">
        <v>17272</v>
      </c>
      <c r="E1807" s="62"/>
      <c r="F1807" s="61" t="s">
        <v>2</v>
      </c>
      <c r="G1807" s="64" t="s">
        <v>2212</v>
      </c>
      <c r="H1807" s="450"/>
      <c r="I180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07" s="62"/>
    </row>
    <row r="1808" spans="1:10" ht="15.75" x14ac:dyDescent="0.25">
      <c r="A1808" s="167">
        <v>42684</v>
      </c>
      <c r="B1808" s="66" t="s">
        <v>2315</v>
      </c>
      <c r="C1808" s="65"/>
      <c r="D1808" s="63">
        <v>17400</v>
      </c>
      <c r="E1808" s="62"/>
      <c r="F1808" s="61" t="s">
        <v>2</v>
      </c>
      <c r="G1808" s="64" t="s">
        <v>2258</v>
      </c>
      <c r="H1808" s="450"/>
      <c r="I180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808" s="62"/>
    </row>
    <row r="1809" spans="1:10" ht="15.75" x14ac:dyDescent="0.25">
      <c r="A1809" s="167">
        <v>42684</v>
      </c>
      <c r="B1809" s="66" t="s">
        <v>964</v>
      </c>
      <c r="C1809" s="65"/>
      <c r="D1809" s="63">
        <v>750</v>
      </c>
      <c r="E1809" s="62"/>
      <c r="F1809" s="61" t="s">
        <v>2</v>
      </c>
      <c r="G1809" s="64" t="s">
        <v>2314</v>
      </c>
      <c r="H1809" s="450"/>
      <c r="I180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09" s="62"/>
    </row>
    <row r="1810" spans="1:10" ht="15.75" x14ac:dyDescent="0.25">
      <c r="A1810" s="167">
        <v>42683</v>
      </c>
      <c r="B1810" s="66" t="s">
        <v>2311</v>
      </c>
      <c r="C1810" s="65"/>
      <c r="D1810" s="63">
        <v>2000</v>
      </c>
      <c r="E1810" s="62"/>
      <c r="F1810" s="61" t="s">
        <v>2</v>
      </c>
      <c r="G1810" s="64" t="s">
        <v>2312</v>
      </c>
      <c r="H1810" s="450"/>
      <c r="I181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10" s="62"/>
    </row>
    <row r="1811" spans="1:10" ht="15.75" x14ac:dyDescent="0.25">
      <c r="A1811" s="167">
        <v>42683</v>
      </c>
      <c r="B1811" s="66" t="s">
        <v>2310</v>
      </c>
      <c r="C1811" s="65"/>
      <c r="D1811" s="63">
        <v>3400</v>
      </c>
      <c r="E1811" s="62"/>
      <c r="F1811" s="61" t="s">
        <v>2</v>
      </c>
      <c r="G1811" s="64" t="s">
        <v>2298</v>
      </c>
      <c r="H1811" s="450"/>
      <c r="I181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11" s="62"/>
    </row>
    <row r="1812" spans="1:10" ht="15.75" x14ac:dyDescent="0.25">
      <c r="A1812" s="167">
        <v>42683</v>
      </c>
      <c r="B1812" s="66" t="s">
        <v>327</v>
      </c>
      <c r="C1812" s="65"/>
      <c r="D1812" s="63">
        <v>18900</v>
      </c>
      <c r="E1812" s="62"/>
      <c r="F1812" s="61" t="s">
        <v>2</v>
      </c>
      <c r="G1812" s="64" t="s">
        <v>2331</v>
      </c>
      <c r="H1812" s="450"/>
      <c r="I181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12" s="62"/>
    </row>
    <row r="1813" spans="1:10" ht="15.75" x14ac:dyDescent="0.25">
      <c r="A1813" s="167">
        <v>42683</v>
      </c>
      <c r="B1813" s="66" t="s">
        <v>2147</v>
      </c>
      <c r="C1813" s="65"/>
      <c r="D1813" s="63">
        <v>14400</v>
      </c>
      <c r="E1813" s="62"/>
      <c r="F1813" s="61" t="s">
        <v>2</v>
      </c>
      <c r="G1813" s="64" t="s">
        <v>2032</v>
      </c>
      <c r="H1813" s="450"/>
      <c r="I181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13" s="62"/>
    </row>
    <row r="1814" spans="1:10" ht="15.75" x14ac:dyDescent="0.25">
      <c r="A1814" s="167">
        <v>42683</v>
      </c>
      <c r="B1814" s="66" t="s">
        <v>2313</v>
      </c>
      <c r="C1814" s="65"/>
      <c r="D1814" s="63">
        <v>2900</v>
      </c>
      <c r="E1814" s="62"/>
      <c r="F1814" s="61" t="s">
        <v>2</v>
      </c>
      <c r="G1814" s="64" t="s">
        <v>2298</v>
      </c>
      <c r="H1814" s="450"/>
      <c r="I181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14" s="62"/>
    </row>
    <row r="1815" spans="1:10" ht="15.75" x14ac:dyDescent="0.25">
      <c r="A1815" s="167">
        <v>42683</v>
      </c>
      <c r="B1815" s="66" t="s">
        <v>2329</v>
      </c>
      <c r="C1815" s="65"/>
      <c r="D1815" s="63">
        <v>17500</v>
      </c>
      <c r="E1815" s="62"/>
      <c r="F1815" s="61" t="s">
        <v>2</v>
      </c>
      <c r="G1815" s="64" t="s">
        <v>4000</v>
      </c>
      <c r="H1815" s="450"/>
      <c r="I181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15" s="62"/>
    </row>
    <row r="1816" spans="1:10" ht="15.75" x14ac:dyDescent="0.25">
      <c r="A1816" s="166">
        <v>42746</v>
      </c>
      <c r="B1816" s="142" t="s">
        <v>2970</v>
      </c>
      <c r="C1816" s="143"/>
      <c r="D1816" s="142">
        <v>19500</v>
      </c>
      <c r="E1816" s="143">
        <f>MONTH(Таблица1[[#This Row],[Date]])</f>
        <v>1</v>
      </c>
      <c r="F1816" s="141" t="str">
        <f>"Прео"</f>
        <v>Прео</v>
      </c>
      <c r="G1816" s="142" t="s">
        <v>204</v>
      </c>
      <c r="H1816" s="450"/>
      <c r="I181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816" s="228"/>
    </row>
    <row r="1817" spans="1:10" ht="15.75" x14ac:dyDescent="0.25">
      <c r="A1817" s="284">
        <v>42723</v>
      </c>
      <c r="B1817" s="287" t="s">
        <v>2835</v>
      </c>
      <c r="C1817" s="285"/>
      <c r="D1817" s="287">
        <v>3000</v>
      </c>
      <c r="E1817" s="287"/>
      <c r="F1817" s="291" t="s">
        <v>6</v>
      </c>
      <c r="G1817" s="287" t="s">
        <v>2793</v>
      </c>
      <c r="H1817" s="467"/>
      <c r="I1817" s="287" t="s">
        <v>6</v>
      </c>
      <c r="J1817" s="259"/>
    </row>
    <row r="1818" spans="1:10" ht="15.75" x14ac:dyDescent="0.25">
      <c r="A1818" s="288">
        <v>42722</v>
      </c>
      <c r="B1818" s="283" t="s">
        <v>2681</v>
      </c>
      <c r="C1818" s="289"/>
      <c r="D1818" s="283">
        <v>16900</v>
      </c>
      <c r="E1818" s="283"/>
      <c r="F1818" s="290" t="s">
        <v>6</v>
      </c>
      <c r="G1818" s="283" t="s">
        <v>2794</v>
      </c>
      <c r="H1818" s="466"/>
      <c r="I1818" s="283" t="s">
        <v>6</v>
      </c>
      <c r="J1818" s="259"/>
    </row>
    <row r="1819" spans="1:10" ht="15.75" x14ac:dyDescent="0.25">
      <c r="A1819" s="167">
        <v>42682</v>
      </c>
      <c r="B1819" s="66" t="s">
        <v>2309</v>
      </c>
      <c r="C1819" s="65"/>
      <c r="D1819" s="63">
        <v>19000</v>
      </c>
      <c r="E1819" s="62"/>
      <c r="F1819" s="61" t="s">
        <v>2</v>
      </c>
      <c r="G1819" s="62" t="s">
        <v>869</v>
      </c>
      <c r="H1819" s="450"/>
      <c r="I181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819" s="62"/>
    </row>
    <row r="1820" spans="1:10" ht="15.75" x14ac:dyDescent="0.25">
      <c r="A1820" s="167">
        <v>42682</v>
      </c>
      <c r="B1820" s="66" t="s">
        <v>2330</v>
      </c>
      <c r="C1820" s="65"/>
      <c r="D1820" s="63">
        <v>17400</v>
      </c>
      <c r="E1820" s="62"/>
      <c r="F1820" s="61" t="s">
        <v>2</v>
      </c>
      <c r="G1820" s="64" t="s">
        <v>2032</v>
      </c>
      <c r="H1820" s="450"/>
      <c r="I182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20" s="62"/>
    </row>
    <row r="1821" spans="1:10" ht="15.75" x14ac:dyDescent="0.25">
      <c r="A1821" s="167">
        <v>42682</v>
      </c>
      <c r="B1821" s="66" t="s">
        <v>1915</v>
      </c>
      <c r="C1821" s="65"/>
      <c r="D1821" s="63">
        <v>10200</v>
      </c>
      <c r="E1821" s="62"/>
      <c r="F1821" s="61" t="s">
        <v>2</v>
      </c>
      <c r="G1821" s="64" t="s">
        <v>2255</v>
      </c>
      <c r="H1821" s="450"/>
      <c r="I182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21" s="62"/>
    </row>
    <row r="1822" spans="1:10" ht="15.75" x14ac:dyDescent="0.25">
      <c r="A1822" s="167">
        <v>42682</v>
      </c>
      <c r="B1822" s="66" t="s">
        <v>2326</v>
      </c>
      <c r="C1822" s="65"/>
      <c r="D1822" s="63">
        <v>17900</v>
      </c>
      <c r="E1822" s="62"/>
      <c r="F1822" s="61" t="s">
        <v>2</v>
      </c>
      <c r="G1822" s="64" t="s">
        <v>1158</v>
      </c>
      <c r="H1822" s="450"/>
      <c r="I182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22" s="62"/>
    </row>
    <row r="1823" spans="1:10" ht="15.75" x14ac:dyDescent="0.25">
      <c r="A1823" s="167">
        <v>42682</v>
      </c>
      <c r="B1823" s="66" t="s">
        <v>2328</v>
      </c>
      <c r="C1823" s="65"/>
      <c r="D1823" s="63">
        <v>3000</v>
      </c>
      <c r="E1823" s="62"/>
      <c r="F1823" s="61" t="s">
        <v>2</v>
      </c>
      <c r="G1823" s="64" t="s">
        <v>2212</v>
      </c>
      <c r="H1823" s="450"/>
      <c r="I182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23" s="62"/>
    </row>
    <row r="1824" spans="1:10" ht="15.75" x14ac:dyDescent="0.25">
      <c r="A1824" s="167">
        <v>42682</v>
      </c>
      <c r="B1824" s="66" t="s">
        <v>2327</v>
      </c>
      <c r="C1824" s="65"/>
      <c r="D1824" s="63">
        <v>17400</v>
      </c>
      <c r="E1824" s="62"/>
      <c r="F1824" s="61" t="s">
        <v>2</v>
      </c>
      <c r="G1824" s="64" t="s">
        <v>988</v>
      </c>
      <c r="H1824" s="450"/>
      <c r="I182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24" s="62"/>
    </row>
    <row r="1825" spans="1:10" ht="15.75" x14ac:dyDescent="0.25">
      <c r="A1825" s="284">
        <v>42718</v>
      </c>
      <c r="B1825" s="287" t="s">
        <v>2628</v>
      </c>
      <c r="C1825" s="285"/>
      <c r="D1825" s="287">
        <v>600</v>
      </c>
      <c r="E1825" s="287"/>
      <c r="F1825" s="291" t="s">
        <v>6</v>
      </c>
      <c r="G1825" s="287" t="s">
        <v>1485</v>
      </c>
      <c r="H1825" s="467"/>
      <c r="I1825" s="287" t="s">
        <v>6</v>
      </c>
      <c r="J1825" s="259"/>
    </row>
    <row r="1826" spans="1:10" ht="15.75" x14ac:dyDescent="0.25">
      <c r="A1826" s="167">
        <v>42681</v>
      </c>
      <c r="B1826" s="66" t="s">
        <v>2308</v>
      </c>
      <c r="C1826" s="65"/>
      <c r="D1826" s="63">
        <v>17400</v>
      </c>
      <c r="E1826" s="62"/>
      <c r="F1826" s="61" t="s">
        <v>2</v>
      </c>
      <c r="G1826" s="64" t="s">
        <v>2032</v>
      </c>
      <c r="H1826" s="450"/>
      <c r="I182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26" s="62"/>
    </row>
    <row r="1827" spans="1:10" ht="15.75" x14ac:dyDescent="0.25">
      <c r="A1827" s="167">
        <v>42681</v>
      </c>
      <c r="B1827" s="66" t="s">
        <v>1572</v>
      </c>
      <c r="C1827" s="65"/>
      <c r="D1827" s="63">
        <v>2900</v>
      </c>
      <c r="E1827" s="62"/>
      <c r="F1827" s="61" t="s">
        <v>2</v>
      </c>
      <c r="G1827" s="64" t="s">
        <v>2087</v>
      </c>
      <c r="H1827" s="450"/>
      <c r="I182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27" s="62"/>
    </row>
    <row r="1828" spans="1:10" ht="15.75" x14ac:dyDescent="0.25">
      <c r="A1828" s="167">
        <v>42679</v>
      </c>
      <c r="B1828" s="66" t="s">
        <v>2305</v>
      </c>
      <c r="C1828" s="65"/>
      <c r="D1828" s="63">
        <v>12900</v>
      </c>
      <c r="E1828" s="62"/>
      <c r="F1828" s="61" t="s">
        <v>2</v>
      </c>
      <c r="G1828" s="64" t="s">
        <v>2250</v>
      </c>
      <c r="H1828" s="450"/>
      <c r="I182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28" s="62"/>
    </row>
    <row r="1829" spans="1:10" ht="15.75" x14ac:dyDescent="0.25">
      <c r="A1829" s="167">
        <v>42679</v>
      </c>
      <c r="B1829" s="66" t="s">
        <v>2083</v>
      </c>
      <c r="C1829" s="65"/>
      <c r="D1829" s="63">
        <v>18900</v>
      </c>
      <c r="E1829" s="62"/>
      <c r="F1829" s="61" t="s">
        <v>2</v>
      </c>
      <c r="G1829" s="62" t="s">
        <v>4005</v>
      </c>
      <c r="H1829" s="450"/>
      <c r="I182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29" s="62"/>
    </row>
    <row r="1830" spans="1:10" ht="15.75" x14ac:dyDescent="0.25">
      <c r="A1830" s="166">
        <v>42725</v>
      </c>
      <c r="B1830" s="142" t="s">
        <v>2538</v>
      </c>
      <c r="C1830" s="143"/>
      <c r="D1830" s="142">
        <v>4400</v>
      </c>
      <c r="E1830" s="143"/>
      <c r="F1830" s="141" t="str">
        <f>"Прео"</f>
        <v>Прео</v>
      </c>
      <c r="G1830" s="142" t="s">
        <v>1234</v>
      </c>
      <c r="H1830" s="450"/>
      <c r="I183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830" s="228"/>
    </row>
    <row r="1831" spans="1:10" ht="15.75" x14ac:dyDescent="0.25">
      <c r="A1831" s="167">
        <v>42678</v>
      </c>
      <c r="B1831" s="66" t="s">
        <v>2325</v>
      </c>
      <c r="C1831" s="65"/>
      <c r="D1831" s="63">
        <v>16400</v>
      </c>
      <c r="E1831" s="62"/>
      <c r="F1831" s="61" t="s">
        <v>2</v>
      </c>
      <c r="G1831" s="64" t="s">
        <v>2032</v>
      </c>
      <c r="H1831" s="450"/>
      <c r="I183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31" s="62"/>
    </row>
    <row r="1832" spans="1:10" ht="15.75" x14ac:dyDescent="0.25">
      <c r="A1832" s="167">
        <v>42677</v>
      </c>
      <c r="B1832" s="66" t="s">
        <v>2324</v>
      </c>
      <c r="C1832" s="65"/>
      <c r="D1832" s="63">
        <v>17400</v>
      </c>
      <c r="E1832" s="62"/>
      <c r="F1832" s="61" t="s">
        <v>2</v>
      </c>
      <c r="G1832" s="62" t="s">
        <v>4004</v>
      </c>
      <c r="H1832" s="450"/>
      <c r="I183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32" s="62"/>
    </row>
    <row r="1833" spans="1:10" ht="15.75" x14ac:dyDescent="0.25">
      <c r="A1833" s="166">
        <v>42721</v>
      </c>
      <c r="B1833" s="142" t="s">
        <v>2624</v>
      </c>
      <c r="C1833" s="143"/>
      <c r="D1833" s="142">
        <v>14900</v>
      </c>
      <c r="E1833" s="143"/>
      <c r="F1833" s="141" t="str">
        <f>"Прео"</f>
        <v>Прео</v>
      </c>
      <c r="G1833" s="142" t="s">
        <v>2836</v>
      </c>
      <c r="H1833" s="450"/>
      <c r="I183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33" s="62"/>
    </row>
    <row r="1834" spans="1:10" ht="15.75" x14ac:dyDescent="0.25">
      <c r="A1834" s="288">
        <v>42718</v>
      </c>
      <c r="B1834" s="283" t="s">
        <v>1329</v>
      </c>
      <c r="C1834" s="289"/>
      <c r="D1834" s="283">
        <v>2450</v>
      </c>
      <c r="E1834" s="283"/>
      <c r="F1834" s="290" t="s">
        <v>6</v>
      </c>
      <c r="G1834" s="283" t="s">
        <v>2474</v>
      </c>
      <c r="H1834" s="466"/>
      <c r="I1834" s="283" t="s">
        <v>6</v>
      </c>
      <c r="J1834" s="259"/>
    </row>
    <row r="1835" spans="1:10" ht="15.75" x14ac:dyDescent="0.25">
      <c r="A1835" s="167">
        <v>42676</v>
      </c>
      <c r="B1835" s="66" t="s">
        <v>2299</v>
      </c>
      <c r="C1835" s="65"/>
      <c r="D1835" s="63">
        <v>3000</v>
      </c>
      <c r="E1835" s="62"/>
      <c r="F1835" s="61" t="s">
        <v>2</v>
      </c>
      <c r="G1835" s="64" t="s">
        <v>2300</v>
      </c>
      <c r="H1835" s="450"/>
      <c r="I183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35" s="62"/>
    </row>
    <row r="1836" spans="1:10" ht="15.75" x14ac:dyDescent="0.25">
      <c r="A1836" s="167">
        <v>42676</v>
      </c>
      <c r="B1836" s="66" t="s">
        <v>2265</v>
      </c>
      <c r="C1836" s="65"/>
      <c r="D1836" s="63">
        <v>14400</v>
      </c>
      <c r="E1836" s="62"/>
      <c r="F1836" s="61" t="s">
        <v>2</v>
      </c>
      <c r="G1836" s="64" t="s">
        <v>2266</v>
      </c>
      <c r="H1836" s="450"/>
      <c r="I183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36" s="62"/>
    </row>
    <row r="1837" spans="1:10" ht="15.75" x14ac:dyDescent="0.25">
      <c r="A1837" s="167">
        <v>42676</v>
      </c>
      <c r="B1837" s="66" t="s">
        <v>2297</v>
      </c>
      <c r="C1837" s="65"/>
      <c r="D1837" s="63">
        <v>4350</v>
      </c>
      <c r="E1837" s="62"/>
      <c r="F1837" s="61" t="s">
        <v>2</v>
      </c>
      <c r="G1837" s="64" t="s">
        <v>2298</v>
      </c>
      <c r="H1837" s="450"/>
      <c r="I183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37" s="62"/>
    </row>
    <row r="1838" spans="1:10" ht="15.75" x14ac:dyDescent="0.25">
      <c r="A1838" s="167">
        <v>42676</v>
      </c>
      <c r="B1838" s="66" t="s">
        <v>2302</v>
      </c>
      <c r="C1838" s="65"/>
      <c r="D1838" s="63">
        <v>5000</v>
      </c>
      <c r="E1838" s="62"/>
      <c r="F1838" s="61" t="s">
        <v>2</v>
      </c>
      <c r="G1838" s="64" t="s">
        <v>2303</v>
      </c>
      <c r="H1838" s="450"/>
      <c r="I183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838" s="62"/>
    </row>
    <row r="1839" spans="1:10" ht="15.75" x14ac:dyDescent="0.25">
      <c r="A1839" s="167">
        <v>42676</v>
      </c>
      <c r="B1839" s="66" t="s">
        <v>2304</v>
      </c>
      <c r="C1839" s="65"/>
      <c r="D1839" s="63">
        <v>17400</v>
      </c>
      <c r="E1839" s="62"/>
      <c r="F1839" s="61" t="s">
        <v>2</v>
      </c>
      <c r="G1839" s="64" t="s">
        <v>2261</v>
      </c>
      <c r="H1839" s="450"/>
      <c r="I183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839" s="62"/>
    </row>
    <row r="1840" spans="1:10" ht="15.75" x14ac:dyDescent="0.25">
      <c r="A1840" s="167">
        <v>42676</v>
      </c>
      <c r="B1840" s="66" t="s">
        <v>2301</v>
      </c>
      <c r="C1840" s="65"/>
      <c r="D1840" s="63">
        <v>2900</v>
      </c>
      <c r="E1840" s="62"/>
      <c r="F1840" s="61" t="s">
        <v>2</v>
      </c>
      <c r="G1840" s="64" t="s">
        <v>2298</v>
      </c>
      <c r="H1840" s="450"/>
      <c r="I184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40" s="62"/>
    </row>
    <row r="1841" spans="1:10" ht="15.75" x14ac:dyDescent="0.25">
      <c r="A1841" s="166">
        <v>42742</v>
      </c>
      <c r="B1841" s="142" t="s">
        <v>2753</v>
      </c>
      <c r="C1841" s="143"/>
      <c r="D1841" s="142">
        <v>9900</v>
      </c>
      <c r="E1841" s="143">
        <f>MONTH(Таблица1[[#This Row],[Date]])</f>
        <v>1</v>
      </c>
      <c r="F1841" s="141" t="s">
        <v>1341</v>
      </c>
      <c r="G1841" s="142" t="s">
        <v>2604</v>
      </c>
      <c r="H1841" s="450"/>
      <c r="I184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41" s="228"/>
    </row>
    <row r="1842" spans="1:10" ht="15.75" x14ac:dyDescent="0.25">
      <c r="A1842" s="166">
        <v>42728</v>
      </c>
      <c r="B1842" s="142" t="s">
        <v>2616</v>
      </c>
      <c r="C1842" s="143"/>
      <c r="D1842" s="142">
        <v>15850</v>
      </c>
      <c r="E1842" s="143"/>
      <c r="F1842" s="141" t="s">
        <v>1341</v>
      </c>
      <c r="G1842" s="142" t="s">
        <v>2617</v>
      </c>
      <c r="H1842" s="450"/>
      <c r="I184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42" s="228"/>
    </row>
    <row r="1843" spans="1:10" ht="15.75" x14ac:dyDescent="0.25">
      <c r="A1843" s="166">
        <v>42728</v>
      </c>
      <c r="B1843" s="142" t="s">
        <v>3001</v>
      </c>
      <c r="C1843" s="143"/>
      <c r="D1843" s="142">
        <v>12900</v>
      </c>
      <c r="E1843" s="143"/>
      <c r="F1843" s="141" t="s">
        <v>1341</v>
      </c>
      <c r="G1843" s="142" t="s">
        <v>2617</v>
      </c>
      <c r="H1843" s="450"/>
      <c r="I184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43" s="62"/>
    </row>
    <row r="1844" spans="1:10" ht="15.75" x14ac:dyDescent="0.25">
      <c r="A1844" s="166">
        <v>42728</v>
      </c>
      <c r="B1844" s="142" t="s">
        <v>3015</v>
      </c>
      <c r="C1844" s="143"/>
      <c r="D1844" s="142">
        <v>5800</v>
      </c>
      <c r="E1844" s="143"/>
      <c r="F1844" s="141" t="s">
        <v>1341</v>
      </c>
      <c r="G1844" s="142" t="s">
        <v>227</v>
      </c>
      <c r="H1844" s="450"/>
      <c r="I184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44" s="62"/>
    </row>
    <row r="1845" spans="1:10" ht="15.75" x14ac:dyDescent="0.25">
      <c r="A1845" s="376">
        <v>42725</v>
      </c>
      <c r="B1845" s="377" t="s">
        <v>2329</v>
      </c>
      <c r="C1845" s="378"/>
      <c r="D1845" s="377">
        <v>17000</v>
      </c>
      <c r="E1845" s="378"/>
      <c r="F1845" s="379" t="s">
        <v>1341</v>
      </c>
      <c r="G1845" s="377" t="s">
        <v>227</v>
      </c>
      <c r="H1845" s="470"/>
      <c r="I1845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45" s="203"/>
    </row>
    <row r="1846" spans="1:10" ht="15.75" x14ac:dyDescent="0.25">
      <c r="A1846" s="166">
        <v>42725</v>
      </c>
      <c r="B1846" s="142" t="s">
        <v>3016</v>
      </c>
      <c r="C1846" s="143"/>
      <c r="D1846" s="142">
        <v>11900</v>
      </c>
      <c r="E1846" s="143"/>
      <c r="F1846" s="141" t="s">
        <v>1341</v>
      </c>
      <c r="G1846" s="142" t="s">
        <v>2604</v>
      </c>
      <c r="H1846" s="450"/>
      <c r="I184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46" s="62"/>
    </row>
    <row r="1847" spans="1:10" ht="15.75" x14ac:dyDescent="0.25">
      <c r="A1847" s="166">
        <v>42721</v>
      </c>
      <c r="B1847" s="142" t="s">
        <v>2542</v>
      </c>
      <c r="C1847" s="143"/>
      <c r="D1847" s="142">
        <v>18350</v>
      </c>
      <c r="E1847" s="143"/>
      <c r="F1847" s="141" t="str">
        <f>"Прео"</f>
        <v>Прео</v>
      </c>
      <c r="G1847" s="142" t="s">
        <v>2836</v>
      </c>
      <c r="H1847" s="450"/>
      <c r="I184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47" s="62"/>
    </row>
    <row r="1848" spans="1:10" ht="15.75" x14ac:dyDescent="0.25">
      <c r="A1848" s="284">
        <v>42718</v>
      </c>
      <c r="B1848" s="287" t="s">
        <v>2681</v>
      </c>
      <c r="C1848" s="285"/>
      <c r="D1848" s="287">
        <v>3000</v>
      </c>
      <c r="E1848" s="287"/>
      <c r="F1848" s="291" t="s">
        <v>6</v>
      </c>
      <c r="G1848" s="287" t="s">
        <v>2627</v>
      </c>
      <c r="H1848" s="467"/>
      <c r="I1848" s="287" t="s">
        <v>6</v>
      </c>
      <c r="J1848" s="259"/>
    </row>
    <row r="1849" spans="1:10" ht="15.75" x14ac:dyDescent="0.25">
      <c r="A1849" s="166">
        <v>42720</v>
      </c>
      <c r="B1849" s="142" t="s">
        <v>2464</v>
      </c>
      <c r="C1849" s="143"/>
      <c r="D1849" s="142">
        <v>15900</v>
      </c>
      <c r="E1849" s="143"/>
      <c r="F1849" s="141" t="s">
        <v>1061</v>
      </c>
      <c r="G1849" s="142" t="s">
        <v>827</v>
      </c>
      <c r="H1849" s="450"/>
      <c r="I184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49" s="62"/>
    </row>
    <row r="1850" spans="1:10" ht="15.75" x14ac:dyDescent="0.25">
      <c r="A1850" s="167">
        <v>42675</v>
      </c>
      <c r="B1850" s="66" t="s">
        <v>1329</v>
      </c>
      <c r="C1850" s="65"/>
      <c r="D1850" s="63">
        <v>9700</v>
      </c>
      <c r="E1850" s="62"/>
      <c r="F1850" s="61" t="s">
        <v>2</v>
      </c>
      <c r="G1850" s="64" t="s">
        <v>2255</v>
      </c>
      <c r="H1850" s="450"/>
      <c r="I185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50" s="62"/>
    </row>
    <row r="1851" spans="1:10" ht="15.75" x14ac:dyDescent="0.25">
      <c r="A1851" s="167">
        <v>42675</v>
      </c>
      <c r="B1851" s="66" t="s">
        <v>2123</v>
      </c>
      <c r="C1851" s="65"/>
      <c r="D1851" s="63">
        <v>9700</v>
      </c>
      <c r="E1851" s="62"/>
      <c r="F1851" s="61" t="s">
        <v>2</v>
      </c>
      <c r="G1851" s="64" t="s">
        <v>2255</v>
      </c>
      <c r="H1851" s="450"/>
      <c r="I185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51" s="62"/>
    </row>
    <row r="1852" spans="1:10" ht="15.75" x14ac:dyDescent="0.25">
      <c r="A1852" s="166">
        <v>42725</v>
      </c>
      <c r="B1852" s="142" t="s">
        <v>3017</v>
      </c>
      <c r="C1852" s="143"/>
      <c r="D1852" s="142">
        <v>11900</v>
      </c>
      <c r="E1852" s="143"/>
      <c r="F1852" s="141" t="s">
        <v>1341</v>
      </c>
      <c r="G1852" s="142" t="s">
        <v>2604</v>
      </c>
      <c r="H1852" s="450"/>
      <c r="I185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52" s="62"/>
    </row>
    <row r="1853" spans="1:10" ht="15.75" x14ac:dyDescent="0.25">
      <c r="A1853" s="166">
        <v>42725</v>
      </c>
      <c r="B1853" s="142" t="s">
        <v>3014</v>
      </c>
      <c r="C1853" s="143"/>
      <c r="D1853" s="142">
        <v>3000</v>
      </c>
      <c r="E1853" s="143"/>
      <c r="F1853" s="141" t="s">
        <v>1341</v>
      </c>
      <c r="G1853" s="142" t="s">
        <v>2604</v>
      </c>
      <c r="H1853" s="450"/>
      <c r="I185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53" s="62"/>
    </row>
    <row r="1854" spans="1:10" ht="15.75" x14ac:dyDescent="0.25">
      <c r="A1854" s="166">
        <v>42720</v>
      </c>
      <c r="B1854" s="142" t="s">
        <v>3018</v>
      </c>
      <c r="C1854" s="143"/>
      <c r="D1854" s="142">
        <v>8900</v>
      </c>
      <c r="E1854" s="143"/>
      <c r="F1854" s="141" t="s">
        <v>1341</v>
      </c>
      <c r="G1854" s="142" t="s">
        <v>2201</v>
      </c>
      <c r="H1854" s="450"/>
      <c r="I185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54" s="62"/>
    </row>
    <row r="1855" spans="1:10" ht="15.75" x14ac:dyDescent="0.25">
      <c r="A1855" s="166">
        <v>42718</v>
      </c>
      <c r="B1855" s="142" t="s">
        <v>3002</v>
      </c>
      <c r="C1855" s="143"/>
      <c r="D1855" s="142">
        <v>12400</v>
      </c>
      <c r="E1855" s="143"/>
      <c r="F1855" s="141" t="s">
        <v>1341</v>
      </c>
      <c r="G1855" s="142" t="s">
        <v>1234</v>
      </c>
      <c r="H1855" s="450" t="s">
        <v>1234</v>
      </c>
      <c r="I185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55" s="62"/>
    </row>
    <row r="1856" spans="1:10" ht="15.75" x14ac:dyDescent="0.25">
      <c r="A1856" s="167">
        <v>42718</v>
      </c>
      <c r="B1856" s="66" t="s">
        <v>1827</v>
      </c>
      <c r="C1856" s="65"/>
      <c r="D1856" s="63">
        <v>2450</v>
      </c>
      <c r="E1856" s="62"/>
      <c r="F1856" s="61" t="s">
        <v>1341</v>
      </c>
      <c r="G1856" s="62" t="s">
        <v>3003</v>
      </c>
      <c r="H1856" s="450" t="s">
        <v>3003</v>
      </c>
      <c r="I185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56" s="62"/>
    </row>
    <row r="1857" spans="1:10" ht="15.75" x14ac:dyDescent="0.25">
      <c r="A1857" s="167">
        <v>42714</v>
      </c>
      <c r="B1857" s="66" t="s">
        <v>3019</v>
      </c>
      <c r="C1857" s="65"/>
      <c r="D1857" s="63">
        <v>17500</v>
      </c>
      <c r="E1857" s="62"/>
      <c r="F1857" s="61" t="s">
        <v>1341</v>
      </c>
      <c r="G1857" s="62" t="s">
        <v>2449</v>
      </c>
      <c r="H1857" s="450" t="s">
        <v>2449</v>
      </c>
      <c r="I185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57" s="62"/>
    </row>
    <row r="1858" spans="1:10" ht="15.75" x14ac:dyDescent="0.25">
      <c r="A1858" s="167">
        <v>42714</v>
      </c>
      <c r="B1858" s="66" t="s">
        <v>2457</v>
      </c>
      <c r="C1858" s="65"/>
      <c r="D1858" s="63">
        <v>17000</v>
      </c>
      <c r="E1858" s="62"/>
      <c r="F1858" s="61" t="s">
        <v>1341</v>
      </c>
      <c r="G1858" s="62" t="s">
        <v>2449</v>
      </c>
      <c r="H1858" s="450" t="s">
        <v>2449</v>
      </c>
      <c r="I185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58" s="62"/>
    </row>
    <row r="1859" spans="1:10" ht="15.75" x14ac:dyDescent="0.25">
      <c r="A1859" s="167">
        <v>42714</v>
      </c>
      <c r="B1859" s="66" t="s">
        <v>3020</v>
      </c>
      <c r="C1859" s="65"/>
      <c r="D1859" s="63">
        <v>17000</v>
      </c>
      <c r="E1859" s="62"/>
      <c r="F1859" s="61" t="s">
        <v>1341</v>
      </c>
      <c r="G1859" s="62" t="s">
        <v>2208</v>
      </c>
      <c r="H1859" s="450" t="s">
        <v>2208</v>
      </c>
      <c r="I185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59" s="62"/>
    </row>
    <row r="1860" spans="1:10" ht="15.75" x14ac:dyDescent="0.25">
      <c r="A1860" s="167">
        <v>42712</v>
      </c>
      <c r="B1860" s="66" t="s">
        <v>3021</v>
      </c>
      <c r="C1860" s="65"/>
      <c r="D1860" s="63">
        <v>2600</v>
      </c>
      <c r="E1860" s="62"/>
      <c r="F1860" s="61" t="s">
        <v>1341</v>
      </c>
      <c r="G1860" s="62" t="s">
        <v>2458</v>
      </c>
      <c r="H1860" s="450" t="s">
        <v>3004</v>
      </c>
      <c r="I186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60" s="62"/>
    </row>
    <row r="1861" spans="1:10" ht="15.75" x14ac:dyDescent="0.25">
      <c r="A1861" s="167">
        <v>42676</v>
      </c>
      <c r="B1861" s="66" t="s">
        <v>3005</v>
      </c>
      <c r="C1861" s="65"/>
      <c r="D1861" s="63">
        <v>12400</v>
      </c>
      <c r="E1861" s="62"/>
      <c r="F1861" s="61" t="s">
        <v>1341</v>
      </c>
      <c r="G1861" s="62" t="s">
        <v>1234</v>
      </c>
      <c r="H1861" s="450" t="s">
        <v>1234</v>
      </c>
      <c r="I186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61" s="62"/>
    </row>
    <row r="1862" spans="1:10" ht="15.75" x14ac:dyDescent="0.25">
      <c r="A1862" s="167">
        <v>42676</v>
      </c>
      <c r="B1862" s="66" t="s">
        <v>2264</v>
      </c>
      <c r="C1862" s="65"/>
      <c r="D1862" s="63">
        <v>17500</v>
      </c>
      <c r="E1862" s="62"/>
      <c r="F1862" s="61" t="s">
        <v>1341</v>
      </c>
      <c r="G1862" s="62" t="s">
        <v>1295</v>
      </c>
      <c r="H1862" s="450" t="s">
        <v>2024</v>
      </c>
      <c r="I186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62" s="62"/>
    </row>
    <row r="1863" spans="1:10" ht="15.75" x14ac:dyDescent="0.25">
      <c r="A1863" s="305">
        <v>42718</v>
      </c>
      <c r="B1863" s="306" t="s">
        <v>2596</v>
      </c>
      <c r="C1863" s="411"/>
      <c r="D1863" s="306">
        <v>5700</v>
      </c>
      <c r="E1863" s="306"/>
      <c r="F1863" s="307" t="s">
        <v>6</v>
      </c>
      <c r="G1863" s="306" t="s">
        <v>828</v>
      </c>
      <c r="H1863" s="469"/>
      <c r="I1863" s="306" t="s">
        <v>6</v>
      </c>
      <c r="J1863" s="292"/>
    </row>
    <row r="1864" spans="1:10" ht="15.75" x14ac:dyDescent="0.25">
      <c r="A1864" s="167">
        <v>42674</v>
      </c>
      <c r="B1864" s="66" t="s">
        <v>2322</v>
      </c>
      <c r="C1864" s="65"/>
      <c r="D1864" s="63">
        <v>12931</v>
      </c>
      <c r="E1864" s="62"/>
      <c r="F1864" s="61" t="s">
        <v>2</v>
      </c>
      <c r="G1864" s="64" t="s">
        <v>988</v>
      </c>
      <c r="H1864" s="450"/>
      <c r="I186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64" s="227"/>
    </row>
    <row r="1865" spans="1:10" ht="15.75" x14ac:dyDescent="0.25">
      <c r="A1865" s="167">
        <v>42674</v>
      </c>
      <c r="B1865" s="66" t="s">
        <v>2323</v>
      </c>
      <c r="C1865" s="65"/>
      <c r="D1865" s="63">
        <v>17273</v>
      </c>
      <c r="E1865" s="62"/>
      <c r="F1865" s="61" t="s">
        <v>2</v>
      </c>
      <c r="G1865" s="64" t="s">
        <v>1608</v>
      </c>
      <c r="H1865" s="450"/>
      <c r="I186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865" s="227"/>
    </row>
    <row r="1866" spans="1:10" ht="15.75" x14ac:dyDescent="0.25">
      <c r="A1866" s="284">
        <v>42717</v>
      </c>
      <c r="B1866" s="318" t="s">
        <v>2690</v>
      </c>
      <c r="C1866" s="320"/>
      <c r="D1866" s="322">
        <v>19500</v>
      </c>
      <c r="E1866" s="287"/>
      <c r="F1866" s="291" t="s">
        <v>6</v>
      </c>
      <c r="G1866" s="287" t="s">
        <v>3004</v>
      </c>
      <c r="H1866" s="467"/>
      <c r="I1866" s="287" t="s">
        <v>6</v>
      </c>
      <c r="J1866" s="259"/>
    </row>
    <row r="1867" spans="1:10" ht="15.75" x14ac:dyDescent="0.25">
      <c r="A1867" s="167">
        <v>42671</v>
      </c>
      <c r="B1867" s="66" t="s">
        <v>2254</v>
      </c>
      <c r="C1867" s="65"/>
      <c r="D1867" s="63">
        <v>17900</v>
      </c>
      <c r="E1867" s="62"/>
      <c r="F1867" s="61" t="s">
        <v>2</v>
      </c>
      <c r="G1867" s="64" t="s">
        <v>988</v>
      </c>
      <c r="H1867" s="450"/>
      <c r="I186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67" s="227"/>
    </row>
    <row r="1868" spans="1:10" ht="15.75" x14ac:dyDescent="0.25">
      <c r="A1868" s="199">
        <v>42671</v>
      </c>
      <c r="B1868" s="200" t="s">
        <v>2265</v>
      </c>
      <c r="C1868" s="201"/>
      <c r="D1868" s="202">
        <v>5000</v>
      </c>
      <c r="E1868" s="203"/>
      <c r="F1868" s="204" t="s">
        <v>2</v>
      </c>
      <c r="G1868" s="205" t="s">
        <v>2266</v>
      </c>
      <c r="H1868" s="470"/>
      <c r="I1868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68" s="405"/>
    </row>
    <row r="1869" spans="1:10" ht="15.75" x14ac:dyDescent="0.25">
      <c r="A1869" s="167">
        <v>42671</v>
      </c>
      <c r="B1869" s="66" t="s">
        <v>2260</v>
      </c>
      <c r="C1869" s="65"/>
      <c r="D1869" s="63">
        <v>14850</v>
      </c>
      <c r="E1869" s="62"/>
      <c r="F1869" s="61" t="s">
        <v>2</v>
      </c>
      <c r="G1869" s="64" t="s">
        <v>2261</v>
      </c>
      <c r="H1869" s="450"/>
      <c r="I186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869" s="227"/>
    </row>
    <row r="1870" spans="1:10" ht="15.75" x14ac:dyDescent="0.25">
      <c r="A1870" s="167">
        <v>42671</v>
      </c>
      <c r="B1870" s="66" t="s">
        <v>2262</v>
      </c>
      <c r="C1870" s="65"/>
      <c r="D1870" s="63">
        <v>11900</v>
      </c>
      <c r="E1870" s="62"/>
      <c r="F1870" s="61" t="s">
        <v>2</v>
      </c>
      <c r="G1870" s="64" t="s">
        <v>2220</v>
      </c>
      <c r="H1870" s="450"/>
      <c r="I187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70" s="62"/>
    </row>
    <row r="1871" spans="1:10" ht="15.75" x14ac:dyDescent="0.25">
      <c r="A1871" s="167">
        <v>42671</v>
      </c>
      <c r="B1871" s="66" t="s">
        <v>1668</v>
      </c>
      <c r="C1871" s="65"/>
      <c r="D1871" s="63">
        <v>17000</v>
      </c>
      <c r="E1871" s="62"/>
      <c r="F1871" s="61" t="s">
        <v>2</v>
      </c>
      <c r="G1871" s="64" t="s">
        <v>1351</v>
      </c>
      <c r="H1871" s="450"/>
      <c r="I187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71" s="62"/>
    </row>
    <row r="1872" spans="1:10" ht="15.75" x14ac:dyDescent="0.25">
      <c r="A1872" s="199">
        <v>42670</v>
      </c>
      <c r="B1872" s="200" t="s">
        <v>2251</v>
      </c>
      <c r="C1872" s="201"/>
      <c r="D1872" s="202">
        <v>5000</v>
      </c>
      <c r="E1872" s="203"/>
      <c r="F1872" s="204" t="s">
        <v>2</v>
      </c>
      <c r="G1872" s="205" t="s">
        <v>988</v>
      </c>
      <c r="H1872" s="470"/>
      <c r="I1872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72" s="203"/>
    </row>
    <row r="1873" spans="1:10" ht="15.75" x14ac:dyDescent="0.25">
      <c r="A1873" s="167">
        <v>42670</v>
      </c>
      <c r="B1873" s="66" t="s">
        <v>2252</v>
      </c>
      <c r="C1873" s="65"/>
      <c r="D1873" s="63">
        <v>2900</v>
      </c>
      <c r="E1873" s="62"/>
      <c r="F1873" s="61" t="s">
        <v>2</v>
      </c>
      <c r="G1873" s="64" t="s">
        <v>2253</v>
      </c>
      <c r="H1873" s="450"/>
      <c r="I187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73" s="62"/>
    </row>
    <row r="1874" spans="1:10" ht="15.75" x14ac:dyDescent="0.25">
      <c r="A1874" s="167">
        <v>42670</v>
      </c>
      <c r="B1874" s="66" t="s">
        <v>219</v>
      </c>
      <c r="C1874" s="65"/>
      <c r="D1874" s="63">
        <v>9700</v>
      </c>
      <c r="E1874" s="62"/>
      <c r="F1874" s="61" t="s">
        <v>2</v>
      </c>
      <c r="G1874" s="64" t="s">
        <v>2259</v>
      </c>
      <c r="H1874" s="450"/>
      <c r="I187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74" s="62"/>
    </row>
    <row r="1875" spans="1:10" ht="15.75" x14ac:dyDescent="0.25">
      <c r="A1875" s="288">
        <v>42717</v>
      </c>
      <c r="B1875" s="319" t="s">
        <v>2691</v>
      </c>
      <c r="C1875" s="321"/>
      <c r="D1875" s="323">
        <v>9700</v>
      </c>
      <c r="E1875" s="283"/>
      <c r="F1875" s="290" t="s">
        <v>6</v>
      </c>
      <c r="G1875" s="283" t="s">
        <v>1234</v>
      </c>
      <c r="H1875" s="466"/>
      <c r="I1875" s="283" t="s">
        <v>6</v>
      </c>
      <c r="J1875" s="259"/>
    </row>
    <row r="1876" spans="1:10" ht="15.75" x14ac:dyDescent="0.25">
      <c r="A1876" s="167">
        <v>42668</v>
      </c>
      <c r="B1876" s="66" t="s">
        <v>976</v>
      </c>
      <c r="C1876" s="65"/>
      <c r="D1876" s="63">
        <v>9700</v>
      </c>
      <c r="E1876" s="62"/>
      <c r="F1876" s="61" t="s">
        <v>2</v>
      </c>
      <c r="G1876" s="64" t="s">
        <v>2259</v>
      </c>
      <c r="H1876" s="450"/>
      <c r="I187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76" s="62"/>
    </row>
    <row r="1877" spans="1:10" ht="15.75" x14ac:dyDescent="0.25">
      <c r="A1877" s="167">
        <v>42668</v>
      </c>
      <c r="B1877" s="66" t="s">
        <v>2248</v>
      </c>
      <c r="C1877" s="65"/>
      <c r="D1877" s="63">
        <v>4900</v>
      </c>
      <c r="E1877" s="62"/>
      <c r="F1877" s="61" t="s">
        <v>2</v>
      </c>
      <c r="G1877" s="64" t="s">
        <v>1158</v>
      </c>
      <c r="H1877" s="450"/>
      <c r="I187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77" s="62"/>
    </row>
    <row r="1878" spans="1:10" ht="15.75" x14ac:dyDescent="0.25">
      <c r="A1878" s="199">
        <v>42668</v>
      </c>
      <c r="B1878" s="200" t="s">
        <v>2249</v>
      </c>
      <c r="C1878" s="201"/>
      <c r="D1878" s="202">
        <v>12900</v>
      </c>
      <c r="E1878" s="203"/>
      <c r="F1878" s="204" t="s">
        <v>2</v>
      </c>
      <c r="G1878" s="205" t="s">
        <v>2250</v>
      </c>
      <c r="H1878" s="470"/>
      <c r="I1878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78" s="203"/>
    </row>
    <row r="1879" spans="1:10" ht="15.75" x14ac:dyDescent="0.25">
      <c r="A1879" s="167">
        <v>42668</v>
      </c>
      <c r="B1879" s="66" t="s">
        <v>1807</v>
      </c>
      <c r="C1879" s="65"/>
      <c r="D1879" s="63">
        <v>9400</v>
      </c>
      <c r="E1879" s="62"/>
      <c r="F1879" s="61" t="s">
        <v>2</v>
      </c>
      <c r="G1879" s="64" t="s">
        <v>4003</v>
      </c>
      <c r="H1879" s="450"/>
      <c r="I187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879" s="62"/>
    </row>
    <row r="1880" spans="1:10" ht="15.75" x14ac:dyDescent="0.25">
      <c r="A1880" s="167">
        <v>42668</v>
      </c>
      <c r="B1880" s="66" t="s">
        <v>2257</v>
      </c>
      <c r="C1880" s="65"/>
      <c r="D1880" s="63">
        <v>6000</v>
      </c>
      <c r="E1880" s="62"/>
      <c r="F1880" s="61" t="s">
        <v>2</v>
      </c>
      <c r="G1880" s="64" t="s">
        <v>2258</v>
      </c>
      <c r="H1880" s="450" t="s">
        <v>2134</v>
      </c>
      <c r="I188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880" s="62"/>
    </row>
    <row r="1881" spans="1:10" ht="15.75" x14ac:dyDescent="0.25">
      <c r="A1881" s="167">
        <v>42667</v>
      </c>
      <c r="B1881" s="66" t="s">
        <v>2247</v>
      </c>
      <c r="C1881" s="65"/>
      <c r="D1881" s="63">
        <v>17900</v>
      </c>
      <c r="E1881" s="62"/>
      <c r="F1881" s="61" t="s">
        <v>2</v>
      </c>
      <c r="G1881" s="64" t="s">
        <v>2032</v>
      </c>
      <c r="H1881" s="450"/>
      <c r="I188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81" s="62"/>
    </row>
    <row r="1882" spans="1:10" ht="15.75" x14ac:dyDescent="0.25">
      <c r="A1882" s="167">
        <v>42667</v>
      </c>
      <c r="B1882" s="66" t="s">
        <v>456</v>
      </c>
      <c r="C1882" s="65"/>
      <c r="D1882" s="63">
        <v>2900</v>
      </c>
      <c r="E1882" s="62"/>
      <c r="F1882" s="61" t="s">
        <v>2</v>
      </c>
      <c r="G1882" s="64" t="s">
        <v>2253</v>
      </c>
      <c r="H1882" s="450"/>
      <c r="I188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82" s="62"/>
    </row>
    <row r="1883" spans="1:10" ht="15.75" x14ac:dyDescent="0.25">
      <c r="A1883" s="167">
        <v>42667</v>
      </c>
      <c r="B1883" s="66" t="s">
        <v>2031</v>
      </c>
      <c r="C1883" s="65"/>
      <c r="D1883" s="63">
        <v>17900</v>
      </c>
      <c r="E1883" s="62"/>
      <c r="F1883" s="61" t="s">
        <v>2</v>
      </c>
      <c r="G1883" s="64" t="s">
        <v>2032</v>
      </c>
      <c r="H1883" s="450"/>
      <c r="I188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83" s="62"/>
    </row>
    <row r="1884" spans="1:10" ht="15.75" x14ac:dyDescent="0.25">
      <c r="A1884" s="167">
        <v>42667</v>
      </c>
      <c r="B1884" s="66" t="s">
        <v>2264</v>
      </c>
      <c r="C1884" s="65"/>
      <c r="D1884" s="63">
        <v>11700</v>
      </c>
      <c r="E1884" s="62"/>
      <c r="F1884" s="61" t="s">
        <v>2</v>
      </c>
      <c r="G1884" s="64" t="s">
        <v>2220</v>
      </c>
      <c r="H1884" s="450"/>
      <c r="I188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84" s="62"/>
    </row>
    <row r="1885" spans="1:10" ht="15.75" x14ac:dyDescent="0.25">
      <c r="A1885" s="284">
        <v>42716</v>
      </c>
      <c r="B1885" s="318" t="s">
        <v>2088</v>
      </c>
      <c r="C1885" s="320"/>
      <c r="D1885" s="322">
        <v>10100</v>
      </c>
      <c r="E1885" s="287"/>
      <c r="F1885" s="291" t="s">
        <v>6</v>
      </c>
      <c r="G1885" s="287" t="s">
        <v>3007</v>
      </c>
      <c r="H1885" s="467"/>
      <c r="I1885" s="287" t="s">
        <v>6</v>
      </c>
      <c r="J1885" s="259"/>
    </row>
    <row r="1886" spans="1:10" ht="15.75" x14ac:dyDescent="0.25">
      <c r="A1886" s="167">
        <v>42666</v>
      </c>
      <c r="B1886" s="66" t="s">
        <v>2246</v>
      </c>
      <c r="C1886" s="65"/>
      <c r="D1886" s="63">
        <v>15400</v>
      </c>
      <c r="E1886" s="62"/>
      <c r="F1886" s="61" t="s">
        <v>2</v>
      </c>
      <c r="G1886" s="64" t="s">
        <v>2220</v>
      </c>
      <c r="H1886" s="450"/>
      <c r="I188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86" s="62"/>
    </row>
    <row r="1887" spans="1:10" ht="15.75" x14ac:dyDescent="0.25">
      <c r="A1887" s="199">
        <v>42665</v>
      </c>
      <c r="B1887" s="200" t="s">
        <v>2210</v>
      </c>
      <c r="C1887" s="201"/>
      <c r="D1887" s="202">
        <v>5000</v>
      </c>
      <c r="E1887" s="203"/>
      <c r="F1887" s="204" t="s">
        <v>2</v>
      </c>
      <c r="G1887" s="205" t="s">
        <v>1317</v>
      </c>
      <c r="H1887" s="470"/>
      <c r="I1887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887" s="203"/>
    </row>
    <row r="1888" spans="1:10" ht="15.75" x14ac:dyDescent="0.25">
      <c r="A1888" s="167">
        <v>42665</v>
      </c>
      <c r="B1888" s="66" t="s">
        <v>2211</v>
      </c>
      <c r="C1888" s="65"/>
      <c r="D1888" s="63">
        <v>17400</v>
      </c>
      <c r="E1888" s="62"/>
      <c r="F1888" s="61" t="s">
        <v>2</v>
      </c>
      <c r="G1888" s="64" t="s">
        <v>2212</v>
      </c>
      <c r="H1888" s="450"/>
      <c r="I188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88" s="62"/>
    </row>
    <row r="1889" spans="1:10" ht="15.75" x14ac:dyDescent="0.25">
      <c r="A1889" s="376">
        <v>42720</v>
      </c>
      <c r="B1889" s="377" t="s">
        <v>2464</v>
      </c>
      <c r="C1889" s="378"/>
      <c r="D1889" s="377">
        <v>15200</v>
      </c>
      <c r="E1889" s="378"/>
      <c r="F1889" s="379" t="s">
        <v>1061</v>
      </c>
      <c r="G1889" s="377" t="s">
        <v>825</v>
      </c>
      <c r="H1889" s="470"/>
      <c r="I1889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89" s="203"/>
    </row>
    <row r="1890" spans="1:10" ht="15.75" x14ac:dyDescent="0.25">
      <c r="A1890" s="167">
        <v>42664</v>
      </c>
      <c r="B1890" s="66" t="s">
        <v>2263</v>
      </c>
      <c r="C1890" s="65"/>
      <c r="D1890" s="63">
        <v>12931</v>
      </c>
      <c r="E1890" s="62"/>
      <c r="F1890" s="61" t="s">
        <v>2</v>
      </c>
      <c r="G1890" s="64" t="s">
        <v>1440</v>
      </c>
      <c r="H1890" s="450"/>
      <c r="I189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90" s="62"/>
    </row>
    <row r="1891" spans="1:10" ht="15.75" x14ac:dyDescent="0.25">
      <c r="A1891" s="167">
        <v>42664</v>
      </c>
      <c r="B1891" s="66" t="s">
        <v>2207</v>
      </c>
      <c r="C1891" s="65"/>
      <c r="D1891" s="63">
        <v>15400</v>
      </c>
      <c r="E1891" s="62"/>
      <c r="F1891" s="61" t="s">
        <v>2</v>
      </c>
      <c r="G1891" s="64" t="s">
        <v>2208</v>
      </c>
      <c r="H1891" s="450"/>
      <c r="I189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91" s="62"/>
    </row>
    <row r="1892" spans="1:10" ht="15.75" x14ac:dyDescent="0.25">
      <c r="A1892" s="167">
        <v>42664</v>
      </c>
      <c r="B1892" s="66" t="s">
        <v>2209</v>
      </c>
      <c r="C1892" s="65"/>
      <c r="D1892" s="63">
        <v>2900</v>
      </c>
      <c r="E1892" s="62"/>
      <c r="F1892" s="61" t="s">
        <v>2</v>
      </c>
      <c r="G1892" s="64" t="s">
        <v>1490</v>
      </c>
      <c r="H1892" s="450"/>
      <c r="I189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92" s="62"/>
    </row>
    <row r="1893" spans="1:10" ht="15.75" x14ac:dyDescent="0.25">
      <c r="A1893" s="167">
        <v>42662</v>
      </c>
      <c r="B1893" s="66" t="s">
        <v>2206</v>
      </c>
      <c r="C1893" s="65"/>
      <c r="D1893" s="63">
        <v>5000</v>
      </c>
      <c r="E1893" s="62"/>
      <c r="F1893" s="61" t="s">
        <v>2</v>
      </c>
      <c r="G1893" s="64" t="s">
        <v>988</v>
      </c>
      <c r="H1893" s="450"/>
      <c r="I189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893" s="62"/>
    </row>
    <row r="1894" spans="1:10" ht="15.75" x14ac:dyDescent="0.25">
      <c r="A1894" s="167">
        <v>42662</v>
      </c>
      <c r="B1894" s="66" t="s">
        <v>1854</v>
      </c>
      <c r="C1894" s="65"/>
      <c r="D1894" s="63">
        <v>18900</v>
      </c>
      <c r="E1894" s="62"/>
      <c r="F1894" s="61" t="s">
        <v>2</v>
      </c>
      <c r="G1894" s="64" t="s">
        <v>2221</v>
      </c>
      <c r="H1894" s="450"/>
      <c r="I189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94" s="62"/>
    </row>
    <row r="1895" spans="1:10" ht="15.75" x14ac:dyDescent="0.25">
      <c r="A1895" s="167">
        <v>42662</v>
      </c>
      <c r="B1895" s="66" t="s">
        <v>2204</v>
      </c>
      <c r="C1895" s="65"/>
      <c r="D1895" s="63">
        <v>17400</v>
      </c>
      <c r="E1895" s="62"/>
      <c r="F1895" s="61" t="s">
        <v>2</v>
      </c>
      <c r="G1895" s="64" t="s">
        <v>2045</v>
      </c>
      <c r="H1895" s="450"/>
      <c r="I189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95" s="62"/>
    </row>
    <row r="1896" spans="1:10" ht="15.75" x14ac:dyDescent="0.25">
      <c r="A1896" s="167">
        <v>42662</v>
      </c>
      <c r="B1896" s="66" t="s">
        <v>2205</v>
      </c>
      <c r="C1896" s="65"/>
      <c r="D1896" s="63">
        <v>19000</v>
      </c>
      <c r="E1896" s="62"/>
      <c r="F1896" s="61" t="s">
        <v>2</v>
      </c>
      <c r="G1896" s="62" t="s">
        <v>869</v>
      </c>
      <c r="H1896" s="450"/>
      <c r="I189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896" s="62"/>
    </row>
    <row r="1897" spans="1:10" ht="15.75" x14ac:dyDescent="0.25">
      <c r="A1897" s="167">
        <v>42662</v>
      </c>
      <c r="B1897" s="66" t="s">
        <v>2219</v>
      </c>
      <c r="C1897" s="65"/>
      <c r="D1897" s="63">
        <v>6400</v>
      </c>
      <c r="E1897" s="62"/>
      <c r="F1897" s="61" t="s">
        <v>2</v>
      </c>
      <c r="G1897" s="64" t="s">
        <v>2220</v>
      </c>
      <c r="H1897" s="450"/>
      <c r="I189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897" s="62"/>
    </row>
    <row r="1898" spans="1:10" ht="15.75" x14ac:dyDescent="0.25">
      <c r="A1898" s="167">
        <v>42661</v>
      </c>
      <c r="B1898" s="66" t="s">
        <v>2141</v>
      </c>
      <c r="C1898" s="65"/>
      <c r="D1898" s="63">
        <v>16308</v>
      </c>
      <c r="E1898" s="62"/>
      <c r="F1898" s="61" t="s">
        <v>2</v>
      </c>
      <c r="G1898" s="62" t="s">
        <v>4005</v>
      </c>
      <c r="H1898" s="450"/>
      <c r="I189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98" s="62"/>
    </row>
    <row r="1899" spans="1:10" ht="15.75" x14ac:dyDescent="0.25">
      <c r="A1899" s="199">
        <v>42661</v>
      </c>
      <c r="B1899" s="200" t="s">
        <v>2138</v>
      </c>
      <c r="C1899" s="201"/>
      <c r="D1899" s="202">
        <v>12200</v>
      </c>
      <c r="E1899" s="203"/>
      <c r="F1899" s="204" t="s">
        <v>2</v>
      </c>
      <c r="G1899" s="205" t="s">
        <v>2045</v>
      </c>
      <c r="H1899" s="470"/>
      <c r="I1899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899" s="203"/>
    </row>
    <row r="1900" spans="1:10" ht="15.75" x14ac:dyDescent="0.25">
      <c r="A1900" s="167">
        <v>42661</v>
      </c>
      <c r="B1900" s="66" t="s">
        <v>2218</v>
      </c>
      <c r="C1900" s="65"/>
      <c r="D1900" s="63">
        <v>17500</v>
      </c>
      <c r="E1900" s="62"/>
      <c r="F1900" s="61" t="s">
        <v>2</v>
      </c>
      <c r="G1900" s="64"/>
      <c r="H1900" s="450"/>
      <c r="I190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900" s="62"/>
    </row>
    <row r="1901" spans="1:10" ht="15.75" x14ac:dyDescent="0.25">
      <c r="A1901" s="167">
        <v>42661</v>
      </c>
      <c r="B1901" s="66" t="s">
        <v>2216</v>
      </c>
      <c r="C1901" s="65"/>
      <c r="D1901" s="63">
        <v>9553</v>
      </c>
      <c r="E1901" s="62"/>
      <c r="F1901" s="61" t="s">
        <v>2</v>
      </c>
      <c r="G1901" s="64" t="s">
        <v>4003</v>
      </c>
      <c r="H1901" s="450"/>
      <c r="I190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01" s="62"/>
    </row>
    <row r="1902" spans="1:10" ht="15.75" x14ac:dyDescent="0.25">
      <c r="A1902" s="167">
        <v>42660</v>
      </c>
      <c r="B1902" s="66" t="s">
        <v>2214</v>
      </c>
      <c r="C1902" s="65"/>
      <c r="D1902" s="63">
        <v>17273</v>
      </c>
      <c r="E1902" s="62"/>
      <c r="F1902" s="61" t="s">
        <v>2</v>
      </c>
      <c r="G1902" s="64" t="s">
        <v>2045</v>
      </c>
      <c r="H1902" s="450"/>
      <c r="I190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02" s="62"/>
    </row>
    <row r="1903" spans="1:10" ht="15.75" x14ac:dyDescent="0.25">
      <c r="A1903" s="167">
        <v>42660</v>
      </c>
      <c r="B1903" s="66" t="s">
        <v>2215</v>
      </c>
      <c r="C1903" s="65"/>
      <c r="D1903" s="63">
        <v>16887</v>
      </c>
      <c r="E1903" s="62"/>
      <c r="F1903" s="61" t="s">
        <v>2</v>
      </c>
      <c r="G1903" s="64" t="s">
        <v>4000</v>
      </c>
      <c r="H1903" s="450"/>
      <c r="I190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903" s="62"/>
    </row>
    <row r="1904" spans="1:10" ht="15.75" x14ac:dyDescent="0.25">
      <c r="A1904" s="167">
        <v>42660</v>
      </c>
      <c r="B1904" s="66" t="s">
        <v>2202</v>
      </c>
      <c r="C1904" s="65"/>
      <c r="D1904" s="63">
        <v>12700</v>
      </c>
      <c r="E1904" s="62"/>
      <c r="F1904" s="61" t="s">
        <v>2</v>
      </c>
      <c r="G1904" s="64" t="s">
        <v>2203</v>
      </c>
      <c r="H1904" s="450"/>
      <c r="I190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04" s="62"/>
    </row>
    <row r="1905" spans="1:10" ht="15.75" x14ac:dyDescent="0.25">
      <c r="A1905" s="167">
        <v>42660</v>
      </c>
      <c r="B1905" s="66" t="s">
        <v>2202</v>
      </c>
      <c r="C1905" s="65"/>
      <c r="D1905" s="63">
        <v>17400</v>
      </c>
      <c r="E1905" s="62"/>
      <c r="F1905" s="61" t="s">
        <v>2</v>
      </c>
      <c r="G1905" s="64" t="s">
        <v>2045</v>
      </c>
      <c r="H1905" s="450"/>
      <c r="I190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05" s="62"/>
    </row>
    <row r="1906" spans="1:10" ht="15.75" x14ac:dyDescent="0.25">
      <c r="A1906" s="288">
        <v>42716</v>
      </c>
      <c r="B1906" s="319" t="s">
        <v>2299</v>
      </c>
      <c r="C1906" s="321"/>
      <c r="D1906" s="323">
        <v>9900</v>
      </c>
      <c r="E1906" s="283"/>
      <c r="F1906" s="290" t="s">
        <v>6</v>
      </c>
      <c r="G1906" s="283"/>
      <c r="H1906" s="466"/>
      <c r="I1906" s="283" t="s">
        <v>6</v>
      </c>
      <c r="J1906" s="259"/>
    </row>
    <row r="1907" spans="1:10" ht="15.75" x14ac:dyDescent="0.25">
      <c r="A1907" s="199">
        <v>42658</v>
      </c>
      <c r="B1907" s="200" t="s">
        <v>2200</v>
      </c>
      <c r="C1907" s="201"/>
      <c r="D1907" s="202">
        <v>9900</v>
      </c>
      <c r="E1907" s="203"/>
      <c r="F1907" s="204" t="s">
        <v>2</v>
      </c>
      <c r="G1907" s="205" t="s">
        <v>4003</v>
      </c>
      <c r="H1907" s="470"/>
      <c r="I1907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07" s="203"/>
    </row>
    <row r="1908" spans="1:10" ht="15.75" x14ac:dyDescent="0.25">
      <c r="A1908" s="199">
        <v>42657</v>
      </c>
      <c r="B1908" s="200" t="s">
        <v>2139</v>
      </c>
      <c r="C1908" s="201"/>
      <c r="D1908" s="202">
        <v>5000</v>
      </c>
      <c r="E1908" s="203"/>
      <c r="F1908" s="204" t="s">
        <v>2</v>
      </c>
      <c r="G1908" s="205" t="s">
        <v>2045</v>
      </c>
      <c r="H1908" s="470"/>
      <c r="I1908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08" s="203"/>
    </row>
    <row r="1909" spans="1:10" ht="15.75" x14ac:dyDescent="0.25">
      <c r="A1909" s="167">
        <v>42657</v>
      </c>
      <c r="B1909" s="66" t="s">
        <v>2213</v>
      </c>
      <c r="C1909" s="65"/>
      <c r="D1909" s="63">
        <v>16887</v>
      </c>
      <c r="E1909" s="62"/>
      <c r="F1909" s="61" t="s">
        <v>2</v>
      </c>
      <c r="G1909" s="64" t="s">
        <v>4000</v>
      </c>
      <c r="H1909" s="450"/>
      <c r="I190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909" s="62"/>
    </row>
    <row r="1910" spans="1:10" ht="15.75" x14ac:dyDescent="0.25">
      <c r="A1910" s="167">
        <v>42657</v>
      </c>
      <c r="B1910" s="66" t="s">
        <v>2132</v>
      </c>
      <c r="C1910" s="65"/>
      <c r="D1910" s="63">
        <v>22600</v>
      </c>
      <c r="E1910" s="62"/>
      <c r="F1910" s="61" t="s">
        <v>2</v>
      </c>
      <c r="G1910" s="64" t="s">
        <v>2133</v>
      </c>
      <c r="H1910" s="450" t="s">
        <v>2256</v>
      </c>
      <c r="I191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10" s="62"/>
    </row>
    <row r="1911" spans="1:10" ht="15.75" x14ac:dyDescent="0.25">
      <c r="A1911" s="353">
        <v>42716</v>
      </c>
      <c r="B1911" s="417" t="s">
        <v>2671</v>
      </c>
      <c r="C1911" s="419"/>
      <c r="D1911" s="420">
        <v>2300</v>
      </c>
      <c r="E1911" s="354"/>
      <c r="F1911" s="355" t="s">
        <v>6</v>
      </c>
      <c r="G1911" s="354" t="s">
        <v>227</v>
      </c>
      <c r="H1911" s="471"/>
      <c r="I1911" s="354" t="s">
        <v>6</v>
      </c>
      <c r="J1911" s="292"/>
    </row>
    <row r="1912" spans="1:10" ht="15.75" x14ac:dyDescent="0.25">
      <c r="A1912" s="167">
        <v>42656</v>
      </c>
      <c r="B1912" s="66" t="s">
        <v>2147</v>
      </c>
      <c r="C1912" s="65"/>
      <c r="D1912" s="63">
        <v>3000</v>
      </c>
      <c r="E1912" s="62"/>
      <c r="F1912" s="61" t="s">
        <v>2</v>
      </c>
      <c r="G1912" s="64" t="s">
        <v>2032</v>
      </c>
      <c r="H1912" s="450"/>
      <c r="I191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12" s="62"/>
    </row>
    <row r="1913" spans="1:10" ht="15.75" x14ac:dyDescent="0.25">
      <c r="A1913" s="167">
        <v>42655</v>
      </c>
      <c r="B1913" s="66" t="s">
        <v>931</v>
      </c>
      <c r="C1913" s="65"/>
      <c r="D1913" s="63">
        <v>19203</v>
      </c>
      <c r="E1913" s="62"/>
      <c r="F1913" s="61" t="s">
        <v>2</v>
      </c>
      <c r="G1913" s="64" t="s">
        <v>2145</v>
      </c>
      <c r="H1913" s="450"/>
      <c r="I191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13" s="62"/>
    </row>
    <row r="1914" spans="1:10" ht="15.75" x14ac:dyDescent="0.25">
      <c r="A1914" s="167">
        <v>42655</v>
      </c>
      <c r="B1914" s="66" t="s">
        <v>2146</v>
      </c>
      <c r="C1914" s="65"/>
      <c r="D1914" s="63">
        <v>15400</v>
      </c>
      <c r="E1914" s="62"/>
      <c r="F1914" s="61" t="s">
        <v>2</v>
      </c>
      <c r="G1914" s="64" t="s">
        <v>2090</v>
      </c>
      <c r="H1914" s="450"/>
      <c r="I191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914" s="62"/>
    </row>
    <row r="1915" spans="1:10" ht="15.75" x14ac:dyDescent="0.25">
      <c r="A1915" s="166">
        <v>42720</v>
      </c>
      <c r="B1915" s="142" t="s">
        <v>2464</v>
      </c>
      <c r="C1915" s="143"/>
      <c r="D1915" s="142">
        <v>14300</v>
      </c>
      <c r="E1915" s="143"/>
      <c r="F1915" s="141" t="s">
        <v>1061</v>
      </c>
      <c r="G1915" s="142" t="s">
        <v>826</v>
      </c>
      <c r="H1915" s="450"/>
      <c r="I191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15" s="62"/>
    </row>
    <row r="1916" spans="1:10" ht="15.75" x14ac:dyDescent="0.25">
      <c r="A1916" s="167">
        <v>42654</v>
      </c>
      <c r="B1916" s="66" t="s">
        <v>2136</v>
      </c>
      <c r="C1916" s="65"/>
      <c r="D1916" s="63">
        <v>3000</v>
      </c>
      <c r="E1916" s="62"/>
      <c r="F1916" s="61" t="s">
        <v>2</v>
      </c>
      <c r="G1916" s="64" t="s">
        <v>2137</v>
      </c>
      <c r="H1916" s="450"/>
      <c r="I191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916" s="62"/>
    </row>
    <row r="1917" spans="1:10" ht="15.75" x14ac:dyDescent="0.25">
      <c r="A1917" s="167">
        <v>42654</v>
      </c>
      <c r="B1917" s="66" t="s">
        <v>2128</v>
      </c>
      <c r="C1917" s="65"/>
      <c r="D1917" s="63">
        <v>17900</v>
      </c>
      <c r="E1917" s="62"/>
      <c r="F1917" s="61" t="s">
        <v>2</v>
      </c>
      <c r="G1917" s="64" t="s">
        <v>2129</v>
      </c>
      <c r="H1917" s="450"/>
      <c r="I191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17" s="62"/>
    </row>
    <row r="1918" spans="1:10" ht="15.75" x14ac:dyDescent="0.25">
      <c r="A1918" s="167">
        <v>42654</v>
      </c>
      <c r="B1918" s="66" t="s">
        <v>2138</v>
      </c>
      <c r="C1918" s="65"/>
      <c r="D1918" s="63">
        <v>5200</v>
      </c>
      <c r="E1918" s="62"/>
      <c r="F1918" s="61" t="s">
        <v>2</v>
      </c>
      <c r="G1918" s="64" t="s">
        <v>2045</v>
      </c>
      <c r="H1918" s="450"/>
      <c r="I191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18" s="62"/>
    </row>
    <row r="1919" spans="1:10" ht="15.75" x14ac:dyDescent="0.25">
      <c r="A1919" s="167">
        <v>42654</v>
      </c>
      <c r="B1919" s="66" t="s">
        <v>2130</v>
      </c>
      <c r="C1919" s="65"/>
      <c r="D1919" s="63">
        <v>13400</v>
      </c>
      <c r="E1919" s="62"/>
      <c r="F1919" s="61" t="s">
        <v>2</v>
      </c>
      <c r="G1919" s="64" t="s">
        <v>2131</v>
      </c>
      <c r="H1919" s="450"/>
      <c r="I191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19" s="62"/>
    </row>
    <row r="1920" spans="1:10" ht="15.75" x14ac:dyDescent="0.25">
      <c r="A1920" s="167">
        <v>42654</v>
      </c>
      <c r="B1920" s="66" t="s">
        <v>2144</v>
      </c>
      <c r="C1920" s="65"/>
      <c r="D1920" s="63">
        <v>19203</v>
      </c>
      <c r="E1920" s="62"/>
      <c r="F1920" s="61" t="s">
        <v>2</v>
      </c>
      <c r="G1920" s="62" t="s">
        <v>4005</v>
      </c>
      <c r="H1920" s="450"/>
      <c r="I192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20" s="62"/>
    </row>
    <row r="1921" spans="1:10" ht="15.75" x14ac:dyDescent="0.25">
      <c r="A1921" s="288">
        <v>42716</v>
      </c>
      <c r="B1921" s="319" t="s">
        <v>2675</v>
      </c>
      <c r="C1921" s="321"/>
      <c r="D1921" s="323">
        <v>14300</v>
      </c>
      <c r="E1921" s="283"/>
      <c r="F1921" s="290" t="s">
        <v>6</v>
      </c>
      <c r="G1921" s="283" t="s">
        <v>227</v>
      </c>
      <c r="H1921" s="466"/>
      <c r="I1921" s="283" t="s">
        <v>6</v>
      </c>
      <c r="J1921" s="259"/>
    </row>
    <row r="1922" spans="1:10" ht="15.75" x14ac:dyDescent="0.25">
      <c r="A1922" s="167">
        <v>42653</v>
      </c>
      <c r="B1922" s="66" t="s">
        <v>2127</v>
      </c>
      <c r="C1922" s="65"/>
      <c r="D1922" s="63">
        <v>19900</v>
      </c>
      <c r="E1922" s="62"/>
      <c r="F1922" s="61" t="s">
        <v>2</v>
      </c>
      <c r="G1922" s="64" t="s">
        <v>988</v>
      </c>
      <c r="H1922" s="450"/>
      <c r="I192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922" s="62"/>
    </row>
    <row r="1923" spans="1:10" ht="15.75" x14ac:dyDescent="0.25">
      <c r="A1923" s="199">
        <v>42653</v>
      </c>
      <c r="B1923" s="200" t="s">
        <v>2142</v>
      </c>
      <c r="C1923" s="201"/>
      <c r="D1923" s="202">
        <v>17900</v>
      </c>
      <c r="E1923" s="203"/>
      <c r="F1923" s="204" t="s">
        <v>2</v>
      </c>
      <c r="G1923" s="205" t="s">
        <v>2129</v>
      </c>
      <c r="H1923" s="470"/>
      <c r="I1923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23" s="203"/>
    </row>
    <row r="1924" spans="1:10" ht="15.75" x14ac:dyDescent="0.25">
      <c r="A1924" s="167">
        <v>42653</v>
      </c>
      <c r="B1924" s="66" t="s">
        <v>2143</v>
      </c>
      <c r="C1924" s="65"/>
      <c r="D1924" s="63">
        <v>18817</v>
      </c>
      <c r="E1924" s="62"/>
      <c r="F1924" s="61" t="s">
        <v>2</v>
      </c>
      <c r="G1924" s="62" t="s">
        <v>869</v>
      </c>
      <c r="H1924" s="450"/>
      <c r="I192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24" s="62"/>
    </row>
    <row r="1925" spans="1:10" ht="15.75" x14ac:dyDescent="0.25">
      <c r="A1925" s="167">
        <v>42650</v>
      </c>
      <c r="B1925" s="66" t="s">
        <v>2126</v>
      </c>
      <c r="C1925" s="65"/>
      <c r="D1925" s="63">
        <v>7900</v>
      </c>
      <c r="E1925" s="62"/>
      <c r="F1925" s="61" t="s">
        <v>2</v>
      </c>
      <c r="G1925" s="64" t="s">
        <v>2111</v>
      </c>
      <c r="H1925" s="450"/>
      <c r="I192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25" s="62"/>
    </row>
    <row r="1926" spans="1:10" ht="15.75" x14ac:dyDescent="0.25">
      <c r="A1926" s="376">
        <v>42720</v>
      </c>
      <c r="B1926" s="377" t="s">
        <v>2464</v>
      </c>
      <c r="C1926" s="378"/>
      <c r="D1926" s="377">
        <v>12700</v>
      </c>
      <c r="E1926" s="378"/>
      <c r="F1926" s="379" t="s">
        <v>1061</v>
      </c>
      <c r="G1926" s="377" t="s">
        <v>1440</v>
      </c>
      <c r="H1926" s="470"/>
      <c r="I1926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26" s="203"/>
    </row>
    <row r="1927" spans="1:10" ht="15.75" x14ac:dyDescent="0.25">
      <c r="A1927" s="166">
        <v>42720</v>
      </c>
      <c r="B1927" s="142" t="s">
        <v>2837</v>
      </c>
      <c r="C1927" s="143"/>
      <c r="D1927" s="142">
        <v>19000</v>
      </c>
      <c r="E1927" s="143"/>
      <c r="F1927" s="141" t="str">
        <f>"Прео"</f>
        <v>Прео</v>
      </c>
      <c r="G1927" s="142" t="s">
        <v>204</v>
      </c>
      <c r="H1927" s="450"/>
      <c r="I192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27" s="62"/>
    </row>
    <row r="1928" spans="1:10" ht="15.75" x14ac:dyDescent="0.25">
      <c r="A1928" s="166">
        <v>42718</v>
      </c>
      <c r="B1928" s="142" t="s">
        <v>2677</v>
      </c>
      <c r="C1928" s="143"/>
      <c r="D1928" s="142">
        <v>9400</v>
      </c>
      <c r="E1928" s="143"/>
      <c r="F1928" s="141" t="str">
        <f>"Прео"</f>
        <v>Прео</v>
      </c>
      <c r="G1928" s="142" t="s">
        <v>2201</v>
      </c>
      <c r="H1928" s="450"/>
      <c r="I192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28" s="62"/>
    </row>
    <row r="1929" spans="1:10" ht="15.75" x14ac:dyDescent="0.25">
      <c r="A1929" s="167">
        <v>42648</v>
      </c>
      <c r="B1929" s="66" t="s">
        <v>2141</v>
      </c>
      <c r="C1929" s="65"/>
      <c r="D1929" s="63">
        <v>17273</v>
      </c>
      <c r="E1929" s="62"/>
      <c r="F1929" s="61" t="s">
        <v>2</v>
      </c>
      <c r="G1929" s="64" t="s">
        <v>3997</v>
      </c>
      <c r="H1929" s="450"/>
      <c r="I192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29" s="62"/>
    </row>
    <row r="1930" spans="1:10" ht="15.75" x14ac:dyDescent="0.25">
      <c r="A1930" s="167">
        <v>42648</v>
      </c>
      <c r="B1930" s="66" t="s">
        <v>2125</v>
      </c>
      <c r="C1930" s="65"/>
      <c r="D1930" s="63">
        <v>5000</v>
      </c>
      <c r="E1930" s="62"/>
      <c r="F1930" s="61" t="s">
        <v>2</v>
      </c>
      <c r="G1930" s="64" t="s">
        <v>2045</v>
      </c>
      <c r="H1930" s="450"/>
      <c r="I193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30" s="62"/>
    </row>
    <row r="1931" spans="1:10" ht="15.75" x14ac:dyDescent="0.25">
      <c r="A1931" s="284">
        <v>42716</v>
      </c>
      <c r="B1931" s="318" t="s">
        <v>1631</v>
      </c>
      <c r="C1931" s="320"/>
      <c r="D1931" s="322">
        <v>12700</v>
      </c>
      <c r="E1931" s="287"/>
      <c r="F1931" s="291" t="s">
        <v>6</v>
      </c>
      <c r="G1931" s="287" t="s">
        <v>1295</v>
      </c>
      <c r="H1931" s="467"/>
      <c r="I1931" s="287" t="s">
        <v>6</v>
      </c>
      <c r="J1931" s="259"/>
    </row>
    <row r="1932" spans="1:10" ht="15.75" x14ac:dyDescent="0.25">
      <c r="A1932" s="166">
        <v>42707</v>
      </c>
      <c r="B1932" s="142" t="s">
        <v>2354</v>
      </c>
      <c r="C1932" s="143"/>
      <c r="D1932" s="142">
        <v>11400</v>
      </c>
      <c r="E1932" s="143"/>
      <c r="F1932" s="141" t="str">
        <f>"Прео"</f>
        <v>Прео</v>
      </c>
      <c r="G1932" s="142" t="s">
        <v>1317</v>
      </c>
      <c r="H1932" s="450"/>
      <c r="I193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32" s="62"/>
    </row>
    <row r="1933" spans="1:10" ht="15.75" x14ac:dyDescent="0.25">
      <c r="A1933" s="167">
        <v>42647</v>
      </c>
      <c r="B1933" s="66" t="s">
        <v>2124</v>
      </c>
      <c r="C1933" s="65"/>
      <c r="D1933" s="63">
        <v>15400</v>
      </c>
      <c r="E1933" s="62"/>
      <c r="F1933" s="61" t="s">
        <v>2</v>
      </c>
      <c r="G1933" s="64" t="s">
        <v>2090</v>
      </c>
      <c r="H1933" s="450"/>
      <c r="I193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933" s="62"/>
    </row>
    <row r="1934" spans="1:10" ht="15.75" x14ac:dyDescent="0.25">
      <c r="A1934" s="167">
        <v>42647</v>
      </c>
      <c r="B1934" s="66" t="s">
        <v>2123</v>
      </c>
      <c r="C1934" s="65"/>
      <c r="D1934" s="63">
        <v>17900</v>
      </c>
      <c r="E1934" s="62"/>
      <c r="F1934" s="61" t="s">
        <v>2</v>
      </c>
      <c r="G1934" s="64" t="s">
        <v>2111</v>
      </c>
      <c r="H1934" s="450"/>
      <c r="I193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34" s="62"/>
    </row>
    <row r="1935" spans="1:10" ht="15.75" x14ac:dyDescent="0.25">
      <c r="A1935" s="167">
        <v>42647</v>
      </c>
      <c r="B1935" s="66" t="s">
        <v>2140</v>
      </c>
      <c r="C1935" s="65"/>
      <c r="D1935" s="63">
        <v>17273</v>
      </c>
      <c r="E1935" s="62"/>
      <c r="F1935" s="61" t="s">
        <v>2</v>
      </c>
      <c r="G1935" s="64" t="s">
        <v>2045</v>
      </c>
      <c r="H1935" s="450"/>
      <c r="I193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35" s="62"/>
    </row>
    <row r="1936" spans="1:10" ht="15.75" x14ac:dyDescent="0.25">
      <c r="A1936" s="167">
        <v>42647</v>
      </c>
      <c r="B1936" s="66" t="s">
        <v>2135</v>
      </c>
      <c r="C1936" s="65"/>
      <c r="D1936" s="63">
        <v>5000</v>
      </c>
      <c r="E1936" s="62"/>
      <c r="F1936" s="61" t="s">
        <v>2</v>
      </c>
      <c r="G1936" s="64" t="s">
        <v>2082</v>
      </c>
      <c r="H1936" s="450"/>
      <c r="I193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36" s="62"/>
    </row>
    <row r="1937" spans="1:10" ht="15.75" x14ac:dyDescent="0.25">
      <c r="A1937" s="288">
        <v>42716</v>
      </c>
      <c r="B1937" s="319" t="s">
        <v>2678</v>
      </c>
      <c r="C1937" s="321"/>
      <c r="D1937" s="323">
        <v>12700</v>
      </c>
      <c r="E1937" s="283"/>
      <c r="F1937" s="290" t="s">
        <v>6</v>
      </c>
      <c r="G1937" s="283"/>
      <c r="H1937" s="466"/>
      <c r="I1937" s="283" t="s">
        <v>6</v>
      </c>
      <c r="J1937" s="259"/>
    </row>
    <row r="1938" spans="1:10" ht="15.75" x14ac:dyDescent="0.25">
      <c r="A1938" s="167">
        <v>42646</v>
      </c>
      <c r="B1938" s="66" t="s">
        <v>2122</v>
      </c>
      <c r="C1938" s="65"/>
      <c r="D1938" s="63">
        <v>17900</v>
      </c>
      <c r="E1938" s="62"/>
      <c r="F1938" s="61" t="s">
        <v>2</v>
      </c>
      <c r="G1938" s="64" t="s">
        <v>2111</v>
      </c>
      <c r="H1938" s="450"/>
      <c r="I193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38" s="62"/>
    </row>
    <row r="1939" spans="1:10" ht="15.75" x14ac:dyDescent="0.25">
      <c r="A1939" s="284">
        <v>42716</v>
      </c>
      <c r="B1939" s="318" t="s">
        <v>137</v>
      </c>
      <c r="C1939" s="320"/>
      <c r="D1939" s="322">
        <v>12700</v>
      </c>
      <c r="E1939" s="287"/>
      <c r="F1939" s="291" t="s">
        <v>6</v>
      </c>
      <c r="G1939" s="287" t="s">
        <v>1295</v>
      </c>
      <c r="H1939" s="467"/>
      <c r="I1939" s="287" t="s">
        <v>6</v>
      </c>
      <c r="J1939" s="259"/>
    </row>
    <row r="1940" spans="1:10" ht="15.75" x14ac:dyDescent="0.25">
      <c r="A1940" s="167">
        <v>42643</v>
      </c>
      <c r="B1940" s="66" t="s">
        <v>2112</v>
      </c>
      <c r="C1940" s="65"/>
      <c r="D1940" s="63">
        <v>17400</v>
      </c>
      <c r="E1940" s="62"/>
      <c r="F1940" s="61" t="s">
        <v>2</v>
      </c>
      <c r="G1940" s="64" t="s">
        <v>1992</v>
      </c>
      <c r="H1940" s="450"/>
      <c r="I194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40" s="62"/>
    </row>
    <row r="1941" spans="1:10" ht="15.75" x14ac:dyDescent="0.25">
      <c r="A1941" s="167">
        <v>42642</v>
      </c>
      <c r="B1941" s="66" t="s">
        <v>2085</v>
      </c>
      <c r="C1941" s="65"/>
      <c r="D1941" s="63">
        <v>13400</v>
      </c>
      <c r="E1941" s="62"/>
      <c r="F1941" s="61" t="s">
        <v>2</v>
      </c>
      <c r="G1941" s="64" t="s">
        <v>1983</v>
      </c>
      <c r="H1941" s="450"/>
      <c r="I194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41" s="62"/>
    </row>
    <row r="1942" spans="1:10" ht="15.75" x14ac:dyDescent="0.25">
      <c r="A1942" s="167">
        <v>42642</v>
      </c>
      <c r="B1942" s="66" t="s">
        <v>2086</v>
      </c>
      <c r="C1942" s="65"/>
      <c r="D1942" s="63">
        <v>2900</v>
      </c>
      <c r="E1942" s="62"/>
      <c r="F1942" s="61" t="s">
        <v>2</v>
      </c>
      <c r="G1942" s="64" t="s">
        <v>2087</v>
      </c>
      <c r="H1942" s="450"/>
      <c r="I194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942" s="62"/>
    </row>
    <row r="1943" spans="1:10" ht="15.75" x14ac:dyDescent="0.25">
      <c r="A1943" s="167">
        <v>42642</v>
      </c>
      <c r="B1943" s="66" t="s">
        <v>2114</v>
      </c>
      <c r="C1943" s="65"/>
      <c r="D1943" s="63">
        <v>12931</v>
      </c>
      <c r="E1943" s="62"/>
      <c r="F1943" s="61" t="s">
        <v>2</v>
      </c>
      <c r="G1943" s="64" t="s">
        <v>2037</v>
      </c>
      <c r="H1943" s="450"/>
      <c r="I194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43" s="62"/>
    </row>
    <row r="1944" spans="1:10" ht="15.75" x14ac:dyDescent="0.25">
      <c r="A1944" s="167">
        <v>42642</v>
      </c>
      <c r="B1944" s="66" t="s">
        <v>2113</v>
      </c>
      <c r="C1944" s="65"/>
      <c r="D1944" s="63">
        <v>16887</v>
      </c>
      <c r="E1944" s="62"/>
      <c r="F1944" s="61" t="s">
        <v>2</v>
      </c>
      <c r="G1944" s="64" t="s">
        <v>4000</v>
      </c>
      <c r="H1944" s="450"/>
      <c r="I194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944" s="62"/>
    </row>
    <row r="1945" spans="1:10" ht="15.75" x14ac:dyDescent="0.25">
      <c r="A1945" s="167">
        <v>42642</v>
      </c>
      <c r="B1945" s="66" t="s">
        <v>2089</v>
      </c>
      <c r="C1945" s="65"/>
      <c r="D1945" s="63">
        <v>14861</v>
      </c>
      <c r="E1945" s="62"/>
      <c r="F1945" s="61" t="s">
        <v>2</v>
      </c>
      <c r="G1945" s="64" t="s">
        <v>2090</v>
      </c>
      <c r="H1945" s="450"/>
      <c r="I194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945" s="62"/>
    </row>
    <row r="1946" spans="1:10" ht="15.75" x14ac:dyDescent="0.25">
      <c r="A1946" s="167">
        <v>42642</v>
      </c>
      <c r="B1946" s="66" t="s">
        <v>2110</v>
      </c>
      <c r="C1946" s="65"/>
      <c r="D1946" s="63">
        <v>17400</v>
      </c>
      <c r="E1946" s="62"/>
      <c r="F1946" s="61" t="s">
        <v>2</v>
      </c>
      <c r="G1946" s="64" t="s">
        <v>2111</v>
      </c>
      <c r="H1946" s="450"/>
      <c r="I194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46" s="62"/>
    </row>
    <row r="1947" spans="1:10" ht="15.75" x14ac:dyDescent="0.25">
      <c r="A1947" s="167">
        <v>42641</v>
      </c>
      <c r="B1947" s="66" t="s">
        <v>2092</v>
      </c>
      <c r="C1947" s="65"/>
      <c r="D1947" s="63">
        <v>19900</v>
      </c>
      <c r="E1947" s="62"/>
      <c r="F1947" s="61" t="s">
        <v>2</v>
      </c>
      <c r="G1947" s="64"/>
      <c r="H1947" s="450"/>
      <c r="I194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947" s="62"/>
    </row>
    <row r="1948" spans="1:10" ht="15.75" x14ac:dyDescent="0.25">
      <c r="A1948" s="167">
        <v>42641</v>
      </c>
      <c r="B1948" s="66" t="s">
        <v>2084</v>
      </c>
      <c r="C1948" s="65"/>
      <c r="D1948" s="63">
        <v>17900</v>
      </c>
      <c r="E1948" s="62"/>
      <c r="F1948" s="61" t="s">
        <v>2</v>
      </c>
      <c r="G1948" s="64" t="s">
        <v>1992</v>
      </c>
      <c r="H1948" s="450"/>
      <c r="I194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48" s="62"/>
    </row>
    <row r="1949" spans="1:10" ht="15.75" x14ac:dyDescent="0.25">
      <c r="A1949" s="167">
        <v>42641</v>
      </c>
      <c r="B1949" s="66" t="s">
        <v>2083</v>
      </c>
      <c r="C1949" s="65"/>
      <c r="D1949" s="63">
        <v>17900</v>
      </c>
      <c r="E1949" s="62"/>
      <c r="F1949" s="61" t="s">
        <v>2</v>
      </c>
      <c r="G1949" s="64" t="s">
        <v>1608</v>
      </c>
      <c r="H1949" s="450"/>
      <c r="I194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49" s="62"/>
    </row>
    <row r="1950" spans="1:10" ht="15.75" x14ac:dyDescent="0.25">
      <c r="A1950" s="288">
        <v>42716</v>
      </c>
      <c r="B1950" s="319" t="s">
        <v>2544</v>
      </c>
      <c r="C1950" s="321"/>
      <c r="D1950" s="323">
        <v>7900</v>
      </c>
      <c r="E1950" s="283"/>
      <c r="F1950" s="290" t="s">
        <v>6</v>
      </c>
      <c r="G1950" s="283" t="s">
        <v>1234</v>
      </c>
      <c r="H1950" s="466"/>
      <c r="I1950" s="283" t="s">
        <v>6</v>
      </c>
      <c r="J1950" s="259"/>
    </row>
    <row r="1951" spans="1:10" ht="15.75" x14ac:dyDescent="0.25">
      <c r="A1951" s="167">
        <v>42640</v>
      </c>
      <c r="B1951" s="66" t="s">
        <v>2081</v>
      </c>
      <c r="C1951" s="65"/>
      <c r="D1951" s="63">
        <v>19900</v>
      </c>
      <c r="E1951" s="62"/>
      <c r="F1951" s="61" t="s">
        <v>2</v>
      </c>
      <c r="G1951" s="64" t="s">
        <v>2082</v>
      </c>
      <c r="H1951" s="450"/>
      <c r="I195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51" s="62"/>
    </row>
    <row r="1952" spans="1:10" ht="15.75" x14ac:dyDescent="0.25">
      <c r="A1952" s="167">
        <v>42640</v>
      </c>
      <c r="B1952" s="66" t="s">
        <v>2091</v>
      </c>
      <c r="C1952" s="65"/>
      <c r="D1952" s="63">
        <v>18817</v>
      </c>
      <c r="E1952" s="62"/>
      <c r="F1952" s="61" t="s">
        <v>2</v>
      </c>
      <c r="G1952" s="64" t="s">
        <v>3997</v>
      </c>
      <c r="H1952" s="450"/>
      <c r="I195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52" s="62"/>
    </row>
    <row r="1953" spans="1:10" ht="15.75" x14ac:dyDescent="0.25">
      <c r="A1953" s="167">
        <v>42639</v>
      </c>
      <c r="B1953" s="66" t="s">
        <v>2041</v>
      </c>
      <c r="C1953" s="65"/>
      <c r="D1953" s="63">
        <v>19400</v>
      </c>
      <c r="E1953" s="62"/>
      <c r="F1953" s="61" t="s">
        <v>2</v>
      </c>
      <c r="G1953" s="64" t="s">
        <v>2093</v>
      </c>
      <c r="H1953" s="450"/>
      <c r="I195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53" s="62"/>
    </row>
    <row r="1954" spans="1:10" ht="15.75" x14ac:dyDescent="0.25">
      <c r="A1954" s="167">
        <v>42639</v>
      </c>
      <c r="B1954" s="66" t="s">
        <v>2088</v>
      </c>
      <c r="C1954" s="65"/>
      <c r="D1954" s="63">
        <v>17400</v>
      </c>
      <c r="E1954" s="62"/>
      <c r="F1954" s="61" t="s">
        <v>2</v>
      </c>
      <c r="G1954" s="64" t="s">
        <v>1992</v>
      </c>
      <c r="H1954" s="450"/>
      <c r="I195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54" s="62"/>
    </row>
    <row r="1955" spans="1:10" ht="15.75" x14ac:dyDescent="0.25">
      <c r="A1955" s="284">
        <v>42716</v>
      </c>
      <c r="B1955" s="318" t="s">
        <v>113</v>
      </c>
      <c r="C1955" s="320"/>
      <c r="D1955" s="322">
        <v>10100</v>
      </c>
      <c r="E1955" s="287"/>
      <c r="F1955" s="291" t="s">
        <v>6</v>
      </c>
      <c r="G1955" s="315" t="s">
        <v>2629</v>
      </c>
      <c r="H1955" s="467"/>
      <c r="I1955" s="287" t="s">
        <v>6</v>
      </c>
      <c r="J1955" s="259"/>
    </row>
    <row r="1956" spans="1:10" ht="15.75" x14ac:dyDescent="0.25">
      <c r="A1956" s="288">
        <v>42709</v>
      </c>
      <c r="B1956" s="319" t="s">
        <v>2632</v>
      </c>
      <c r="C1956" s="321"/>
      <c r="D1956" s="323">
        <v>15000</v>
      </c>
      <c r="E1956" s="283"/>
      <c r="F1956" s="290" t="s">
        <v>6</v>
      </c>
      <c r="G1956" s="314" t="s">
        <v>988</v>
      </c>
      <c r="H1956" s="466"/>
      <c r="I1956" s="283" t="s">
        <v>6</v>
      </c>
      <c r="J1956" s="259"/>
    </row>
    <row r="1957" spans="1:10" ht="15.75" x14ac:dyDescent="0.25">
      <c r="A1957" s="284">
        <v>42709</v>
      </c>
      <c r="B1957" s="318" t="s">
        <v>2631</v>
      </c>
      <c r="C1957" s="320"/>
      <c r="D1957" s="322">
        <v>19900</v>
      </c>
      <c r="E1957" s="287"/>
      <c r="F1957" s="291" t="s">
        <v>6</v>
      </c>
      <c r="G1957" s="315" t="s">
        <v>1295</v>
      </c>
      <c r="H1957" s="467"/>
      <c r="I1957" s="287" t="s">
        <v>6</v>
      </c>
      <c r="J1957" s="259"/>
    </row>
    <row r="1958" spans="1:10" ht="15.75" x14ac:dyDescent="0.25">
      <c r="A1958" s="288">
        <v>42707</v>
      </c>
      <c r="B1958" s="319" t="s">
        <v>2128</v>
      </c>
      <c r="C1958" s="321"/>
      <c r="D1958" s="323">
        <v>18900</v>
      </c>
      <c r="E1958" s="283"/>
      <c r="F1958" s="290" t="s">
        <v>6</v>
      </c>
      <c r="G1958" s="314" t="s">
        <v>1295</v>
      </c>
      <c r="H1958" s="466"/>
      <c r="I1958" s="283" t="s">
        <v>6</v>
      </c>
      <c r="J1958" s="259"/>
    </row>
    <row r="1959" spans="1:10" ht="15.75" x14ac:dyDescent="0.25">
      <c r="A1959" s="284">
        <v>42705</v>
      </c>
      <c r="B1959" s="318" t="s">
        <v>2673</v>
      </c>
      <c r="C1959" s="320"/>
      <c r="D1959" s="322">
        <v>19500</v>
      </c>
      <c r="E1959" s="287"/>
      <c r="F1959" s="291" t="s">
        <v>6</v>
      </c>
      <c r="G1959" s="315" t="s">
        <v>204</v>
      </c>
      <c r="H1959" s="467"/>
      <c r="I1959" s="287" t="s">
        <v>6</v>
      </c>
      <c r="J1959" s="259"/>
    </row>
    <row r="1960" spans="1:10" ht="15.75" x14ac:dyDescent="0.25">
      <c r="A1960" s="167">
        <v>42636</v>
      </c>
      <c r="B1960" s="66" t="s">
        <v>2038</v>
      </c>
      <c r="C1960" s="65"/>
      <c r="D1960" s="63">
        <v>1000</v>
      </c>
      <c r="E1960" s="62"/>
      <c r="F1960" s="61" t="s">
        <v>2</v>
      </c>
      <c r="G1960" s="64" t="s">
        <v>2039</v>
      </c>
      <c r="H1960" s="450"/>
      <c r="I196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960" s="62"/>
    </row>
    <row r="1961" spans="1:10" ht="15.75" x14ac:dyDescent="0.25">
      <c r="A1961" s="167">
        <v>42636</v>
      </c>
      <c r="B1961" s="66" t="s">
        <v>2040</v>
      </c>
      <c r="C1961" s="65"/>
      <c r="D1961" s="63">
        <v>13400</v>
      </c>
      <c r="E1961" s="62"/>
      <c r="F1961" s="61" t="s">
        <v>2</v>
      </c>
      <c r="G1961" s="64" t="s">
        <v>1983</v>
      </c>
      <c r="H1961" s="450"/>
      <c r="I196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61" s="62"/>
    </row>
    <row r="1962" spans="1:10" ht="15.75" x14ac:dyDescent="0.25">
      <c r="A1962" s="167">
        <v>42635</v>
      </c>
      <c r="B1962" s="66" t="s">
        <v>2036</v>
      </c>
      <c r="C1962" s="65"/>
      <c r="D1962" s="63">
        <v>12700</v>
      </c>
      <c r="E1962" s="62"/>
      <c r="F1962" s="61" t="s">
        <v>2</v>
      </c>
      <c r="G1962" s="64" t="s">
        <v>2037</v>
      </c>
      <c r="H1962" s="450"/>
      <c r="I196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62" s="62"/>
    </row>
    <row r="1963" spans="1:10" ht="15.75" x14ac:dyDescent="0.25">
      <c r="A1963" s="288">
        <v>42705</v>
      </c>
      <c r="B1963" s="319" t="s">
        <v>2058</v>
      </c>
      <c r="C1963" s="321"/>
      <c r="D1963" s="323">
        <v>18900</v>
      </c>
      <c r="E1963" s="283"/>
      <c r="F1963" s="290" t="s">
        <v>6</v>
      </c>
      <c r="G1963" s="314" t="s">
        <v>1295</v>
      </c>
      <c r="H1963" s="466"/>
      <c r="I1963" s="283" t="s">
        <v>6</v>
      </c>
      <c r="J1963" s="259"/>
    </row>
    <row r="1964" spans="1:10" ht="15.75" x14ac:dyDescent="0.25">
      <c r="A1964" s="167">
        <v>42634</v>
      </c>
      <c r="B1964" s="66" t="s">
        <v>2046</v>
      </c>
      <c r="C1964" s="65"/>
      <c r="D1964" s="63">
        <v>17273</v>
      </c>
      <c r="E1964" s="62"/>
      <c r="F1964" s="61" t="s">
        <v>2</v>
      </c>
      <c r="G1964" s="64" t="s">
        <v>2032</v>
      </c>
      <c r="H1964" s="450"/>
      <c r="I196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64" s="62"/>
    </row>
    <row r="1965" spans="1:10" ht="15.75" x14ac:dyDescent="0.25">
      <c r="A1965" s="167">
        <v>42634</v>
      </c>
      <c r="B1965" s="66" t="s">
        <v>2035</v>
      </c>
      <c r="C1965" s="65"/>
      <c r="D1965" s="63">
        <v>12900</v>
      </c>
      <c r="E1965" s="62"/>
      <c r="F1965" s="61" t="s">
        <v>2</v>
      </c>
      <c r="G1965" s="64" t="s">
        <v>2540</v>
      </c>
      <c r="H1965" s="450"/>
      <c r="I196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65" s="62"/>
    </row>
    <row r="1966" spans="1:10" ht="15.75" x14ac:dyDescent="0.25">
      <c r="A1966" s="167">
        <v>42634</v>
      </c>
      <c r="B1966" s="66" t="s">
        <v>2043</v>
      </c>
      <c r="C1966" s="65"/>
      <c r="D1966" s="63">
        <v>13896</v>
      </c>
      <c r="E1966" s="62"/>
      <c r="F1966" s="61" t="s">
        <v>2</v>
      </c>
      <c r="G1966" s="64" t="s">
        <v>1467</v>
      </c>
      <c r="H1966" s="450"/>
      <c r="I196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966" s="62"/>
    </row>
    <row r="1967" spans="1:10" ht="15.75" x14ac:dyDescent="0.25">
      <c r="A1967" s="167">
        <v>42634</v>
      </c>
      <c r="B1967" s="66" t="s">
        <v>2033</v>
      </c>
      <c r="C1967" s="65"/>
      <c r="D1967" s="63">
        <v>17900</v>
      </c>
      <c r="E1967" s="62"/>
      <c r="F1967" s="61" t="s">
        <v>2</v>
      </c>
      <c r="G1967" s="64" t="s">
        <v>2034</v>
      </c>
      <c r="H1967" s="450"/>
      <c r="I196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967" s="62"/>
    </row>
    <row r="1968" spans="1:10" ht="15.75" x14ac:dyDescent="0.25">
      <c r="A1968" s="167">
        <v>42634</v>
      </c>
      <c r="B1968" s="66" t="s">
        <v>2044</v>
      </c>
      <c r="C1968" s="65"/>
      <c r="D1968" s="63">
        <v>16791</v>
      </c>
      <c r="E1968" s="62"/>
      <c r="F1968" s="61" t="s">
        <v>2</v>
      </c>
      <c r="G1968" s="64" t="s">
        <v>2045</v>
      </c>
      <c r="H1968" s="450"/>
      <c r="I196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68" s="62"/>
    </row>
    <row r="1969" spans="1:10" ht="15.75" x14ac:dyDescent="0.25">
      <c r="A1969" s="167">
        <v>42634</v>
      </c>
      <c r="B1969" s="66" t="s">
        <v>2047</v>
      </c>
      <c r="C1969" s="65"/>
      <c r="D1969" s="63">
        <v>18817</v>
      </c>
      <c r="E1969" s="62"/>
      <c r="F1969" s="61" t="s">
        <v>2</v>
      </c>
      <c r="G1969" s="64" t="s">
        <v>3997</v>
      </c>
      <c r="H1969" s="450"/>
      <c r="I196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69" s="62"/>
    </row>
    <row r="1970" spans="1:10" ht="15.75" x14ac:dyDescent="0.25">
      <c r="A1970" s="284">
        <v>42702</v>
      </c>
      <c r="B1970" s="318" t="s">
        <v>2679</v>
      </c>
      <c r="C1970" s="320"/>
      <c r="D1970" s="322">
        <v>1500</v>
      </c>
      <c r="E1970" s="287"/>
      <c r="F1970" s="291" t="s">
        <v>6</v>
      </c>
      <c r="G1970" s="315" t="s">
        <v>2470</v>
      </c>
      <c r="H1970" s="467"/>
      <c r="I1970" s="287" t="s">
        <v>6</v>
      </c>
      <c r="J1970" s="259"/>
    </row>
    <row r="1971" spans="1:10" ht="15.75" x14ac:dyDescent="0.25">
      <c r="A1971" s="288">
        <v>42698</v>
      </c>
      <c r="B1971" s="319" t="s">
        <v>2346</v>
      </c>
      <c r="C1971" s="321"/>
      <c r="D1971" s="323">
        <v>15000</v>
      </c>
      <c r="E1971" s="283"/>
      <c r="F1971" s="290" t="s">
        <v>6</v>
      </c>
      <c r="G1971" s="314" t="s">
        <v>2471</v>
      </c>
      <c r="H1971" s="466"/>
      <c r="I1971" s="283" t="s">
        <v>6</v>
      </c>
      <c r="J1971" s="259"/>
    </row>
    <row r="1972" spans="1:10" ht="15.75" x14ac:dyDescent="0.25">
      <c r="A1972" s="167">
        <v>42632</v>
      </c>
      <c r="B1972" s="66" t="s">
        <v>2042</v>
      </c>
      <c r="C1972" s="65"/>
      <c r="D1972" s="63">
        <v>15343</v>
      </c>
      <c r="E1972" s="62"/>
      <c r="F1972" s="61" t="s">
        <v>2</v>
      </c>
      <c r="G1972" s="64" t="s">
        <v>1985</v>
      </c>
      <c r="H1972" s="450"/>
      <c r="I197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972" s="62"/>
    </row>
    <row r="1973" spans="1:10" ht="15.75" x14ac:dyDescent="0.25">
      <c r="A1973" s="167">
        <v>42632</v>
      </c>
      <c r="B1973" s="66" t="s">
        <v>1993</v>
      </c>
      <c r="C1973" s="65"/>
      <c r="D1973" s="63">
        <v>17900</v>
      </c>
      <c r="E1973" s="62"/>
      <c r="F1973" s="61" t="s">
        <v>2</v>
      </c>
      <c r="G1973" s="64" t="s">
        <v>1992</v>
      </c>
      <c r="H1973" s="450"/>
      <c r="I197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73" s="62"/>
    </row>
    <row r="1974" spans="1:10" ht="15.75" x14ac:dyDescent="0.25">
      <c r="A1974" s="167">
        <v>42631</v>
      </c>
      <c r="B1974" s="66" t="s">
        <v>1991</v>
      </c>
      <c r="C1974" s="65"/>
      <c r="D1974" s="63">
        <v>17900</v>
      </c>
      <c r="E1974" s="62"/>
      <c r="F1974" s="61" t="s">
        <v>2</v>
      </c>
      <c r="G1974" s="64" t="s">
        <v>1992</v>
      </c>
      <c r="H1974" s="450"/>
      <c r="I197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74" s="62"/>
    </row>
    <row r="1975" spans="1:10" ht="15.75" x14ac:dyDescent="0.25">
      <c r="A1975" s="167">
        <v>42628</v>
      </c>
      <c r="B1975" s="66" t="s">
        <v>1984</v>
      </c>
      <c r="C1975" s="65"/>
      <c r="D1975" s="63">
        <v>15343</v>
      </c>
      <c r="E1975" s="62"/>
      <c r="F1975" s="61" t="s">
        <v>2</v>
      </c>
      <c r="G1975" s="64" t="s">
        <v>1985</v>
      </c>
      <c r="H1975" s="450"/>
      <c r="I197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975" s="62"/>
    </row>
    <row r="1976" spans="1:10" ht="15.75" x14ac:dyDescent="0.25">
      <c r="A1976" s="167">
        <v>42627</v>
      </c>
      <c r="B1976" s="66" t="s">
        <v>1989</v>
      </c>
      <c r="C1976" s="65"/>
      <c r="D1976" s="63">
        <v>17900</v>
      </c>
      <c r="E1976" s="62"/>
      <c r="F1976" s="61" t="s">
        <v>2</v>
      </c>
      <c r="G1976" s="62" t="s">
        <v>4005</v>
      </c>
      <c r="H1976" s="450"/>
      <c r="I197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76" s="62"/>
    </row>
    <row r="1977" spans="1:10" ht="15.75" x14ac:dyDescent="0.25">
      <c r="A1977" s="167">
        <v>42627</v>
      </c>
      <c r="B1977" s="66" t="s">
        <v>1982</v>
      </c>
      <c r="C1977" s="65"/>
      <c r="D1977" s="63">
        <v>12931</v>
      </c>
      <c r="E1977" s="62"/>
      <c r="F1977" s="61" t="s">
        <v>2</v>
      </c>
      <c r="G1977" s="64" t="s">
        <v>1983</v>
      </c>
      <c r="H1977" s="450"/>
      <c r="I197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77" s="62"/>
    </row>
    <row r="1978" spans="1:10" ht="15.75" x14ac:dyDescent="0.25">
      <c r="A1978" s="284">
        <v>42697</v>
      </c>
      <c r="B1978" s="318" t="s">
        <v>2254</v>
      </c>
      <c r="C1978" s="320"/>
      <c r="D1978" s="322">
        <v>1600</v>
      </c>
      <c r="E1978" s="287"/>
      <c r="F1978" s="291" t="s">
        <v>6</v>
      </c>
      <c r="G1978" s="315" t="s">
        <v>2473</v>
      </c>
      <c r="H1978" s="467"/>
      <c r="I1978" s="287" t="s">
        <v>6</v>
      </c>
      <c r="J1978" s="259"/>
    </row>
    <row r="1979" spans="1:10" ht="15.75" x14ac:dyDescent="0.25">
      <c r="A1979" s="167">
        <v>42625</v>
      </c>
      <c r="B1979" s="66" t="s">
        <v>1981</v>
      </c>
      <c r="C1979" s="65"/>
      <c r="D1979" s="63">
        <v>16887</v>
      </c>
      <c r="E1979" s="62"/>
      <c r="F1979" s="61" t="s">
        <v>2</v>
      </c>
      <c r="G1979" s="64" t="s">
        <v>3997</v>
      </c>
      <c r="H1979" s="450"/>
      <c r="I197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79" s="62"/>
    </row>
    <row r="1980" spans="1:10" ht="15.75" x14ac:dyDescent="0.25">
      <c r="A1980" s="288">
        <v>42697</v>
      </c>
      <c r="B1980" s="319" t="s">
        <v>1329</v>
      </c>
      <c r="C1980" s="321"/>
      <c r="D1980" s="323">
        <v>4850</v>
      </c>
      <c r="E1980" s="283"/>
      <c r="F1980" s="290" t="s">
        <v>6</v>
      </c>
      <c r="G1980" s="314" t="s">
        <v>828</v>
      </c>
      <c r="H1980" s="466"/>
      <c r="I1980" s="283" t="s">
        <v>6</v>
      </c>
      <c r="J1980" s="259"/>
    </row>
    <row r="1981" spans="1:10" ht="15.75" x14ac:dyDescent="0.25">
      <c r="A1981" s="167">
        <v>42623</v>
      </c>
      <c r="B1981" s="66" t="s">
        <v>1875</v>
      </c>
      <c r="C1981" s="65"/>
      <c r="D1981" s="63">
        <v>35000</v>
      </c>
      <c r="E1981" s="62"/>
      <c r="F1981" s="61" t="s">
        <v>2</v>
      </c>
      <c r="G1981" s="64" t="s">
        <v>4000</v>
      </c>
      <c r="H1981" s="450" t="s">
        <v>1876</v>
      </c>
      <c r="I198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981" s="62"/>
    </row>
    <row r="1982" spans="1:10" ht="15.75" x14ac:dyDescent="0.25">
      <c r="A1982" s="167">
        <v>42676</v>
      </c>
      <c r="B1982" s="66" t="s">
        <v>3022</v>
      </c>
      <c r="C1982" s="65"/>
      <c r="D1982" s="63">
        <v>17500</v>
      </c>
      <c r="E1982" s="62"/>
      <c r="F1982" s="61" t="s">
        <v>1341</v>
      </c>
      <c r="G1982" s="62" t="s">
        <v>227</v>
      </c>
      <c r="H1982" s="450" t="s">
        <v>227</v>
      </c>
      <c r="I198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982" s="62"/>
    </row>
    <row r="1983" spans="1:10" ht="15.75" x14ac:dyDescent="0.25">
      <c r="A1983" s="167">
        <v>42676</v>
      </c>
      <c r="B1983" s="66" t="s">
        <v>3023</v>
      </c>
      <c r="C1983" s="65"/>
      <c r="D1983" s="63">
        <v>12900</v>
      </c>
      <c r="E1983" s="62"/>
      <c r="F1983" s="61" t="s">
        <v>1341</v>
      </c>
      <c r="G1983" s="62" t="s">
        <v>2458</v>
      </c>
      <c r="H1983" s="450" t="s">
        <v>2458</v>
      </c>
      <c r="I198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983" s="62"/>
    </row>
    <row r="1984" spans="1:10" ht="15.75" x14ac:dyDescent="0.25">
      <c r="A1984" s="167">
        <v>42676</v>
      </c>
      <c r="B1984" s="66" t="s">
        <v>3015</v>
      </c>
      <c r="C1984" s="65"/>
      <c r="D1984" s="63">
        <v>3000</v>
      </c>
      <c r="E1984" s="62"/>
      <c r="F1984" s="61" t="s">
        <v>1341</v>
      </c>
      <c r="G1984" s="62" t="s">
        <v>227</v>
      </c>
      <c r="H1984" s="450" t="s">
        <v>227</v>
      </c>
      <c r="I198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984" s="62"/>
    </row>
    <row r="1985" spans="1:10" ht="15.75" x14ac:dyDescent="0.25">
      <c r="A1985" s="167">
        <v>42622</v>
      </c>
      <c r="B1985" s="66" t="s">
        <v>224</v>
      </c>
      <c r="C1985" s="65"/>
      <c r="D1985" s="63">
        <v>11400</v>
      </c>
      <c r="E1985" s="62"/>
      <c r="F1985" s="61" t="s">
        <v>2</v>
      </c>
      <c r="G1985" s="64" t="s">
        <v>1873</v>
      </c>
      <c r="H1985" s="450"/>
      <c r="I198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85" s="62"/>
    </row>
    <row r="1986" spans="1:10" ht="15.75" x14ac:dyDescent="0.25">
      <c r="A1986" s="167">
        <v>42622</v>
      </c>
      <c r="B1986" s="66" t="s">
        <v>1870</v>
      </c>
      <c r="C1986" s="65"/>
      <c r="D1986" s="63">
        <v>10000</v>
      </c>
      <c r="E1986" s="62"/>
      <c r="F1986" s="61" t="s">
        <v>2</v>
      </c>
      <c r="G1986" s="64" t="s">
        <v>988</v>
      </c>
      <c r="H1986" s="450"/>
      <c r="I198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986" s="62"/>
    </row>
    <row r="1987" spans="1:10" ht="15.75" x14ac:dyDescent="0.25">
      <c r="A1987" s="167">
        <v>42622</v>
      </c>
      <c r="B1987" s="66" t="s">
        <v>1869</v>
      </c>
      <c r="C1987" s="65"/>
      <c r="D1987" s="63">
        <v>15900</v>
      </c>
      <c r="E1987" s="62"/>
      <c r="F1987" s="61" t="s">
        <v>2</v>
      </c>
      <c r="G1987" s="64" t="s">
        <v>1808</v>
      </c>
      <c r="H1987" s="450"/>
      <c r="I198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87" s="62"/>
    </row>
    <row r="1988" spans="1:10" ht="15.75" x14ac:dyDescent="0.25">
      <c r="A1988" s="167">
        <v>42622</v>
      </c>
      <c r="B1988" s="66" t="s">
        <v>1871</v>
      </c>
      <c r="C1988" s="65"/>
      <c r="D1988" s="63">
        <v>15900</v>
      </c>
      <c r="E1988" s="62"/>
      <c r="F1988" s="61" t="s">
        <v>2</v>
      </c>
      <c r="G1988" s="64" t="s">
        <v>1802</v>
      </c>
      <c r="H1988" s="450"/>
      <c r="I198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88" s="62"/>
    </row>
    <row r="1989" spans="1:10" ht="15.75" x14ac:dyDescent="0.25">
      <c r="A1989" s="167">
        <v>42622</v>
      </c>
      <c r="B1989" s="66" t="s">
        <v>1868</v>
      </c>
      <c r="C1989" s="65"/>
      <c r="D1989" s="63">
        <v>15900</v>
      </c>
      <c r="E1989" s="62"/>
      <c r="F1989" s="61" t="s">
        <v>2</v>
      </c>
      <c r="G1989" s="64" t="s">
        <v>1835</v>
      </c>
      <c r="H1989" s="450"/>
      <c r="I198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89" s="62"/>
    </row>
    <row r="1990" spans="1:10" ht="15.75" x14ac:dyDescent="0.25">
      <c r="A1990" s="167">
        <v>42622</v>
      </c>
      <c r="B1990" s="66" t="s">
        <v>1872</v>
      </c>
      <c r="C1990" s="65"/>
      <c r="D1990" s="63">
        <v>13400</v>
      </c>
      <c r="E1990" s="62"/>
      <c r="F1990" s="61" t="s">
        <v>2</v>
      </c>
      <c r="G1990" s="64" t="s">
        <v>1873</v>
      </c>
      <c r="H1990" s="450"/>
      <c r="I199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90" s="62"/>
    </row>
    <row r="1991" spans="1:10" ht="15.75" x14ac:dyDescent="0.25">
      <c r="A1991" s="167">
        <v>42622</v>
      </c>
      <c r="B1991" s="66" t="s">
        <v>1874</v>
      </c>
      <c r="C1991" s="65"/>
      <c r="D1991" s="63">
        <v>11000</v>
      </c>
      <c r="E1991" s="62"/>
      <c r="F1991" s="61" t="s">
        <v>2</v>
      </c>
      <c r="G1991" s="64" t="s">
        <v>1829</v>
      </c>
      <c r="H1991" s="450"/>
      <c r="I199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91" s="62"/>
    </row>
    <row r="1992" spans="1:10" ht="15.75" x14ac:dyDescent="0.25">
      <c r="A1992" s="166">
        <v>42707</v>
      </c>
      <c r="B1992" s="142" t="s">
        <v>2353</v>
      </c>
      <c r="C1992" s="143"/>
      <c r="D1992" s="142">
        <v>11400</v>
      </c>
      <c r="E1992" s="143"/>
      <c r="F1992" s="141" t="str">
        <f>"Прео"</f>
        <v>Прео</v>
      </c>
      <c r="G1992" s="142" t="s">
        <v>825</v>
      </c>
      <c r="H1992" s="450"/>
      <c r="I199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1992" s="62"/>
    </row>
    <row r="1993" spans="1:10" ht="15.75" x14ac:dyDescent="0.25">
      <c r="A1993" s="167">
        <v>42704</v>
      </c>
      <c r="B1993" s="66" t="s">
        <v>2684</v>
      </c>
      <c r="C1993" s="65"/>
      <c r="D1993" s="63">
        <v>19500</v>
      </c>
      <c r="E1993" s="62"/>
      <c r="F1993" s="61" t="str">
        <f>"Прео"</f>
        <v>Прео</v>
      </c>
      <c r="G1993" s="64" t="s">
        <v>1838</v>
      </c>
      <c r="H1993" s="450"/>
      <c r="I199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93" s="62"/>
    </row>
    <row r="1994" spans="1:10" ht="15.75" x14ac:dyDescent="0.25">
      <c r="A1994" s="167">
        <v>42676</v>
      </c>
      <c r="B1994" s="66" t="s">
        <v>3024</v>
      </c>
      <c r="C1994" s="65"/>
      <c r="D1994" s="63">
        <v>17500</v>
      </c>
      <c r="E1994" s="62"/>
      <c r="F1994" s="61" t="s">
        <v>1341</v>
      </c>
      <c r="G1994" s="62" t="s">
        <v>227</v>
      </c>
      <c r="H1994" s="450" t="s">
        <v>227</v>
      </c>
      <c r="I199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994" s="62"/>
    </row>
    <row r="1995" spans="1:10" ht="15.75" x14ac:dyDescent="0.25">
      <c r="A1995" s="167">
        <v>42699</v>
      </c>
      <c r="B1995" s="66" t="s">
        <v>2564</v>
      </c>
      <c r="C1995" s="65"/>
      <c r="D1995" s="63">
        <v>9900</v>
      </c>
      <c r="E1995" s="62"/>
      <c r="F1995" s="61" t="str">
        <f>"Прео"</f>
        <v>Прео</v>
      </c>
      <c r="G1995" s="64" t="s">
        <v>2201</v>
      </c>
      <c r="H1995" s="450"/>
      <c r="I199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95" s="62"/>
    </row>
    <row r="1996" spans="1:10" ht="15.75" x14ac:dyDescent="0.25">
      <c r="A1996" s="167">
        <v>42620</v>
      </c>
      <c r="B1996" s="66" t="s">
        <v>1867</v>
      </c>
      <c r="C1996" s="65"/>
      <c r="D1996" s="63">
        <v>5000</v>
      </c>
      <c r="E1996" s="62"/>
      <c r="F1996" s="61" t="s">
        <v>2</v>
      </c>
      <c r="G1996" s="64" t="s">
        <v>988</v>
      </c>
      <c r="H1996" s="450"/>
      <c r="I199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996" s="62"/>
    </row>
    <row r="1997" spans="1:10" ht="15.75" x14ac:dyDescent="0.25">
      <c r="A1997" s="167">
        <v>42693</v>
      </c>
      <c r="B1997" s="66" t="s">
        <v>2674</v>
      </c>
      <c r="C1997" s="65"/>
      <c r="D1997" s="63">
        <v>12400</v>
      </c>
      <c r="E1997" s="62"/>
      <c r="F1997" s="61" t="str">
        <f>"Прео"</f>
        <v>Прео</v>
      </c>
      <c r="G1997" s="64" t="s">
        <v>1317</v>
      </c>
      <c r="H1997" s="450"/>
      <c r="I199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1997" s="227"/>
    </row>
    <row r="1998" spans="1:10" ht="15.75" x14ac:dyDescent="0.25">
      <c r="A1998" s="167">
        <v>42618</v>
      </c>
      <c r="B1998" s="66" t="s">
        <v>1866</v>
      </c>
      <c r="C1998" s="65"/>
      <c r="D1998" s="63">
        <v>8950</v>
      </c>
      <c r="E1998" s="62"/>
      <c r="F1998" s="61" t="s">
        <v>2</v>
      </c>
      <c r="G1998" s="64" t="s">
        <v>988</v>
      </c>
      <c r="H1998" s="450" t="s">
        <v>2337</v>
      </c>
      <c r="I199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1998" s="62"/>
    </row>
    <row r="1999" spans="1:10" ht="15.75" x14ac:dyDescent="0.25">
      <c r="A1999" s="167">
        <v>42675</v>
      </c>
      <c r="B1999" s="66" t="s">
        <v>3006</v>
      </c>
      <c r="C1999" s="65"/>
      <c r="D1999" s="63">
        <v>15900</v>
      </c>
      <c r="E1999" s="62"/>
      <c r="F1999" s="61" t="s">
        <v>1341</v>
      </c>
      <c r="G1999" s="64"/>
      <c r="H1999" s="450"/>
      <c r="I199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1999" s="62"/>
    </row>
    <row r="2000" spans="1:10" ht="15.75" x14ac:dyDescent="0.25">
      <c r="A2000" s="167">
        <v>42614</v>
      </c>
      <c r="B2000" s="66" t="s">
        <v>1877</v>
      </c>
      <c r="C2000" s="65"/>
      <c r="D2000" s="63">
        <v>17272</v>
      </c>
      <c r="E2000" s="62"/>
      <c r="F2000" s="61" t="s">
        <v>2</v>
      </c>
      <c r="G2000" s="64" t="s">
        <v>1829</v>
      </c>
      <c r="H2000" s="450"/>
      <c r="I200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00" s="62"/>
    </row>
    <row r="2001" spans="1:10" ht="15.75" x14ac:dyDescent="0.25">
      <c r="A2001" s="284">
        <v>42697</v>
      </c>
      <c r="B2001" s="318" t="s">
        <v>2676</v>
      </c>
      <c r="C2001" s="320"/>
      <c r="D2001" s="322">
        <v>8200</v>
      </c>
      <c r="E2001" s="287"/>
      <c r="F2001" s="291" t="s">
        <v>6</v>
      </c>
      <c r="G2001" s="315" t="s">
        <v>828</v>
      </c>
      <c r="H2001" s="467"/>
      <c r="I2001" s="287" t="s">
        <v>6</v>
      </c>
      <c r="J2001" s="259"/>
    </row>
    <row r="2002" spans="1:10" ht="15.75" x14ac:dyDescent="0.25">
      <c r="A2002" s="288">
        <v>42697</v>
      </c>
      <c r="B2002" s="319" t="s">
        <v>2472</v>
      </c>
      <c r="C2002" s="321"/>
      <c r="D2002" s="323">
        <v>19500</v>
      </c>
      <c r="E2002" s="283"/>
      <c r="F2002" s="290" t="s">
        <v>6</v>
      </c>
      <c r="G2002" s="314" t="s">
        <v>204</v>
      </c>
      <c r="H2002" s="466"/>
      <c r="I2002" s="283" t="s">
        <v>6</v>
      </c>
      <c r="J2002" s="259"/>
    </row>
    <row r="2003" spans="1:10" ht="15.75" x14ac:dyDescent="0.25">
      <c r="A2003" s="284">
        <v>42697</v>
      </c>
      <c r="B2003" s="318" t="s">
        <v>2349</v>
      </c>
      <c r="C2003" s="320"/>
      <c r="D2003" s="322">
        <v>7200</v>
      </c>
      <c r="E2003" s="287"/>
      <c r="F2003" s="291" t="s">
        <v>6</v>
      </c>
      <c r="G2003" s="315" t="s">
        <v>2474</v>
      </c>
      <c r="H2003" s="467"/>
      <c r="I2003" s="287" t="s">
        <v>6</v>
      </c>
      <c r="J2003" s="259"/>
    </row>
    <row r="2004" spans="1:10" ht="15.75" x14ac:dyDescent="0.25">
      <c r="A2004" s="167">
        <v>42612</v>
      </c>
      <c r="B2004" s="66" t="s">
        <v>1854</v>
      </c>
      <c r="C2004" s="65"/>
      <c r="D2004" s="63">
        <v>15900</v>
      </c>
      <c r="E2004" s="62"/>
      <c r="F2004" s="61" t="s">
        <v>2</v>
      </c>
      <c r="G2004" s="64" t="s">
        <v>1835</v>
      </c>
      <c r="H2004" s="450"/>
      <c r="I200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04" s="62"/>
    </row>
    <row r="2005" spans="1:10" ht="15.75" x14ac:dyDescent="0.25">
      <c r="A2005" s="167">
        <v>42612</v>
      </c>
      <c r="B2005" s="66" t="s">
        <v>1855</v>
      </c>
      <c r="C2005" s="65"/>
      <c r="D2005" s="63">
        <v>35800</v>
      </c>
      <c r="E2005" s="62"/>
      <c r="F2005" s="61" t="s">
        <v>2</v>
      </c>
      <c r="G2005" s="64" t="s">
        <v>1829</v>
      </c>
      <c r="H2005" s="450"/>
      <c r="I200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05" s="62"/>
    </row>
    <row r="2006" spans="1:10" ht="15.75" x14ac:dyDescent="0.25">
      <c r="A2006" s="167">
        <v>42612</v>
      </c>
      <c r="B2006" s="66" t="s">
        <v>1836</v>
      </c>
      <c r="C2006" s="65"/>
      <c r="D2006" s="63">
        <v>15900</v>
      </c>
      <c r="E2006" s="62"/>
      <c r="F2006" s="61" t="s">
        <v>2</v>
      </c>
      <c r="G2006" s="64" t="s">
        <v>1666</v>
      </c>
      <c r="H2006" s="450"/>
      <c r="I200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06" s="62"/>
    </row>
    <row r="2007" spans="1:10" ht="15.75" x14ac:dyDescent="0.25">
      <c r="A2007" s="167">
        <v>42611</v>
      </c>
      <c r="B2007" s="66" t="s">
        <v>1665</v>
      </c>
      <c r="C2007" s="65"/>
      <c r="D2007" s="63">
        <v>13900</v>
      </c>
      <c r="E2007" s="62"/>
      <c r="F2007" s="61" t="s">
        <v>2</v>
      </c>
      <c r="G2007" s="64" t="s">
        <v>1666</v>
      </c>
      <c r="H2007" s="450"/>
      <c r="I200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07" s="62"/>
    </row>
    <row r="2008" spans="1:10" ht="15.75" x14ac:dyDescent="0.25">
      <c r="A2008" s="288">
        <v>42692</v>
      </c>
      <c r="B2008" s="319" t="s">
        <v>2476</v>
      </c>
      <c r="C2008" s="321"/>
      <c r="D2008" s="323">
        <v>19500</v>
      </c>
      <c r="E2008" s="283"/>
      <c r="F2008" s="290" t="s">
        <v>6</v>
      </c>
      <c r="G2008" s="314" t="s">
        <v>204</v>
      </c>
      <c r="H2008" s="466"/>
      <c r="I2008" s="283" t="s">
        <v>6</v>
      </c>
      <c r="J2008" s="259"/>
    </row>
    <row r="2009" spans="1:10" ht="15.75" x14ac:dyDescent="0.25">
      <c r="A2009" s="284">
        <v>42692</v>
      </c>
      <c r="B2009" s="318" t="s">
        <v>2462</v>
      </c>
      <c r="C2009" s="320"/>
      <c r="D2009" s="322">
        <v>3000</v>
      </c>
      <c r="E2009" s="287"/>
      <c r="F2009" s="291" t="s">
        <v>6</v>
      </c>
      <c r="G2009" s="315" t="s">
        <v>2087</v>
      </c>
      <c r="H2009" s="467"/>
      <c r="I2009" s="287" t="s">
        <v>6</v>
      </c>
      <c r="J2009" s="259"/>
    </row>
    <row r="2010" spans="1:10" ht="15.75" x14ac:dyDescent="0.25">
      <c r="A2010" s="288">
        <v>42691</v>
      </c>
      <c r="B2010" s="319" t="s">
        <v>2675</v>
      </c>
      <c r="C2010" s="321"/>
      <c r="D2010" s="323">
        <v>19900</v>
      </c>
      <c r="E2010" s="283"/>
      <c r="F2010" s="290" t="s">
        <v>6</v>
      </c>
      <c r="G2010" s="314" t="s">
        <v>827</v>
      </c>
      <c r="H2010" s="466"/>
      <c r="I2010" s="283" t="s">
        <v>6</v>
      </c>
      <c r="J2010" s="259"/>
    </row>
    <row r="2011" spans="1:10" ht="15.75" x14ac:dyDescent="0.25">
      <c r="A2011" s="167">
        <v>42693</v>
      </c>
      <c r="B2011" s="66" t="s">
        <v>2302</v>
      </c>
      <c r="C2011" s="65"/>
      <c r="D2011" s="63">
        <v>12400</v>
      </c>
      <c r="E2011" s="62"/>
      <c r="F2011" s="61" t="str">
        <f>"Прео"</f>
        <v>Прео</v>
      </c>
      <c r="G2011" s="64" t="s">
        <v>1317</v>
      </c>
      <c r="H2011" s="450"/>
      <c r="I201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11" s="62"/>
    </row>
    <row r="2012" spans="1:10" ht="15.75" x14ac:dyDescent="0.25">
      <c r="A2012" s="167">
        <v>42609</v>
      </c>
      <c r="B2012" s="66" t="s">
        <v>1833</v>
      </c>
      <c r="C2012" s="65"/>
      <c r="D2012" s="63">
        <v>11000</v>
      </c>
      <c r="E2012" s="62"/>
      <c r="F2012" s="61" t="s">
        <v>2</v>
      </c>
      <c r="G2012" s="64" t="s">
        <v>1804</v>
      </c>
      <c r="H2012" s="450"/>
      <c r="I201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12" s="62"/>
    </row>
    <row r="2013" spans="1:10" ht="15.75" x14ac:dyDescent="0.25">
      <c r="A2013" s="167">
        <v>42692</v>
      </c>
      <c r="B2013" s="66" t="s">
        <v>2685</v>
      </c>
      <c r="C2013" s="65"/>
      <c r="D2013" s="63">
        <v>4900</v>
      </c>
      <c r="E2013" s="62"/>
      <c r="F2013" s="61" t="str">
        <f>"Прео"</f>
        <v>Прео</v>
      </c>
      <c r="G2013" s="64" t="s">
        <v>1229</v>
      </c>
      <c r="H2013" s="450"/>
      <c r="I201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13" s="62"/>
    </row>
    <row r="2014" spans="1:10" ht="15.75" x14ac:dyDescent="0.25">
      <c r="A2014" s="167">
        <v>42608</v>
      </c>
      <c r="B2014" s="66" t="s">
        <v>1828</v>
      </c>
      <c r="C2014" s="65"/>
      <c r="D2014" s="63">
        <v>10990</v>
      </c>
      <c r="E2014" s="62"/>
      <c r="F2014" s="61" t="s">
        <v>2</v>
      </c>
      <c r="G2014" s="64" t="s">
        <v>1829</v>
      </c>
      <c r="H2014" s="450"/>
      <c r="I201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14" s="62"/>
    </row>
    <row r="2015" spans="1:10" ht="15.75" x14ac:dyDescent="0.25">
      <c r="A2015" s="167">
        <v>42608</v>
      </c>
      <c r="B2015" s="66" t="s">
        <v>1830</v>
      </c>
      <c r="C2015" s="65"/>
      <c r="D2015" s="63">
        <v>10990</v>
      </c>
      <c r="E2015" s="62"/>
      <c r="F2015" s="61" t="s">
        <v>2</v>
      </c>
      <c r="G2015" s="64" t="s">
        <v>1804</v>
      </c>
      <c r="H2015" s="450"/>
      <c r="I201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15" s="62"/>
    </row>
    <row r="2016" spans="1:10" ht="15.75" x14ac:dyDescent="0.25">
      <c r="A2016" s="167">
        <v>42607</v>
      </c>
      <c r="B2016" s="66" t="s">
        <v>1827</v>
      </c>
      <c r="C2016" s="65"/>
      <c r="D2016" s="63">
        <v>15900</v>
      </c>
      <c r="E2016" s="62"/>
      <c r="F2016" s="61" t="s">
        <v>2</v>
      </c>
      <c r="G2016" s="64" t="s">
        <v>1666</v>
      </c>
      <c r="H2016" s="450"/>
      <c r="I201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16" s="62"/>
    </row>
    <row r="2017" spans="1:10" ht="15.75" x14ac:dyDescent="0.25">
      <c r="A2017" s="167">
        <v>42683</v>
      </c>
      <c r="B2017" s="66" t="s">
        <v>2419</v>
      </c>
      <c r="C2017" s="65"/>
      <c r="D2017" s="63">
        <v>5000</v>
      </c>
      <c r="E2017" s="62"/>
      <c r="F2017" s="61" t="str">
        <f>"Прео"</f>
        <v>Прео</v>
      </c>
      <c r="G2017" s="64" t="s">
        <v>1317</v>
      </c>
      <c r="H2017" s="450"/>
      <c r="I201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17" s="62"/>
    </row>
    <row r="2018" spans="1:10" ht="15.75" x14ac:dyDescent="0.25">
      <c r="A2018" s="167">
        <v>42606</v>
      </c>
      <c r="B2018" s="66" t="s">
        <v>1825</v>
      </c>
      <c r="C2018" s="65"/>
      <c r="D2018" s="63">
        <v>15343</v>
      </c>
      <c r="E2018" s="62"/>
      <c r="F2018" s="61" t="s">
        <v>2</v>
      </c>
      <c r="G2018" s="64" t="s">
        <v>1804</v>
      </c>
      <c r="H2018" s="450"/>
      <c r="I201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18" s="62"/>
    </row>
    <row r="2019" spans="1:10" ht="15.75" x14ac:dyDescent="0.25">
      <c r="A2019" s="167">
        <v>42606</v>
      </c>
      <c r="B2019" s="66" t="s">
        <v>1834</v>
      </c>
      <c r="C2019" s="65"/>
      <c r="D2019" s="63">
        <v>15343</v>
      </c>
      <c r="E2019" s="62"/>
      <c r="F2019" s="61" t="s">
        <v>2</v>
      </c>
      <c r="G2019" s="64" t="s">
        <v>1835</v>
      </c>
      <c r="H2019" s="450"/>
      <c r="I201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19" s="62"/>
    </row>
    <row r="2020" spans="1:10" ht="15.75" x14ac:dyDescent="0.25">
      <c r="A2020" s="167">
        <v>42679</v>
      </c>
      <c r="B2020" s="66" t="s">
        <v>2260</v>
      </c>
      <c r="C2020" s="65"/>
      <c r="D2020" s="63">
        <v>10000</v>
      </c>
      <c r="E2020" s="62"/>
      <c r="F2020" s="61" t="str">
        <f>"Прео"</f>
        <v>Прео</v>
      </c>
      <c r="G2020" s="64" t="s">
        <v>1317</v>
      </c>
      <c r="H2020" s="450"/>
      <c r="I202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20" s="62"/>
    </row>
    <row r="2021" spans="1:10" ht="15.75" x14ac:dyDescent="0.25">
      <c r="A2021" s="167">
        <v>42677</v>
      </c>
      <c r="B2021" s="66" t="s">
        <v>2688</v>
      </c>
      <c r="C2021" s="65"/>
      <c r="D2021" s="63">
        <v>19500</v>
      </c>
      <c r="E2021" s="62"/>
      <c r="F2021" s="61" t="str">
        <f>"Прео"</f>
        <v>Прео</v>
      </c>
      <c r="G2021" s="64" t="s">
        <v>204</v>
      </c>
      <c r="H2021" s="450"/>
      <c r="I202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21" s="62"/>
    </row>
    <row r="2022" spans="1:10" ht="15.75" x14ac:dyDescent="0.25">
      <c r="A2022" s="167">
        <v>42605</v>
      </c>
      <c r="B2022" s="66" t="s">
        <v>1825</v>
      </c>
      <c r="C2022" s="65"/>
      <c r="D2022" s="63">
        <v>17900</v>
      </c>
      <c r="E2022" s="62"/>
      <c r="F2022" s="61" t="s">
        <v>2</v>
      </c>
      <c r="G2022" s="64" t="s">
        <v>1826</v>
      </c>
      <c r="H2022" s="450"/>
      <c r="I202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22" s="62"/>
    </row>
    <row r="2023" spans="1:10" ht="15.75" x14ac:dyDescent="0.25">
      <c r="A2023" s="167">
        <v>42603</v>
      </c>
      <c r="B2023" s="66" t="s">
        <v>1654</v>
      </c>
      <c r="C2023" s="65"/>
      <c r="D2023" s="63">
        <v>4450</v>
      </c>
      <c r="E2023" s="62"/>
      <c r="F2023" s="61" t="s">
        <v>2</v>
      </c>
      <c r="G2023" s="64" t="s">
        <v>1158</v>
      </c>
      <c r="H2023" s="450"/>
      <c r="I202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023" s="62"/>
    </row>
    <row r="2024" spans="1:10" ht="15.75" x14ac:dyDescent="0.25">
      <c r="A2024" s="167">
        <v>42675</v>
      </c>
      <c r="B2024" s="66" t="s">
        <v>430</v>
      </c>
      <c r="C2024" s="65"/>
      <c r="D2024" s="63">
        <v>4000</v>
      </c>
      <c r="E2024" s="62"/>
      <c r="F2024" s="61" t="s">
        <v>1341</v>
      </c>
      <c r="G2024" s="62" t="s">
        <v>1295</v>
      </c>
      <c r="H2024" s="450" t="s">
        <v>3007</v>
      </c>
      <c r="I202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24" s="62"/>
    </row>
    <row r="2025" spans="1:10" ht="15.75" x14ac:dyDescent="0.25">
      <c r="A2025" s="167">
        <v>42676</v>
      </c>
      <c r="B2025" s="66" t="s">
        <v>2420</v>
      </c>
      <c r="C2025" s="65"/>
      <c r="D2025" s="63">
        <v>1900</v>
      </c>
      <c r="E2025" s="62"/>
      <c r="F2025" s="61" t="str">
        <f>"Прео"</f>
        <v>Прео</v>
      </c>
      <c r="G2025" s="64" t="s">
        <v>2421</v>
      </c>
      <c r="H2025" s="450"/>
      <c r="I202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25" s="62"/>
    </row>
    <row r="2026" spans="1:10" ht="15.75" x14ac:dyDescent="0.25">
      <c r="A2026" s="167">
        <v>42676</v>
      </c>
      <c r="B2026" s="66" t="s">
        <v>2687</v>
      </c>
      <c r="C2026" s="65"/>
      <c r="D2026" s="63">
        <v>19400</v>
      </c>
      <c r="E2026" s="62"/>
      <c r="F2026" s="61" t="str">
        <f>"Прео"</f>
        <v>Прео</v>
      </c>
      <c r="G2026" s="64" t="s">
        <v>2686</v>
      </c>
      <c r="H2026" s="450"/>
      <c r="I202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26" s="62"/>
    </row>
    <row r="2027" spans="1:10" ht="15.75" x14ac:dyDescent="0.25">
      <c r="A2027" s="167">
        <v>42599</v>
      </c>
      <c r="B2027" s="66" t="s">
        <v>1823</v>
      </c>
      <c r="C2027" s="65"/>
      <c r="D2027" s="63">
        <v>12700</v>
      </c>
      <c r="E2027" s="62"/>
      <c r="F2027" s="61" t="s">
        <v>2</v>
      </c>
      <c r="G2027" s="64" t="s">
        <v>1824</v>
      </c>
      <c r="H2027" s="450"/>
      <c r="I202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27" s="62"/>
    </row>
    <row r="2028" spans="1:10" ht="15.75" x14ac:dyDescent="0.25">
      <c r="A2028" s="167">
        <v>42665</v>
      </c>
      <c r="B2028" s="66" t="s">
        <v>2125</v>
      </c>
      <c r="C2028" s="65"/>
      <c r="D2028" s="63">
        <v>12400</v>
      </c>
      <c r="E2028" s="62"/>
      <c r="F2028" s="61" t="str">
        <f>"Прео"</f>
        <v>Прео</v>
      </c>
      <c r="G2028" s="64" t="s">
        <v>2281</v>
      </c>
      <c r="H2028" s="450"/>
      <c r="I202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28" s="62"/>
    </row>
    <row r="2029" spans="1:10" ht="15.75" x14ac:dyDescent="0.25">
      <c r="A2029" s="284">
        <v>42690</v>
      </c>
      <c r="B2029" s="318" t="s">
        <v>2680</v>
      </c>
      <c r="C2029" s="320"/>
      <c r="D2029" s="322">
        <v>19500</v>
      </c>
      <c r="E2029" s="287"/>
      <c r="F2029" s="291" t="s">
        <v>6</v>
      </c>
      <c r="G2029" s="315" t="s">
        <v>204</v>
      </c>
      <c r="H2029" s="467"/>
      <c r="I2029" s="287" t="s">
        <v>6</v>
      </c>
      <c r="J2029" s="259"/>
    </row>
    <row r="2030" spans="1:10" ht="15.75" x14ac:dyDescent="0.25">
      <c r="A2030" s="167">
        <v>42598</v>
      </c>
      <c r="B2030" s="66" t="s">
        <v>1822</v>
      </c>
      <c r="C2030" s="65"/>
      <c r="D2030" s="63">
        <v>17900</v>
      </c>
      <c r="E2030" s="62"/>
      <c r="F2030" s="61" t="s">
        <v>2</v>
      </c>
      <c r="G2030" s="64" t="s">
        <v>988</v>
      </c>
      <c r="H2030" s="450"/>
      <c r="I203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030" s="62"/>
    </row>
    <row r="2031" spans="1:10" ht="15.75" x14ac:dyDescent="0.25">
      <c r="A2031" s="167">
        <v>42597</v>
      </c>
      <c r="B2031" s="66" t="s">
        <v>1821</v>
      </c>
      <c r="C2031" s="65"/>
      <c r="D2031" s="63">
        <v>16887</v>
      </c>
      <c r="E2031" s="62"/>
      <c r="F2031" s="61" t="s">
        <v>2</v>
      </c>
      <c r="G2031" s="64" t="s">
        <v>3997</v>
      </c>
      <c r="H2031" s="450"/>
      <c r="I203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31" s="62"/>
    </row>
    <row r="2032" spans="1:10" ht="15.75" x14ac:dyDescent="0.25">
      <c r="A2032" s="167">
        <v>42597</v>
      </c>
      <c r="B2032" s="66" t="s">
        <v>1807</v>
      </c>
      <c r="C2032" s="65"/>
      <c r="D2032" s="63">
        <v>17900</v>
      </c>
      <c r="E2032" s="62"/>
      <c r="F2032" s="61" t="s">
        <v>2</v>
      </c>
      <c r="G2032" s="64" t="s">
        <v>1808</v>
      </c>
      <c r="H2032" s="450"/>
      <c r="I203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32" s="62"/>
    </row>
    <row r="2033" spans="1:10" ht="15.75" x14ac:dyDescent="0.25">
      <c r="A2033" s="288">
        <v>42686</v>
      </c>
      <c r="B2033" s="319" t="s">
        <v>2683</v>
      </c>
      <c r="C2033" s="321"/>
      <c r="D2033" s="323">
        <v>4900</v>
      </c>
      <c r="E2033" s="283"/>
      <c r="F2033" s="290" t="s">
        <v>6</v>
      </c>
      <c r="G2033" s="314" t="s">
        <v>1229</v>
      </c>
      <c r="H2033" s="466"/>
      <c r="I2033" s="283" t="s">
        <v>6</v>
      </c>
      <c r="J2033" s="259"/>
    </row>
    <row r="2034" spans="1:10" ht="15.75" x14ac:dyDescent="0.25">
      <c r="A2034" s="167">
        <v>42594</v>
      </c>
      <c r="B2034" s="66" t="s">
        <v>1806</v>
      </c>
      <c r="C2034" s="65"/>
      <c r="D2034" s="63">
        <v>19900</v>
      </c>
      <c r="E2034" s="62"/>
      <c r="F2034" s="61" t="s">
        <v>2</v>
      </c>
      <c r="G2034" s="64" t="s">
        <v>988</v>
      </c>
      <c r="H2034" s="450"/>
      <c r="I203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034" s="62"/>
    </row>
    <row r="2035" spans="1:10" ht="15.75" x14ac:dyDescent="0.25">
      <c r="A2035" s="167">
        <v>42594</v>
      </c>
      <c r="B2035" s="66" t="s">
        <v>1805</v>
      </c>
      <c r="C2035" s="65"/>
      <c r="D2035" s="63">
        <v>15900</v>
      </c>
      <c r="E2035" s="62"/>
      <c r="F2035" s="61" t="s">
        <v>2</v>
      </c>
      <c r="G2035" s="64" t="s">
        <v>1671</v>
      </c>
      <c r="H2035" s="450"/>
      <c r="I203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35" s="62"/>
    </row>
    <row r="2036" spans="1:10" ht="15.75" x14ac:dyDescent="0.25">
      <c r="A2036" s="167">
        <v>42593</v>
      </c>
      <c r="B2036" s="66" t="s">
        <v>1619</v>
      </c>
      <c r="C2036" s="65"/>
      <c r="D2036" s="63">
        <v>6900</v>
      </c>
      <c r="E2036" s="62"/>
      <c r="F2036" s="61" t="s">
        <v>2</v>
      </c>
      <c r="G2036" s="64" t="s">
        <v>1580</v>
      </c>
      <c r="H2036" s="450"/>
      <c r="I203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36" s="62"/>
    </row>
    <row r="2037" spans="1:10" ht="15.75" x14ac:dyDescent="0.25">
      <c r="A2037" s="167">
        <v>42593</v>
      </c>
      <c r="B2037" s="66" t="s">
        <v>1803</v>
      </c>
      <c r="C2037" s="65"/>
      <c r="D2037" s="63">
        <v>15900</v>
      </c>
      <c r="E2037" s="62"/>
      <c r="F2037" s="61" t="s">
        <v>2</v>
      </c>
      <c r="G2037" s="64" t="s">
        <v>1804</v>
      </c>
      <c r="H2037" s="450"/>
      <c r="I203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37" s="62"/>
    </row>
    <row r="2038" spans="1:10" ht="15.75" x14ac:dyDescent="0.25">
      <c r="A2038" s="167">
        <v>42592</v>
      </c>
      <c r="B2038" s="66" t="s">
        <v>1799</v>
      </c>
      <c r="C2038" s="65"/>
      <c r="D2038" s="63">
        <v>15900</v>
      </c>
      <c r="E2038" s="62"/>
      <c r="F2038" s="61" t="s">
        <v>2</v>
      </c>
      <c r="G2038" s="64" t="s">
        <v>1671</v>
      </c>
      <c r="H2038" s="450"/>
      <c r="I203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38" s="62"/>
    </row>
    <row r="2039" spans="1:10" ht="15.75" x14ac:dyDescent="0.25">
      <c r="A2039" s="167">
        <v>42592</v>
      </c>
      <c r="B2039" s="66" t="s">
        <v>1800</v>
      </c>
      <c r="C2039" s="65"/>
      <c r="D2039" s="63">
        <v>8750</v>
      </c>
      <c r="E2039" s="62"/>
      <c r="F2039" s="61" t="s">
        <v>2</v>
      </c>
      <c r="G2039" s="64" t="s">
        <v>988</v>
      </c>
      <c r="H2039" s="450"/>
      <c r="I203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039" s="62"/>
    </row>
    <row r="2040" spans="1:10" ht="15.75" x14ac:dyDescent="0.25">
      <c r="A2040" s="167">
        <v>42592</v>
      </c>
      <c r="B2040" s="66" t="s">
        <v>1816</v>
      </c>
      <c r="C2040" s="65"/>
      <c r="D2040" s="63">
        <v>15343</v>
      </c>
      <c r="E2040" s="62"/>
      <c r="F2040" s="61" t="s">
        <v>2</v>
      </c>
      <c r="G2040" s="64" t="s">
        <v>988</v>
      </c>
      <c r="H2040" s="450"/>
      <c r="I204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040" s="62"/>
    </row>
    <row r="2041" spans="1:10" ht="15.75" x14ac:dyDescent="0.25">
      <c r="A2041" s="167">
        <v>42655</v>
      </c>
      <c r="B2041" s="66" t="s">
        <v>2182</v>
      </c>
      <c r="C2041" s="65"/>
      <c r="D2041" s="63">
        <v>14400</v>
      </c>
      <c r="E2041" s="62"/>
      <c r="F2041" s="61" t="str">
        <f>"Прео"</f>
        <v>Прео</v>
      </c>
      <c r="G2041" s="64" t="s">
        <v>2183</v>
      </c>
      <c r="H2041" s="450"/>
      <c r="I204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41" s="62"/>
    </row>
    <row r="2042" spans="1:10" ht="15.75" x14ac:dyDescent="0.25">
      <c r="A2042" s="167">
        <v>42591</v>
      </c>
      <c r="B2042" s="66" t="s">
        <v>1801</v>
      </c>
      <c r="C2042" s="65"/>
      <c r="D2042" s="63">
        <v>15900</v>
      </c>
      <c r="E2042" s="62"/>
      <c r="F2042" s="61" t="s">
        <v>2</v>
      </c>
      <c r="G2042" s="64" t="s">
        <v>1802</v>
      </c>
      <c r="H2042" s="450"/>
      <c r="I204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42" s="62"/>
    </row>
    <row r="2043" spans="1:10" ht="15.75" x14ac:dyDescent="0.25">
      <c r="A2043" s="167">
        <v>42590</v>
      </c>
      <c r="B2043" s="66" t="s">
        <v>1798</v>
      </c>
      <c r="C2043" s="65"/>
      <c r="D2043" s="63">
        <v>13900</v>
      </c>
      <c r="E2043" s="62"/>
      <c r="F2043" s="61" t="s">
        <v>2</v>
      </c>
      <c r="G2043" s="64" t="s">
        <v>1578</v>
      </c>
      <c r="H2043" s="450"/>
      <c r="I204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43" s="62"/>
    </row>
    <row r="2044" spans="1:10" ht="15.75" x14ac:dyDescent="0.25">
      <c r="A2044" s="167">
        <v>42590</v>
      </c>
      <c r="B2044" s="66" t="s">
        <v>1797</v>
      </c>
      <c r="C2044" s="65"/>
      <c r="D2044" s="63">
        <v>15900</v>
      </c>
      <c r="E2044" s="62"/>
      <c r="F2044" s="61" t="s">
        <v>2</v>
      </c>
      <c r="G2044" s="64" t="s">
        <v>1671</v>
      </c>
      <c r="H2044" s="450"/>
      <c r="I204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44" s="62"/>
    </row>
    <row r="2045" spans="1:10" ht="15.75" x14ac:dyDescent="0.25">
      <c r="A2045" s="284">
        <v>42686</v>
      </c>
      <c r="B2045" s="318" t="s">
        <v>2689</v>
      </c>
      <c r="C2045" s="320"/>
      <c r="D2045" s="322">
        <v>3400</v>
      </c>
      <c r="E2045" s="287"/>
      <c r="F2045" s="291" t="s">
        <v>6</v>
      </c>
      <c r="G2045" s="315" t="s">
        <v>2363</v>
      </c>
      <c r="H2045" s="467"/>
      <c r="I2045" s="287" t="s">
        <v>6</v>
      </c>
      <c r="J2045" s="259"/>
    </row>
    <row r="2046" spans="1:10" ht="15.75" x14ac:dyDescent="0.25">
      <c r="A2046" s="167">
        <v>42587</v>
      </c>
      <c r="B2046" s="66" t="s">
        <v>1617</v>
      </c>
      <c r="C2046" s="65"/>
      <c r="D2046" s="63">
        <v>3900</v>
      </c>
      <c r="E2046" s="62"/>
      <c r="F2046" s="61" t="s">
        <v>2</v>
      </c>
      <c r="G2046" s="64"/>
      <c r="H2046" s="450"/>
      <c r="I204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046" s="62"/>
    </row>
    <row r="2047" spans="1:10" ht="15.75" x14ac:dyDescent="0.25">
      <c r="A2047" s="167">
        <v>42587</v>
      </c>
      <c r="B2047" s="66" t="s">
        <v>1813</v>
      </c>
      <c r="C2047" s="65"/>
      <c r="D2047" s="63">
        <v>13413</v>
      </c>
      <c r="E2047" s="62"/>
      <c r="F2047" s="61" t="s">
        <v>2</v>
      </c>
      <c r="G2047" s="64" t="s">
        <v>1578</v>
      </c>
      <c r="H2047" s="450"/>
      <c r="I204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47" s="62"/>
    </row>
    <row r="2048" spans="1:10" ht="15.75" x14ac:dyDescent="0.25">
      <c r="A2048" s="167">
        <v>42587</v>
      </c>
      <c r="B2048" s="66" t="s">
        <v>1655</v>
      </c>
      <c r="C2048" s="65"/>
      <c r="D2048" s="63">
        <v>19500</v>
      </c>
      <c r="E2048" s="62"/>
      <c r="F2048" s="61" t="s">
        <v>2</v>
      </c>
      <c r="G2048" s="64" t="s">
        <v>988</v>
      </c>
      <c r="H2048" s="450" t="s">
        <v>1656</v>
      </c>
      <c r="I204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048" s="62"/>
    </row>
    <row r="2049" spans="1:10" ht="15.75" x14ac:dyDescent="0.25">
      <c r="A2049" s="167">
        <v>42587</v>
      </c>
      <c r="B2049" s="66" t="s">
        <v>1796</v>
      </c>
      <c r="C2049" s="65"/>
      <c r="D2049" s="63">
        <v>13900</v>
      </c>
      <c r="E2049" s="62"/>
      <c r="F2049" s="61" t="s">
        <v>2</v>
      </c>
      <c r="G2049" s="64" t="s">
        <v>1351</v>
      </c>
      <c r="H2049" s="450"/>
      <c r="I204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49" s="62"/>
    </row>
    <row r="2050" spans="1:10" ht="15.75" x14ac:dyDescent="0.25">
      <c r="A2050" s="288">
        <v>42683</v>
      </c>
      <c r="B2050" s="319" t="s">
        <v>629</v>
      </c>
      <c r="C2050" s="321"/>
      <c r="D2050" s="323">
        <v>9400</v>
      </c>
      <c r="E2050" s="283"/>
      <c r="F2050" s="290" t="s">
        <v>6</v>
      </c>
      <c r="G2050" s="314" t="s">
        <v>2266</v>
      </c>
      <c r="H2050" s="466"/>
      <c r="I2050" s="283" t="s">
        <v>6</v>
      </c>
      <c r="J2050" s="259"/>
    </row>
    <row r="2051" spans="1:10" ht="15.75" x14ac:dyDescent="0.25">
      <c r="A2051" s="167">
        <v>42586</v>
      </c>
      <c r="B2051" s="66" t="s">
        <v>1658</v>
      </c>
      <c r="C2051" s="65"/>
      <c r="D2051" s="63">
        <v>2550</v>
      </c>
      <c r="E2051" s="62"/>
      <c r="F2051" s="61" t="s">
        <v>2</v>
      </c>
      <c r="G2051" s="64" t="s">
        <v>1229</v>
      </c>
      <c r="H2051" s="450"/>
      <c r="I205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051" s="62"/>
    </row>
    <row r="2052" spans="1:10" ht="15.75" x14ac:dyDescent="0.25">
      <c r="A2052" s="167">
        <v>42586</v>
      </c>
      <c r="B2052" s="66" t="s">
        <v>1815</v>
      </c>
      <c r="C2052" s="65"/>
      <c r="D2052" s="63">
        <v>13413</v>
      </c>
      <c r="E2052" s="62"/>
      <c r="F2052" s="61" t="s">
        <v>2</v>
      </c>
      <c r="G2052" s="64" t="s">
        <v>1578</v>
      </c>
      <c r="H2052" s="450"/>
      <c r="I205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52" s="62"/>
    </row>
    <row r="2053" spans="1:10" ht="15.75" x14ac:dyDescent="0.25">
      <c r="A2053" s="167">
        <v>42586</v>
      </c>
      <c r="B2053" s="66" t="s">
        <v>984</v>
      </c>
      <c r="C2053" s="65"/>
      <c r="D2053" s="63">
        <v>13400</v>
      </c>
      <c r="E2053" s="62"/>
      <c r="F2053" s="61" t="s">
        <v>2</v>
      </c>
      <c r="G2053" s="64" t="s">
        <v>1609</v>
      </c>
      <c r="H2053" s="450"/>
      <c r="I205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53" s="62"/>
    </row>
    <row r="2054" spans="1:10" ht="15.75" x14ac:dyDescent="0.25">
      <c r="A2054" s="167">
        <v>42586</v>
      </c>
      <c r="B2054" s="66" t="s">
        <v>1676</v>
      </c>
      <c r="C2054" s="65"/>
      <c r="D2054" s="63">
        <v>13900</v>
      </c>
      <c r="E2054" s="62"/>
      <c r="F2054" s="61" t="s">
        <v>2</v>
      </c>
      <c r="G2054" s="64" t="s">
        <v>1351</v>
      </c>
      <c r="H2054" s="450"/>
      <c r="I205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54" s="62"/>
    </row>
    <row r="2055" spans="1:10" ht="15.75" x14ac:dyDescent="0.25">
      <c r="A2055" s="167">
        <v>42586</v>
      </c>
      <c r="B2055" s="66" t="s">
        <v>1657</v>
      </c>
      <c r="C2055" s="65"/>
      <c r="D2055" s="63">
        <v>13990</v>
      </c>
      <c r="E2055" s="62"/>
      <c r="F2055" s="61" t="s">
        <v>2</v>
      </c>
      <c r="G2055" s="64" t="s">
        <v>1351</v>
      </c>
      <c r="H2055" s="450"/>
      <c r="I205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55" s="62"/>
    </row>
    <row r="2056" spans="1:10" ht="15.75" x14ac:dyDescent="0.25">
      <c r="A2056" s="167">
        <v>42584</v>
      </c>
      <c r="B2056" s="66" t="s">
        <v>1675</v>
      </c>
      <c r="C2056" s="65"/>
      <c r="D2056" s="63">
        <v>27800</v>
      </c>
      <c r="E2056" s="62"/>
      <c r="F2056" s="61" t="s">
        <v>2</v>
      </c>
      <c r="G2056" s="64" t="s">
        <v>1578</v>
      </c>
      <c r="H2056" s="450"/>
      <c r="I205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56" s="62"/>
    </row>
    <row r="2057" spans="1:10" ht="15.75" x14ac:dyDescent="0.25">
      <c r="A2057" s="284">
        <v>42683</v>
      </c>
      <c r="B2057" s="318" t="s">
        <v>2692</v>
      </c>
      <c r="C2057" s="320"/>
      <c r="D2057" s="322">
        <v>17900</v>
      </c>
      <c r="E2057" s="287"/>
      <c r="F2057" s="291" t="s">
        <v>6</v>
      </c>
      <c r="G2057" s="315" t="s">
        <v>825</v>
      </c>
      <c r="H2057" s="467"/>
      <c r="I2057" s="287" t="s">
        <v>6</v>
      </c>
      <c r="J2057" s="259"/>
    </row>
    <row r="2058" spans="1:10" ht="15.75" x14ac:dyDescent="0.25">
      <c r="A2058" s="288">
        <v>42682</v>
      </c>
      <c r="B2058" s="319" t="s">
        <v>2693</v>
      </c>
      <c r="C2058" s="321"/>
      <c r="D2058" s="323">
        <v>2900</v>
      </c>
      <c r="E2058" s="283"/>
      <c r="F2058" s="290" t="s">
        <v>6</v>
      </c>
      <c r="G2058" s="314" t="s">
        <v>2363</v>
      </c>
      <c r="H2058" s="466"/>
      <c r="I2058" s="283" t="s">
        <v>6</v>
      </c>
      <c r="J2058" s="259"/>
    </row>
    <row r="2059" spans="1:10" ht="15.75" x14ac:dyDescent="0.25">
      <c r="A2059" s="167">
        <v>42583</v>
      </c>
      <c r="B2059" s="66" t="s">
        <v>1654</v>
      </c>
      <c r="C2059" s="65"/>
      <c r="D2059" s="63">
        <v>3000</v>
      </c>
      <c r="E2059" s="62"/>
      <c r="F2059" s="61" t="s">
        <v>2</v>
      </c>
      <c r="G2059" s="64" t="s">
        <v>1229</v>
      </c>
      <c r="H2059" s="450"/>
      <c r="I205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059" s="62"/>
    </row>
    <row r="2060" spans="1:10" ht="15.75" x14ac:dyDescent="0.25">
      <c r="A2060" s="167">
        <v>42583</v>
      </c>
      <c r="B2060" s="66" t="s">
        <v>1674</v>
      </c>
      <c r="C2060" s="65"/>
      <c r="D2060" s="63">
        <v>19900</v>
      </c>
      <c r="E2060" s="62"/>
      <c r="F2060" s="61" t="s">
        <v>2</v>
      </c>
      <c r="G2060" s="64" t="s">
        <v>1616</v>
      </c>
      <c r="H2060" s="450"/>
      <c r="I206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60" s="62"/>
    </row>
    <row r="2061" spans="1:10" ht="15.75" x14ac:dyDescent="0.25">
      <c r="A2061" s="284">
        <v>42677</v>
      </c>
      <c r="B2061" s="318" t="s">
        <v>2672</v>
      </c>
      <c r="C2061" s="320"/>
      <c r="D2061" s="322">
        <v>12400</v>
      </c>
      <c r="E2061" s="287"/>
      <c r="F2061" s="291" t="s">
        <v>6</v>
      </c>
      <c r="G2061" s="315" t="s">
        <v>2365</v>
      </c>
      <c r="H2061" s="467"/>
      <c r="I2061" s="287" t="s">
        <v>1061</v>
      </c>
      <c r="J2061" s="259"/>
    </row>
    <row r="2062" spans="1:10" ht="15.75" x14ac:dyDescent="0.25">
      <c r="A2062" s="167">
        <v>42582</v>
      </c>
      <c r="B2062" s="66" t="s">
        <v>1672</v>
      </c>
      <c r="C2062" s="65"/>
      <c r="D2062" s="63">
        <v>13413</v>
      </c>
      <c r="E2062" s="62"/>
      <c r="F2062" s="61" t="s">
        <v>2</v>
      </c>
      <c r="G2062" s="64" t="s">
        <v>1671</v>
      </c>
      <c r="H2062" s="450"/>
      <c r="I206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62" s="62"/>
    </row>
    <row r="2063" spans="1:10" ht="15.75" x14ac:dyDescent="0.25">
      <c r="A2063" s="167">
        <v>42582</v>
      </c>
      <c r="B2063" s="66" t="s">
        <v>1673</v>
      </c>
      <c r="C2063" s="65"/>
      <c r="D2063" s="63">
        <v>14957</v>
      </c>
      <c r="E2063" s="62"/>
      <c r="F2063" s="61" t="s">
        <v>2</v>
      </c>
      <c r="G2063" s="64" t="s">
        <v>3997</v>
      </c>
      <c r="H2063" s="450"/>
      <c r="I206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63" s="62"/>
    </row>
    <row r="2064" spans="1:10" ht="15.75" x14ac:dyDescent="0.25">
      <c r="A2064" s="167">
        <v>42582</v>
      </c>
      <c r="B2064" s="66" t="s">
        <v>1814</v>
      </c>
      <c r="C2064" s="65"/>
      <c r="D2064" s="63">
        <v>13413</v>
      </c>
      <c r="E2064" s="62"/>
      <c r="F2064" s="61" t="s">
        <v>2</v>
      </c>
      <c r="G2064" s="64"/>
      <c r="H2064" s="450"/>
      <c r="I206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064" s="62"/>
    </row>
    <row r="2065" spans="1:10" ht="15.75" x14ac:dyDescent="0.25">
      <c r="A2065" s="167">
        <v>42582</v>
      </c>
      <c r="B2065" s="66" t="s">
        <v>1670</v>
      </c>
      <c r="C2065" s="65"/>
      <c r="D2065" s="63">
        <v>13413</v>
      </c>
      <c r="E2065" s="62"/>
      <c r="F2065" s="61" t="s">
        <v>2</v>
      </c>
      <c r="G2065" s="64" t="s">
        <v>1671</v>
      </c>
      <c r="H2065" s="450"/>
      <c r="I206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65" s="62"/>
    </row>
    <row r="2066" spans="1:10" ht="15.75" x14ac:dyDescent="0.25">
      <c r="A2066" s="167">
        <v>42580</v>
      </c>
      <c r="B2066" s="66" t="s">
        <v>1669</v>
      </c>
      <c r="C2066" s="65"/>
      <c r="D2066" s="63">
        <v>14957</v>
      </c>
      <c r="E2066" s="62"/>
      <c r="F2066" s="61" t="s">
        <v>2</v>
      </c>
      <c r="G2066" s="64" t="s">
        <v>3997</v>
      </c>
      <c r="H2066" s="450"/>
      <c r="I206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66" s="62"/>
    </row>
    <row r="2067" spans="1:10" ht="15.75" x14ac:dyDescent="0.25">
      <c r="A2067" s="167">
        <v>42580</v>
      </c>
      <c r="B2067" s="66" t="s">
        <v>1668</v>
      </c>
      <c r="C2067" s="65"/>
      <c r="D2067" s="63">
        <v>13413</v>
      </c>
      <c r="E2067" s="62"/>
      <c r="F2067" s="61" t="s">
        <v>2</v>
      </c>
      <c r="G2067" s="64" t="s">
        <v>1351</v>
      </c>
      <c r="H2067" s="450"/>
      <c r="I206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67" s="62"/>
    </row>
    <row r="2068" spans="1:10" ht="15.75" x14ac:dyDescent="0.25">
      <c r="A2068" s="167">
        <v>42580</v>
      </c>
      <c r="B2068" s="66" t="s">
        <v>1652</v>
      </c>
      <c r="C2068" s="65"/>
      <c r="D2068" s="63">
        <v>13990</v>
      </c>
      <c r="E2068" s="62"/>
      <c r="F2068" s="61" t="s">
        <v>2</v>
      </c>
      <c r="G2068" s="64" t="s">
        <v>988</v>
      </c>
      <c r="H2068" s="450"/>
      <c r="I206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068" s="62"/>
    </row>
    <row r="2069" spans="1:10" ht="15.75" x14ac:dyDescent="0.25">
      <c r="A2069" s="167">
        <v>42580</v>
      </c>
      <c r="B2069" s="66" t="s">
        <v>1667</v>
      </c>
      <c r="C2069" s="65"/>
      <c r="D2069" s="63">
        <v>13413</v>
      </c>
      <c r="E2069" s="62"/>
      <c r="F2069" s="61" t="s">
        <v>2</v>
      </c>
      <c r="G2069" s="64" t="s">
        <v>1580</v>
      </c>
      <c r="H2069" s="450"/>
      <c r="I206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69" s="62"/>
    </row>
    <row r="2070" spans="1:10" ht="15.75" x14ac:dyDescent="0.25">
      <c r="A2070" s="288">
        <v>42676</v>
      </c>
      <c r="B2070" s="319" t="s">
        <v>2682</v>
      </c>
      <c r="C2070" s="321"/>
      <c r="D2070" s="323">
        <v>17900</v>
      </c>
      <c r="E2070" s="283"/>
      <c r="F2070" s="290" t="s">
        <v>6</v>
      </c>
      <c r="G2070" s="314" t="s">
        <v>1295</v>
      </c>
      <c r="H2070" s="466"/>
      <c r="I2070" s="283" t="s">
        <v>6</v>
      </c>
      <c r="J2070" s="259"/>
    </row>
    <row r="2071" spans="1:10" ht="15.75" x14ac:dyDescent="0.25">
      <c r="A2071" s="167">
        <v>42579</v>
      </c>
      <c r="B2071" s="66" t="s">
        <v>1661</v>
      </c>
      <c r="C2071" s="65"/>
      <c r="D2071" s="63">
        <v>10413</v>
      </c>
      <c r="E2071" s="62"/>
      <c r="F2071" s="61" t="s">
        <v>2</v>
      </c>
      <c r="G2071" s="64" t="s">
        <v>1611</v>
      </c>
      <c r="H2071" s="450"/>
      <c r="I207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71" s="62"/>
    </row>
    <row r="2072" spans="1:10" ht="15.75" x14ac:dyDescent="0.25">
      <c r="A2072" s="167">
        <v>42579</v>
      </c>
      <c r="B2072" s="66" t="s">
        <v>1663</v>
      </c>
      <c r="C2072" s="65"/>
      <c r="D2072" s="63">
        <v>13413</v>
      </c>
      <c r="E2072" s="62"/>
      <c r="F2072" s="61" t="s">
        <v>2</v>
      </c>
      <c r="G2072" s="64" t="s">
        <v>1578</v>
      </c>
      <c r="H2072" s="450"/>
      <c r="I207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72" s="62"/>
    </row>
    <row r="2073" spans="1:10" ht="15.75" x14ac:dyDescent="0.25">
      <c r="A2073" s="167">
        <v>42579</v>
      </c>
      <c r="B2073" s="66" t="s">
        <v>1664</v>
      </c>
      <c r="C2073" s="65"/>
      <c r="D2073" s="63">
        <v>13413</v>
      </c>
      <c r="E2073" s="62"/>
      <c r="F2073" s="61" t="s">
        <v>2</v>
      </c>
      <c r="G2073" s="64" t="s">
        <v>1578</v>
      </c>
      <c r="H2073" s="450"/>
      <c r="I207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73" s="62"/>
    </row>
    <row r="2074" spans="1:10" ht="15.75" x14ac:dyDescent="0.25">
      <c r="A2074" s="167">
        <v>42579</v>
      </c>
      <c r="B2074" s="66" t="s">
        <v>1662</v>
      </c>
      <c r="C2074" s="65"/>
      <c r="D2074" s="63">
        <v>13413</v>
      </c>
      <c r="E2074" s="62"/>
      <c r="F2074" s="61" t="s">
        <v>2</v>
      </c>
      <c r="G2074" s="64" t="s">
        <v>1465</v>
      </c>
      <c r="H2074" s="450"/>
      <c r="I207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74" s="62"/>
    </row>
    <row r="2075" spans="1:10" ht="15.75" x14ac:dyDescent="0.25">
      <c r="A2075" s="167">
        <v>42650</v>
      </c>
      <c r="B2075" s="66" t="s">
        <v>2126</v>
      </c>
      <c r="C2075" s="65"/>
      <c r="D2075" s="63">
        <v>10000</v>
      </c>
      <c r="E2075" s="62"/>
      <c r="F2075" s="61" t="s">
        <v>1061</v>
      </c>
      <c r="G2075" s="64" t="s">
        <v>2111</v>
      </c>
      <c r="H2075" s="450"/>
      <c r="I207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75" s="62"/>
    </row>
    <row r="2076" spans="1:10" ht="15.75" x14ac:dyDescent="0.25">
      <c r="A2076" s="167">
        <v>42649</v>
      </c>
      <c r="B2076" s="66" t="s">
        <v>2185</v>
      </c>
      <c r="C2076" s="65"/>
      <c r="D2076" s="63">
        <v>17900</v>
      </c>
      <c r="E2076" s="62"/>
      <c r="F2076" s="61" t="str">
        <f>"Прео"</f>
        <v>Прео</v>
      </c>
      <c r="G2076" s="64" t="s">
        <v>1233</v>
      </c>
      <c r="H2076" s="450"/>
      <c r="I207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76" s="62"/>
    </row>
    <row r="2077" spans="1:10" ht="15.75" x14ac:dyDescent="0.25">
      <c r="A2077" s="284">
        <v>42675</v>
      </c>
      <c r="B2077" s="318" t="s">
        <v>2366</v>
      </c>
      <c r="C2077" s="320"/>
      <c r="D2077" s="322">
        <v>17900</v>
      </c>
      <c r="E2077" s="287"/>
      <c r="F2077" s="291" t="s">
        <v>6</v>
      </c>
      <c r="G2077" s="315" t="s">
        <v>2367</v>
      </c>
      <c r="H2077" s="467"/>
      <c r="I2077" s="287" t="s">
        <v>6</v>
      </c>
      <c r="J2077" s="259"/>
    </row>
    <row r="2078" spans="1:10" ht="15.75" x14ac:dyDescent="0.25">
      <c r="A2078" s="167">
        <v>42578</v>
      </c>
      <c r="B2078" s="66" t="s">
        <v>1660</v>
      </c>
      <c r="C2078" s="65"/>
      <c r="D2078" s="63">
        <v>4728</v>
      </c>
      <c r="E2078" s="62"/>
      <c r="F2078" s="61" t="s">
        <v>2</v>
      </c>
      <c r="G2078" s="64" t="s">
        <v>1229</v>
      </c>
      <c r="H2078" s="450"/>
      <c r="I207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078" s="62"/>
    </row>
    <row r="2079" spans="1:10" ht="15.75" x14ac:dyDescent="0.25">
      <c r="A2079" s="167">
        <v>42578</v>
      </c>
      <c r="B2079" s="66" t="s">
        <v>1659</v>
      </c>
      <c r="C2079" s="65"/>
      <c r="D2079" s="63">
        <v>13413</v>
      </c>
      <c r="E2079" s="62"/>
      <c r="F2079" s="61" t="s">
        <v>2</v>
      </c>
      <c r="G2079" s="64" t="s">
        <v>1465</v>
      </c>
      <c r="H2079" s="450"/>
      <c r="I207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79" s="62"/>
    </row>
    <row r="2080" spans="1:10" ht="15.75" x14ac:dyDescent="0.25">
      <c r="A2080" s="167">
        <v>42578</v>
      </c>
      <c r="B2080" s="66" t="s">
        <v>1619</v>
      </c>
      <c r="C2080" s="65"/>
      <c r="D2080" s="63">
        <v>7000</v>
      </c>
      <c r="E2080" s="62"/>
      <c r="F2080" s="61" t="s">
        <v>2</v>
      </c>
      <c r="G2080" s="64" t="s">
        <v>1580</v>
      </c>
      <c r="H2080" s="450"/>
      <c r="I208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80" s="62"/>
    </row>
    <row r="2081" spans="1:10" ht="15.75" x14ac:dyDescent="0.25">
      <c r="A2081" s="167">
        <v>42578</v>
      </c>
      <c r="B2081" s="66" t="s">
        <v>1653</v>
      </c>
      <c r="C2081" s="65"/>
      <c r="D2081" s="63">
        <v>14900</v>
      </c>
      <c r="E2081" s="62"/>
      <c r="F2081" s="61" t="s">
        <v>2</v>
      </c>
      <c r="G2081" s="64" t="s">
        <v>1568</v>
      </c>
      <c r="H2081" s="450"/>
      <c r="I208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81" s="62"/>
    </row>
    <row r="2082" spans="1:10" ht="15.75" x14ac:dyDescent="0.25">
      <c r="A2082" s="288">
        <v>42674</v>
      </c>
      <c r="B2082" s="319" t="s">
        <v>2368</v>
      </c>
      <c r="C2082" s="321"/>
      <c r="D2082" s="323">
        <v>2900</v>
      </c>
      <c r="E2082" s="283"/>
      <c r="F2082" s="290" t="s">
        <v>6</v>
      </c>
      <c r="G2082" s="314" t="s">
        <v>2369</v>
      </c>
      <c r="H2082" s="466"/>
      <c r="I2082" s="283" t="s">
        <v>6</v>
      </c>
      <c r="J2082" s="259"/>
    </row>
    <row r="2083" spans="1:10" ht="15.75" x14ac:dyDescent="0.25">
      <c r="A2083" s="284">
        <v>42670</v>
      </c>
      <c r="B2083" s="318" t="s">
        <v>2267</v>
      </c>
      <c r="C2083" s="320"/>
      <c r="D2083" s="322">
        <v>10000</v>
      </c>
      <c r="E2083" s="287"/>
      <c r="F2083" s="291" t="s">
        <v>6</v>
      </c>
      <c r="G2083" s="315" t="s">
        <v>2266</v>
      </c>
      <c r="H2083" s="467"/>
      <c r="I2083" s="287" t="s">
        <v>6</v>
      </c>
      <c r="J2083" s="259"/>
    </row>
    <row r="2084" spans="1:10" ht="15.75" x14ac:dyDescent="0.25">
      <c r="A2084" s="288">
        <v>42667</v>
      </c>
      <c r="B2084" s="319" t="s">
        <v>2268</v>
      </c>
      <c r="C2084" s="321"/>
      <c r="D2084" s="323">
        <v>12400</v>
      </c>
      <c r="E2084" s="283"/>
      <c r="F2084" s="290" t="s">
        <v>6</v>
      </c>
      <c r="G2084" s="314" t="s">
        <v>2269</v>
      </c>
      <c r="H2084" s="466"/>
      <c r="I2084" s="283" t="s">
        <v>6</v>
      </c>
      <c r="J2084" s="259"/>
    </row>
    <row r="2085" spans="1:10" ht="15.75" x14ac:dyDescent="0.25">
      <c r="A2085" s="167">
        <v>42577</v>
      </c>
      <c r="B2085" s="66" t="s">
        <v>1641</v>
      </c>
      <c r="C2085" s="65"/>
      <c r="D2085" s="63">
        <v>4728</v>
      </c>
      <c r="E2085" s="62"/>
      <c r="F2085" s="61" t="s">
        <v>2</v>
      </c>
      <c r="G2085" s="64" t="s">
        <v>1158</v>
      </c>
      <c r="H2085" s="450"/>
      <c r="I208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085" s="62"/>
    </row>
    <row r="2086" spans="1:10" ht="15.75" x14ac:dyDescent="0.25">
      <c r="A2086" s="167">
        <v>42577</v>
      </c>
      <c r="B2086" s="66" t="s">
        <v>1635</v>
      </c>
      <c r="C2086" s="65"/>
      <c r="D2086" s="63">
        <v>13413</v>
      </c>
      <c r="E2086" s="62"/>
      <c r="F2086" s="61" t="s">
        <v>2</v>
      </c>
      <c r="G2086" s="64" t="s">
        <v>1580</v>
      </c>
      <c r="H2086" s="450"/>
      <c r="I208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86" s="62"/>
    </row>
    <row r="2087" spans="1:10" ht="15.75" x14ac:dyDescent="0.25">
      <c r="A2087" s="167">
        <v>42577</v>
      </c>
      <c r="B2087" s="66" t="s">
        <v>1636</v>
      </c>
      <c r="C2087" s="65"/>
      <c r="D2087" s="63">
        <v>15343</v>
      </c>
      <c r="E2087" s="62"/>
      <c r="F2087" s="61" t="s">
        <v>2</v>
      </c>
      <c r="G2087" s="64" t="s">
        <v>988</v>
      </c>
      <c r="H2087" s="450"/>
      <c r="I208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087" s="62"/>
    </row>
    <row r="2088" spans="1:10" ht="15.75" x14ac:dyDescent="0.25">
      <c r="A2088" s="167">
        <v>42577</v>
      </c>
      <c r="B2088" s="66" t="s">
        <v>1640</v>
      </c>
      <c r="C2088" s="65"/>
      <c r="D2088" s="63">
        <v>13413</v>
      </c>
      <c r="E2088" s="62"/>
      <c r="F2088" s="61" t="s">
        <v>2</v>
      </c>
      <c r="G2088" s="64" t="s">
        <v>1428</v>
      </c>
      <c r="H2088" s="450"/>
      <c r="I208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88" s="62"/>
    </row>
    <row r="2089" spans="1:10" ht="15.75" x14ac:dyDescent="0.25">
      <c r="A2089" s="167">
        <v>42577</v>
      </c>
      <c r="B2089" s="66" t="s">
        <v>1637</v>
      </c>
      <c r="C2089" s="65"/>
      <c r="D2089" s="63">
        <v>15343</v>
      </c>
      <c r="E2089" s="62"/>
      <c r="F2089" s="61" t="s">
        <v>2</v>
      </c>
      <c r="G2089" s="62" t="s">
        <v>4005</v>
      </c>
      <c r="H2089" s="450"/>
      <c r="I208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89" s="62"/>
    </row>
    <row r="2090" spans="1:10" ht="15.75" x14ac:dyDescent="0.25">
      <c r="A2090" s="167">
        <v>42577</v>
      </c>
      <c r="B2090" s="66" t="s">
        <v>1638</v>
      </c>
      <c r="C2090" s="65"/>
      <c r="D2090" s="63">
        <v>19686</v>
      </c>
      <c r="E2090" s="62"/>
      <c r="F2090" s="61" t="s">
        <v>2</v>
      </c>
      <c r="G2090" s="64" t="s">
        <v>3997</v>
      </c>
      <c r="H2090" s="450" t="s">
        <v>1639</v>
      </c>
      <c r="I209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90" s="62"/>
    </row>
    <row r="2091" spans="1:10" ht="15.75" x14ac:dyDescent="0.25">
      <c r="A2091" s="167">
        <v>42576</v>
      </c>
      <c r="B2091" s="66" t="s">
        <v>1634</v>
      </c>
      <c r="C2091" s="65"/>
      <c r="D2091" s="63">
        <v>13413</v>
      </c>
      <c r="E2091" s="62"/>
      <c r="F2091" s="61" t="s">
        <v>2</v>
      </c>
      <c r="G2091" s="64" t="s">
        <v>1611</v>
      </c>
      <c r="H2091" s="450"/>
      <c r="I209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91" s="62"/>
    </row>
    <row r="2092" spans="1:10" ht="15.75" x14ac:dyDescent="0.25">
      <c r="A2092" s="167">
        <v>42576</v>
      </c>
      <c r="B2092" s="66" t="s">
        <v>1633</v>
      </c>
      <c r="C2092" s="65"/>
      <c r="D2092" s="63">
        <v>13413</v>
      </c>
      <c r="E2092" s="62"/>
      <c r="F2092" s="61" t="s">
        <v>2</v>
      </c>
      <c r="G2092" s="64" t="s">
        <v>1611</v>
      </c>
      <c r="H2092" s="450"/>
      <c r="I209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92" s="62"/>
    </row>
    <row r="2093" spans="1:10" ht="15.75" x14ac:dyDescent="0.25">
      <c r="A2093" s="167">
        <v>42576</v>
      </c>
      <c r="B2093" s="66" t="s">
        <v>1632</v>
      </c>
      <c r="C2093" s="65"/>
      <c r="D2093" s="63">
        <v>14957</v>
      </c>
      <c r="E2093" s="62"/>
      <c r="F2093" s="61" t="s">
        <v>2</v>
      </c>
      <c r="G2093" s="64" t="s">
        <v>3997</v>
      </c>
      <c r="H2093" s="450"/>
      <c r="I209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93" s="62"/>
    </row>
    <row r="2094" spans="1:10" ht="15.75" x14ac:dyDescent="0.25">
      <c r="A2094" s="284">
        <v>42660</v>
      </c>
      <c r="B2094" s="318" t="s">
        <v>1186</v>
      </c>
      <c r="C2094" s="320"/>
      <c r="D2094" s="322">
        <v>17900</v>
      </c>
      <c r="E2094" s="287"/>
      <c r="F2094" s="291" t="s">
        <v>6</v>
      </c>
      <c r="G2094" s="315" t="s">
        <v>2266</v>
      </c>
      <c r="H2094" s="467"/>
      <c r="I2094" s="287" t="s">
        <v>6</v>
      </c>
      <c r="J2094" s="259"/>
    </row>
    <row r="2095" spans="1:10" ht="15.75" x14ac:dyDescent="0.25">
      <c r="A2095" s="288">
        <v>42657</v>
      </c>
      <c r="B2095" s="319" t="s">
        <v>2222</v>
      </c>
      <c r="C2095" s="321"/>
      <c r="D2095" s="323">
        <v>17900</v>
      </c>
      <c r="E2095" s="283"/>
      <c r="F2095" s="290" t="s">
        <v>6</v>
      </c>
      <c r="G2095" s="314" t="s">
        <v>2223</v>
      </c>
      <c r="H2095" s="466"/>
      <c r="I2095" s="283" t="s">
        <v>1061</v>
      </c>
      <c r="J2095" s="259"/>
    </row>
    <row r="2096" spans="1:10" ht="15.75" x14ac:dyDescent="0.25">
      <c r="A2096" s="167">
        <v>42574</v>
      </c>
      <c r="B2096" s="66" t="s">
        <v>1593</v>
      </c>
      <c r="C2096" s="65"/>
      <c r="D2096" s="63">
        <v>18000</v>
      </c>
      <c r="E2096" s="62"/>
      <c r="F2096" s="61" t="s">
        <v>2</v>
      </c>
      <c r="G2096" s="64" t="s">
        <v>1274</v>
      </c>
      <c r="H2096" s="450"/>
      <c r="I209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096" s="62"/>
    </row>
    <row r="2097" spans="1:10" ht="15.75" x14ac:dyDescent="0.25">
      <c r="A2097" s="167">
        <v>42574</v>
      </c>
      <c r="B2097" s="66" t="s">
        <v>1631</v>
      </c>
      <c r="C2097" s="65"/>
      <c r="D2097" s="63">
        <v>13413</v>
      </c>
      <c r="E2097" s="62"/>
      <c r="F2097" s="61" t="s">
        <v>2</v>
      </c>
      <c r="G2097" s="64" t="s">
        <v>1428</v>
      </c>
      <c r="H2097" s="450"/>
      <c r="I209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097" s="62"/>
    </row>
    <row r="2098" spans="1:10" ht="15.75" x14ac:dyDescent="0.25">
      <c r="A2098" s="167">
        <v>42573</v>
      </c>
      <c r="B2098" s="66" t="s">
        <v>1630</v>
      </c>
      <c r="C2098" s="65"/>
      <c r="D2098" s="63">
        <v>4728</v>
      </c>
      <c r="E2098" s="62"/>
      <c r="F2098" s="61" t="s">
        <v>2</v>
      </c>
      <c r="G2098" s="64" t="s">
        <v>1158</v>
      </c>
      <c r="H2098" s="450"/>
      <c r="I209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098" s="62"/>
    </row>
    <row r="2099" spans="1:10" ht="15.75" x14ac:dyDescent="0.25">
      <c r="A2099" s="167">
        <v>42572</v>
      </c>
      <c r="B2099" s="66" t="s">
        <v>1612</v>
      </c>
      <c r="C2099" s="65"/>
      <c r="D2099" s="63">
        <v>15500</v>
      </c>
      <c r="E2099" s="62"/>
      <c r="F2099" s="61" t="s">
        <v>2</v>
      </c>
      <c r="G2099" s="64" t="s">
        <v>3997</v>
      </c>
      <c r="H2099" s="450"/>
      <c r="I209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099" s="62"/>
    </row>
    <row r="2100" spans="1:10" ht="15.75" x14ac:dyDescent="0.25">
      <c r="A2100" s="167">
        <v>42572</v>
      </c>
      <c r="B2100" s="66" t="s">
        <v>1627</v>
      </c>
      <c r="C2100" s="65"/>
      <c r="D2100" s="63">
        <v>11483</v>
      </c>
      <c r="E2100" s="62"/>
      <c r="F2100" s="61" t="s">
        <v>2</v>
      </c>
      <c r="G2100" s="64" t="s">
        <v>1628</v>
      </c>
      <c r="H2100" s="450"/>
      <c r="I210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00" s="62"/>
    </row>
    <row r="2101" spans="1:10" ht="15.75" x14ac:dyDescent="0.25">
      <c r="A2101" s="167">
        <v>42572</v>
      </c>
      <c r="B2101" s="66" t="s">
        <v>1629</v>
      </c>
      <c r="C2101" s="65"/>
      <c r="D2101" s="63">
        <v>13413</v>
      </c>
      <c r="E2101" s="62"/>
      <c r="F2101" s="61" t="s">
        <v>2</v>
      </c>
      <c r="G2101" s="64" t="s">
        <v>1465</v>
      </c>
      <c r="H2101" s="450"/>
      <c r="I210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01" s="62"/>
    </row>
    <row r="2102" spans="1:10" ht="15.75" x14ac:dyDescent="0.25">
      <c r="A2102" s="284">
        <v>42654</v>
      </c>
      <c r="B2102" s="318" t="s">
        <v>2148</v>
      </c>
      <c r="C2102" s="320"/>
      <c r="D2102" s="322">
        <v>14900</v>
      </c>
      <c r="E2102" s="287"/>
      <c r="F2102" s="291" t="s">
        <v>6</v>
      </c>
      <c r="G2102" s="315" t="s">
        <v>827</v>
      </c>
      <c r="H2102" s="467"/>
      <c r="I2102" s="287" t="s">
        <v>6</v>
      </c>
      <c r="J2102" s="259"/>
    </row>
    <row r="2103" spans="1:10" ht="15.75" x14ac:dyDescent="0.25">
      <c r="A2103" s="288">
        <v>42648</v>
      </c>
      <c r="B2103" s="319" t="s">
        <v>2095</v>
      </c>
      <c r="C2103" s="321"/>
      <c r="D2103" s="323">
        <v>18900</v>
      </c>
      <c r="E2103" s="283"/>
      <c r="F2103" s="290" t="s">
        <v>6</v>
      </c>
      <c r="G2103" s="314" t="s">
        <v>1295</v>
      </c>
      <c r="H2103" s="466"/>
      <c r="I2103" s="283" t="s">
        <v>6</v>
      </c>
      <c r="J2103" s="259"/>
    </row>
    <row r="2104" spans="1:10" ht="15.75" x14ac:dyDescent="0.25">
      <c r="A2104" s="167">
        <v>42571</v>
      </c>
      <c r="B2104" s="66" t="s">
        <v>314</v>
      </c>
      <c r="C2104" s="65"/>
      <c r="D2104" s="63">
        <v>12700</v>
      </c>
      <c r="E2104" s="62"/>
      <c r="F2104" s="61" t="s">
        <v>2</v>
      </c>
      <c r="G2104" s="64" t="s">
        <v>1609</v>
      </c>
      <c r="H2104" s="450"/>
      <c r="I210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04" s="62"/>
    </row>
    <row r="2105" spans="1:10" ht="15.75" x14ac:dyDescent="0.25">
      <c r="A2105" s="167">
        <v>42571</v>
      </c>
      <c r="B2105" s="66" t="s">
        <v>1610</v>
      </c>
      <c r="C2105" s="65"/>
      <c r="D2105" s="63">
        <v>13900</v>
      </c>
      <c r="E2105" s="62"/>
      <c r="F2105" s="61" t="s">
        <v>2</v>
      </c>
      <c r="G2105" s="64" t="s">
        <v>1611</v>
      </c>
      <c r="H2105" s="450"/>
      <c r="I210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05" s="62"/>
    </row>
    <row r="2106" spans="1:10" ht="15.75" x14ac:dyDescent="0.25">
      <c r="A2106" s="167">
        <v>42571</v>
      </c>
      <c r="B2106" s="66" t="s">
        <v>1607</v>
      </c>
      <c r="C2106" s="65"/>
      <c r="D2106" s="63">
        <v>7900</v>
      </c>
      <c r="E2106" s="62"/>
      <c r="F2106" s="61" t="s">
        <v>2</v>
      </c>
      <c r="G2106" s="64" t="s">
        <v>1608</v>
      </c>
      <c r="H2106" s="450"/>
      <c r="I210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06" s="62"/>
    </row>
    <row r="2107" spans="1:10" ht="15.75" x14ac:dyDescent="0.25">
      <c r="A2107" s="167">
        <v>42571</v>
      </c>
      <c r="B2107" s="66" t="s">
        <v>1625</v>
      </c>
      <c r="C2107" s="65"/>
      <c r="D2107" s="63">
        <v>13413</v>
      </c>
      <c r="E2107" s="62"/>
      <c r="F2107" s="61" t="s">
        <v>2</v>
      </c>
      <c r="G2107" s="64" t="s">
        <v>1578</v>
      </c>
      <c r="H2107" s="450"/>
      <c r="I210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07" s="62"/>
    </row>
    <row r="2108" spans="1:10" ht="15.75" x14ac:dyDescent="0.25">
      <c r="A2108" s="167">
        <v>42571</v>
      </c>
      <c r="B2108" s="66" t="s">
        <v>1626</v>
      </c>
      <c r="C2108" s="65"/>
      <c r="D2108" s="63">
        <v>13413</v>
      </c>
      <c r="E2108" s="62"/>
      <c r="F2108" s="61" t="s">
        <v>2</v>
      </c>
      <c r="G2108" s="64" t="s">
        <v>1428</v>
      </c>
      <c r="H2108" s="450"/>
      <c r="I210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08" s="62"/>
    </row>
    <row r="2109" spans="1:10" ht="15.75" x14ac:dyDescent="0.25">
      <c r="A2109" s="167">
        <v>42570</v>
      </c>
      <c r="B2109" s="66" t="s">
        <v>1271</v>
      </c>
      <c r="C2109" s="65"/>
      <c r="D2109" s="63">
        <v>13900</v>
      </c>
      <c r="E2109" s="62"/>
      <c r="F2109" s="61" t="s">
        <v>2</v>
      </c>
      <c r="G2109" s="64" t="s">
        <v>1467</v>
      </c>
      <c r="H2109" s="450"/>
      <c r="I210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109" s="62"/>
    </row>
    <row r="2110" spans="1:10" ht="15.75" x14ac:dyDescent="0.25">
      <c r="A2110" s="167">
        <v>42570</v>
      </c>
      <c r="B2110" s="66" t="s">
        <v>1624</v>
      </c>
      <c r="C2110" s="65"/>
      <c r="D2110" s="63">
        <v>13413</v>
      </c>
      <c r="E2110" s="62"/>
      <c r="F2110" s="61" t="s">
        <v>2</v>
      </c>
      <c r="G2110" s="64" t="s">
        <v>1611</v>
      </c>
      <c r="H2110" s="450"/>
      <c r="I211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10" s="62"/>
    </row>
    <row r="2111" spans="1:10" ht="15.75" x14ac:dyDescent="0.25">
      <c r="A2111" s="167">
        <v>42570</v>
      </c>
      <c r="B2111" s="66" t="s">
        <v>1606</v>
      </c>
      <c r="C2111" s="65"/>
      <c r="D2111" s="63">
        <v>12000</v>
      </c>
      <c r="E2111" s="62"/>
      <c r="F2111" s="61" t="s">
        <v>2</v>
      </c>
      <c r="G2111" s="64" t="s">
        <v>1274</v>
      </c>
      <c r="H2111" s="450"/>
      <c r="I211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11" s="62"/>
    </row>
    <row r="2112" spans="1:10" ht="15.75" x14ac:dyDescent="0.25">
      <c r="A2112" s="167">
        <v>42570</v>
      </c>
      <c r="B2112" s="66" t="s">
        <v>1623</v>
      </c>
      <c r="C2112" s="65"/>
      <c r="D2112" s="63">
        <v>13413</v>
      </c>
      <c r="E2112" s="62"/>
      <c r="F2112" s="61" t="s">
        <v>2</v>
      </c>
      <c r="G2112" s="64" t="s">
        <v>1611</v>
      </c>
      <c r="H2112" s="450"/>
      <c r="I211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12" s="62"/>
    </row>
    <row r="2113" spans="1:10" ht="15.75" x14ac:dyDescent="0.25">
      <c r="A2113" s="167">
        <v>42569</v>
      </c>
      <c r="B2113" s="66" t="s">
        <v>1605</v>
      </c>
      <c r="C2113" s="65"/>
      <c r="D2113" s="63">
        <v>12000</v>
      </c>
      <c r="E2113" s="62"/>
      <c r="F2113" s="61" t="s">
        <v>2</v>
      </c>
      <c r="G2113" s="64" t="s">
        <v>1274</v>
      </c>
      <c r="H2113" s="450"/>
      <c r="I211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13" s="62"/>
    </row>
    <row r="2114" spans="1:10" ht="15.75" x14ac:dyDescent="0.25">
      <c r="A2114" s="167">
        <v>42569</v>
      </c>
      <c r="B2114" s="66" t="s">
        <v>1604</v>
      </c>
      <c r="C2114" s="65"/>
      <c r="D2114" s="63">
        <v>12000</v>
      </c>
      <c r="E2114" s="62"/>
      <c r="F2114" s="61" t="s">
        <v>2</v>
      </c>
      <c r="G2114" s="64" t="s">
        <v>1274</v>
      </c>
      <c r="H2114" s="450"/>
      <c r="I211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14" s="62"/>
    </row>
    <row r="2115" spans="1:10" ht="15.75" x14ac:dyDescent="0.25">
      <c r="A2115" s="167">
        <v>42568</v>
      </c>
      <c r="B2115" s="66" t="s">
        <v>1603</v>
      </c>
      <c r="C2115" s="65"/>
      <c r="D2115" s="63">
        <v>20850</v>
      </c>
      <c r="E2115" s="62"/>
      <c r="F2115" s="61" t="s">
        <v>2</v>
      </c>
      <c r="G2115" s="64" t="s">
        <v>1465</v>
      </c>
      <c r="H2115" s="450"/>
      <c r="I211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15" s="62"/>
    </row>
    <row r="2116" spans="1:10" ht="15.75" x14ac:dyDescent="0.25">
      <c r="A2116" s="167">
        <v>42568</v>
      </c>
      <c r="B2116" s="66" t="s">
        <v>1602</v>
      </c>
      <c r="C2116" s="65"/>
      <c r="D2116" s="63">
        <v>13900</v>
      </c>
      <c r="E2116" s="62"/>
      <c r="F2116" s="61" t="s">
        <v>2</v>
      </c>
      <c r="G2116" s="64" t="s">
        <v>1465</v>
      </c>
      <c r="H2116" s="450"/>
      <c r="I211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16" s="62"/>
    </row>
    <row r="2117" spans="1:10" ht="15.75" x14ac:dyDescent="0.25">
      <c r="A2117" s="167">
        <v>42649</v>
      </c>
      <c r="B2117" s="66" t="s">
        <v>2184</v>
      </c>
      <c r="C2117" s="65"/>
      <c r="D2117" s="63">
        <v>14400</v>
      </c>
      <c r="E2117" s="62"/>
      <c r="F2117" s="61" t="str">
        <f>"Прео"</f>
        <v>Прео</v>
      </c>
      <c r="G2117" s="64" t="s">
        <v>1234</v>
      </c>
      <c r="H2117" s="450"/>
      <c r="I211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17" s="62"/>
    </row>
    <row r="2118" spans="1:10" ht="15.75" x14ac:dyDescent="0.25">
      <c r="A2118" s="167">
        <v>42567</v>
      </c>
      <c r="B2118" s="66" t="s">
        <v>1768</v>
      </c>
      <c r="C2118" s="65"/>
      <c r="D2118" s="63">
        <v>12700</v>
      </c>
      <c r="E2118" s="62"/>
      <c r="F2118" s="61" t="str">
        <f>"Руднев"</f>
        <v>Руднев</v>
      </c>
      <c r="G2118" s="64" t="s">
        <v>1769</v>
      </c>
      <c r="H2118" s="450"/>
      <c r="I211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18" s="62"/>
    </row>
    <row r="2119" spans="1:10" ht="15.75" x14ac:dyDescent="0.25">
      <c r="A2119" s="167">
        <v>42567</v>
      </c>
      <c r="B2119" s="66" t="s">
        <v>1770</v>
      </c>
      <c r="C2119" s="65"/>
      <c r="D2119" s="63">
        <v>11900</v>
      </c>
      <c r="E2119" s="62"/>
      <c r="F2119" s="61" t="str">
        <f>"Руднев"</f>
        <v>Руднев</v>
      </c>
      <c r="G2119" s="64" t="s">
        <v>1771</v>
      </c>
      <c r="H2119" s="450"/>
      <c r="I211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19" s="62"/>
    </row>
    <row r="2120" spans="1:10" ht="15.75" x14ac:dyDescent="0.25">
      <c r="A2120" s="167">
        <v>42566</v>
      </c>
      <c r="B2120" s="66" t="s">
        <v>1617</v>
      </c>
      <c r="C2120" s="65"/>
      <c r="D2120" s="63">
        <v>10000</v>
      </c>
      <c r="E2120" s="62"/>
      <c r="F2120" s="61" t="s">
        <v>2</v>
      </c>
      <c r="G2120" s="64" t="s">
        <v>1351</v>
      </c>
      <c r="H2120" s="450"/>
      <c r="I212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20" s="62"/>
    </row>
    <row r="2121" spans="1:10" ht="15.75" x14ac:dyDescent="0.25">
      <c r="A2121" s="167">
        <v>42566</v>
      </c>
      <c r="B2121" s="66" t="s">
        <v>1621</v>
      </c>
      <c r="C2121" s="65"/>
      <c r="D2121" s="63">
        <v>13413</v>
      </c>
      <c r="E2121" s="62"/>
      <c r="F2121" s="61" t="s">
        <v>2</v>
      </c>
      <c r="G2121" s="64" t="s">
        <v>1580</v>
      </c>
      <c r="H2121" s="450"/>
      <c r="I212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21" s="62"/>
    </row>
    <row r="2122" spans="1:10" ht="15.75" x14ac:dyDescent="0.25">
      <c r="A2122" s="167">
        <v>42566</v>
      </c>
      <c r="B2122" s="66" t="s">
        <v>1618</v>
      </c>
      <c r="C2122" s="65"/>
      <c r="D2122" s="63">
        <v>13413</v>
      </c>
      <c r="E2122" s="62"/>
      <c r="F2122" s="61" t="s">
        <v>2</v>
      </c>
      <c r="G2122" s="64" t="s">
        <v>1578</v>
      </c>
      <c r="H2122" s="450"/>
      <c r="I212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22" s="62"/>
    </row>
    <row r="2123" spans="1:10" ht="15.75" x14ac:dyDescent="0.25">
      <c r="A2123" s="167">
        <v>42566</v>
      </c>
      <c r="B2123" s="66" t="s">
        <v>1619</v>
      </c>
      <c r="C2123" s="65"/>
      <c r="D2123" s="63">
        <v>14185</v>
      </c>
      <c r="E2123" s="62"/>
      <c r="F2123" s="61" t="s">
        <v>2</v>
      </c>
      <c r="G2123" s="64" t="s">
        <v>1158</v>
      </c>
      <c r="H2123" s="450" t="s">
        <v>1620</v>
      </c>
      <c r="I212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123" s="62"/>
    </row>
    <row r="2124" spans="1:10" ht="15.75" x14ac:dyDescent="0.25">
      <c r="A2124" s="167">
        <v>42566</v>
      </c>
      <c r="B2124" s="66" t="s">
        <v>1622</v>
      </c>
      <c r="C2124" s="65"/>
      <c r="D2124" s="63">
        <v>13413</v>
      </c>
      <c r="E2124" s="62"/>
      <c r="F2124" s="61" t="s">
        <v>2</v>
      </c>
      <c r="G2124" s="64" t="s">
        <v>1611</v>
      </c>
      <c r="H2124" s="450"/>
      <c r="I212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24" s="62"/>
    </row>
    <row r="2125" spans="1:10" ht="15.75" x14ac:dyDescent="0.25">
      <c r="A2125" s="167">
        <v>42565</v>
      </c>
      <c r="B2125" s="66" t="s">
        <v>1615</v>
      </c>
      <c r="C2125" s="65"/>
      <c r="D2125" s="63">
        <v>15900</v>
      </c>
      <c r="E2125" s="62"/>
      <c r="F2125" s="61" t="s">
        <v>2</v>
      </c>
      <c r="G2125" s="64" t="s">
        <v>1616</v>
      </c>
      <c r="H2125" s="450"/>
      <c r="I212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25" s="62"/>
    </row>
    <row r="2126" spans="1:10" ht="15.75" x14ac:dyDescent="0.25">
      <c r="A2126" s="167">
        <v>42565</v>
      </c>
      <c r="B2126" s="66" t="s">
        <v>859</v>
      </c>
      <c r="C2126" s="65"/>
      <c r="D2126" s="63">
        <v>14900</v>
      </c>
      <c r="E2126" s="62"/>
      <c r="F2126" s="61" t="s">
        <v>2</v>
      </c>
      <c r="G2126" s="64" t="s">
        <v>1568</v>
      </c>
      <c r="H2126" s="450"/>
      <c r="I212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26" s="62"/>
    </row>
    <row r="2127" spans="1:10" ht="15.75" x14ac:dyDescent="0.25">
      <c r="A2127" s="167">
        <v>42565</v>
      </c>
      <c r="B2127" s="66" t="s">
        <v>1613</v>
      </c>
      <c r="C2127" s="65"/>
      <c r="D2127" s="63">
        <v>13900</v>
      </c>
      <c r="E2127" s="62"/>
      <c r="F2127" s="61" t="s">
        <v>2</v>
      </c>
      <c r="G2127" s="64" t="s">
        <v>1428</v>
      </c>
      <c r="H2127" s="450"/>
      <c r="I212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27" s="62"/>
    </row>
    <row r="2128" spans="1:10" ht="15.75" x14ac:dyDescent="0.25">
      <c r="A2128" s="167">
        <v>42565</v>
      </c>
      <c r="B2128" s="66" t="s">
        <v>1614</v>
      </c>
      <c r="C2128" s="65"/>
      <c r="D2128" s="63">
        <v>13413</v>
      </c>
      <c r="E2128" s="62"/>
      <c r="F2128" s="61" t="s">
        <v>2</v>
      </c>
      <c r="G2128" s="64" t="s">
        <v>1428</v>
      </c>
      <c r="H2128" s="450"/>
      <c r="I212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28" s="62"/>
    </row>
    <row r="2129" spans="1:10" ht="15.75" x14ac:dyDescent="0.25">
      <c r="A2129" s="167">
        <v>42564</v>
      </c>
      <c r="B2129" s="66" t="s">
        <v>1579</v>
      </c>
      <c r="C2129" s="65"/>
      <c r="D2129" s="63">
        <v>13413</v>
      </c>
      <c r="E2129" s="62"/>
      <c r="F2129" s="61" t="s">
        <v>2</v>
      </c>
      <c r="G2129" s="64" t="s">
        <v>1580</v>
      </c>
      <c r="H2129" s="450"/>
      <c r="I212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29" s="62"/>
    </row>
    <row r="2130" spans="1:10" ht="15.75" x14ac:dyDescent="0.25">
      <c r="A2130" s="167">
        <v>42564</v>
      </c>
      <c r="B2130" s="66" t="s">
        <v>1577</v>
      </c>
      <c r="C2130" s="65"/>
      <c r="D2130" s="63">
        <v>13900</v>
      </c>
      <c r="E2130" s="62"/>
      <c r="F2130" s="61" t="s">
        <v>2</v>
      </c>
      <c r="G2130" s="64" t="s">
        <v>1578</v>
      </c>
      <c r="H2130" s="450"/>
      <c r="I213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30" s="62"/>
    </row>
    <row r="2131" spans="1:10" ht="15.75" x14ac:dyDescent="0.25">
      <c r="A2131" s="167">
        <v>42648</v>
      </c>
      <c r="B2131" s="66" t="s">
        <v>2186</v>
      </c>
      <c r="C2131" s="65"/>
      <c r="D2131" s="63">
        <v>4900</v>
      </c>
      <c r="E2131" s="62"/>
      <c r="F2131" s="61" t="str">
        <f>"Прео"</f>
        <v>Прео</v>
      </c>
      <c r="G2131" s="64" t="s">
        <v>1229</v>
      </c>
      <c r="H2131" s="450"/>
      <c r="I213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31" s="62"/>
    </row>
    <row r="2132" spans="1:10" ht="15.75" x14ac:dyDescent="0.25">
      <c r="A2132" s="284">
        <v>42647</v>
      </c>
      <c r="B2132" s="318" t="s">
        <v>2149</v>
      </c>
      <c r="C2132" s="320"/>
      <c r="D2132" s="322">
        <v>6000</v>
      </c>
      <c r="E2132" s="287"/>
      <c r="F2132" s="291" t="s">
        <v>6</v>
      </c>
      <c r="G2132" s="315" t="s">
        <v>1229</v>
      </c>
      <c r="H2132" s="467"/>
      <c r="I2132" s="287" t="s">
        <v>6</v>
      </c>
      <c r="J2132" s="259"/>
    </row>
    <row r="2133" spans="1:10" ht="15.75" x14ac:dyDescent="0.25">
      <c r="A2133" s="288">
        <v>42646</v>
      </c>
      <c r="B2133" s="319" t="s">
        <v>2150</v>
      </c>
      <c r="C2133" s="321"/>
      <c r="D2133" s="323">
        <v>4900</v>
      </c>
      <c r="E2133" s="283"/>
      <c r="F2133" s="290" t="s">
        <v>6</v>
      </c>
      <c r="G2133" s="314" t="s">
        <v>1229</v>
      </c>
      <c r="H2133" s="466"/>
      <c r="I2133" s="283" t="s">
        <v>6</v>
      </c>
      <c r="J2133" s="259"/>
    </row>
    <row r="2134" spans="1:10" ht="15.75" x14ac:dyDescent="0.25">
      <c r="A2134" s="167">
        <v>42563</v>
      </c>
      <c r="B2134" s="66" t="s">
        <v>1560</v>
      </c>
      <c r="C2134" s="65"/>
      <c r="D2134" s="63">
        <v>11900</v>
      </c>
      <c r="E2134" s="62"/>
      <c r="F2134" s="61" t="s">
        <v>2</v>
      </c>
      <c r="G2134" s="64" t="s">
        <v>1561</v>
      </c>
      <c r="H2134" s="450"/>
      <c r="I213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34" s="62"/>
    </row>
    <row r="2135" spans="1:10" ht="15.75" x14ac:dyDescent="0.25">
      <c r="A2135" s="167">
        <v>42563</v>
      </c>
      <c r="B2135" s="66" t="s">
        <v>1350</v>
      </c>
      <c r="C2135" s="65"/>
      <c r="D2135" s="63">
        <v>6900</v>
      </c>
      <c r="E2135" s="62"/>
      <c r="F2135" s="61" t="s">
        <v>2</v>
      </c>
      <c r="G2135" s="64" t="s">
        <v>1351</v>
      </c>
      <c r="H2135" s="450"/>
      <c r="I213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35" s="62"/>
    </row>
    <row r="2136" spans="1:10" ht="15.75" x14ac:dyDescent="0.25">
      <c r="A2136" s="167">
        <v>42563</v>
      </c>
      <c r="B2136" s="66" t="s">
        <v>1558</v>
      </c>
      <c r="C2136" s="65"/>
      <c r="D2136" s="63">
        <v>4900</v>
      </c>
      <c r="E2136" s="62"/>
      <c r="F2136" s="61" t="s">
        <v>2</v>
      </c>
      <c r="G2136" s="64" t="s">
        <v>1158</v>
      </c>
      <c r="H2136" s="450"/>
      <c r="I213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136" s="62"/>
    </row>
    <row r="2137" spans="1:10" ht="15.75" x14ac:dyDescent="0.25">
      <c r="A2137" s="167">
        <v>42563</v>
      </c>
      <c r="B2137" s="66" t="s">
        <v>1562</v>
      </c>
      <c r="C2137" s="65"/>
      <c r="D2137" s="63">
        <v>15900</v>
      </c>
      <c r="E2137" s="62"/>
      <c r="F2137" s="61" t="s">
        <v>2</v>
      </c>
      <c r="G2137" s="64" t="s">
        <v>3997</v>
      </c>
      <c r="H2137" s="450"/>
      <c r="I213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37" s="62"/>
    </row>
    <row r="2138" spans="1:10" ht="15.75" x14ac:dyDescent="0.25">
      <c r="A2138" s="167">
        <v>42562</v>
      </c>
      <c r="B2138" s="66" t="s">
        <v>1576</v>
      </c>
      <c r="C2138" s="65"/>
      <c r="D2138" s="63">
        <v>13413</v>
      </c>
      <c r="E2138" s="62"/>
      <c r="F2138" s="61" t="s">
        <v>2</v>
      </c>
      <c r="G2138" s="64" t="s">
        <v>1351</v>
      </c>
      <c r="H2138" s="450"/>
      <c r="I213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38" s="62"/>
    </row>
    <row r="2139" spans="1:10" ht="15.75" x14ac:dyDescent="0.25">
      <c r="A2139" s="167">
        <v>42562</v>
      </c>
      <c r="B2139" s="66" t="s">
        <v>1575</v>
      </c>
      <c r="C2139" s="65"/>
      <c r="D2139" s="63">
        <v>13900</v>
      </c>
      <c r="E2139" s="62"/>
      <c r="F2139" s="61" t="s">
        <v>2</v>
      </c>
      <c r="G2139" s="64" t="s">
        <v>1284</v>
      </c>
      <c r="H2139" s="450"/>
      <c r="I213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39" s="62"/>
    </row>
    <row r="2140" spans="1:10" ht="15.75" x14ac:dyDescent="0.25">
      <c r="A2140" s="167">
        <v>42562</v>
      </c>
      <c r="B2140" s="66" t="s">
        <v>1557</v>
      </c>
      <c r="C2140" s="65"/>
      <c r="D2140" s="63">
        <v>4900</v>
      </c>
      <c r="E2140" s="62"/>
      <c r="F2140" s="61" t="s">
        <v>2</v>
      </c>
      <c r="G2140" s="64" t="s">
        <v>1158</v>
      </c>
      <c r="H2140" s="450"/>
      <c r="I214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140" s="62"/>
    </row>
    <row r="2141" spans="1:10" ht="15.75" x14ac:dyDescent="0.25">
      <c r="A2141" s="167">
        <v>42562</v>
      </c>
      <c r="B2141" s="66" t="s">
        <v>1559</v>
      </c>
      <c r="C2141" s="65"/>
      <c r="D2141" s="63">
        <v>13900</v>
      </c>
      <c r="E2141" s="62"/>
      <c r="F2141" s="61" t="s">
        <v>2</v>
      </c>
      <c r="G2141" s="64" t="s">
        <v>1437</v>
      </c>
      <c r="H2141" s="450"/>
      <c r="I214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41" s="62"/>
    </row>
    <row r="2142" spans="1:10" ht="15.75" x14ac:dyDescent="0.25">
      <c r="A2142" s="167">
        <v>42560</v>
      </c>
      <c r="B2142" s="66" t="s">
        <v>1574</v>
      </c>
      <c r="C2142" s="65"/>
      <c r="D2142" s="63">
        <v>11483</v>
      </c>
      <c r="E2142" s="62"/>
      <c r="F2142" s="61" t="s">
        <v>2</v>
      </c>
      <c r="G2142" s="64" t="s">
        <v>1570</v>
      </c>
      <c r="H2142" s="450"/>
      <c r="I214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42" s="62"/>
    </row>
    <row r="2143" spans="1:10" ht="15.75" x14ac:dyDescent="0.25">
      <c r="A2143" s="167">
        <v>42559</v>
      </c>
      <c r="B2143" s="66" t="s">
        <v>1572</v>
      </c>
      <c r="C2143" s="65"/>
      <c r="D2143" s="63">
        <v>13900</v>
      </c>
      <c r="E2143" s="62"/>
      <c r="F2143" s="61" t="s">
        <v>2</v>
      </c>
      <c r="G2143" s="64" t="s">
        <v>1428</v>
      </c>
      <c r="H2143" s="450"/>
      <c r="I214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43" s="62"/>
    </row>
    <row r="2144" spans="1:10" ht="15.75" x14ac:dyDescent="0.25">
      <c r="A2144" s="167">
        <v>42559</v>
      </c>
      <c r="B2144" s="66" t="s">
        <v>1554</v>
      </c>
      <c r="C2144" s="65"/>
      <c r="D2144" s="63">
        <v>12000</v>
      </c>
      <c r="E2144" s="62"/>
      <c r="F2144" s="61" t="s">
        <v>2</v>
      </c>
      <c r="G2144" s="64" t="s">
        <v>1274</v>
      </c>
      <c r="H2144" s="450"/>
      <c r="I214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44" s="62"/>
    </row>
    <row r="2145" spans="1:10" ht="15.75" x14ac:dyDescent="0.25">
      <c r="A2145" s="167">
        <v>42559</v>
      </c>
      <c r="B2145" s="66" t="s">
        <v>1573</v>
      </c>
      <c r="C2145" s="65"/>
      <c r="D2145" s="63">
        <v>4728</v>
      </c>
      <c r="E2145" s="62"/>
      <c r="F2145" s="61" t="s">
        <v>2</v>
      </c>
      <c r="G2145" s="64" t="s">
        <v>1158</v>
      </c>
      <c r="H2145" s="450"/>
      <c r="I214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145" s="62"/>
    </row>
    <row r="2146" spans="1:10" ht="15.75" x14ac:dyDescent="0.25">
      <c r="A2146" s="167">
        <v>42558</v>
      </c>
      <c r="B2146" s="66" t="s">
        <v>1571</v>
      </c>
      <c r="C2146" s="65"/>
      <c r="D2146" s="63">
        <v>4728</v>
      </c>
      <c r="E2146" s="62"/>
      <c r="F2146" s="61" t="s">
        <v>2</v>
      </c>
      <c r="G2146" s="64" t="s">
        <v>1158</v>
      </c>
      <c r="H2146" s="450"/>
      <c r="I214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146" s="62"/>
    </row>
    <row r="2147" spans="1:10" ht="15.75" x14ac:dyDescent="0.25">
      <c r="A2147" s="167">
        <v>42558</v>
      </c>
      <c r="B2147" s="66" t="s">
        <v>1569</v>
      </c>
      <c r="C2147" s="65"/>
      <c r="D2147" s="63">
        <v>11483</v>
      </c>
      <c r="E2147" s="62"/>
      <c r="F2147" s="61" t="s">
        <v>2</v>
      </c>
      <c r="G2147" s="64" t="s">
        <v>1570</v>
      </c>
      <c r="H2147" s="450"/>
      <c r="I214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47" s="62"/>
    </row>
    <row r="2148" spans="1:10" ht="15.75" x14ac:dyDescent="0.25">
      <c r="A2148" s="167">
        <v>42557</v>
      </c>
      <c r="B2148" s="66" t="s">
        <v>1359</v>
      </c>
      <c r="C2148" s="65"/>
      <c r="D2148" s="63">
        <v>11300</v>
      </c>
      <c r="E2148" s="62"/>
      <c r="F2148" s="61" t="s">
        <v>2</v>
      </c>
      <c r="G2148" s="64" t="s">
        <v>1472</v>
      </c>
      <c r="H2148" s="450"/>
      <c r="I214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48" s="62"/>
    </row>
    <row r="2149" spans="1:10" ht="15.75" x14ac:dyDescent="0.25">
      <c r="A2149" s="167">
        <v>42557</v>
      </c>
      <c r="B2149" s="66" t="s">
        <v>1471</v>
      </c>
      <c r="C2149" s="65"/>
      <c r="D2149" s="63">
        <v>7189</v>
      </c>
      <c r="E2149" s="62"/>
      <c r="F2149" s="61" t="s">
        <v>2</v>
      </c>
      <c r="G2149" s="64" t="s">
        <v>1158</v>
      </c>
      <c r="H2149" s="450"/>
      <c r="I214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149" s="62"/>
    </row>
    <row r="2150" spans="1:10" ht="15.75" x14ac:dyDescent="0.25">
      <c r="A2150" s="284">
        <v>42641</v>
      </c>
      <c r="B2150" s="318" t="s">
        <v>2095</v>
      </c>
      <c r="C2150" s="320"/>
      <c r="D2150" s="322">
        <v>19500</v>
      </c>
      <c r="E2150" s="287"/>
      <c r="F2150" s="291" t="s">
        <v>6</v>
      </c>
      <c r="G2150" s="315"/>
      <c r="H2150" s="467"/>
      <c r="I2150" s="287" t="s">
        <v>6</v>
      </c>
      <c r="J2150" s="259"/>
    </row>
    <row r="2151" spans="1:10" ht="15.75" x14ac:dyDescent="0.25">
      <c r="A2151" s="288">
        <v>42639</v>
      </c>
      <c r="B2151" s="319" t="s">
        <v>2096</v>
      </c>
      <c r="C2151" s="321"/>
      <c r="D2151" s="323">
        <v>19500</v>
      </c>
      <c r="E2151" s="283"/>
      <c r="F2151" s="290" t="s">
        <v>6</v>
      </c>
      <c r="G2151" s="314" t="s">
        <v>204</v>
      </c>
      <c r="H2151" s="466"/>
      <c r="I2151" s="283" t="s">
        <v>6</v>
      </c>
      <c r="J2151" s="259"/>
    </row>
    <row r="2152" spans="1:10" ht="15.75" x14ac:dyDescent="0.25">
      <c r="A2152" s="167">
        <v>42555</v>
      </c>
      <c r="B2152" s="66" t="s">
        <v>1470</v>
      </c>
      <c r="C2152" s="65"/>
      <c r="D2152" s="63">
        <v>13900</v>
      </c>
      <c r="E2152" s="62"/>
      <c r="F2152" s="61" t="s">
        <v>2</v>
      </c>
      <c r="G2152" s="64" t="s">
        <v>1351</v>
      </c>
      <c r="H2152" s="450"/>
      <c r="I215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52" s="62"/>
    </row>
    <row r="2153" spans="1:10" ht="15.75" x14ac:dyDescent="0.25">
      <c r="A2153" s="284">
        <v>42639</v>
      </c>
      <c r="B2153" s="318" t="s">
        <v>2097</v>
      </c>
      <c r="C2153" s="320"/>
      <c r="D2153" s="322">
        <v>15900</v>
      </c>
      <c r="E2153" s="287"/>
      <c r="F2153" s="291" t="s">
        <v>6</v>
      </c>
      <c r="G2153" s="315" t="s">
        <v>1295</v>
      </c>
      <c r="H2153" s="467"/>
      <c r="I2153" s="287" t="s">
        <v>6</v>
      </c>
      <c r="J2153" s="259"/>
    </row>
    <row r="2154" spans="1:10" ht="15.75" x14ac:dyDescent="0.25">
      <c r="A2154" s="167">
        <v>42553</v>
      </c>
      <c r="B2154" s="66" t="s">
        <v>1469</v>
      </c>
      <c r="C2154" s="65"/>
      <c r="D2154" s="63">
        <v>4728</v>
      </c>
      <c r="E2154" s="62"/>
      <c r="F2154" s="61" t="s">
        <v>2</v>
      </c>
      <c r="G2154" s="64" t="s">
        <v>1158</v>
      </c>
      <c r="H2154" s="450"/>
      <c r="I215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154" s="62"/>
    </row>
    <row r="2155" spans="1:10" ht="15.75" x14ac:dyDescent="0.25">
      <c r="A2155" s="167">
        <v>42552</v>
      </c>
      <c r="B2155" s="66" t="s">
        <v>1464</v>
      </c>
      <c r="C2155" s="65"/>
      <c r="D2155" s="63">
        <v>13900</v>
      </c>
      <c r="E2155" s="62"/>
      <c r="F2155" s="61" t="s">
        <v>2</v>
      </c>
      <c r="G2155" s="64" t="s">
        <v>1465</v>
      </c>
      <c r="H2155" s="450"/>
      <c r="I215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55" s="62"/>
    </row>
    <row r="2156" spans="1:10" ht="15.75" x14ac:dyDescent="0.25">
      <c r="A2156" s="167">
        <v>42552</v>
      </c>
      <c r="B2156" s="66" t="s">
        <v>923</v>
      </c>
      <c r="C2156" s="65"/>
      <c r="D2156" s="63">
        <v>12700</v>
      </c>
      <c r="E2156" s="62"/>
      <c r="F2156" s="61" t="s">
        <v>2</v>
      </c>
      <c r="G2156" s="64" t="s">
        <v>1440</v>
      </c>
      <c r="H2156" s="450"/>
      <c r="I215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56" s="62"/>
    </row>
    <row r="2157" spans="1:10" ht="15.75" x14ac:dyDescent="0.25">
      <c r="A2157" s="167">
        <v>42552</v>
      </c>
      <c r="B2157" s="66" t="s">
        <v>1466</v>
      </c>
      <c r="C2157" s="65"/>
      <c r="D2157" s="63">
        <v>14400</v>
      </c>
      <c r="E2157" s="62"/>
      <c r="F2157" s="61" t="s">
        <v>2</v>
      </c>
      <c r="G2157" s="64" t="s">
        <v>1467</v>
      </c>
      <c r="H2157" s="450"/>
      <c r="I215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157" s="62"/>
    </row>
    <row r="2158" spans="1:10" ht="15.75" x14ac:dyDescent="0.25">
      <c r="A2158" s="167">
        <v>42552</v>
      </c>
      <c r="B2158" s="66" t="s">
        <v>1439</v>
      </c>
      <c r="C2158" s="65"/>
      <c r="D2158" s="63">
        <v>11350</v>
      </c>
      <c r="E2158" s="62"/>
      <c r="F2158" s="61" t="s">
        <v>2</v>
      </c>
      <c r="G2158" s="64" t="s">
        <v>1437</v>
      </c>
      <c r="H2158" s="450"/>
      <c r="I215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58" s="62"/>
    </row>
    <row r="2159" spans="1:10" ht="15.75" x14ac:dyDescent="0.25">
      <c r="A2159" s="167">
        <v>42552</v>
      </c>
      <c r="B2159" s="66" t="s">
        <v>1350</v>
      </c>
      <c r="C2159" s="65"/>
      <c r="D2159" s="63">
        <v>7000</v>
      </c>
      <c r="E2159" s="62"/>
      <c r="F2159" s="61" t="s">
        <v>2</v>
      </c>
      <c r="G2159" s="64" t="s">
        <v>1351</v>
      </c>
      <c r="H2159" s="450"/>
      <c r="I215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59" s="62"/>
    </row>
    <row r="2160" spans="1:10" ht="15.75" x14ac:dyDescent="0.25">
      <c r="A2160" s="167">
        <v>42552</v>
      </c>
      <c r="B2160" s="66" t="s">
        <v>1356</v>
      </c>
      <c r="C2160" s="65"/>
      <c r="D2160" s="63">
        <v>28757</v>
      </c>
      <c r="E2160" s="62"/>
      <c r="F2160" s="61" t="s">
        <v>2</v>
      </c>
      <c r="G2160" s="64" t="s">
        <v>1357</v>
      </c>
      <c r="H2160" s="450"/>
      <c r="I216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60" s="62"/>
    </row>
    <row r="2161" spans="1:10" ht="15.75" x14ac:dyDescent="0.25">
      <c r="A2161" s="288">
        <v>42639</v>
      </c>
      <c r="B2161" s="319" t="s">
        <v>2098</v>
      </c>
      <c r="C2161" s="321"/>
      <c r="D2161" s="323">
        <v>6900</v>
      </c>
      <c r="E2161" s="283"/>
      <c r="F2161" s="290" t="s">
        <v>6</v>
      </c>
      <c r="G2161" s="314" t="s">
        <v>825</v>
      </c>
      <c r="H2161" s="466"/>
      <c r="I2161" s="283" t="s">
        <v>6</v>
      </c>
      <c r="J2161" s="259"/>
    </row>
    <row r="2162" spans="1:10" ht="15.75" x14ac:dyDescent="0.25">
      <c r="A2162" s="284">
        <v>42639</v>
      </c>
      <c r="B2162" s="318" t="s">
        <v>1828</v>
      </c>
      <c r="C2162" s="320"/>
      <c r="D2162" s="322">
        <v>5000</v>
      </c>
      <c r="E2162" s="287"/>
      <c r="F2162" s="291" t="s">
        <v>6</v>
      </c>
      <c r="G2162" s="315" t="s">
        <v>825</v>
      </c>
      <c r="H2162" s="467"/>
      <c r="I2162" s="287" t="s">
        <v>6</v>
      </c>
      <c r="J2162" s="259"/>
    </row>
    <row r="2163" spans="1:10" ht="15.75" x14ac:dyDescent="0.25">
      <c r="A2163" s="288">
        <v>42639</v>
      </c>
      <c r="B2163" s="319" t="s">
        <v>175</v>
      </c>
      <c r="C2163" s="321"/>
      <c r="D2163" s="323">
        <v>13400</v>
      </c>
      <c r="E2163" s="283"/>
      <c r="F2163" s="290" t="s">
        <v>6</v>
      </c>
      <c r="G2163" s="314" t="s">
        <v>1440</v>
      </c>
      <c r="H2163" s="466"/>
      <c r="I2163" s="283" t="s">
        <v>6</v>
      </c>
      <c r="J2163" s="259"/>
    </row>
    <row r="2164" spans="1:10" ht="15.75" x14ac:dyDescent="0.25">
      <c r="A2164" s="167">
        <v>42551</v>
      </c>
      <c r="B2164" s="66" t="s">
        <v>1450</v>
      </c>
      <c r="C2164" s="65"/>
      <c r="D2164" s="63">
        <v>13413</v>
      </c>
      <c r="E2164" s="62"/>
      <c r="F2164" s="61" t="s">
        <v>2</v>
      </c>
      <c r="G2164" s="64" t="s">
        <v>1360</v>
      </c>
      <c r="H2164" s="450"/>
      <c r="I216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64" s="62"/>
    </row>
    <row r="2165" spans="1:10" ht="15.75" x14ac:dyDescent="0.25">
      <c r="A2165" s="167">
        <v>42551</v>
      </c>
      <c r="B2165" s="66" t="s">
        <v>1438</v>
      </c>
      <c r="C2165" s="65"/>
      <c r="D2165" s="63">
        <v>13900</v>
      </c>
      <c r="E2165" s="62"/>
      <c r="F2165" s="61" t="s">
        <v>2</v>
      </c>
      <c r="G2165" s="64" t="s">
        <v>1284</v>
      </c>
      <c r="H2165" s="450"/>
      <c r="I216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65" s="62"/>
    </row>
    <row r="2166" spans="1:10" ht="15.75" x14ac:dyDescent="0.25">
      <c r="A2166" s="167">
        <v>42551</v>
      </c>
      <c r="B2166" s="66" t="s">
        <v>1449</v>
      </c>
      <c r="C2166" s="65"/>
      <c r="D2166" s="63">
        <v>13413</v>
      </c>
      <c r="E2166" s="62"/>
      <c r="F2166" s="61" t="s">
        <v>2</v>
      </c>
      <c r="G2166" s="64" t="s">
        <v>1437</v>
      </c>
      <c r="H2166" s="450"/>
      <c r="I216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66" s="62"/>
    </row>
    <row r="2167" spans="1:10" ht="15.75" x14ac:dyDescent="0.25">
      <c r="A2167" s="167">
        <v>42551</v>
      </c>
      <c r="B2167" s="66" t="s">
        <v>1468</v>
      </c>
      <c r="C2167" s="65"/>
      <c r="D2167" s="63">
        <v>15343</v>
      </c>
      <c r="E2167" s="62"/>
      <c r="F2167" s="61" t="s">
        <v>2</v>
      </c>
      <c r="G2167" s="64" t="s">
        <v>1568</v>
      </c>
      <c r="H2167" s="450"/>
      <c r="I216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67" s="62"/>
    </row>
    <row r="2168" spans="1:10" ht="15.75" x14ac:dyDescent="0.25">
      <c r="A2168" s="284">
        <v>42635</v>
      </c>
      <c r="B2168" s="318" t="s">
        <v>2056</v>
      </c>
      <c r="C2168" s="320"/>
      <c r="D2168" s="322">
        <v>19500</v>
      </c>
      <c r="E2168" s="287"/>
      <c r="F2168" s="291" t="s">
        <v>6</v>
      </c>
      <c r="G2168" s="315" t="s">
        <v>204</v>
      </c>
      <c r="H2168" s="467"/>
      <c r="I2168" s="287" t="s">
        <v>6</v>
      </c>
      <c r="J2168" s="259"/>
    </row>
    <row r="2169" spans="1:10" ht="15.75" x14ac:dyDescent="0.25">
      <c r="A2169" s="167">
        <v>42550</v>
      </c>
      <c r="B2169" s="66" t="s">
        <v>1448</v>
      </c>
      <c r="C2169" s="65"/>
      <c r="D2169" s="63">
        <v>13413</v>
      </c>
      <c r="E2169" s="62"/>
      <c r="F2169" s="61" t="s">
        <v>2</v>
      </c>
      <c r="G2169" s="64" t="s">
        <v>1437</v>
      </c>
      <c r="H2169" s="450"/>
      <c r="I216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69" s="62"/>
    </row>
    <row r="2170" spans="1:10" ht="15.75" x14ac:dyDescent="0.25">
      <c r="A2170" s="288">
        <v>42634</v>
      </c>
      <c r="B2170" s="319" t="s">
        <v>2057</v>
      </c>
      <c r="C2170" s="321"/>
      <c r="D2170" s="323">
        <v>19500</v>
      </c>
      <c r="E2170" s="283"/>
      <c r="F2170" s="290" t="s">
        <v>6</v>
      </c>
      <c r="G2170" s="314" t="s">
        <v>204</v>
      </c>
      <c r="H2170" s="466"/>
      <c r="I2170" s="283" t="s">
        <v>6</v>
      </c>
      <c r="J2170" s="259"/>
    </row>
    <row r="2171" spans="1:10" ht="15.75" x14ac:dyDescent="0.25">
      <c r="A2171" s="284">
        <v>42633</v>
      </c>
      <c r="B2171" s="318" t="s">
        <v>2058</v>
      </c>
      <c r="C2171" s="320"/>
      <c r="D2171" s="322">
        <v>19500</v>
      </c>
      <c r="E2171" s="287"/>
      <c r="F2171" s="291" t="s">
        <v>6</v>
      </c>
      <c r="G2171" s="315" t="s">
        <v>204</v>
      </c>
      <c r="H2171" s="467"/>
      <c r="I2171" s="287" t="s">
        <v>6</v>
      </c>
      <c r="J2171" s="259"/>
    </row>
    <row r="2172" spans="1:10" ht="15.75" x14ac:dyDescent="0.25">
      <c r="A2172" s="288">
        <v>42626</v>
      </c>
      <c r="B2172" s="319" t="s">
        <v>1998</v>
      </c>
      <c r="C2172" s="321"/>
      <c r="D2172" s="323">
        <v>17500</v>
      </c>
      <c r="E2172" s="283"/>
      <c r="F2172" s="290" t="s">
        <v>6</v>
      </c>
      <c r="G2172" s="314" t="s">
        <v>1716</v>
      </c>
      <c r="H2172" s="466"/>
      <c r="I2172" s="283" t="s">
        <v>6</v>
      </c>
      <c r="J2172" s="259"/>
    </row>
    <row r="2173" spans="1:10" ht="15.75" x14ac:dyDescent="0.25">
      <c r="A2173" s="284">
        <v>42625</v>
      </c>
      <c r="B2173" s="318" t="s">
        <v>1999</v>
      </c>
      <c r="C2173" s="320"/>
      <c r="D2173" s="322">
        <v>13900</v>
      </c>
      <c r="E2173" s="287"/>
      <c r="F2173" s="291" t="s">
        <v>6</v>
      </c>
      <c r="G2173" s="315" t="s">
        <v>2000</v>
      </c>
      <c r="H2173" s="467"/>
      <c r="I2173" s="287" t="s">
        <v>6</v>
      </c>
      <c r="J2173" s="259"/>
    </row>
    <row r="2174" spans="1:10" ht="15.75" x14ac:dyDescent="0.25">
      <c r="A2174" s="167">
        <v>42549</v>
      </c>
      <c r="B2174" s="66" t="s">
        <v>966</v>
      </c>
      <c r="C2174" s="65"/>
      <c r="D2174" s="63">
        <v>13700</v>
      </c>
      <c r="E2174" s="62"/>
      <c r="F2174" s="61" t="s">
        <v>2</v>
      </c>
      <c r="G2174" s="64" t="s">
        <v>1007</v>
      </c>
      <c r="H2174" s="450"/>
      <c r="I217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74" s="62"/>
    </row>
    <row r="2175" spans="1:10" ht="15.75" x14ac:dyDescent="0.25">
      <c r="A2175" s="167">
        <v>42549</v>
      </c>
      <c r="B2175" s="66" t="s">
        <v>1446</v>
      </c>
      <c r="C2175" s="65"/>
      <c r="D2175" s="63">
        <v>28757</v>
      </c>
      <c r="E2175" s="62"/>
      <c r="F2175" s="61" t="s">
        <v>2</v>
      </c>
      <c r="G2175" s="64" t="s">
        <v>2432</v>
      </c>
      <c r="H2175" s="450" t="s">
        <v>1447</v>
      </c>
      <c r="I217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75" s="62"/>
    </row>
    <row r="2176" spans="1:10" ht="15.75" x14ac:dyDescent="0.25">
      <c r="A2176" s="167">
        <v>42549</v>
      </c>
      <c r="B2176" s="66" t="s">
        <v>1445</v>
      </c>
      <c r="C2176" s="65"/>
      <c r="D2176" s="63">
        <v>7189</v>
      </c>
      <c r="E2176" s="62"/>
      <c r="F2176" s="61" t="s">
        <v>2</v>
      </c>
      <c r="G2176" s="64" t="s">
        <v>1158</v>
      </c>
      <c r="H2176" s="450"/>
      <c r="I217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176" s="62"/>
    </row>
    <row r="2177" spans="1:10" ht="15.75" x14ac:dyDescent="0.25">
      <c r="A2177" s="167">
        <v>42549</v>
      </c>
      <c r="B2177" s="66" t="s">
        <v>1436</v>
      </c>
      <c r="C2177" s="65"/>
      <c r="D2177" s="63">
        <v>13900</v>
      </c>
      <c r="E2177" s="62"/>
      <c r="F2177" s="61" t="s">
        <v>2</v>
      </c>
      <c r="G2177" s="64" t="s">
        <v>1437</v>
      </c>
      <c r="H2177" s="450"/>
      <c r="I217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77" s="62"/>
    </row>
    <row r="2178" spans="1:10" ht="15.75" x14ac:dyDescent="0.25">
      <c r="A2178" s="288">
        <v>42614</v>
      </c>
      <c r="B2178" s="319" t="s">
        <v>1899</v>
      </c>
      <c r="C2178" s="321"/>
      <c r="D2178" s="323">
        <v>17500</v>
      </c>
      <c r="E2178" s="283"/>
      <c r="F2178" s="290" t="s">
        <v>6</v>
      </c>
      <c r="G2178" s="314" t="s">
        <v>204</v>
      </c>
      <c r="H2178" s="466"/>
      <c r="I2178" s="283" t="s">
        <v>6</v>
      </c>
      <c r="J2178" s="259"/>
    </row>
    <row r="2179" spans="1:10" ht="15.75" x14ac:dyDescent="0.25">
      <c r="A2179" s="167">
        <v>42548</v>
      </c>
      <c r="B2179" s="66" t="s">
        <v>265</v>
      </c>
      <c r="C2179" s="65"/>
      <c r="D2179" s="63">
        <v>3500</v>
      </c>
      <c r="E2179" s="62"/>
      <c r="F2179" s="61" t="s">
        <v>2</v>
      </c>
      <c r="G2179" s="64" t="s">
        <v>1071</v>
      </c>
      <c r="H2179" s="450" t="s">
        <v>1435</v>
      </c>
      <c r="I217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79" s="62"/>
    </row>
    <row r="2180" spans="1:10" ht="15.75" x14ac:dyDescent="0.25">
      <c r="A2180" s="167">
        <v>42548</v>
      </c>
      <c r="B2180" s="66" t="s">
        <v>1433</v>
      </c>
      <c r="C2180" s="65"/>
      <c r="D2180" s="63">
        <v>12000</v>
      </c>
      <c r="E2180" s="62"/>
      <c r="F2180" s="61" t="s">
        <v>2</v>
      </c>
      <c r="G2180" s="64" t="s">
        <v>1274</v>
      </c>
      <c r="H2180" s="450"/>
      <c r="I218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80" s="62"/>
    </row>
    <row r="2181" spans="1:10" ht="15.75" x14ac:dyDescent="0.25">
      <c r="A2181" s="284">
        <v>42613</v>
      </c>
      <c r="B2181" s="318" t="s">
        <v>1900</v>
      </c>
      <c r="C2181" s="320"/>
      <c r="D2181" s="322">
        <v>17500</v>
      </c>
      <c r="E2181" s="287"/>
      <c r="F2181" s="291" t="s">
        <v>6</v>
      </c>
      <c r="G2181" s="315" t="s">
        <v>1901</v>
      </c>
      <c r="H2181" s="467"/>
      <c r="I2181" s="287" t="s">
        <v>6</v>
      </c>
      <c r="J2181" s="259"/>
    </row>
    <row r="2182" spans="1:10" ht="15.75" x14ac:dyDescent="0.25">
      <c r="A2182" s="167">
        <v>42545</v>
      </c>
      <c r="B2182" s="66" t="s">
        <v>1444</v>
      </c>
      <c r="C2182" s="65"/>
      <c r="D2182" s="63">
        <v>12000</v>
      </c>
      <c r="E2182" s="62"/>
      <c r="F2182" s="61" t="s">
        <v>2</v>
      </c>
      <c r="G2182" s="64" t="s">
        <v>1274</v>
      </c>
      <c r="H2182" s="450"/>
      <c r="I218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82" s="62"/>
    </row>
    <row r="2183" spans="1:10" ht="15.75" x14ac:dyDescent="0.25">
      <c r="A2183" s="288">
        <v>42613</v>
      </c>
      <c r="B2183" s="319" t="s">
        <v>1902</v>
      </c>
      <c r="C2183" s="321"/>
      <c r="D2183" s="323">
        <v>15900</v>
      </c>
      <c r="E2183" s="283"/>
      <c r="F2183" s="290" t="s">
        <v>6</v>
      </c>
      <c r="G2183" s="314" t="s">
        <v>1903</v>
      </c>
      <c r="H2183" s="466"/>
      <c r="I2183" s="283" t="s">
        <v>1061</v>
      </c>
      <c r="J2183" s="259"/>
    </row>
    <row r="2184" spans="1:10" ht="15.75" x14ac:dyDescent="0.25">
      <c r="A2184" s="284">
        <v>42611</v>
      </c>
      <c r="B2184" s="318" t="s">
        <v>1904</v>
      </c>
      <c r="C2184" s="320"/>
      <c r="D2184" s="322">
        <v>10990</v>
      </c>
      <c r="E2184" s="287"/>
      <c r="F2184" s="291" t="s">
        <v>6</v>
      </c>
      <c r="G2184" s="315" t="s">
        <v>1905</v>
      </c>
      <c r="H2184" s="467"/>
      <c r="I2184" s="287" t="s">
        <v>6</v>
      </c>
      <c r="J2184" s="259"/>
    </row>
    <row r="2185" spans="1:10" ht="15.75" x14ac:dyDescent="0.25">
      <c r="A2185" s="167">
        <v>42544</v>
      </c>
      <c r="B2185" s="66" t="s">
        <v>1443</v>
      </c>
      <c r="C2185" s="65"/>
      <c r="D2185" s="63">
        <v>13750</v>
      </c>
      <c r="E2185" s="62"/>
      <c r="F2185" s="61" t="s">
        <v>2</v>
      </c>
      <c r="G2185" s="64" t="s">
        <v>1360</v>
      </c>
      <c r="H2185" s="450"/>
      <c r="I218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85" s="62"/>
    </row>
    <row r="2186" spans="1:10" ht="15.75" x14ac:dyDescent="0.25">
      <c r="A2186" s="288">
        <v>42611</v>
      </c>
      <c r="B2186" s="319" t="s">
        <v>1906</v>
      </c>
      <c r="C2186" s="321"/>
      <c r="D2186" s="323">
        <v>10990</v>
      </c>
      <c r="E2186" s="283"/>
      <c r="F2186" s="290" t="s">
        <v>6</v>
      </c>
      <c r="G2186" s="314" t="s">
        <v>1905</v>
      </c>
      <c r="H2186" s="466"/>
      <c r="I2186" s="283" t="s">
        <v>6</v>
      </c>
      <c r="J2186" s="259"/>
    </row>
    <row r="2187" spans="1:10" ht="15.75" x14ac:dyDescent="0.25">
      <c r="A2187" s="167">
        <v>42543</v>
      </c>
      <c r="B2187" s="66" t="s">
        <v>1431</v>
      </c>
      <c r="C2187" s="65"/>
      <c r="D2187" s="63">
        <v>13413</v>
      </c>
      <c r="E2187" s="62"/>
      <c r="F2187" s="61" t="s">
        <v>2</v>
      </c>
      <c r="G2187" s="64" t="s">
        <v>1360</v>
      </c>
      <c r="H2187" s="450"/>
      <c r="I218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87" s="62"/>
    </row>
    <row r="2188" spans="1:10" ht="15.75" x14ac:dyDescent="0.25">
      <c r="A2188" s="167">
        <v>42543</v>
      </c>
      <c r="B2188" s="66" t="s">
        <v>1430</v>
      </c>
      <c r="C2188" s="65"/>
      <c r="D2188" s="63">
        <v>13413</v>
      </c>
      <c r="E2188" s="62"/>
      <c r="F2188" s="61" t="s">
        <v>2</v>
      </c>
      <c r="G2188" s="64" t="s">
        <v>1360</v>
      </c>
      <c r="H2188" s="450"/>
      <c r="I218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88" s="62"/>
    </row>
    <row r="2189" spans="1:10" ht="15.75" x14ac:dyDescent="0.25">
      <c r="A2189" s="167">
        <v>42543</v>
      </c>
      <c r="B2189" s="66" t="s">
        <v>1442</v>
      </c>
      <c r="C2189" s="65"/>
      <c r="D2189" s="63">
        <v>13413</v>
      </c>
      <c r="E2189" s="62"/>
      <c r="F2189" s="61" t="s">
        <v>2</v>
      </c>
      <c r="G2189" s="64" t="s">
        <v>1428</v>
      </c>
      <c r="H2189" s="450"/>
      <c r="I218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89" s="62"/>
    </row>
    <row r="2190" spans="1:10" ht="15.75" x14ac:dyDescent="0.25">
      <c r="A2190" s="167">
        <v>42542</v>
      </c>
      <c r="B2190" s="66" t="s">
        <v>1348</v>
      </c>
      <c r="C2190" s="65"/>
      <c r="D2190" s="63">
        <v>12000</v>
      </c>
      <c r="E2190" s="62"/>
      <c r="F2190" s="61" t="s">
        <v>2</v>
      </c>
      <c r="G2190" s="64" t="s">
        <v>1274</v>
      </c>
      <c r="H2190" s="450"/>
      <c r="I219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190" s="62"/>
    </row>
    <row r="2191" spans="1:10" ht="15.75" x14ac:dyDescent="0.25">
      <c r="A2191" s="167">
        <v>42542</v>
      </c>
      <c r="B2191" s="66" t="s">
        <v>1426</v>
      </c>
      <c r="C2191" s="65"/>
      <c r="D2191" s="63">
        <v>13413</v>
      </c>
      <c r="E2191" s="62"/>
      <c r="F2191" s="61" t="s">
        <v>2</v>
      </c>
      <c r="G2191" s="64" t="s">
        <v>1284</v>
      </c>
      <c r="H2191" s="450"/>
      <c r="I219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91" s="62"/>
    </row>
    <row r="2192" spans="1:10" ht="15.75" x14ac:dyDescent="0.25">
      <c r="A2192" s="167">
        <v>42542</v>
      </c>
      <c r="B2192" s="66" t="s">
        <v>1427</v>
      </c>
      <c r="C2192" s="65"/>
      <c r="D2192" s="63">
        <v>13413</v>
      </c>
      <c r="E2192" s="62"/>
      <c r="F2192" s="61" t="s">
        <v>2</v>
      </c>
      <c r="G2192" s="64" t="s">
        <v>1428</v>
      </c>
      <c r="H2192" s="450"/>
      <c r="I219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92" s="62"/>
    </row>
    <row r="2193" spans="1:10" ht="15.75" x14ac:dyDescent="0.25">
      <c r="A2193" s="284">
        <v>42611</v>
      </c>
      <c r="B2193" s="318" t="s">
        <v>1907</v>
      </c>
      <c r="C2193" s="320"/>
      <c r="D2193" s="322">
        <v>10990</v>
      </c>
      <c r="E2193" s="287"/>
      <c r="F2193" s="291" t="s">
        <v>6</v>
      </c>
      <c r="G2193" s="315" t="s">
        <v>1905</v>
      </c>
      <c r="H2193" s="467"/>
      <c r="I2193" s="287" t="s">
        <v>6</v>
      </c>
      <c r="J2193" s="259"/>
    </row>
    <row r="2194" spans="1:10" ht="15.75" x14ac:dyDescent="0.25">
      <c r="A2194" s="167">
        <v>42541</v>
      </c>
      <c r="B2194" s="66" t="s">
        <v>1429</v>
      </c>
      <c r="C2194" s="65"/>
      <c r="D2194" s="63">
        <v>13900</v>
      </c>
      <c r="E2194" s="62"/>
      <c r="F2194" s="61" t="s">
        <v>2</v>
      </c>
      <c r="G2194" s="64" t="s">
        <v>1360</v>
      </c>
      <c r="H2194" s="450"/>
      <c r="I219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94" s="62"/>
    </row>
    <row r="2195" spans="1:10" ht="15.75" x14ac:dyDescent="0.25">
      <c r="A2195" s="167">
        <v>42541</v>
      </c>
      <c r="B2195" s="66" t="s">
        <v>1343</v>
      </c>
      <c r="C2195" s="65"/>
      <c r="D2195" s="63">
        <v>14900</v>
      </c>
      <c r="E2195" s="62"/>
      <c r="F2195" s="61" t="s">
        <v>2</v>
      </c>
      <c r="G2195" s="64" t="s">
        <v>1167</v>
      </c>
      <c r="H2195" s="450"/>
      <c r="I219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95" s="62"/>
    </row>
    <row r="2196" spans="1:10" ht="15.75" x14ac:dyDescent="0.25">
      <c r="A2196" s="167">
        <v>42541</v>
      </c>
      <c r="B2196" s="66" t="s">
        <v>1359</v>
      </c>
      <c r="C2196" s="65"/>
      <c r="D2196" s="63">
        <v>13413</v>
      </c>
      <c r="E2196" s="62"/>
      <c r="F2196" s="61" t="s">
        <v>2</v>
      </c>
      <c r="G2196" s="64" t="s">
        <v>1360</v>
      </c>
      <c r="H2196" s="450"/>
      <c r="I219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96" s="62"/>
    </row>
    <row r="2197" spans="1:10" ht="15.75" x14ac:dyDescent="0.25">
      <c r="A2197" s="167">
        <v>42540</v>
      </c>
      <c r="B2197" s="66" t="s">
        <v>1342</v>
      </c>
      <c r="C2197" s="65"/>
      <c r="D2197" s="63">
        <v>13900</v>
      </c>
      <c r="E2197" s="62"/>
      <c r="F2197" s="61" t="s">
        <v>2</v>
      </c>
      <c r="G2197" s="64" t="s">
        <v>1060</v>
      </c>
      <c r="H2197" s="450"/>
      <c r="I219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197" s="62"/>
    </row>
    <row r="2198" spans="1:10" ht="15.75" x14ac:dyDescent="0.25">
      <c r="A2198" s="288">
        <v>42599</v>
      </c>
      <c r="B2198" s="319" t="s">
        <v>1908</v>
      </c>
      <c r="C2198" s="321"/>
      <c r="D2198" s="323">
        <v>16900</v>
      </c>
      <c r="E2198" s="283"/>
      <c r="F2198" s="290" t="s">
        <v>6</v>
      </c>
      <c r="G2198" s="314" t="s">
        <v>1295</v>
      </c>
      <c r="H2198" s="466"/>
      <c r="I2198" s="283" t="s">
        <v>6</v>
      </c>
      <c r="J2198" s="259"/>
    </row>
    <row r="2199" spans="1:10" ht="15.75" x14ac:dyDescent="0.25">
      <c r="A2199" s="167">
        <v>42537</v>
      </c>
      <c r="B2199" s="66" t="s">
        <v>1353</v>
      </c>
      <c r="C2199" s="65"/>
      <c r="D2199" s="63">
        <v>15900</v>
      </c>
      <c r="E2199" s="62"/>
      <c r="F2199" s="61" t="s">
        <v>2</v>
      </c>
      <c r="G2199" s="64" t="s">
        <v>1167</v>
      </c>
      <c r="H2199" s="450"/>
      <c r="I219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199" s="62"/>
    </row>
    <row r="2200" spans="1:10" ht="15.75" x14ac:dyDescent="0.25">
      <c r="A2200" s="167">
        <v>42537</v>
      </c>
      <c r="B2200" s="66" t="s">
        <v>1352</v>
      </c>
      <c r="C2200" s="65"/>
      <c r="D2200" s="63">
        <v>13900</v>
      </c>
      <c r="E2200" s="62"/>
      <c r="F2200" s="61" t="s">
        <v>2</v>
      </c>
      <c r="G2200" s="64" t="s">
        <v>1282</v>
      </c>
      <c r="H2200" s="450"/>
      <c r="I220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00" s="62"/>
    </row>
    <row r="2201" spans="1:10" ht="15.75" x14ac:dyDescent="0.25">
      <c r="A2201" s="167">
        <v>42537</v>
      </c>
      <c r="B2201" s="66" t="s">
        <v>1358</v>
      </c>
      <c r="C2201" s="65"/>
      <c r="D2201" s="63">
        <v>12000</v>
      </c>
      <c r="E2201" s="62"/>
      <c r="F2201" s="61" t="s">
        <v>2</v>
      </c>
      <c r="G2201" s="64" t="s">
        <v>1274</v>
      </c>
      <c r="H2201" s="450"/>
      <c r="I220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201" s="62"/>
    </row>
    <row r="2202" spans="1:10" ht="15.75" x14ac:dyDescent="0.25">
      <c r="A2202" s="167">
        <v>42537</v>
      </c>
      <c r="B2202" s="66" t="s">
        <v>1328</v>
      </c>
      <c r="C2202" s="65"/>
      <c r="D2202" s="63">
        <v>7450</v>
      </c>
      <c r="E2202" s="62"/>
      <c r="F2202" s="61" t="s">
        <v>2</v>
      </c>
      <c r="G2202" s="64" t="s">
        <v>1158</v>
      </c>
      <c r="H2202" s="450"/>
      <c r="I220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02" s="62"/>
    </row>
    <row r="2203" spans="1:10" ht="15.75" x14ac:dyDescent="0.25">
      <c r="A2203" s="167">
        <v>42537</v>
      </c>
      <c r="B2203" s="66" t="s">
        <v>1354</v>
      </c>
      <c r="C2203" s="65"/>
      <c r="D2203" s="63">
        <v>15900</v>
      </c>
      <c r="E2203" s="62"/>
      <c r="F2203" s="61" t="s">
        <v>2</v>
      </c>
      <c r="G2203" s="64" t="s">
        <v>1355</v>
      </c>
      <c r="H2203" s="450"/>
      <c r="I220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03" s="62"/>
    </row>
    <row r="2204" spans="1:10" ht="15.75" x14ac:dyDescent="0.25">
      <c r="A2204" s="284">
        <v>42597</v>
      </c>
      <c r="B2204" s="318" t="s">
        <v>1909</v>
      </c>
      <c r="C2204" s="320"/>
      <c r="D2204" s="322">
        <v>4900</v>
      </c>
      <c r="E2204" s="287"/>
      <c r="F2204" s="291" t="s">
        <v>6</v>
      </c>
      <c r="G2204" s="315" t="s">
        <v>1229</v>
      </c>
      <c r="H2204" s="467"/>
      <c r="I2204" s="287" t="s">
        <v>6</v>
      </c>
      <c r="J2204" s="259"/>
    </row>
    <row r="2205" spans="1:10" ht="15.75" x14ac:dyDescent="0.25">
      <c r="A2205" s="288">
        <v>42590</v>
      </c>
      <c r="B2205" s="319" t="s">
        <v>1910</v>
      </c>
      <c r="C2205" s="321"/>
      <c r="D2205" s="323">
        <v>4900</v>
      </c>
      <c r="E2205" s="283"/>
      <c r="F2205" s="290" t="s">
        <v>6</v>
      </c>
      <c r="G2205" s="314" t="s">
        <v>1229</v>
      </c>
      <c r="H2205" s="466"/>
      <c r="I2205" s="283" t="s">
        <v>6</v>
      </c>
      <c r="J2205" s="259"/>
    </row>
    <row r="2206" spans="1:10" ht="15.75" x14ac:dyDescent="0.25">
      <c r="A2206" s="284">
        <v>42587</v>
      </c>
      <c r="B2206" s="318" t="s">
        <v>1705</v>
      </c>
      <c r="C2206" s="320"/>
      <c r="D2206" s="322">
        <v>600</v>
      </c>
      <c r="E2206" s="287"/>
      <c r="F2206" s="291" t="s">
        <v>6</v>
      </c>
      <c r="G2206" s="315" t="s">
        <v>204</v>
      </c>
      <c r="H2206" s="467" t="s">
        <v>1502</v>
      </c>
      <c r="I2206" s="287" t="s">
        <v>6</v>
      </c>
      <c r="J2206" s="259"/>
    </row>
    <row r="2207" spans="1:10" ht="15.75" x14ac:dyDescent="0.25">
      <c r="A2207" s="167">
        <v>42536</v>
      </c>
      <c r="B2207" s="66" t="s">
        <v>1349</v>
      </c>
      <c r="C2207" s="65"/>
      <c r="D2207" s="63">
        <v>9467</v>
      </c>
      <c r="E2207" s="62"/>
      <c r="F2207" s="61" t="s">
        <v>2</v>
      </c>
      <c r="G2207" s="64" t="s">
        <v>1158</v>
      </c>
      <c r="H2207" s="450"/>
      <c r="I220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07" s="62"/>
    </row>
    <row r="2208" spans="1:10" ht="15.75" x14ac:dyDescent="0.25">
      <c r="A2208" s="167">
        <v>42536</v>
      </c>
      <c r="B2208" s="66" t="s">
        <v>1329</v>
      </c>
      <c r="C2208" s="65"/>
      <c r="D2208" s="63">
        <v>13900</v>
      </c>
      <c r="E2208" s="62"/>
      <c r="F2208" s="61" t="s">
        <v>2</v>
      </c>
      <c r="G2208" s="64" t="s">
        <v>1175</v>
      </c>
      <c r="H2208" s="450"/>
      <c r="I220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08" s="62"/>
    </row>
    <row r="2209" spans="1:10" ht="15.75" x14ac:dyDescent="0.25">
      <c r="A2209" s="167">
        <v>42622</v>
      </c>
      <c r="B2209" s="66" t="s">
        <v>2019</v>
      </c>
      <c r="C2209" s="65"/>
      <c r="D2209" s="63">
        <v>17500</v>
      </c>
      <c r="E2209" s="62"/>
      <c r="F2209" s="61" t="str">
        <f>"Прео"</f>
        <v>Прео</v>
      </c>
      <c r="G2209" s="64" t="s">
        <v>204</v>
      </c>
      <c r="H2209" s="450"/>
      <c r="I220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09" s="62"/>
    </row>
    <row r="2210" spans="1:10" ht="15.75" x14ac:dyDescent="0.25">
      <c r="A2210" s="288">
        <v>42584</v>
      </c>
      <c r="B2210" s="319" t="s">
        <v>1911</v>
      </c>
      <c r="C2210" s="321"/>
      <c r="D2210" s="323">
        <v>4900</v>
      </c>
      <c r="E2210" s="283"/>
      <c r="F2210" s="290" t="s">
        <v>6</v>
      </c>
      <c r="G2210" s="314" t="s">
        <v>1229</v>
      </c>
      <c r="H2210" s="466" t="s">
        <v>1912</v>
      </c>
      <c r="I2210" s="283" t="s">
        <v>6</v>
      </c>
      <c r="J2210" s="259"/>
    </row>
    <row r="2211" spans="1:10" ht="15.75" x14ac:dyDescent="0.25">
      <c r="A2211" s="284">
        <v>42584</v>
      </c>
      <c r="B2211" s="318" t="s">
        <v>1913</v>
      </c>
      <c r="C2211" s="320"/>
      <c r="D2211" s="322">
        <v>15900</v>
      </c>
      <c r="E2211" s="287"/>
      <c r="F2211" s="291" t="s">
        <v>6</v>
      </c>
      <c r="G2211" s="315" t="s">
        <v>1914</v>
      </c>
      <c r="H2211" s="467"/>
      <c r="I2211" s="287" t="s">
        <v>6</v>
      </c>
      <c r="J2211" s="259"/>
    </row>
    <row r="2212" spans="1:10" ht="15.75" x14ac:dyDescent="0.25">
      <c r="A2212" s="167">
        <v>42535</v>
      </c>
      <c r="B2212" s="66" t="s">
        <v>1347</v>
      </c>
      <c r="C2212" s="65"/>
      <c r="D2212" s="63">
        <v>7450</v>
      </c>
      <c r="E2212" s="62"/>
      <c r="F2212" s="61" t="s">
        <v>2</v>
      </c>
      <c r="G2212" s="64" t="s">
        <v>1158</v>
      </c>
      <c r="H2212" s="450"/>
      <c r="I221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12" s="62"/>
    </row>
    <row r="2213" spans="1:10" ht="15.75" x14ac:dyDescent="0.25">
      <c r="A2213" s="167">
        <v>42535</v>
      </c>
      <c r="B2213" s="66" t="s">
        <v>1330</v>
      </c>
      <c r="C2213" s="65"/>
      <c r="D2213" s="63">
        <v>13900</v>
      </c>
      <c r="E2213" s="62"/>
      <c r="F2213" s="61" t="s">
        <v>2</v>
      </c>
      <c r="G2213" s="64" t="s">
        <v>1331</v>
      </c>
      <c r="H2213" s="450"/>
      <c r="I221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13" s="62"/>
    </row>
    <row r="2214" spans="1:10" ht="15.75" x14ac:dyDescent="0.25">
      <c r="A2214" s="167">
        <v>42533</v>
      </c>
      <c r="B2214" s="66" t="s">
        <v>1334</v>
      </c>
      <c r="C2214" s="65"/>
      <c r="D2214" s="63">
        <v>26826</v>
      </c>
      <c r="E2214" s="62"/>
      <c r="F2214" s="61" t="s">
        <v>2</v>
      </c>
      <c r="G2214" s="64" t="s">
        <v>1282</v>
      </c>
      <c r="H2214" s="450"/>
      <c r="I221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14" s="62"/>
    </row>
    <row r="2215" spans="1:10" ht="15.75" x14ac:dyDescent="0.25">
      <c r="A2215" s="167">
        <v>42533</v>
      </c>
      <c r="B2215" s="66" t="s">
        <v>1332</v>
      </c>
      <c r="C2215" s="65"/>
      <c r="D2215" s="63">
        <v>13413</v>
      </c>
      <c r="E2215" s="62"/>
      <c r="F2215" s="61" t="s">
        <v>2</v>
      </c>
      <c r="G2215" s="64" t="s">
        <v>1282</v>
      </c>
      <c r="H2215" s="450"/>
      <c r="I221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15" s="62"/>
    </row>
    <row r="2216" spans="1:10" ht="15.75" x14ac:dyDescent="0.25">
      <c r="A2216" s="167">
        <v>42533</v>
      </c>
      <c r="B2216" s="66" t="s">
        <v>1333</v>
      </c>
      <c r="C2216" s="65"/>
      <c r="D2216" s="63">
        <v>13413</v>
      </c>
      <c r="E2216" s="62"/>
      <c r="F2216" s="61" t="s">
        <v>2</v>
      </c>
      <c r="G2216" s="64" t="s">
        <v>1060</v>
      </c>
      <c r="H2216" s="450"/>
      <c r="I221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16" s="62"/>
    </row>
    <row r="2217" spans="1:10" ht="15.75" x14ac:dyDescent="0.25">
      <c r="A2217" s="167">
        <v>42532</v>
      </c>
      <c r="B2217" s="66" t="s">
        <v>1336</v>
      </c>
      <c r="C2217" s="65"/>
      <c r="D2217" s="63">
        <v>4728</v>
      </c>
      <c r="E2217" s="62"/>
      <c r="F2217" s="61" t="s">
        <v>2</v>
      </c>
      <c r="G2217" s="64" t="s">
        <v>1158</v>
      </c>
      <c r="H2217" s="450"/>
      <c r="I221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17" s="62"/>
    </row>
    <row r="2218" spans="1:10" ht="15.75" x14ac:dyDescent="0.25">
      <c r="A2218" s="167">
        <v>42532</v>
      </c>
      <c r="B2218" s="66" t="s">
        <v>1335</v>
      </c>
      <c r="C2218" s="65"/>
      <c r="D2218" s="63">
        <v>4728</v>
      </c>
      <c r="E2218" s="62"/>
      <c r="F2218" s="61" t="s">
        <v>2</v>
      </c>
      <c r="G2218" s="64" t="s">
        <v>1158</v>
      </c>
      <c r="H2218" s="450"/>
      <c r="I221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18" s="62"/>
    </row>
    <row r="2219" spans="1:10" ht="15.75" x14ac:dyDescent="0.25">
      <c r="A2219" s="167">
        <v>42531</v>
      </c>
      <c r="B2219" s="66" t="s">
        <v>1289</v>
      </c>
      <c r="C2219" s="65"/>
      <c r="D2219" s="63">
        <v>15900</v>
      </c>
      <c r="E2219" s="62"/>
      <c r="F2219" s="61" t="s">
        <v>2</v>
      </c>
      <c r="G2219" s="64" t="s">
        <v>1167</v>
      </c>
      <c r="H2219" s="450"/>
      <c r="I221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19" s="62"/>
    </row>
    <row r="2220" spans="1:10" ht="15.75" x14ac:dyDescent="0.25">
      <c r="A2220" s="167">
        <v>42531</v>
      </c>
      <c r="B2220" s="66" t="s">
        <v>1338</v>
      </c>
      <c r="C2220" s="65"/>
      <c r="D2220" s="63">
        <v>13900</v>
      </c>
      <c r="E2220" s="62"/>
      <c r="F2220" s="61" t="s">
        <v>2</v>
      </c>
      <c r="G2220" s="64" t="s">
        <v>1282</v>
      </c>
      <c r="H2220" s="450"/>
      <c r="I222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20" s="62"/>
    </row>
    <row r="2221" spans="1:10" ht="15.75" x14ac:dyDescent="0.25">
      <c r="A2221" s="167">
        <v>42530</v>
      </c>
      <c r="B2221" s="66" t="s">
        <v>1288</v>
      </c>
      <c r="C2221" s="65"/>
      <c r="D2221" s="63">
        <v>13413</v>
      </c>
      <c r="E2221" s="62"/>
      <c r="F2221" s="61" t="s">
        <v>2</v>
      </c>
      <c r="G2221" s="64" t="s">
        <v>1060</v>
      </c>
      <c r="H2221" s="450"/>
      <c r="I222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21" s="62"/>
    </row>
    <row r="2222" spans="1:10" ht="15.75" x14ac:dyDescent="0.25">
      <c r="A2222" s="167">
        <v>42530</v>
      </c>
      <c r="B2222" s="66" t="s">
        <v>1287</v>
      </c>
      <c r="C2222" s="65"/>
      <c r="D2222" s="63">
        <v>7189</v>
      </c>
      <c r="E2222" s="62"/>
      <c r="F2222" s="61" t="s">
        <v>2</v>
      </c>
      <c r="G2222" s="64" t="s">
        <v>1158</v>
      </c>
      <c r="H2222" s="450"/>
      <c r="I222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22" s="62"/>
    </row>
    <row r="2223" spans="1:10" ht="15.75" x14ac:dyDescent="0.25">
      <c r="A2223" s="167">
        <v>42529</v>
      </c>
      <c r="B2223" s="66" t="s">
        <v>1286</v>
      </c>
      <c r="C2223" s="65"/>
      <c r="D2223" s="63">
        <v>13413</v>
      </c>
      <c r="E2223" s="62"/>
      <c r="F2223" s="61" t="s">
        <v>2</v>
      </c>
      <c r="G2223" s="64" t="s">
        <v>1282</v>
      </c>
      <c r="H2223" s="450"/>
      <c r="I222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23" s="62"/>
    </row>
    <row r="2224" spans="1:10" ht="15.75" x14ac:dyDescent="0.25">
      <c r="A2224" s="167">
        <v>42528</v>
      </c>
      <c r="B2224" s="66" t="s">
        <v>1272</v>
      </c>
      <c r="C2224" s="65"/>
      <c r="D2224" s="63">
        <v>13900</v>
      </c>
      <c r="E2224" s="62"/>
      <c r="F2224" s="61" t="s">
        <v>2</v>
      </c>
      <c r="G2224" s="64" t="s">
        <v>1060</v>
      </c>
      <c r="H2224" s="450"/>
      <c r="I222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24" s="62"/>
    </row>
    <row r="2225" spans="1:10" ht="15.75" x14ac:dyDescent="0.25">
      <c r="A2225" s="167">
        <v>42528</v>
      </c>
      <c r="B2225" s="66" t="s">
        <v>1285</v>
      </c>
      <c r="C2225" s="65"/>
      <c r="D2225" s="63">
        <v>7189</v>
      </c>
      <c r="E2225" s="62"/>
      <c r="F2225" s="61" t="s">
        <v>2</v>
      </c>
      <c r="G2225" s="64" t="s">
        <v>1158</v>
      </c>
      <c r="H2225" s="450"/>
      <c r="I222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25" s="62"/>
    </row>
    <row r="2226" spans="1:10" ht="15.75" x14ac:dyDescent="0.25">
      <c r="A2226" s="167">
        <v>42528</v>
      </c>
      <c r="B2226" s="66" t="s">
        <v>1273</v>
      </c>
      <c r="C2226" s="65"/>
      <c r="D2226" s="63">
        <v>24000</v>
      </c>
      <c r="E2226" s="62"/>
      <c r="F2226" s="61" t="s">
        <v>2</v>
      </c>
      <c r="G2226" s="64" t="s">
        <v>1274</v>
      </c>
      <c r="H2226" s="450"/>
      <c r="I222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226" s="62"/>
    </row>
    <row r="2227" spans="1:10" ht="15.75" x14ac:dyDescent="0.25">
      <c r="A2227" s="288">
        <v>42583</v>
      </c>
      <c r="B2227" s="319" t="s">
        <v>1882</v>
      </c>
      <c r="C2227" s="321"/>
      <c r="D2227" s="323">
        <v>15500</v>
      </c>
      <c r="E2227" s="283"/>
      <c r="F2227" s="290" t="s">
        <v>6</v>
      </c>
      <c r="G2227" s="314" t="s">
        <v>204</v>
      </c>
      <c r="H2227" s="466"/>
      <c r="I2227" s="283" t="s">
        <v>6</v>
      </c>
      <c r="J2227" s="259"/>
    </row>
    <row r="2228" spans="1:10" ht="15.75" x14ac:dyDescent="0.25">
      <c r="A2228" s="284">
        <v>42580</v>
      </c>
      <c r="B2228" s="318" t="s">
        <v>1915</v>
      </c>
      <c r="C2228" s="320"/>
      <c r="D2228" s="322">
        <v>15500</v>
      </c>
      <c r="E2228" s="287"/>
      <c r="F2228" s="291" t="s">
        <v>6</v>
      </c>
      <c r="G2228" s="315" t="s">
        <v>204</v>
      </c>
      <c r="H2228" s="467" t="s">
        <v>1916</v>
      </c>
      <c r="I2228" s="287" t="s">
        <v>6</v>
      </c>
      <c r="J2228" s="259"/>
    </row>
    <row r="2229" spans="1:10" ht="15.75" x14ac:dyDescent="0.25">
      <c r="A2229" s="167">
        <v>42527</v>
      </c>
      <c r="B2229" s="66" t="s">
        <v>1283</v>
      </c>
      <c r="C2229" s="65"/>
      <c r="D2229" s="63">
        <v>13413</v>
      </c>
      <c r="E2229" s="62"/>
      <c r="F2229" s="61" t="s">
        <v>2</v>
      </c>
      <c r="G2229" s="64" t="s">
        <v>1284</v>
      </c>
      <c r="H2229" s="450"/>
      <c r="I222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29" s="62"/>
    </row>
    <row r="2230" spans="1:10" ht="15.75" x14ac:dyDescent="0.25">
      <c r="A2230" s="167">
        <v>42527</v>
      </c>
      <c r="B2230" s="66" t="s">
        <v>1281</v>
      </c>
      <c r="C2230" s="65"/>
      <c r="D2230" s="63">
        <v>13413</v>
      </c>
      <c r="E2230" s="62"/>
      <c r="F2230" s="61" t="s">
        <v>2</v>
      </c>
      <c r="G2230" s="64" t="s">
        <v>1282</v>
      </c>
      <c r="H2230" s="450"/>
      <c r="I223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30" s="62"/>
    </row>
    <row r="2231" spans="1:10" ht="15.75" x14ac:dyDescent="0.25">
      <c r="A2231" s="167">
        <v>42527</v>
      </c>
      <c r="B2231" s="66" t="s">
        <v>1269</v>
      </c>
      <c r="C2231" s="65"/>
      <c r="D2231" s="63">
        <v>13413</v>
      </c>
      <c r="E2231" s="62"/>
      <c r="F2231" s="61" t="s">
        <v>2</v>
      </c>
      <c r="G2231" s="64" t="s">
        <v>1070</v>
      </c>
      <c r="H2231" s="450"/>
      <c r="I223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31" s="62"/>
    </row>
    <row r="2232" spans="1:10" ht="15.75" x14ac:dyDescent="0.25">
      <c r="A2232" s="167">
        <v>42527</v>
      </c>
      <c r="B2232" s="66" t="s">
        <v>1280</v>
      </c>
      <c r="C2232" s="65"/>
      <c r="D2232" s="63">
        <v>13413</v>
      </c>
      <c r="E2232" s="62"/>
      <c r="F2232" s="61" t="s">
        <v>2</v>
      </c>
      <c r="G2232" s="64" t="s">
        <v>1175</v>
      </c>
      <c r="H2232" s="450"/>
      <c r="I223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32" s="62"/>
    </row>
    <row r="2233" spans="1:10" ht="15.75" x14ac:dyDescent="0.25">
      <c r="A2233" s="167">
        <v>42524</v>
      </c>
      <c r="B2233" s="66" t="s">
        <v>1270</v>
      </c>
      <c r="C2233" s="65"/>
      <c r="D2233" s="63">
        <v>7450</v>
      </c>
      <c r="E2233" s="62"/>
      <c r="F2233" s="61" t="s">
        <v>2</v>
      </c>
      <c r="G2233" s="64" t="s">
        <v>1158</v>
      </c>
      <c r="H2233" s="450"/>
      <c r="I223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33" s="62"/>
    </row>
    <row r="2234" spans="1:10" ht="15.75" x14ac:dyDescent="0.25">
      <c r="A2234" s="167">
        <v>42524</v>
      </c>
      <c r="B2234" s="66" t="s">
        <v>1271</v>
      </c>
      <c r="C2234" s="65"/>
      <c r="D2234" s="63">
        <v>20000</v>
      </c>
      <c r="E2234" s="62"/>
      <c r="F2234" s="61" t="s">
        <v>2</v>
      </c>
      <c r="G2234" s="64" t="s">
        <v>988</v>
      </c>
      <c r="H2234" s="450"/>
      <c r="I223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34" s="62"/>
    </row>
    <row r="2235" spans="1:10" ht="15.75" x14ac:dyDescent="0.25">
      <c r="A2235" s="167">
        <v>42622</v>
      </c>
      <c r="B2235" s="66" t="s">
        <v>2020</v>
      </c>
      <c r="C2235" s="65"/>
      <c r="D2235" s="63">
        <v>400</v>
      </c>
      <c r="E2235" s="62"/>
      <c r="F2235" s="61" t="str">
        <f>"Прео"</f>
        <v>Прео</v>
      </c>
      <c r="G2235" s="64"/>
      <c r="H2235" s="450"/>
      <c r="I223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35" s="62"/>
    </row>
    <row r="2236" spans="1:10" ht="15.75" x14ac:dyDescent="0.25">
      <c r="A2236" s="167">
        <v>42523</v>
      </c>
      <c r="B2236" s="66" t="s">
        <v>1177</v>
      </c>
      <c r="C2236" s="65"/>
      <c r="D2236" s="63">
        <v>13413</v>
      </c>
      <c r="E2236" s="62"/>
      <c r="F2236" s="61" t="s">
        <v>2</v>
      </c>
      <c r="G2236" s="64" t="s">
        <v>988</v>
      </c>
      <c r="H2236" s="450"/>
      <c r="I223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36" s="62"/>
    </row>
    <row r="2237" spans="1:10" ht="15.75" x14ac:dyDescent="0.25">
      <c r="A2237" s="167">
        <v>42523</v>
      </c>
      <c r="B2237" s="66" t="s">
        <v>1279</v>
      </c>
      <c r="C2237" s="65"/>
      <c r="D2237" s="63">
        <v>13413</v>
      </c>
      <c r="E2237" s="62"/>
      <c r="F2237" s="61" t="s">
        <v>2</v>
      </c>
      <c r="G2237" s="64" t="s">
        <v>1175</v>
      </c>
      <c r="H2237" s="450"/>
      <c r="I223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37" s="62"/>
    </row>
    <row r="2238" spans="1:10" ht="15.75" x14ac:dyDescent="0.25">
      <c r="A2238" s="167">
        <v>42523</v>
      </c>
      <c r="B2238" s="66" t="s">
        <v>1178</v>
      </c>
      <c r="C2238" s="65"/>
      <c r="D2238" s="63">
        <v>13413</v>
      </c>
      <c r="E2238" s="62"/>
      <c r="F2238" s="61" t="s">
        <v>2</v>
      </c>
      <c r="G2238" s="64" t="s">
        <v>1175</v>
      </c>
      <c r="H2238" s="450"/>
      <c r="I223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38" s="62"/>
    </row>
    <row r="2239" spans="1:10" ht="15.75" x14ac:dyDescent="0.25">
      <c r="A2239" s="167">
        <v>42621</v>
      </c>
      <c r="B2239" s="66" t="s">
        <v>2020</v>
      </c>
      <c r="C2239" s="65"/>
      <c r="D2239" s="63">
        <v>400</v>
      </c>
      <c r="E2239" s="62"/>
      <c r="F2239" s="61" t="str">
        <f>"Прео"</f>
        <v>Прео</v>
      </c>
      <c r="G2239" s="64"/>
      <c r="H2239" s="450"/>
      <c r="I223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39" s="62"/>
    </row>
    <row r="2240" spans="1:10" ht="15.75" x14ac:dyDescent="0.25">
      <c r="A2240" s="288">
        <v>42579</v>
      </c>
      <c r="B2240" s="319" t="s">
        <v>1705</v>
      </c>
      <c r="C2240" s="321"/>
      <c r="D2240" s="323">
        <v>14900</v>
      </c>
      <c r="E2240" s="283"/>
      <c r="F2240" s="290" t="s">
        <v>6</v>
      </c>
      <c r="G2240" s="314" t="s">
        <v>204</v>
      </c>
      <c r="H2240" s="466" t="s">
        <v>1706</v>
      </c>
      <c r="I2240" s="283" t="s">
        <v>6</v>
      </c>
      <c r="J2240" s="259"/>
    </row>
    <row r="2241" spans="1:10" ht="15.75" x14ac:dyDescent="0.25">
      <c r="A2241" s="284">
        <v>42578</v>
      </c>
      <c r="B2241" s="318" t="s">
        <v>1707</v>
      </c>
      <c r="C2241" s="320"/>
      <c r="D2241" s="322">
        <v>4900</v>
      </c>
      <c r="E2241" s="287"/>
      <c r="F2241" s="291" t="s">
        <v>6</v>
      </c>
      <c r="G2241" s="315" t="s">
        <v>1229</v>
      </c>
      <c r="H2241" s="467" t="s">
        <v>1708</v>
      </c>
      <c r="I2241" s="287" t="s">
        <v>6</v>
      </c>
      <c r="J2241" s="259"/>
    </row>
    <row r="2242" spans="1:10" ht="15.75" x14ac:dyDescent="0.25">
      <c r="A2242" s="167">
        <v>42522</v>
      </c>
      <c r="B2242" s="66" t="s">
        <v>1166</v>
      </c>
      <c r="C2242" s="65"/>
      <c r="D2242" s="63">
        <v>30800</v>
      </c>
      <c r="E2242" s="62"/>
      <c r="F2242" s="61" t="s">
        <v>2</v>
      </c>
      <c r="G2242" s="64" t="s">
        <v>1167</v>
      </c>
      <c r="H2242" s="450" t="s">
        <v>1168</v>
      </c>
      <c r="I224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42" s="62"/>
    </row>
    <row r="2243" spans="1:10" ht="15.75" x14ac:dyDescent="0.25">
      <c r="A2243" s="167">
        <v>42522</v>
      </c>
      <c r="B2243" s="66" t="s">
        <v>1173</v>
      </c>
      <c r="C2243" s="65"/>
      <c r="D2243" s="63">
        <v>13413</v>
      </c>
      <c r="E2243" s="62"/>
      <c r="F2243" s="61" t="s">
        <v>2</v>
      </c>
      <c r="G2243" s="64" t="s">
        <v>1070</v>
      </c>
      <c r="H2243" s="450"/>
      <c r="I224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43" s="62"/>
    </row>
    <row r="2244" spans="1:10" ht="15.75" x14ac:dyDescent="0.25">
      <c r="A2244" s="167">
        <v>42620</v>
      </c>
      <c r="B2244" s="66" t="s">
        <v>1971</v>
      </c>
      <c r="C2244" s="65"/>
      <c r="D2244" s="63">
        <v>15900</v>
      </c>
      <c r="E2244" s="62"/>
      <c r="F2244" s="61" t="str">
        <f>"Прео"</f>
        <v>Прео</v>
      </c>
      <c r="G2244" s="64" t="s">
        <v>1317</v>
      </c>
      <c r="H2244" s="450"/>
      <c r="I224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44" s="62"/>
    </row>
    <row r="2245" spans="1:10" ht="15.75" x14ac:dyDescent="0.25">
      <c r="A2245" s="288">
        <v>42578</v>
      </c>
      <c r="B2245" s="319" t="s">
        <v>1709</v>
      </c>
      <c r="C2245" s="321"/>
      <c r="D2245" s="323">
        <v>14900</v>
      </c>
      <c r="E2245" s="283"/>
      <c r="F2245" s="290" t="s">
        <v>6</v>
      </c>
      <c r="G2245" s="314" t="s">
        <v>1295</v>
      </c>
      <c r="H2245" s="466"/>
      <c r="I2245" s="283" t="s">
        <v>6</v>
      </c>
      <c r="J2245" s="259"/>
    </row>
    <row r="2246" spans="1:10" ht="15.75" x14ac:dyDescent="0.25">
      <c r="A2246" s="284">
        <v>42578</v>
      </c>
      <c r="B2246" s="318" t="s">
        <v>1710</v>
      </c>
      <c r="C2246" s="320"/>
      <c r="D2246" s="322">
        <v>4900</v>
      </c>
      <c r="E2246" s="287"/>
      <c r="F2246" s="291" t="s">
        <v>6</v>
      </c>
      <c r="G2246" s="315" t="s">
        <v>1229</v>
      </c>
      <c r="H2246" s="467" t="s">
        <v>1711</v>
      </c>
      <c r="I2246" s="287" t="s">
        <v>6</v>
      </c>
      <c r="J2246" s="259"/>
    </row>
    <row r="2247" spans="1:10" ht="15.75" x14ac:dyDescent="0.25">
      <c r="A2247" s="288">
        <v>42576</v>
      </c>
      <c r="B2247" s="319" t="s">
        <v>1712</v>
      </c>
      <c r="C2247" s="321"/>
      <c r="D2247" s="323">
        <v>4900</v>
      </c>
      <c r="E2247" s="283"/>
      <c r="F2247" s="290" t="s">
        <v>6</v>
      </c>
      <c r="G2247" s="314" t="s">
        <v>1229</v>
      </c>
      <c r="H2247" s="466" t="s">
        <v>1713</v>
      </c>
      <c r="I2247" s="283" t="s">
        <v>6</v>
      </c>
      <c r="J2247" s="259"/>
    </row>
    <row r="2248" spans="1:10" ht="15.75" x14ac:dyDescent="0.25">
      <c r="A2248" s="167">
        <v>42521</v>
      </c>
      <c r="B2248" s="66" t="s">
        <v>1176</v>
      </c>
      <c r="C2248" s="65"/>
      <c r="D2248" s="63">
        <v>13413</v>
      </c>
      <c r="E2248" s="62"/>
      <c r="F2248" s="61" t="s">
        <v>2</v>
      </c>
      <c r="G2248" s="64" t="s">
        <v>1175</v>
      </c>
      <c r="H2248" s="450"/>
      <c r="I224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48" s="62"/>
    </row>
    <row r="2249" spans="1:10" ht="15.75" x14ac:dyDescent="0.25">
      <c r="A2249" s="167">
        <v>42521</v>
      </c>
      <c r="B2249" s="66" t="s">
        <v>1174</v>
      </c>
      <c r="C2249" s="65"/>
      <c r="D2249" s="63">
        <v>13413</v>
      </c>
      <c r="E2249" s="62"/>
      <c r="F2249" s="61" t="s">
        <v>2</v>
      </c>
      <c r="G2249" s="64" t="s">
        <v>1175</v>
      </c>
      <c r="H2249" s="450"/>
      <c r="I224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49" s="62"/>
    </row>
    <row r="2250" spans="1:10" ht="15.75" x14ac:dyDescent="0.25">
      <c r="A2250" s="284">
        <v>42576</v>
      </c>
      <c r="B2250" s="318" t="s">
        <v>1714</v>
      </c>
      <c r="C2250" s="320"/>
      <c r="D2250" s="322">
        <v>15500</v>
      </c>
      <c r="E2250" s="287"/>
      <c r="F2250" s="291" t="s">
        <v>6</v>
      </c>
      <c r="G2250" s="315" t="s">
        <v>204</v>
      </c>
      <c r="H2250" s="467" t="s">
        <v>6</v>
      </c>
      <c r="I2250" s="287" t="s">
        <v>6</v>
      </c>
      <c r="J2250" s="259"/>
    </row>
    <row r="2251" spans="1:10" ht="15.75" x14ac:dyDescent="0.25">
      <c r="A2251" s="167">
        <v>42520</v>
      </c>
      <c r="B2251" s="66" t="s">
        <v>1172</v>
      </c>
      <c r="C2251" s="65"/>
      <c r="D2251" s="63">
        <v>13413</v>
      </c>
      <c r="E2251" s="62"/>
      <c r="F2251" s="61" t="s">
        <v>2</v>
      </c>
      <c r="G2251" s="64" t="s">
        <v>1070</v>
      </c>
      <c r="H2251" s="450"/>
      <c r="I225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51" s="62"/>
    </row>
    <row r="2252" spans="1:10" ht="15.75" x14ac:dyDescent="0.25">
      <c r="A2252" s="167">
        <v>42520</v>
      </c>
      <c r="B2252" s="66" t="s">
        <v>1162</v>
      </c>
      <c r="C2252" s="65"/>
      <c r="D2252" s="63">
        <v>9800</v>
      </c>
      <c r="E2252" s="62"/>
      <c r="F2252" s="61" t="s">
        <v>2</v>
      </c>
      <c r="G2252" s="64" t="s">
        <v>1158</v>
      </c>
      <c r="H2252" s="450"/>
      <c r="I225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52" s="62"/>
    </row>
    <row r="2253" spans="1:10" ht="15.75" x14ac:dyDescent="0.25">
      <c r="A2253" s="167">
        <v>42520</v>
      </c>
      <c r="B2253" s="66" t="s">
        <v>1164</v>
      </c>
      <c r="C2253" s="65"/>
      <c r="D2253" s="63">
        <v>13900</v>
      </c>
      <c r="E2253" s="62"/>
      <c r="F2253" s="61" t="s">
        <v>2</v>
      </c>
      <c r="G2253" s="64" t="s">
        <v>1070</v>
      </c>
      <c r="H2253" s="450"/>
      <c r="I225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53" s="62"/>
    </row>
    <row r="2254" spans="1:10" ht="15.75" x14ac:dyDescent="0.25">
      <c r="A2254" s="167">
        <v>42520</v>
      </c>
      <c r="B2254" s="66" t="s">
        <v>1165</v>
      </c>
      <c r="C2254" s="65"/>
      <c r="D2254" s="63">
        <v>4900</v>
      </c>
      <c r="E2254" s="62"/>
      <c r="F2254" s="61" t="s">
        <v>2</v>
      </c>
      <c r="G2254" s="64" t="s">
        <v>1158</v>
      </c>
      <c r="H2254" s="450"/>
      <c r="I225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54" s="62"/>
    </row>
    <row r="2255" spans="1:10" ht="15.75" x14ac:dyDescent="0.25">
      <c r="A2255" s="167">
        <v>42520</v>
      </c>
      <c r="B2255" s="66" t="s">
        <v>1163</v>
      </c>
      <c r="C2255" s="65"/>
      <c r="D2255" s="63">
        <v>4900</v>
      </c>
      <c r="E2255" s="62"/>
      <c r="F2255" s="61" t="s">
        <v>2</v>
      </c>
      <c r="G2255" s="64" t="s">
        <v>1158</v>
      </c>
      <c r="H2255" s="450"/>
      <c r="I225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55" s="62"/>
    </row>
    <row r="2256" spans="1:10" ht="15.75" x14ac:dyDescent="0.25">
      <c r="A2256" s="167">
        <v>42518</v>
      </c>
      <c r="B2256" s="66" t="s">
        <v>1434</v>
      </c>
      <c r="C2256" s="65"/>
      <c r="D2256" s="63">
        <v>7450</v>
      </c>
      <c r="E2256" s="62"/>
      <c r="F2256" s="61" t="s">
        <v>2</v>
      </c>
      <c r="G2256" s="64" t="s">
        <v>1158</v>
      </c>
      <c r="H2256" s="450"/>
      <c r="I225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56" s="62"/>
    </row>
    <row r="2257" spans="1:10" ht="15.75" x14ac:dyDescent="0.25">
      <c r="A2257" s="167">
        <v>42517</v>
      </c>
      <c r="B2257" s="66" t="s">
        <v>1161</v>
      </c>
      <c r="C2257" s="65"/>
      <c r="D2257" s="63">
        <v>7450</v>
      </c>
      <c r="E2257" s="62"/>
      <c r="F2257" s="61" t="s">
        <v>2</v>
      </c>
      <c r="G2257" s="64" t="s">
        <v>1158</v>
      </c>
      <c r="H2257" s="450"/>
      <c r="I225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57" s="62"/>
    </row>
    <row r="2258" spans="1:10" ht="15.75" x14ac:dyDescent="0.25">
      <c r="A2258" s="167">
        <v>42517</v>
      </c>
      <c r="B2258" s="66" t="s">
        <v>1157</v>
      </c>
      <c r="C2258" s="65"/>
      <c r="D2258" s="63">
        <v>7450</v>
      </c>
      <c r="E2258" s="62"/>
      <c r="F2258" s="61" t="s">
        <v>2</v>
      </c>
      <c r="G2258" s="64" t="s">
        <v>1158</v>
      </c>
      <c r="H2258" s="450"/>
      <c r="I225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58" s="62"/>
    </row>
    <row r="2259" spans="1:10" ht="15.75" x14ac:dyDescent="0.25">
      <c r="A2259" s="167">
        <v>42517</v>
      </c>
      <c r="B2259" s="66" t="s">
        <v>1160</v>
      </c>
      <c r="C2259" s="65"/>
      <c r="D2259" s="63">
        <v>4900</v>
      </c>
      <c r="E2259" s="62"/>
      <c r="F2259" s="61" t="s">
        <v>2</v>
      </c>
      <c r="G2259" s="64" t="s">
        <v>1158</v>
      </c>
      <c r="H2259" s="450"/>
      <c r="I225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59" s="62"/>
    </row>
    <row r="2260" spans="1:10" ht="15.75" x14ac:dyDescent="0.25">
      <c r="A2260" s="167">
        <v>42517</v>
      </c>
      <c r="B2260" s="66" t="s">
        <v>1159</v>
      </c>
      <c r="C2260" s="65"/>
      <c r="D2260" s="63">
        <v>7450</v>
      </c>
      <c r="E2260" s="62"/>
      <c r="F2260" s="61" t="s">
        <v>2</v>
      </c>
      <c r="G2260" s="64" t="s">
        <v>1158</v>
      </c>
      <c r="H2260" s="450"/>
      <c r="I226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60" s="62"/>
    </row>
    <row r="2261" spans="1:10" ht="15.75" x14ac:dyDescent="0.25">
      <c r="A2261" s="288">
        <v>42572</v>
      </c>
      <c r="B2261" s="319" t="s">
        <v>1715</v>
      </c>
      <c r="C2261" s="321"/>
      <c r="D2261" s="323">
        <v>15500</v>
      </c>
      <c r="E2261" s="283"/>
      <c r="F2261" s="290" t="s">
        <v>6</v>
      </c>
      <c r="G2261" s="314" t="s">
        <v>1716</v>
      </c>
      <c r="H2261" s="466" t="s">
        <v>6</v>
      </c>
      <c r="I2261" s="283" t="s">
        <v>6</v>
      </c>
      <c r="J2261" s="259"/>
    </row>
    <row r="2262" spans="1:10" ht="15.75" x14ac:dyDescent="0.25">
      <c r="A2262" s="167">
        <v>42516</v>
      </c>
      <c r="B2262" s="66" t="s">
        <v>1337</v>
      </c>
      <c r="C2262" s="65"/>
      <c r="D2262" s="63">
        <v>4900</v>
      </c>
      <c r="E2262" s="62"/>
      <c r="F2262" s="61" t="s">
        <v>2</v>
      </c>
      <c r="G2262" s="64" t="s">
        <v>1158</v>
      </c>
      <c r="H2262" s="450"/>
      <c r="I226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62" s="62"/>
    </row>
    <row r="2263" spans="1:10" ht="15.75" x14ac:dyDescent="0.25">
      <c r="A2263" s="284">
        <v>42572</v>
      </c>
      <c r="B2263" s="318" t="s">
        <v>1717</v>
      </c>
      <c r="C2263" s="320"/>
      <c r="D2263" s="322">
        <v>7450</v>
      </c>
      <c r="E2263" s="287"/>
      <c r="F2263" s="291" t="s">
        <v>6</v>
      </c>
      <c r="G2263" s="315" t="s">
        <v>1229</v>
      </c>
      <c r="H2263" s="467" t="s">
        <v>1718</v>
      </c>
      <c r="I2263" s="287" t="s">
        <v>6</v>
      </c>
      <c r="J2263" s="259"/>
    </row>
    <row r="2264" spans="1:10" ht="15.75" x14ac:dyDescent="0.25">
      <c r="A2264" s="167">
        <v>42515</v>
      </c>
      <c r="B2264" s="66" t="s">
        <v>1074</v>
      </c>
      <c r="C2264" s="65"/>
      <c r="D2264" s="63">
        <v>13413</v>
      </c>
      <c r="E2264" s="62"/>
      <c r="F2264" s="61" t="s">
        <v>2</v>
      </c>
      <c r="G2264" s="64" t="s">
        <v>1070</v>
      </c>
      <c r="H2264" s="450"/>
      <c r="I226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64" s="62"/>
    </row>
    <row r="2265" spans="1:10" ht="15.75" x14ac:dyDescent="0.25">
      <c r="A2265" s="167">
        <v>42515</v>
      </c>
      <c r="B2265" s="66" t="s">
        <v>265</v>
      </c>
      <c r="C2265" s="65"/>
      <c r="D2265" s="63">
        <v>7450</v>
      </c>
      <c r="E2265" s="62"/>
      <c r="F2265" s="61" t="s">
        <v>2</v>
      </c>
      <c r="G2265" s="64" t="s">
        <v>1071</v>
      </c>
      <c r="H2265" s="450"/>
      <c r="I226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65" s="62"/>
    </row>
    <row r="2266" spans="1:10" ht="15.75" x14ac:dyDescent="0.25">
      <c r="A2266" s="167">
        <v>42515</v>
      </c>
      <c r="B2266" s="66" t="s">
        <v>1075</v>
      </c>
      <c r="C2266" s="65"/>
      <c r="D2266" s="63">
        <v>13413</v>
      </c>
      <c r="E2266" s="62"/>
      <c r="F2266" s="61" t="s">
        <v>2</v>
      </c>
      <c r="G2266" s="64" t="s">
        <v>1175</v>
      </c>
      <c r="H2266" s="450"/>
      <c r="I226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66" s="62"/>
    </row>
    <row r="2267" spans="1:10" ht="15.75" x14ac:dyDescent="0.25">
      <c r="A2267" s="167">
        <v>42515</v>
      </c>
      <c r="B2267" s="66" t="s">
        <v>863</v>
      </c>
      <c r="C2267" s="65"/>
      <c r="D2267" s="63">
        <v>13400</v>
      </c>
      <c r="E2267" s="62"/>
      <c r="F2267" s="61" t="s">
        <v>2</v>
      </c>
      <c r="G2267" s="64" t="s">
        <v>1070</v>
      </c>
      <c r="H2267" s="450"/>
      <c r="I226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67" s="62"/>
    </row>
    <row r="2268" spans="1:10" ht="15.75" x14ac:dyDescent="0.25">
      <c r="A2268" s="167">
        <v>42610</v>
      </c>
      <c r="B2268" s="66" t="s">
        <v>1972</v>
      </c>
      <c r="C2268" s="65"/>
      <c r="D2268" s="63">
        <v>10990</v>
      </c>
      <c r="E2268" s="62"/>
      <c r="F2268" s="61" t="str">
        <f>"Прео"</f>
        <v>Прео</v>
      </c>
      <c r="G2268" s="64" t="s">
        <v>825</v>
      </c>
      <c r="H2268" s="450"/>
      <c r="I226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68" s="62"/>
    </row>
    <row r="2269" spans="1:10" ht="15.75" x14ac:dyDescent="0.25">
      <c r="A2269" s="167">
        <v>42609</v>
      </c>
      <c r="B2269" s="66" t="s">
        <v>1973</v>
      </c>
      <c r="C2269" s="65"/>
      <c r="D2269" s="63">
        <v>10990</v>
      </c>
      <c r="E2269" s="62"/>
      <c r="F2269" s="61" t="str">
        <f>"Прео"</f>
        <v>Прео</v>
      </c>
      <c r="G2269" s="64" t="s">
        <v>825</v>
      </c>
      <c r="H2269" s="450"/>
      <c r="I226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69" s="62"/>
    </row>
    <row r="2270" spans="1:10" ht="15.75" x14ac:dyDescent="0.25">
      <c r="A2270" s="167">
        <v>42607</v>
      </c>
      <c r="B2270" s="66" t="s">
        <v>1974</v>
      </c>
      <c r="C2270" s="65"/>
      <c r="D2270" s="63">
        <v>17500</v>
      </c>
      <c r="E2270" s="62"/>
      <c r="F2270" s="61" t="str">
        <f>"Прео"</f>
        <v>Прео</v>
      </c>
      <c r="G2270" s="64" t="s">
        <v>1838</v>
      </c>
      <c r="H2270" s="450"/>
      <c r="I227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70" s="62"/>
    </row>
    <row r="2271" spans="1:10" ht="15.75" x14ac:dyDescent="0.25">
      <c r="A2271" s="167">
        <v>42514</v>
      </c>
      <c r="B2271" s="66" t="s">
        <v>1069</v>
      </c>
      <c r="C2271" s="65"/>
      <c r="D2271" s="63">
        <v>13900</v>
      </c>
      <c r="E2271" s="62"/>
      <c r="F2271" s="61" t="s">
        <v>2</v>
      </c>
      <c r="G2271" s="64" t="s">
        <v>1070</v>
      </c>
      <c r="H2271" s="450"/>
      <c r="I227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71" s="62"/>
    </row>
    <row r="2272" spans="1:10" ht="15.75" x14ac:dyDescent="0.25">
      <c r="A2272" s="167">
        <v>42514</v>
      </c>
      <c r="B2272" s="66" t="s">
        <v>1072</v>
      </c>
      <c r="C2272" s="65"/>
      <c r="D2272" s="63">
        <v>15900</v>
      </c>
      <c r="E2272" s="62"/>
      <c r="F2272" s="61" t="s">
        <v>2</v>
      </c>
      <c r="G2272" s="64" t="s">
        <v>1073</v>
      </c>
      <c r="H2272" s="450"/>
      <c r="I227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72" s="62"/>
    </row>
    <row r="2273" spans="1:10" ht="15.75" x14ac:dyDescent="0.25">
      <c r="A2273" s="167">
        <v>42511</v>
      </c>
      <c r="B2273" s="66" t="s">
        <v>87</v>
      </c>
      <c r="C2273" s="65"/>
      <c r="D2273" s="63">
        <v>17900</v>
      </c>
      <c r="E2273" s="62"/>
      <c r="F2273" s="61" t="s">
        <v>2</v>
      </c>
      <c r="G2273" s="64" t="s">
        <v>1568</v>
      </c>
      <c r="H2273" s="450"/>
      <c r="I227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73" s="62"/>
    </row>
    <row r="2274" spans="1:10" ht="15.75" x14ac:dyDescent="0.25">
      <c r="A2274" s="167">
        <v>42511</v>
      </c>
      <c r="B2274" s="66" t="s">
        <v>1048</v>
      </c>
      <c r="C2274" s="65"/>
      <c r="D2274" s="63">
        <v>11900</v>
      </c>
      <c r="E2274" s="62"/>
      <c r="F2274" s="61" t="s">
        <v>2</v>
      </c>
      <c r="G2274" s="64" t="s">
        <v>1003</v>
      </c>
      <c r="H2274" s="450"/>
      <c r="I227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74" s="62"/>
    </row>
    <row r="2275" spans="1:10" ht="15.75" x14ac:dyDescent="0.25">
      <c r="A2275" s="167">
        <v>42511</v>
      </c>
      <c r="B2275" s="66" t="s">
        <v>1049</v>
      </c>
      <c r="C2275" s="65"/>
      <c r="D2275" s="63">
        <v>19900</v>
      </c>
      <c r="E2275" s="62"/>
      <c r="F2275" s="61" t="s">
        <v>2</v>
      </c>
      <c r="G2275" s="64" t="s">
        <v>1339</v>
      </c>
      <c r="H2275" s="450"/>
      <c r="I227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75" s="62"/>
    </row>
    <row r="2276" spans="1:10" ht="15.75" x14ac:dyDescent="0.25">
      <c r="A2276" s="167">
        <v>42510</v>
      </c>
      <c r="B2276" s="66" t="s">
        <v>1052</v>
      </c>
      <c r="C2276" s="65"/>
      <c r="D2276" s="63">
        <v>14900</v>
      </c>
      <c r="E2276" s="62"/>
      <c r="F2276" s="61" t="s">
        <v>2</v>
      </c>
      <c r="G2276" s="64" t="s">
        <v>1339</v>
      </c>
      <c r="H2276" s="450"/>
      <c r="I227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76" s="62"/>
    </row>
    <row r="2277" spans="1:10" ht="15.75" x14ac:dyDescent="0.25">
      <c r="A2277" s="167">
        <v>42510</v>
      </c>
      <c r="B2277" s="66" t="s">
        <v>1051</v>
      </c>
      <c r="C2277" s="65"/>
      <c r="D2277" s="63">
        <v>13900</v>
      </c>
      <c r="E2277" s="62"/>
      <c r="F2277" s="61" t="s">
        <v>2</v>
      </c>
      <c r="G2277" s="64" t="s">
        <v>1037</v>
      </c>
      <c r="H2277" s="450"/>
      <c r="I227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77" s="62"/>
    </row>
    <row r="2278" spans="1:10" ht="15.75" x14ac:dyDescent="0.25">
      <c r="A2278" s="288">
        <v>42564</v>
      </c>
      <c r="B2278" s="319" t="s">
        <v>298</v>
      </c>
      <c r="C2278" s="321"/>
      <c r="D2278" s="323">
        <v>14900</v>
      </c>
      <c r="E2278" s="283"/>
      <c r="F2278" s="290" t="s">
        <v>6</v>
      </c>
      <c r="G2278" s="314" t="s">
        <v>1719</v>
      </c>
      <c r="H2278" s="466"/>
      <c r="I2278" s="283" t="s">
        <v>6</v>
      </c>
      <c r="J2278" s="259"/>
    </row>
    <row r="2279" spans="1:10" ht="15.75" x14ac:dyDescent="0.25">
      <c r="A2279" s="167">
        <v>42508</v>
      </c>
      <c r="B2279" s="66" t="s">
        <v>1055</v>
      </c>
      <c r="C2279" s="65"/>
      <c r="D2279" s="63">
        <v>19203</v>
      </c>
      <c r="E2279" s="62"/>
      <c r="F2279" s="61" t="s">
        <v>2</v>
      </c>
      <c r="G2279" s="64" t="s">
        <v>1073</v>
      </c>
      <c r="H2279" s="450"/>
      <c r="I227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79" s="62"/>
    </row>
    <row r="2280" spans="1:10" ht="15.75" x14ac:dyDescent="0.25">
      <c r="A2280" s="167">
        <v>42508</v>
      </c>
      <c r="B2280" s="66" t="s">
        <v>1056</v>
      </c>
      <c r="C2280" s="65"/>
      <c r="D2280" s="63">
        <v>11483</v>
      </c>
      <c r="E2280" s="62"/>
      <c r="F2280" s="61" t="s">
        <v>2</v>
      </c>
      <c r="G2280" s="64" t="s">
        <v>1031</v>
      </c>
      <c r="H2280" s="450"/>
      <c r="I228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80" s="62"/>
    </row>
    <row r="2281" spans="1:10" ht="15.75" x14ac:dyDescent="0.25">
      <c r="A2281" s="167">
        <v>42508</v>
      </c>
      <c r="B2281" s="66" t="s">
        <v>1054</v>
      </c>
      <c r="C2281" s="65"/>
      <c r="D2281" s="63">
        <v>18817</v>
      </c>
      <c r="E2281" s="62"/>
      <c r="F2281" s="61" t="s">
        <v>2</v>
      </c>
      <c r="G2281" s="64" t="s">
        <v>3997</v>
      </c>
      <c r="H2281" s="450"/>
      <c r="I228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81" s="62"/>
    </row>
    <row r="2282" spans="1:10" ht="15.75" x14ac:dyDescent="0.25">
      <c r="A2282" s="199">
        <v>42606</v>
      </c>
      <c r="B2282" s="200" t="s">
        <v>1839</v>
      </c>
      <c r="C2282" s="201"/>
      <c r="D2282" s="202">
        <v>17500</v>
      </c>
      <c r="E2282" s="203"/>
      <c r="F2282" s="204" t="str">
        <f>"Прео"</f>
        <v>Прео</v>
      </c>
      <c r="G2282" s="205" t="s">
        <v>1838</v>
      </c>
      <c r="H2282" s="470"/>
      <c r="I2282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82" s="203"/>
    </row>
    <row r="2283" spans="1:10" ht="15.75" x14ac:dyDescent="0.25">
      <c r="A2283" s="284">
        <v>42564</v>
      </c>
      <c r="B2283" s="318" t="s">
        <v>1720</v>
      </c>
      <c r="C2283" s="320"/>
      <c r="D2283" s="322">
        <v>15500</v>
      </c>
      <c r="E2283" s="287"/>
      <c r="F2283" s="291" t="s">
        <v>6</v>
      </c>
      <c r="G2283" s="315" t="s">
        <v>204</v>
      </c>
      <c r="H2283" s="467"/>
      <c r="I2283" s="287" t="s">
        <v>6</v>
      </c>
      <c r="J2283" s="259"/>
    </row>
    <row r="2284" spans="1:10" ht="15.75" x14ac:dyDescent="0.25">
      <c r="A2284" s="167">
        <v>42506</v>
      </c>
      <c r="B2284" s="66" t="s">
        <v>1057</v>
      </c>
      <c r="C2284" s="65"/>
      <c r="D2284" s="63">
        <v>17273</v>
      </c>
      <c r="E2284" s="62"/>
      <c r="F2284" s="61" t="s">
        <v>2</v>
      </c>
      <c r="G2284" s="64" t="s">
        <v>1037</v>
      </c>
      <c r="H2284" s="450"/>
      <c r="I228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84" s="62"/>
    </row>
    <row r="2285" spans="1:10" ht="15.75" x14ac:dyDescent="0.25">
      <c r="A2285" s="167">
        <v>42504</v>
      </c>
      <c r="B2285" s="66" t="s">
        <v>1058</v>
      </c>
      <c r="C2285" s="65"/>
      <c r="D2285" s="63">
        <v>17273</v>
      </c>
      <c r="E2285" s="62"/>
      <c r="F2285" s="61" t="s">
        <v>2</v>
      </c>
      <c r="G2285" s="64" t="s">
        <v>1037</v>
      </c>
      <c r="H2285" s="450"/>
      <c r="I228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85" s="62"/>
    </row>
    <row r="2286" spans="1:10" ht="15.75" x14ac:dyDescent="0.25">
      <c r="A2286" s="167">
        <v>42503</v>
      </c>
      <c r="B2286" s="66" t="s">
        <v>1059</v>
      </c>
      <c r="C2286" s="65"/>
      <c r="D2286" s="63">
        <v>17273</v>
      </c>
      <c r="E2286" s="62"/>
      <c r="F2286" s="61" t="s">
        <v>2</v>
      </c>
      <c r="G2286" s="64" t="s">
        <v>1037</v>
      </c>
      <c r="H2286" s="450"/>
      <c r="I228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86" s="62"/>
    </row>
    <row r="2287" spans="1:10" ht="15.75" x14ac:dyDescent="0.25">
      <c r="A2287" s="167">
        <v>42606</v>
      </c>
      <c r="B2287" s="66" t="s">
        <v>1837</v>
      </c>
      <c r="C2287" s="65"/>
      <c r="D2287" s="63">
        <v>17500</v>
      </c>
      <c r="E2287" s="62"/>
      <c r="F2287" s="61" t="str">
        <f>"Прео"</f>
        <v>Прео</v>
      </c>
      <c r="G2287" s="64" t="s">
        <v>1838</v>
      </c>
      <c r="H2287" s="450"/>
      <c r="I228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87" s="62"/>
    </row>
    <row r="2288" spans="1:10" ht="15.75" x14ac:dyDescent="0.25">
      <c r="A2288" s="199">
        <v>42601</v>
      </c>
      <c r="B2288" s="200" t="s">
        <v>1840</v>
      </c>
      <c r="C2288" s="201"/>
      <c r="D2288" s="202">
        <v>14400</v>
      </c>
      <c r="E2288" s="203"/>
      <c r="F2288" s="204" t="str">
        <f>"Прео"</f>
        <v>Прео</v>
      </c>
      <c r="G2288" s="205" t="s">
        <v>1234</v>
      </c>
      <c r="H2288" s="470"/>
      <c r="I2288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88" s="203"/>
    </row>
    <row r="2289" spans="1:10" ht="15.75" x14ac:dyDescent="0.25">
      <c r="A2289" s="167">
        <v>42600</v>
      </c>
      <c r="B2289" s="66" t="s">
        <v>1841</v>
      </c>
      <c r="C2289" s="65"/>
      <c r="D2289" s="63">
        <v>17500</v>
      </c>
      <c r="E2289" s="62"/>
      <c r="F2289" s="61" t="str">
        <f>"Прео"</f>
        <v>Прео</v>
      </c>
      <c r="G2289" s="64" t="s">
        <v>1233</v>
      </c>
      <c r="H2289" s="450"/>
      <c r="I228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89" s="62"/>
    </row>
    <row r="2290" spans="1:10" ht="15.75" x14ac:dyDescent="0.25">
      <c r="A2290" s="288">
        <v>42556</v>
      </c>
      <c r="B2290" s="319" t="s">
        <v>1489</v>
      </c>
      <c r="C2290" s="321"/>
      <c r="D2290" s="323">
        <v>7450</v>
      </c>
      <c r="E2290" s="283"/>
      <c r="F2290" s="290" t="s">
        <v>6</v>
      </c>
      <c r="G2290" s="314" t="s">
        <v>1229</v>
      </c>
      <c r="H2290" s="466"/>
      <c r="I2290" s="283" t="s">
        <v>6</v>
      </c>
      <c r="J2290" s="259"/>
    </row>
    <row r="2291" spans="1:10" ht="15.75" x14ac:dyDescent="0.25">
      <c r="A2291" s="167">
        <v>42497</v>
      </c>
      <c r="B2291" s="66" t="s">
        <v>1041</v>
      </c>
      <c r="C2291" s="65"/>
      <c r="D2291" s="63">
        <v>17900</v>
      </c>
      <c r="E2291" s="62"/>
      <c r="F2291" s="61" t="s">
        <v>2</v>
      </c>
      <c r="G2291" s="64" t="s">
        <v>978</v>
      </c>
      <c r="H2291" s="450"/>
      <c r="I229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91" s="62"/>
    </row>
    <row r="2292" spans="1:10" ht="15.75" x14ac:dyDescent="0.25">
      <c r="A2292" s="167">
        <v>42496</v>
      </c>
      <c r="B2292" s="66" t="s">
        <v>1039</v>
      </c>
      <c r="C2292" s="65"/>
      <c r="D2292" s="63">
        <v>5000</v>
      </c>
      <c r="E2292" s="62"/>
      <c r="F2292" s="61" t="s">
        <v>2</v>
      </c>
      <c r="G2292" s="64" t="s">
        <v>988</v>
      </c>
      <c r="H2292" s="450"/>
      <c r="I229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92" s="62"/>
    </row>
    <row r="2293" spans="1:10" ht="15.75" x14ac:dyDescent="0.25">
      <c r="A2293" s="167">
        <v>42495</v>
      </c>
      <c r="B2293" s="66" t="s">
        <v>1038</v>
      </c>
      <c r="C2293" s="65"/>
      <c r="D2293" s="63">
        <v>11300</v>
      </c>
      <c r="E2293" s="62"/>
      <c r="F2293" s="61" t="s">
        <v>2</v>
      </c>
      <c r="G2293" s="64" t="s">
        <v>985</v>
      </c>
      <c r="H2293" s="450"/>
      <c r="I229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93" s="62"/>
    </row>
    <row r="2294" spans="1:10" ht="15.75" x14ac:dyDescent="0.25">
      <c r="A2294" s="167">
        <v>42492</v>
      </c>
      <c r="B2294" s="66" t="s">
        <v>1036</v>
      </c>
      <c r="C2294" s="65"/>
      <c r="D2294" s="63">
        <v>17900</v>
      </c>
      <c r="E2294" s="62"/>
      <c r="F2294" s="61" t="s">
        <v>2</v>
      </c>
      <c r="G2294" s="64" t="s">
        <v>1037</v>
      </c>
      <c r="H2294" s="450"/>
      <c r="I229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94" s="62"/>
    </row>
    <row r="2295" spans="1:10" ht="15.75" x14ac:dyDescent="0.25">
      <c r="A2295" s="167">
        <v>42491</v>
      </c>
      <c r="B2295" s="66" t="s">
        <v>1033</v>
      </c>
      <c r="C2295" s="65"/>
      <c r="D2295" s="63">
        <v>19500</v>
      </c>
      <c r="E2295" s="62"/>
      <c r="F2295" s="61" t="s">
        <v>2</v>
      </c>
      <c r="G2295" s="64" t="s">
        <v>3997</v>
      </c>
      <c r="H2295" s="450"/>
      <c r="I229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95" s="62"/>
    </row>
    <row r="2296" spans="1:10" ht="15.75" x14ac:dyDescent="0.25">
      <c r="A2296" s="167">
        <v>42599</v>
      </c>
      <c r="B2296" s="66" t="s">
        <v>1842</v>
      </c>
      <c r="C2296" s="65"/>
      <c r="D2296" s="63">
        <v>4900</v>
      </c>
      <c r="E2296" s="62"/>
      <c r="F2296" s="61" t="str">
        <f>"Прео"</f>
        <v>Прео</v>
      </c>
      <c r="G2296" s="64" t="s">
        <v>1229</v>
      </c>
      <c r="H2296" s="450"/>
      <c r="I229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96" s="62"/>
    </row>
    <row r="2297" spans="1:10" ht="15.75" x14ac:dyDescent="0.25">
      <c r="A2297" s="167">
        <v>42592</v>
      </c>
      <c r="B2297" s="66" t="s">
        <v>1817</v>
      </c>
      <c r="C2297" s="65"/>
      <c r="D2297" s="63">
        <v>14400</v>
      </c>
      <c r="E2297" s="62"/>
      <c r="F2297" s="61" t="str">
        <f>"Прео"</f>
        <v>Прео</v>
      </c>
      <c r="G2297" s="64" t="s">
        <v>1234</v>
      </c>
      <c r="H2297" s="450"/>
      <c r="I229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297" s="62"/>
    </row>
    <row r="2298" spans="1:10" ht="15.75" x14ac:dyDescent="0.25">
      <c r="A2298" s="167">
        <v>42487</v>
      </c>
      <c r="B2298" s="66" t="s">
        <v>1030</v>
      </c>
      <c r="C2298" s="65"/>
      <c r="D2298" s="63">
        <v>11900</v>
      </c>
      <c r="E2298" s="62"/>
      <c r="F2298" s="61" t="s">
        <v>2</v>
      </c>
      <c r="G2298" s="64" t="s">
        <v>1031</v>
      </c>
      <c r="H2298" s="450"/>
      <c r="I229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298" s="62"/>
    </row>
    <row r="2299" spans="1:10" ht="15.75" x14ac:dyDescent="0.25">
      <c r="A2299" s="167">
        <v>42486</v>
      </c>
      <c r="B2299" s="66" t="s">
        <v>1029</v>
      </c>
      <c r="C2299" s="65"/>
      <c r="D2299" s="63">
        <v>15000</v>
      </c>
      <c r="E2299" s="62"/>
      <c r="F2299" s="61" t="s">
        <v>2</v>
      </c>
      <c r="G2299" s="64" t="s">
        <v>988</v>
      </c>
      <c r="H2299" s="450"/>
      <c r="I229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299" s="62"/>
    </row>
    <row r="2300" spans="1:10" ht="15.75" x14ac:dyDescent="0.25">
      <c r="A2300" s="199">
        <v>42485</v>
      </c>
      <c r="B2300" s="200" t="s">
        <v>1026</v>
      </c>
      <c r="C2300" s="201"/>
      <c r="D2300" s="202">
        <v>17900</v>
      </c>
      <c r="E2300" s="203"/>
      <c r="F2300" s="204" t="s">
        <v>2</v>
      </c>
      <c r="G2300" s="205" t="s">
        <v>1007</v>
      </c>
      <c r="H2300" s="470"/>
      <c r="I2300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00" s="203"/>
    </row>
    <row r="2301" spans="1:10" ht="15.75" x14ac:dyDescent="0.25">
      <c r="A2301" s="284">
        <v>42556</v>
      </c>
      <c r="B2301" s="318" t="s">
        <v>1491</v>
      </c>
      <c r="C2301" s="320"/>
      <c r="D2301" s="322">
        <v>15500</v>
      </c>
      <c r="E2301" s="287"/>
      <c r="F2301" s="291" t="s">
        <v>6</v>
      </c>
      <c r="G2301" s="315" t="s">
        <v>204</v>
      </c>
      <c r="H2301" s="467"/>
      <c r="I2301" s="287" t="s">
        <v>6</v>
      </c>
      <c r="J2301" s="259"/>
    </row>
    <row r="2302" spans="1:10" ht="15.75" x14ac:dyDescent="0.25">
      <c r="A2302" s="167">
        <v>42483</v>
      </c>
      <c r="B2302" s="66" t="s">
        <v>1017</v>
      </c>
      <c r="C2302" s="65"/>
      <c r="D2302" s="63">
        <v>17900</v>
      </c>
      <c r="E2302" s="62"/>
      <c r="F2302" s="61" t="s">
        <v>2</v>
      </c>
      <c r="G2302" s="64" t="s">
        <v>1007</v>
      </c>
      <c r="H2302" s="450"/>
      <c r="I230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02" s="62"/>
    </row>
    <row r="2303" spans="1:10" ht="15.75" x14ac:dyDescent="0.25">
      <c r="A2303" s="167">
        <v>42483</v>
      </c>
      <c r="B2303" s="66" t="s">
        <v>1020</v>
      </c>
      <c r="C2303" s="65"/>
      <c r="D2303" s="63">
        <v>11900</v>
      </c>
      <c r="E2303" s="62"/>
      <c r="F2303" s="61" t="s">
        <v>2</v>
      </c>
      <c r="G2303" s="64" t="s">
        <v>975</v>
      </c>
      <c r="H2303" s="450"/>
      <c r="I230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03" s="62"/>
    </row>
    <row r="2304" spans="1:10" ht="15.75" x14ac:dyDescent="0.25">
      <c r="A2304" s="167">
        <v>42481</v>
      </c>
      <c r="B2304" s="66" t="s">
        <v>1018</v>
      </c>
      <c r="C2304" s="65"/>
      <c r="D2304" s="63">
        <v>10000</v>
      </c>
      <c r="E2304" s="62"/>
      <c r="F2304" s="61" t="s">
        <v>2</v>
      </c>
      <c r="G2304" s="64" t="s">
        <v>988</v>
      </c>
      <c r="H2304" s="450"/>
      <c r="I230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304" s="62"/>
    </row>
    <row r="2305" spans="1:10" ht="15.75" x14ac:dyDescent="0.25">
      <c r="A2305" s="167">
        <v>42479</v>
      </c>
      <c r="B2305" s="66" t="s">
        <v>1002</v>
      </c>
      <c r="C2305" s="65"/>
      <c r="D2305" s="63">
        <v>11900</v>
      </c>
      <c r="E2305" s="62"/>
      <c r="F2305" s="61" t="s">
        <v>2</v>
      </c>
      <c r="G2305" s="64" t="s">
        <v>1003</v>
      </c>
      <c r="H2305" s="450"/>
      <c r="I230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05" s="62"/>
    </row>
    <row r="2306" spans="1:10" ht="15.75" x14ac:dyDescent="0.25">
      <c r="A2306" s="167">
        <v>42479</v>
      </c>
      <c r="B2306" s="66" t="s">
        <v>1004</v>
      </c>
      <c r="C2306" s="65"/>
      <c r="D2306" s="63">
        <v>11900</v>
      </c>
      <c r="E2306" s="62"/>
      <c r="F2306" s="61" t="s">
        <v>2</v>
      </c>
      <c r="G2306" s="64" t="s">
        <v>1003</v>
      </c>
      <c r="H2306" s="450"/>
      <c r="I230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06" s="62"/>
    </row>
    <row r="2307" spans="1:10" ht="15.75" x14ac:dyDescent="0.25">
      <c r="A2307" s="167">
        <v>42477</v>
      </c>
      <c r="B2307" s="66" t="s">
        <v>999</v>
      </c>
      <c r="C2307" s="65"/>
      <c r="D2307" s="63">
        <v>11900</v>
      </c>
      <c r="E2307" s="62"/>
      <c r="F2307" s="61" t="s">
        <v>2</v>
      </c>
      <c r="G2307" s="64" t="s">
        <v>985</v>
      </c>
      <c r="H2307" s="450"/>
      <c r="I230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07" s="62"/>
    </row>
    <row r="2308" spans="1:10" ht="15.75" x14ac:dyDescent="0.25">
      <c r="A2308" s="167">
        <v>42477</v>
      </c>
      <c r="B2308" s="66" t="s">
        <v>263</v>
      </c>
      <c r="C2308" s="65"/>
      <c r="D2308" s="63">
        <v>18900</v>
      </c>
      <c r="E2308" s="62"/>
      <c r="F2308" s="61" t="s">
        <v>2</v>
      </c>
      <c r="G2308" s="64" t="s">
        <v>1167</v>
      </c>
      <c r="H2308" s="450"/>
      <c r="I230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08" s="62"/>
    </row>
    <row r="2309" spans="1:10" ht="15.75" x14ac:dyDescent="0.25">
      <c r="A2309" s="167">
        <v>42477</v>
      </c>
      <c r="B2309" s="66" t="s">
        <v>1000</v>
      </c>
      <c r="C2309" s="65"/>
      <c r="D2309" s="63">
        <v>12000</v>
      </c>
      <c r="E2309" s="62"/>
      <c r="F2309" s="61" t="s">
        <v>2</v>
      </c>
      <c r="G2309" s="64" t="s">
        <v>988</v>
      </c>
      <c r="H2309" s="450"/>
      <c r="I230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309" s="62"/>
    </row>
    <row r="2310" spans="1:10" ht="15.75" x14ac:dyDescent="0.25">
      <c r="A2310" s="167">
        <v>42475</v>
      </c>
      <c r="B2310" s="66" t="s">
        <v>1006</v>
      </c>
      <c r="C2310" s="65"/>
      <c r="D2310" s="63">
        <v>17273</v>
      </c>
      <c r="E2310" s="62"/>
      <c r="F2310" s="61" t="s">
        <v>2</v>
      </c>
      <c r="G2310" s="64" t="s">
        <v>1007</v>
      </c>
      <c r="H2310" s="450"/>
      <c r="I231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10" s="62"/>
    </row>
    <row r="2311" spans="1:10" ht="15.75" x14ac:dyDescent="0.25">
      <c r="A2311" s="167">
        <v>42475</v>
      </c>
      <c r="B2311" s="66" t="s">
        <v>1005</v>
      </c>
      <c r="C2311" s="65"/>
      <c r="D2311" s="63">
        <v>18817</v>
      </c>
      <c r="E2311" s="62"/>
      <c r="F2311" s="61" t="s">
        <v>2</v>
      </c>
      <c r="G2311" s="64" t="s">
        <v>3997</v>
      </c>
      <c r="H2311" s="450"/>
      <c r="I231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11" s="62"/>
    </row>
    <row r="2312" spans="1:10" ht="15.75" x14ac:dyDescent="0.25">
      <c r="A2312" s="167">
        <v>42473</v>
      </c>
      <c r="B2312" s="66" t="s">
        <v>989</v>
      </c>
      <c r="C2312" s="65"/>
      <c r="D2312" s="63">
        <v>17900</v>
      </c>
      <c r="E2312" s="62"/>
      <c r="F2312" s="61" t="s">
        <v>2</v>
      </c>
      <c r="G2312" s="64" t="s">
        <v>934</v>
      </c>
      <c r="H2312" s="450"/>
      <c r="I231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12" s="62"/>
    </row>
    <row r="2313" spans="1:10" ht="15.75" x14ac:dyDescent="0.25">
      <c r="A2313" s="167">
        <v>42472</v>
      </c>
      <c r="B2313" s="66" t="s">
        <v>986</v>
      </c>
      <c r="C2313" s="65"/>
      <c r="D2313" s="63">
        <v>17273</v>
      </c>
      <c r="E2313" s="62"/>
      <c r="F2313" s="61" t="s">
        <v>2</v>
      </c>
      <c r="G2313" s="64" t="s">
        <v>943</v>
      </c>
      <c r="H2313" s="450"/>
      <c r="I231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13" s="62"/>
    </row>
    <row r="2314" spans="1:10" ht="15.75" x14ac:dyDescent="0.25">
      <c r="A2314" s="167">
        <v>42471</v>
      </c>
      <c r="B2314" s="66" t="s">
        <v>987</v>
      </c>
      <c r="C2314" s="65"/>
      <c r="D2314" s="63">
        <v>17900</v>
      </c>
      <c r="E2314" s="62"/>
      <c r="F2314" s="61" t="s">
        <v>2</v>
      </c>
      <c r="G2314" s="64" t="s">
        <v>1175</v>
      </c>
      <c r="H2314" s="450"/>
      <c r="I231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14" s="62"/>
    </row>
    <row r="2315" spans="1:10" ht="15.75" x14ac:dyDescent="0.25">
      <c r="A2315" s="167">
        <v>42471</v>
      </c>
      <c r="B2315" s="66" t="s">
        <v>984</v>
      </c>
      <c r="C2315" s="65"/>
      <c r="D2315" s="63">
        <v>11900</v>
      </c>
      <c r="E2315" s="62"/>
      <c r="F2315" s="61" t="s">
        <v>2</v>
      </c>
      <c r="G2315" s="64" t="s">
        <v>985</v>
      </c>
      <c r="H2315" s="450"/>
      <c r="I231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15" s="62"/>
    </row>
    <row r="2316" spans="1:10" ht="15.75" x14ac:dyDescent="0.25">
      <c r="A2316" s="167">
        <v>42470</v>
      </c>
      <c r="B2316" s="66" t="s">
        <v>260</v>
      </c>
      <c r="C2316" s="65"/>
      <c r="D2316" s="63">
        <v>13900</v>
      </c>
      <c r="E2316" s="62"/>
      <c r="F2316" s="61" t="s">
        <v>2</v>
      </c>
      <c r="G2316" s="64" t="s">
        <v>125</v>
      </c>
      <c r="H2316" s="450"/>
      <c r="I231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16" s="62"/>
    </row>
    <row r="2317" spans="1:10" ht="15.75" x14ac:dyDescent="0.25">
      <c r="A2317" s="199">
        <v>42468</v>
      </c>
      <c r="B2317" s="200" t="s">
        <v>982</v>
      </c>
      <c r="C2317" s="201"/>
      <c r="D2317" s="202">
        <v>17273</v>
      </c>
      <c r="E2317" s="203"/>
      <c r="F2317" s="204" t="s">
        <v>2</v>
      </c>
      <c r="G2317" s="205" t="s">
        <v>1007</v>
      </c>
      <c r="H2317" s="470"/>
      <c r="I2317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17" s="203"/>
    </row>
    <row r="2318" spans="1:10" ht="15.75" x14ac:dyDescent="0.25">
      <c r="A2318" s="167">
        <v>42468</v>
      </c>
      <c r="B2318" s="66" t="s">
        <v>983</v>
      </c>
      <c r="C2318" s="65"/>
      <c r="D2318" s="63">
        <v>17273</v>
      </c>
      <c r="E2318" s="62"/>
      <c r="F2318" s="61" t="s">
        <v>2</v>
      </c>
      <c r="G2318" s="64" t="s">
        <v>934</v>
      </c>
      <c r="H2318" s="450"/>
      <c r="I231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18" s="62"/>
    </row>
    <row r="2319" spans="1:10" ht="15.75" x14ac:dyDescent="0.25">
      <c r="A2319" s="167">
        <v>42468</v>
      </c>
      <c r="B2319" s="66" t="s">
        <v>979</v>
      </c>
      <c r="C2319" s="65"/>
      <c r="D2319" s="63">
        <v>17273</v>
      </c>
      <c r="E2319" s="62"/>
      <c r="F2319" s="61" t="s">
        <v>2</v>
      </c>
      <c r="G2319" s="64" t="s">
        <v>1060</v>
      </c>
      <c r="H2319" s="450"/>
      <c r="I231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19" s="62"/>
    </row>
    <row r="2320" spans="1:10" ht="15.75" x14ac:dyDescent="0.25">
      <c r="A2320" s="167">
        <v>42468</v>
      </c>
      <c r="B2320" s="66" t="s">
        <v>980</v>
      </c>
      <c r="C2320" s="65"/>
      <c r="D2320" s="63">
        <v>17273</v>
      </c>
      <c r="E2320" s="62"/>
      <c r="F2320" s="61" t="s">
        <v>2</v>
      </c>
      <c r="G2320" s="64" t="s">
        <v>981</v>
      </c>
      <c r="H2320" s="450"/>
      <c r="I232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20" s="62"/>
    </row>
    <row r="2321" spans="1:10" ht="15.75" x14ac:dyDescent="0.25">
      <c r="A2321" s="167">
        <v>42467</v>
      </c>
      <c r="B2321" s="66" t="s">
        <v>977</v>
      </c>
      <c r="C2321" s="65"/>
      <c r="D2321" s="63">
        <v>17273</v>
      </c>
      <c r="E2321" s="62"/>
      <c r="F2321" s="61" t="s">
        <v>2</v>
      </c>
      <c r="G2321" s="64" t="s">
        <v>978</v>
      </c>
      <c r="H2321" s="450"/>
      <c r="I232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21" s="62"/>
    </row>
    <row r="2322" spans="1:10" ht="15.75" x14ac:dyDescent="0.25">
      <c r="A2322" s="167">
        <v>42467</v>
      </c>
      <c r="B2322" s="66" t="s">
        <v>969</v>
      </c>
      <c r="C2322" s="65"/>
      <c r="D2322" s="63">
        <v>5000</v>
      </c>
      <c r="E2322" s="62"/>
      <c r="F2322" s="61" t="s">
        <v>2</v>
      </c>
      <c r="G2322" s="64" t="s">
        <v>122</v>
      </c>
      <c r="H2322" s="450"/>
      <c r="I232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322" s="62"/>
    </row>
    <row r="2323" spans="1:10" ht="15.75" x14ac:dyDescent="0.25">
      <c r="A2323" s="167">
        <v>42467</v>
      </c>
      <c r="B2323" s="66" t="s">
        <v>234</v>
      </c>
      <c r="C2323" s="65"/>
      <c r="D2323" s="63">
        <v>16000</v>
      </c>
      <c r="E2323" s="62"/>
      <c r="F2323" s="61" t="s">
        <v>2</v>
      </c>
      <c r="G2323" s="64" t="s">
        <v>885</v>
      </c>
      <c r="H2323" s="450"/>
      <c r="I232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23" s="62"/>
    </row>
    <row r="2324" spans="1:10" ht="15.75" x14ac:dyDescent="0.25">
      <c r="A2324" s="167">
        <v>42467</v>
      </c>
      <c r="B2324" s="66" t="s">
        <v>990</v>
      </c>
      <c r="C2324" s="65"/>
      <c r="D2324" s="63">
        <v>17900</v>
      </c>
      <c r="E2324" s="62"/>
      <c r="F2324" s="61" t="s">
        <v>2</v>
      </c>
      <c r="G2324" s="64" t="s">
        <v>943</v>
      </c>
      <c r="H2324" s="450"/>
      <c r="I232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24" s="62"/>
    </row>
    <row r="2325" spans="1:10" ht="15.75" x14ac:dyDescent="0.25">
      <c r="A2325" s="167">
        <v>42466</v>
      </c>
      <c r="B2325" s="66" t="s">
        <v>976</v>
      </c>
      <c r="C2325" s="65"/>
      <c r="D2325" s="63">
        <v>11485</v>
      </c>
      <c r="E2325" s="62"/>
      <c r="F2325" s="61" t="s">
        <v>2</v>
      </c>
      <c r="G2325" s="64" t="s">
        <v>1003</v>
      </c>
      <c r="H2325" s="450"/>
      <c r="I232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25" s="62"/>
    </row>
    <row r="2326" spans="1:10" ht="15.75" x14ac:dyDescent="0.25">
      <c r="A2326" s="167">
        <v>42465</v>
      </c>
      <c r="B2326" s="66" t="s">
        <v>974</v>
      </c>
      <c r="C2326" s="65"/>
      <c r="D2326" s="63">
        <v>11900</v>
      </c>
      <c r="E2326" s="62"/>
      <c r="F2326" s="61" t="s">
        <v>2</v>
      </c>
      <c r="G2326" s="64" t="s">
        <v>975</v>
      </c>
      <c r="H2326" s="450"/>
      <c r="I232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26" s="62"/>
    </row>
    <row r="2327" spans="1:10" ht="15.75" x14ac:dyDescent="0.25">
      <c r="A2327" s="167">
        <v>42463</v>
      </c>
      <c r="B2327" s="66" t="s">
        <v>973</v>
      </c>
      <c r="C2327" s="65"/>
      <c r="D2327" s="63">
        <v>17273</v>
      </c>
      <c r="E2327" s="62"/>
      <c r="F2327" s="61" t="s">
        <v>2</v>
      </c>
      <c r="G2327" s="64" t="s">
        <v>934</v>
      </c>
      <c r="H2327" s="450"/>
      <c r="I232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27" s="62"/>
    </row>
    <row r="2328" spans="1:10" ht="15.75" x14ac:dyDescent="0.25">
      <c r="A2328" s="167">
        <v>42463</v>
      </c>
      <c r="B2328" s="66" t="s">
        <v>967</v>
      </c>
      <c r="C2328" s="65"/>
      <c r="D2328" s="63">
        <v>18900</v>
      </c>
      <c r="E2328" s="62"/>
      <c r="F2328" s="61" t="s">
        <v>2</v>
      </c>
      <c r="G2328" s="64" t="s">
        <v>1339</v>
      </c>
      <c r="H2328" s="450"/>
      <c r="I232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28" s="62"/>
    </row>
    <row r="2329" spans="1:10" ht="15.75" x14ac:dyDescent="0.25">
      <c r="A2329" s="167">
        <v>42461</v>
      </c>
      <c r="B2329" s="66" t="s">
        <v>972</v>
      </c>
      <c r="C2329" s="65"/>
      <c r="D2329" s="63">
        <v>17273</v>
      </c>
      <c r="E2329" s="62"/>
      <c r="F2329" s="61" t="s">
        <v>2</v>
      </c>
      <c r="G2329" s="64" t="s">
        <v>934</v>
      </c>
      <c r="H2329" s="450"/>
      <c r="I232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29" s="62"/>
    </row>
    <row r="2330" spans="1:10" ht="15.75" x14ac:dyDescent="0.25">
      <c r="A2330" s="167">
        <v>42461</v>
      </c>
      <c r="B2330" s="66" t="s">
        <v>971</v>
      </c>
      <c r="C2330" s="65"/>
      <c r="D2330" s="63">
        <v>17273</v>
      </c>
      <c r="E2330" s="62"/>
      <c r="F2330" s="61" t="s">
        <v>2</v>
      </c>
      <c r="G2330" s="64" t="s">
        <v>943</v>
      </c>
      <c r="H2330" s="450"/>
      <c r="I233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30" s="62"/>
    </row>
    <row r="2331" spans="1:10" ht="15.75" x14ac:dyDescent="0.25">
      <c r="A2331" s="167">
        <v>42579</v>
      </c>
      <c r="B2331" s="66" t="s">
        <v>1678</v>
      </c>
      <c r="C2331" s="65"/>
      <c r="D2331" s="63">
        <v>15500</v>
      </c>
      <c r="E2331" s="62"/>
      <c r="F2331" s="61" t="str">
        <f>"Прео"</f>
        <v>Прео</v>
      </c>
      <c r="G2331" s="64" t="s">
        <v>204</v>
      </c>
      <c r="H2331" s="450"/>
      <c r="I233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31" s="62"/>
    </row>
    <row r="2332" spans="1:10" ht="15.75" x14ac:dyDescent="0.25">
      <c r="A2332" s="167">
        <v>42460</v>
      </c>
      <c r="B2332" s="66" t="s">
        <v>966</v>
      </c>
      <c r="C2332" s="65"/>
      <c r="D2332" s="63">
        <v>17274</v>
      </c>
      <c r="E2332" s="62"/>
      <c r="F2332" s="61" t="s">
        <v>2</v>
      </c>
      <c r="G2332" s="64" t="s">
        <v>1007</v>
      </c>
      <c r="H2332" s="450"/>
      <c r="I233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32" s="62"/>
    </row>
    <row r="2333" spans="1:10" ht="15.75" x14ac:dyDescent="0.25">
      <c r="A2333" s="167">
        <v>42460</v>
      </c>
      <c r="B2333" s="66" t="s">
        <v>965</v>
      </c>
      <c r="C2333" s="65"/>
      <c r="D2333" s="63">
        <v>8900</v>
      </c>
      <c r="E2333" s="62"/>
      <c r="F2333" s="61" t="s">
        <v>2</v>
      </c>
      <c r="G2333" s="64" t="s">
        <v>956</v>
      </c>
      <c r="H2333" s="450"/>
      <c r="I233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33" s="62"/>
    </row>
    <row r="2334" spans="1:10" ht="15.75" x14ac:dyDescent="0.25">
      <c r="A2334" s="199">
        <v>42457</v>
      </c>
      <c r="B2334" s="200" t="s">
        <v>963</v>
      </c>
      <c r="C2334" s="201"/>
      <c r="D2334" s="202">
        <v>17274</v>
      </c>
      <c r="E2334" s="203"/>
      <c r="F2334" s="204" t="s">
        <v>2</v>
      </c>
      <c r="G2334" s="205" t="s">
        <v>943</v>
      </c>
      <c r="H2334" s="470"/>
      <c r="I2334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34" s="203"/>
    </row>
    <row r="2335" spans="1:10" ht="15.75" x14ac:dyDescent="0.25">
      <c r="A2335" s="167">
        <v>42457</v>
      </c>
      <c r="B2335" s="66" t="s">
        <v>964</v>
      </c>
      <c r="C2335" s="65"/>
      <c r="D2335" s="63">
        <v>8588</v>
      </c>
      <c r="E2335" s="62"/>
      <c r="F2335" s="61" t="s">
        <v>2</v>
      </c>
      <c r="G2335" s="64" t="s">
        <v>956</v>
      </c>
      <c r="H2335" s="450"/>
      <c r="I233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35" s="62"/>
    </row>
    <row r="2336" spans="1:10" ht="15.75" x14ac:dyDescent="0.25">
      <c r="A2336" s="167">
        <v>42455</v>
      </c>
      <c r="B2336" s="66" t="s">
        <v>957</v>
      </c>
      <c r="C2336" s="65"/>
      <c r="D2336" s="63">
        <v>17900</v>
      </c>
      <c r="E2336" s="62"/>
      <c r="F2336" s="61" t="s">
        <v>2</v>
      </c>
      <c r="G2336" s="64" t="s">
        <v>943</v>
      </c>
      <c r="H2336" s="450"/>
      <c r="I233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36" s="62"/>
    </row>
    <row r="2337" spans="1:10" ht="15.75" x14ac:dyDescent="0.25">
      <c r="A2337" s="167">
        <v>42454</v>
      </c>
      <c r="B2337" s="66" t="s">
        <v>953</v>
      </c>
      <c r="C2337" s="65"/>
      <c r="D2337" s="63">
        <v>18900</v>
      </c>
      <c r="E2337" s="62"/>
      <c r="F2337" s="61" t="s">
        <v>2</v>
      </c>
      <c r="G2337" s="64" t="s">
        <v>125</v>
      </c>
      <c r="H2337" s="450"/>
      <c r="I233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37" s="62"/>
    </row>
    <row r="2338" spans="1:10" ht="15.75" x14ac:dyDescent="0.25">
      <c r="A2338" s="167">
        <v>42454</v>
      </c>
      <c r="B2338" s="66" t="s">
        <v>962</v>
      </c>
      <c r="C2338" s="65"/>
      <c r="D2338" s="63">
        <v>8588</v>
      </c>
      <c r="E2338" s="62"/>
      <c r="F2338" s="61" t="s">
        <v>2</v>
      </c>
      <c r="G2338" s="64" t="s">
        <v>956</v>
      </c>
      <c r="H2338" s="450"/>
      <c r="I233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38" s="62"/>
    </row>
    <row r="2339" spans="1:10" ht="15.75" x14ac:dyDescent="0.25">
      <c r="A2339" s="167">
        <v>42454</v>
      </c>
      <c r="B2339" s="66" t="s">
        <v>861</v>
      </c>
      <c r="C2339" s="65"/>
      <c r="D2339" s="63">
        <v>18900</v>
      </c>
      <c r="E2339" s="62"/>
      <c r="F2339" s="61" t="s">
        <v>2</v>
      </c>
      <c r="G2339" s="64" t="s">
        <v>885</v>
      </c>
      <c r="H2339" s="450"/>
      <c r="I233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39" s="62"/>
    </row>
    <row r="2340" spans="1:10" ht="15.75" x14ac:dyDescent="0.25">
      <c r="A2340" s="167">
        <v>42453</v>
      </c>
      <c r="B2340" s="66" t="s">
        <v>950</v>
      </c>
      <c r="C2340" s="65"/>
      <c r="D2340" s="63">
        <v>12900</v>
      </c>
      <c r="E2340" s="62"/>
      <c r="F2340" s="61" t="s">
        <v>2</v>
      </c>
      <c r="G2340" s="64" t="s">
        <v>879</v>
      </c>
      <c r="H2340" s="450"/>
      <c r="I234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40" s="62"/>
    </row>
    <row r="2341" spans="1:10" ht="15.75" x14ac:dyDescent="0.25">
      <c r="A2341" s="167">
        <v>42453</v>
      </c>
      <c r="B2341" s="66" t="s">
        <v>937</v>
      </c>
      <c r="C2341" s="65"/>
      <c r="D2341" s="63">
        <v>19900</v>
      </c>
      <c r="E2341" s="62"/>
      <c r="F2341" s="61" t="s">
        <v>2</v>
      </c>
      <c r="G2341" s="64" t="s">
        <v>885</v>
      </c>
      <c r="H2341" s="450"/>
      <c r="I234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41" s="62"/>
    </row>
    <row r="2342" spans="1:10" ht="15.75" x14ac:dyDescent="0.25">
      <c r="A2342" s="199">
        <v>42453</v>
      </c>
      <c r="B2342" s="200" t="s">
        <v>949</v>
      </c>
      <c r="C2342" s="201"/>
      <c r="D2342" s="202">
        <v>17900</v>
      </c>
      <c r="E2342" s="203"/>
      <c r="F2342" s="204" t="s">
        <v>2</v>
      </c>
      <c r="G2342" s="205" t="s">
        <v>867</v>
      </c>
      <c r="H2342" s="470"/>
      <c r="I2342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42" s="203"/>
    </row>
    <row r="2343" spans="1:10" ht="15.75" x14ac:dyDescent="0.25">
      <c r="A2343" s="167">
        <v>42452</v>
      </c>
      <c r="B2343" s="66" t="s">
        <v>945</v>
      </c>
      <c r="C2343" s="65"/>
      <c r="D2343" s="63">
        <v>17274</v>
      </c>
      <c r="E2343" s="62"/>
      <c r="F2343" s="61" t="s">
        <v>2</v>
      </c>
      <c r="G2343" s="64" t="s">
        <v>978</v>
      </c>
      <c r="H2343" s="450"/>
      <c r="I234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43" s="62"/>
    </row>
    <row r="2344" spans="1:10" ht="15.75" x14ac:dyDescent="0.25">
      <c r="A2344" s="167">
        <v>42452</v>
      </c>
      <c r="B2344" s="66" t="s">
        <v>947</v>
      </c>
      <c r="C2344" s="65"/>
      <c r="D2344" s="63">
        <v>17274</v>
      </c>
      <c r="E2344" s="62"/>
      <c r="F2344" s="61" t="s">
        <v>2</v>
      </c>
      <c r="G2344" s="64" t="s">
        <v>943</v>
      </c>
      <c r="H2344" s="450"/>
      <c r="I234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44" s="62"/>
    </row>
    <row r="2345" spans="1:10" ht="15.75" x14ac:dyDescent="0.25">
      <c r="A2345" s="199">
        <v>42452</v>
      </c>
      <c r="B2345" s="200" t="s">
        <v>946</v>
      </c>
      <c r="C2345" s="201"/>
      <c r="D2345" s="202">
        <v>17274</v>
      </c>
      <c r="E2345" s="203"/>
      <c r="F2345" s="204" t="s">
        <v>2</v>
      </c>
      <c r="G2345" s="205" t="s">
        <v>879</v>
      </c>
      <c r="H2345" s="470"/>
      <c r="I2345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45" s="203"/>
    </row>
    <row r="2346" spans="1:10" ht="15.75" x14ac:dyDescent="0.25">
      <c r="A2346" s="167">
        <v>42451</v>
      </c>
      <c r="B2346" s="66" t="s">
        <v>944</v>
      </c>
      <c r="C2346" s="65"/>
      <c r="D2346" s="63">
        <v>17274</v>
      </c>
      <c r="E2346" s="62"/>
      <c r="F2346" s="61" t="s">
        <v>2</v>
      </c>
      <c r="G2346" s="64" t="s">
        <v>879</v>
      </c>
      <c r="H2346" s="450"/>
      <c r="I234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46" s="62"/>
    </row>
    <row r="2347" spans="1:10" ht="15.75" x14ac:dyDescent="0.25">
      <c r="A2347" s="167">
        <v>42451</v>
      </c>
      <c r="B2347" s="66" t="s">
        <v>955</v>
      </c>
      <c r="C2347" s="65"/>
      <c r="D2347" s="63">
        <v>8900</v>
      </c>
      <c r="E2347" s="62"/>
      <c r="F2347" s="61" t="s">
        <v>2</v>
      </c>
      <c r="G2347" s="64" t="s">
        <v>956</v>
      </c>
      <c r="H2347" s="450"/>
      <c r="I234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47" s="62"/>
    </row>
    <row r="2348" spans="1:10" ht="15.75" x14ac:dyDescent="0.25">
      <c r="A2348" s="167">
        <v>42449</v>
      </c>
      <c r="B2348" s="66" t="s">
        <v>260</v>
      </c>
      <c r="C2348" s="65"/>
      <c r="D2348" s="63">
        <v>5000</v>
      </c>
      <c r="E2348" s="62"/>
      <c r="F2348" s="61" t="s">
        <v>1</v>
      </c>
      <c r="G2348" s="64" t="s">
        <v>125</v>
      </c>
      <c r="H2348" s="450"/>
      <c r="I234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48" s="62"/>
    </row>
    <row r="2349" spans="1:10" ht="15.75" x14ac:dyDescent="0.25">
      <c r="A2349" s="167">
        <v>42448</v>
      </c>
      <c r="B2349" s="66" t="s">
        <v>952</v>
      </c>
      <c r="C2349" s="65"/>
      <c r="D2349" s="63">
        <v>19900</v>
      </c>
      <c r="E2349" s="62"/>
      <c r="F2349" s="61" t="s">
        <v>2</v>
      </c>
      <c r="G2349" s="64" t="s">
        <v>138</v>
      </c>
      <c r="H2349" s="450"/>
      <c r="I234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49" s="62"/>
    </row>
    <row r="2350" spans="1:10" ht="15.75" x14ac:dyDescent="0.25">
      <c r="A2350" s="167">
        <v>42448</v>
      </c>
      <c r="B2350" s="66" t="s">
        <v>356</v>
      </c>
      <c r="C2350" s="65"/>
      <c r="D2350" s="63">
        <v>7900</v>
      </c>
      <c r="E2350" s="62"/>
      <c r="F2350" s="61" t="s">
        <v>2</v>
      </c>
      <c r="G2350" s="64" t="s">
        <v>138</v>
      </c>
      <c r="H2350" s="450"/>
      <c r="I235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50" s="62"/>
    </row>
    <row r="2351" spans="1:10" ht="15.75" x14ac:dyDescent="0.25">
      <c r="A2351" s="167">
        <v>42447</v>
      </c>
      <c r="B2351" s="66" t="s">
        <v>941</v>
      </c>
      <c r="C2351" s="65"/>
      <c r="D2351" s="63">
        <v>35800</v>
      </c>
      <c r="E2351" s="62"/>
      <c r="F2351" s="61" t="s">
        <v>2</v>
      </c>
      <c r="G2351" s="64" t="s">
        <v>867</v>
      </c>
      <c r="H2351" s="450"/>
      <c r="I235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51" s="62"/>
    </row>
    <row r="2352" spans="1:10" ht="15.75" x14ac:dyDescent="0.25">
      <c r="A2352" s="167">
        <v>42447</v>
      </c>
      <c r="B2352" s="66" t="s">
        <v>942</v>
      </c>
      <c r="C2352" s="65"/>
      <c r="D2352" s="63">
        <v>17900</v>
      </c>
      <c r="E2352" s="62"/>
      <c r="F2352" s="61" t="s">
        <v>2</v>
      </c>
      <c r="G2352" s="64" t="s">
        <v>943</v>
      </c>
      <c r="H2352" s="450"/>
      <c r="I235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52" s="62"/>
    </row>
    <row r="2353" spans="1:10" ht="15.75" x14ac:dyDescent="0.25">
      <c r="A2353" s="167">
        <v>42446</v>
      </c>
      <c r="B2353" s="66" t="s">
        <v>940</v>
      </c>
      <c r="C2353" s="65"/>
      <c r="D2353" s="63">
        <v>17900</v>
      </c>
      <c r="E2353" s="62"/>
      <c r="F2353" s="61" t="s">
        <v>2</v>
      </c>
      <c r="G2353" s="64" t="s">
        <v>879</v>
      </c>
      <c r="H2353" s="450"/>
      <c r="I235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53" s="62"/>
    </row>
    <row r="2354" spans="1:10" ht="15.75" x14ac:dyDescent="0.25">
      <c r="A2354" s="167">
        <v>42446</v>
      </c>
      <c r="B2354" s="66" t="s">
        <v>923</v>
      </c>
      <c r="C2354" s="65"/>
      <c r="D2354" s="63">
        <v>26850</v>
      </c>
      <c r="E2354" s="62"/>
      <c r="F2354" s="61" t="s">
        <v>2</v>
      </c>
      <c r="G2354" s="64" t="s">
        <v>172</v>
      </c>
      <c r="H2354" s="450"/>
      <c r="I235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54" s="62"/>
    </row>
    <row r="2355" spans="1:10" ht="15.75" x14ac:dyDescent="0.25">
      <c r="A2355" s="167">
        <v>42446</v>
      </c>
      <c r="B2355" s="66" t="s">
        <v>933</v>
      </c>
      <c r="C2355" s="65"/>
      <c r="D2355" s="63">
        <v>17900</v>
      </c>
      <c r="E2355" s="62"/>
      <c r="F2355" s="61" t="s">
        <v>2</v>
      </c>
      <c r="G2355" s="64" t="s">
        <v>934</v>
      </c>
      <c r="H2355" s="450"/>
      <c r="I235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55" s="62"/>
    </row>
    <row r="2356" spans="1:10" ht="15.75" x14ac:dyDescent="0.25">
      <c r="A2356" s="167">
        <v>42445</v>
      </c>
      <c r="B2356" s="66" t="s">
        <v>951</v>
      </c>
      <c r="C2356" s="65"/>
      <c r="D2356" s="63">
        <v>17900</v>
      </c>
      <c r="E2356" s="62"/>
      <c r="F2356" s="61" t="s">
        <v>2</v>
      </c>
      <c r="G2356" s="64" t="s">
        <v>1037</v>
      </c>
      <c r="H2356" s="450"/>
      <c r="I235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56" s="62"/>
    </row>
    <row r="2357" spans="1:10" ht="15.75" x14ac:dyDescent="0.25">
      <c r="A2357" s="167">
        <v>42444</v>
      </c>
      <c r="B2357" s="66" t="s">
        <v>937</v>
      </c>
      <c r="C2357" s="65"/>
      <c r="D2357" s="63">
        <v>17900</v>
      </c>
      <c r="E2357" s="62"/>
      <c r="F2357" s="61" t="s">
        <v>2</v>
      </c>
      <c r="G2357" s="64" t="s">
        <v>879</v>
      </c>
      <c r="H2357" s="450"/>
      <c r="I235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57" s="62"/>
    </row>
    <row r="2358" spans="1:10" ht="15.75" x14ac:dyDescent="0.25">
      <c r="A2358" s="167">
        <v>42444</v>
      </c>
      <c r="B2358" s="66" t="s">
        <v>936</v>
      </c>
      <c r="C2358" s="65"/>
      <c r="D2358" s="63">
        <v>17900</v>
      </c>
      <c r="E2358" s="62"/>
      <c r="F2358" s="61" t="s">
        <v>2</v>
      </c>
      <c r="G2358" s="64" t="s">
        <v>867</v>
      </c>
      <c r="H2358" s="450"/>
      <c r="I235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58" s="62"/>
    </row>
    <row r="2359" spans="1:10" ht="15.75" x14ac:dyDescent="0.25">
      <c r="A2359" s="167">
        <v>42443</v>
      </c>
      <c r="B2359" s="66" t="s">
        <v>930</v>
      </c>
      <c r="C2359" s="65"/>
      <c r="D2359" s="63">
        <v>19500</v>
      </c>
      <c r="E2359" s="62"/>
      <c r="F2359" s="61" t="s">
        <v>2</v>
      </c>
      <c r="G2359" s="64" t="s">
        <v>3997</v>
      </c>
      <c r="H2359" s="450"/>
      <c r="I235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59" s="62"/>
    </row>
    <row r="2360" spans="1:10" ht="15.75" x14ac:dyDescent="0.25">
      <c r="A2360" s="167">
        <v>42443</v>
      </c>
      <c r="B2360" s="66" t="s">
        <v>931</v>
      </c>
      <c r="C2360" s="65"/>
      <c r="D2360" s="63">
        <v>17900</v>
      </c>
      <c r="E2360" s="62"/>
      <c r="F2360" s="61" t="s">
        <v>2</v>
      </c>
      <c r="G2360" s="64" t="s">
        <v>172</v>
      </c>
      <c r="H2360" s="450"/>
      <c r="I236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60" s="62"/>
    </row>
    <row r="2361" spans="1:10" ht="15.75" x14ac:dyDescent="0.25">
      <c r="A2361" s="167">
        <v>42442</v>
      </c>
      <c r="B2361" s="66" t="s">
        <v>922</v>
      </c>
      <c r="C2361" s="65"/>
      <c r="D2361" s="63">
        <v>8900</v>
      </c>
      <c r="E2361" s="62"/>
      <c r="F2361" s="61" t="s">
        <v>2</v>
      </c>
      <c r="G2361" s="64" t="s">
        <v>864</v>
      </c>
      <c r="H2361" s="450"/>
      <c r="I236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61" s="62"/>
    </row>
    <row r="2362" spans="1:10" ht="15.75" x14ac:dyDescent="0.25">
      <c r="A2362" s="167">
        <v>42442</v>
      </c>
      <c r="B2362" s="66" t="s">
        <v>920</v>
      </c>
      <c r="C2362" s="65"/>
      <c r="D2362" s="63">
        <v>8900</v>
      </c>
      <c r="E2362" s="62"/>
      <c r="F2362" s="61" t="s">
        <v>2</v>
      </c>
      <c r="G2362" s="64" t="s">
        <v>864</v>
      </c>
      <c r="H2362" s="450"/>
      <c r="I236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62" s="62"/>
    </row>
    <row r="2363" spans="1:10" ht="15.75" x14ac:dyDescent="0.25">
      <c r="A2363" s="167">
        <v>42441</v>
      </c>
      <c r="B2363" s="66" t="s">
        <v>924</v>
      </c>
      <c r="C2363" s="65"/>
      <c r="D2363" s="63">
        <v>8900</v>
      </c>
      <c r="E2363" s="62"/>
      <c r="F2363" s="61" t="s">
        <v>2</v>
      </c>
      <c r="G2363" s="64" t="s">
        <v>864</v>
      </c>
      <c r="H2363" s="450"/>
      <c r="I236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63" s="62"/>
    </row>
    <row r="2364" spans="1:10" ht="15.75" x14ac:dyDescent="0.25">
      <c r="A2364" s="167">
        <v>42441</v>
      </c>
      <c r="B2364" s="66" t="s">
        <v>919</v>
      </c>
      <c r="C2364" s="65"/>
      <c r="D2364" s="63">
        <v>8900</v>
      </c>
      <c r="E2364" s="62"/>
      <c r="F2364" s="61" t="s">
        <v>2</v>
      </c>
      <c r="G2364" s="64" t="s">
        <v>867</v>
      </c>
      <c r="H2364" s="450"/>
      <c r="I236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64" s="62"/>
    </row>
    <row r="2365" spans="1:10" ht="15.75" x14ac:dyDescent="0.25">
      <c r="A2365" s="167">
        <v>42441</v>
      </c>
      <c r="B2365" s="66" t="s">
        <v>925</v>
      </c>
      <c r="C2365" s="65"/>
      <c r="D2365" s="63">
        <v>17900</v>
      </c>
      <c r="E2365" s="62"/>
      <c r="F2365" s="61" t="s">
        <v>2</v>
      </c>
      <c r="G2365" s="64" t="s">
        <v>867</v>
      </c>
      <c r="H2365" s="450"/>
      <c r="I236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65" s="62"/>
    </row>
    <row r="2366" spans="1:10" ht="15.75" x14ac:dyDescent="0.25">
      <c r="A2366" s="167">
        <v>42439</v>
      </c>
      <c r="B2366" s="66" t="s">
        <v>1008</v>
      </c>
      <c r="C2366" s="65"/>
      <c r="D2366" s="63">
        <v>25980</v>
      </c>
      <c r="E2366" s="62"/>
      <c r="F2366" s="61" t="s">
        <v>1</v>
      </c>
      <c r="G2366" s="64"/>
      <c r="H2366" s="450"/>
      <c r="I236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366" s="62"/>
    </row>
    <row r="2367" spans="1:10" ht="15.75" x14ac:dyDescent="0.25">
      <c r="A2367" s="167">
        <v>42438</v>
      </c>
      <c r="B2367" s="66" t="s">
        <v>918</v>
      </c>
      <c r="C2367" s="65"/>
      <c r="D2367" s="63">
        <v>8900</v>
      </c>
      <c r="E2367" s="62"/>
      <c r="F2367" s="61" t="s">
        <v>2</v>
      </c>
      <c r="G2367" s="64" t="s">
        <v>864</v>
      </c>
      <c r="H2367" s="450"/>
      <c r="I236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67" s="62"/>
    </row>
    <row r="2368" spans="1:10" ht="15.75" x14ac:dyDescent="0.25">
      <c r="A2368" s="167">
        <v>42438</v>
      </c>
      <c r="B2368" s="66" t="s">
        <v>917</v>
      </c>
      <c r="C2368" s="65"/>
      <c r="D2368" s="63">
        <v>19500</v>
      </c>
      <c r="E2368" s="62"/>
      <c r="F2368" s="61" t="s">
        <v>2</v>
      </c>
      <c r="G2368" s="64" t="s">
        <v>3997</v>
      </c>
      <c r="H2368" s="450"/>
      <c r="I236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68" s="62"/>
    </row>
    <row r="2369" spans="1:10" ht="15.75" x14ac:dyDescent="0.25">
      <c r="A2369" s="167">
        <v>42579</v>
      </c>
      <c r="B2369" s="66" t="s">
        <v>1679</v>
      </c>
      <c r="C2369" s="65"/>
      <c r="D2369" s="63">
        <v>4900</v>
      </c>
      <c r="E2369" s="62"/>
      <c r="F2369" s="61" t="str">
        <f>"Прео"</f>
        <v>Прео</v>
      </c>
      <c r="G2369" s="64" t="s">
        <v>1229</v>
      </c>
      <c r="H2369" s="450"/>
      <c r="I236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69" s="62"/>
    </row>
    <row r="2370" spans="1:10" ht="15.75" x14ac:dyDescent="0.25">
      <c r="A2370" s="167">
        <v>42430</v>
      </c>
      <c r="B2370" s="66" t="s">
        <v>871</v>
      </c>
      <c r="C2370" s="65"/>
      <c r="D2370" s="63">
        <v>17900</v>
      </c>
      <c r="E2370" s="62"/>
      <c r="F2370" s="61" t="s">
        <v>2</v>
      </c>
      <c r="G2370" s="64" t="s">
        <v>136</v>
      </c>
      <c r="H2370" s="450"/>
      <c r="I237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70" s="62"/>
    </row>
    <row r="2371" spans="1:10" ht="15.75" x14ac:dyDescent="0.25">
      <c r="A2371" s="167">
        <v>42430</v>
      </c>
      <c r="B2371" s="66" t="s">
        <v>888</v>
      </c>
      <c r="C2371" s="65"/>
      <c r="D2371" s="63">
        <v>17900</v>
      </c>
      <c r="E2371" s="62"/>
      <c r="F2371" s="61" t="s">
        <v>2</v>
      </c>
      <c r="G2371" s="64" t="s">
        <v>172</v>
      </c>
      <c r="H2371" s="450"/>
      <c r="I237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71" s="62"/>
    </row>
    <row r="2372" spans="1:10" ht="15.75" x14ac:dyDescent="0.25">
      <c r="A2372" s="199">
        <v>42430</v>
      </c>
      <c r="B2372" s="200" t="s">
        <v>886</v>
      </c>
      <c r="C2372" s="201"/>
      <c r="D2372" s="202">
        <v>17900</v>
      </c>
      <c r="E2372" s="203"/>
      <c r="F2372" s="204" t="s">
        <v>2</v>
      </c>
      <c r="G2372" s="205" t="s">
        <v>867</v>
      </c>
      <c r="H2372" s="470"/>
      <c r="I2372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72" s="203"/>
    </row>
    <row r="2373" spans="1:10" ht="15.75" x14ac:dyDescent="0.25">
      <c r="A2373" s="167">
        <v>42430</v>
      </c>
      <c r="B2373" s="66" t="s">
        <v>876</v>
      </c>
      <c r="C2373" s="65"/>
      <c r="D2373" s="63">
        <v>18900</v>
      </c>
      <c r="E2373" s="62"/>
      <c r="F2373" s="61" t="s">
        <v>2</v>
      </c>
      <c r="G2373" s="64" t="s">
        <v>138</v>
      </c>
      <c r="H2373" s="450"/>
      <c r="I237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73" s="62"/>
    </row>
    <row r="2374" spans="1:10" ht="15.75" x14ac:dyDescent="0.25">
      <c r="A2374" s="167">
        <v>42430</v>
      </c>
      <c r="B2374" s="66" t="s">
        <v>916</v>
      </c>
      <c r="C2374" s="65"/>
      <c r="D2374" s="63">
        <v>19500</v>
      </c>
      <c r="E2374" s="62"/>
      <c r="F2374" s="61" t="s">
        <v>2</v>
      </c>
      <c r="G2374" s="64" t="s">
        <v>3997</v>
      </c>
      <c r="H2374" s="450"/>
      <c r="I237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74" s="62"/>
    </row>
    <row r="2375" spans="1:10" ht="15.75" x14ac:dyDescent="0.25">
      <c r="A2375" s="167">
        <v>42430</v>
      </c>
      <c r="B2375" s="66" t="s">
        <v>877</v>
      </c>
      <c r="C2375" s="65"/>
      <c r="D2375" s="63">
        <v>17900</v>
      </c>
      <c r="E2375" s="62"/>
      <c r="F2375" s="61" t="s">
        <v>2</v>
      </c>
      <c r="G2375" s="64" t="s">
        <v>978</v>
      </c>
      <c r="H2375" s="450"/>
      <c r="I237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75" s="62"/>
    </row>
    <row r="2376" spans="1:10" ht="15.75" x14ac:dyDescent="0.25">
      <c r="A2376" s="167">
        <v>42430</v>
      </c>
      <c r="B2376" s="66" t="s">
        <v>875</v>
      </c>
      <c r="C2376" s="65"/>
      <c r="D2376" s="63">
        <v>17900</v>
      </c>
      <c r="E2376" s="62"/>
      <c r="F2376" s="61" t="s">
        <v>2</v>
      </c>
      <c r="G2376" s="64" t="s">
        <v>136</v>
      </c>
      <c r="H2376" s="450"/>
      <c r="I237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76" s="62"/>
    </row>
    <row r="2377" spans="1:10" ht="15.75" x14ac:dyDescent="0.25">
      <c r="A2377" s="167">
        <v>42430</v>
      </c>
      <c r="B2377" s="66" t="s">
        <v>866</v>
      </c>
      <c r="C2377" s="65"/>
      <c r="D2377" s="63">
        <v>17900</v>
      </c>
      <c r="E2377" s="62"/>
      <c r="F2377" s="61" t="s">
        <v>2</v>
      </c>
      <c r="G2377" s="64" t="s">
        <v>867</v>
      </c>
      <c r="H2377" s="450"/>
      <c r="I237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77" s="62"/>
    </row>
    <row r="2378" spans="1:10" ht="15.75" x14ac:dyDescent="0.25">
      <c r="A2378" s="167">
        <v>42430</v>
      </c>
      <c r="B2378" s="66" t="s">
        <v>165</v>
      </c>
      <c r="C2378" s="65"/>
      <c r="D2378" s="63">
        <v>18900</v>
      </c>
      <c r="E2378" s="62"/>
      <c r="F2378" s="61" t="s">
        <v>2</v>
      </c>
      <c r="G2378" s="64" t="s">
        <v>885</v>
      </c>
      <c r="H2378" s="450"/>
      <c r="I237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78" s="62"/>
    </row>
    <row r="2379" spans="1:10" ht="15.75" x14ac:dyDescent="0.25">
      <c r="A2379" s="167">
        <v>42430</v>
      </c>
      <c r="B2379" s="66" t="s">
        <v>884</v>
      </c>
      <c r="C2379" s="65"/>
      <c r="D2379" s="63">
        <v>17900</v>
      </c>
      <c r="E2379" s="62"/>
      <c r="F2379" s="61" t="s">
        <v>2</v>
      </c>
      <c r="G2379" s="64" t="s">
        <v>136</v>
      </c>
      <c r="H2379" s="450"/>
      <c r="I237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79" s="62"/>
    </row>
    <row r="2380" spans="1:10" ht="15.75" x14ac:dyDescent="0.25">
      <c r="A2380" s="167">
        <v>42430</v>
      </c>
      <c r="B2380" s="66" t="s">
        <v>904</v>
      </c>
      <c r="C2380" s="65"/>
      <c r="D2380" s="63">
        <v>17900</v>
      </c>
      <c r="E2380" s="62"/>
      <c r="F2380" s="61" t="s">
        <v>1</v>
      </c>
      <c r="G2380" s="64" t="s">
        <v>138</v>
      </c>
      <c r="H2380" s="450"/>
      <c r="I238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80" s="62"/>
    </row>
    <row r="2381" spans="1:10" ht="15.75" x14ac:dyDescent="0.25">
      <c r="A2381" s="199">
        <v>42430</v>
      </c>
      <c r="B2381" s="200" t="s">
        <v>878</v>
      </c>
      <c r="C2381" s="201"/>
      <c r="D2381" s="202">
        <v>17900</v>
      </c>
      <c r="E2381" s="203"/>
      <c r="F2381" s="204" t="s">
        <v>2</v>
      </c>
      <c r="G2381" s="205" t="s">
        <v>879</v>
      </c>
      <c r="H2381" s="470"/>
      <c r="I2381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81" s="203"/>
    </row>
    <row r="2382" spans="1:10" ht="15.75" x14ac:dyDescent="0.25">
      <c r="A2382" s="167">
        <v>42430</v>
      </c>
      <c r="B2382" s="66" t="s">
        <v>261</v>
      </c>
      <c r="C2382" s="65"/>
      <c r="D2382" s="63">
        <v>19001</v>
      </c>
      <c r="E2382" s="62"/>
      <c r="F2382" s="61" t="s">
        <v>1</v>
      </c>
      <c r="G2382" s="64" t="s">
        <v>125</v>
      </c>
      <c r="H2382" s="450"/>
      <c r="I238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82" s="62"/>
    </row>
    <row r="2383" spans="1:10" ht="15.75" x14ac:dyDescent="0.25">
      <c r="A2383" s="167">
        <v>42430</v>
      </c>
      <c r="B2383" s="66" t="s">
        <v>90</v>
      </c>
      <c r="C2383" s="65"/>
      <c r="D2383" s="63">
        <v>17900</v>
      </c>
      <c r="E2383" s="62"/>
      <c r="F2383" s="61" t="s">
        <v>1</v>
      </c>
      <c r="G2383" s="64" t="s">
        <v>138</v>
      </c>
      <c r="H2383" s="450"/>
      <c r="I238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83" s="62"/>
    </row>
    <row r="2384" spans="1:10" ht="15.75" x14ac:dyDescent="0.25">
      <c r="A2384" s="167">
        <v>42430</v>
      </c>
      <c r="B2384" s="66" t="s">
        <v>281</v>
      </c>
      <c r="C2384" s="65"/>
      <c r="D2384" s="63">
        <v>19000</v>
      </c>
      <c r="E2384" s="62"/>
      <c r="F2384" s="61" t="s">
        <v>1</v>
      </c>
      <c r="G2384" s="64" t="s">
        <v>125</v>
      </c>
      <c r="H2384" s="450"/>
      <c r="I238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84" s="62"/>
    </row>
    <row r="2385" spans="1:10" ht="15.75" x14ac:dyDescent="0.25">
      <c r="A2385" s="167">
        <v>42430</v>
      </c>
      <c r="B2385" s="66" t="s">
        <v>874</v>
      </c>
      <c r="C2385" s="65"/>
      <c r="D2385" s="63">
        <v>17900</v>
      </c>
      <c r="E2385" s="62"/>
      <c r="F2385" s="61" t="s">
        <v>2</v>
      </c>
      <c r="G2385" s="64" t="s">
        <v>136</v>
      </c>
      <c r="H2385" s="450"/>
      <c r="I238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85" s="62"/>
    </row>
    <row r="2386" spans="1:10" ht="15.75" x14ac:dyDescent="0.25">
      <c r="A2386" s="167">
        <v>42430</v>
      </c>
      <c r="B2386" s="66" t="s">
        <v>171</v>
      </c>
      <c r="C2386" s="65"/>
      <c r="D2386" s="63">
        <v>18900</v>
      </c>
      <c r="E2386" s="62"/>
      <c r="F2386" s="61" t="s">
        <v>2</v>
      </c>
      <c r="G2386" s="64" t="s">
        <v>885</v>
      </c>
      <c r="H2386" s="450"/>
      <c r="I238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86" s="62"/>
    </row>
    <row r="2387" spans="1:10" ht="15.75" x14ac:dyDescent="0.25">
      <c r="A2387" s="167">
        <v>42430</v>
      </c>
      <c r="B2387" s="66" t="s">
        <v>872</v>
      </c>
      <c r="C2387" s="65"/>
      <c r="D2387" s="63">
        <v>17900</v>
      </c>
      <c r="E2387" s="62"/>
      <c r="F2387" s="61" t="s">
        <v>2</v>
      </c>
      <c r="G2387" s="64" t="s">
        <v>136</v>
      </c>
      <c r="H2387" s="450"/>
      <c r="I238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87" s="62"/>
    </row>
    <row r="2388" spans="1:10" ht="15.75" x14ac:dyDescent="0.25">
      <c r="A2388" s="167">
        <v>42430</v>
      </c>
      <c r="B2388" s="66" t="s">
        <v>361</v>
      </c>
      <c r="C2388" s="65"/>
      <c r="D2388" s="63">
        <v>18900</v>
      </c>
      <c r="E2388" s="62"/>
      <c r="F2388" s="61" t="s">
        <v>2</v>
      </c>
      <c r="G2388" s="64" t="s">
        <v>125</v>
      </c>
      <c r="H2388" s="450"/>
      <c r="I238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88" s="62"/>
    </row>
    <row r="2389" spans="1:10" ht="15.75" x14ac:dyDescent="0.25">
      <c r="A2389" s="167">
        <v>42430</v>
      </c>
      <c r="B2389" s="66" t="s">
        <v>887</v>
      </c>
      <c r="C2389" s="65"/>
      <c r="D2389" s="63">
        <v>8900</v>
      </c>
      <c r="E2389" s="62"/>
      <c r="F2389" s="61" t="s">
        <v>2</v>
      </c>
      <c r="G2389" s="64" t="s">
        <v>864</v>
      </c>
      <c r="H2389" s="450"/>
      <c r="I238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89" s="62"/>
    </row>
    <row r="2390" spans="1:10" ht="15.75" x14ac:dyDescent="0.25">
      <c r="A2390" s="167">
        <v>42430</v>
      </c>
      <c r="B2390" s="66" t="s">
        <v>881</v>
      </c>
      <c r="C2390" s="65"/>
      <c r="D2390" s="63">
        <v>19900</v>
      </c>
      <c r="E2390" s="62"/>
      <c r="F2390" s="61" t="s">
        <v>2</v>
      </c>
      <c r="G2390" s="64" t="s">
        <v>138</v>
      </c>
      <c r="H2390" s="450"/>
      <c r="I239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90" s="62"/>
    </row>
    <row r="2391" spans="1:10" ht="15.75" x14ac:dyDescent="0.25">
      <c r="A2391" s="167">
        <v>42430</v>
      </c>
      <c r="B2391" s="66" t="s">
        <v>889</v>
      </c>
      <c r="C2391" s="65"/>
      <c r="D2391" s="63">
        <v>26850</v>
      </c>
      <c r="E2391" s="62"/>
      <c r="F2391" s="61" t="s">
        <v>2</v>
      </c>
      <c r="G2391" s="64" t="s">
        <v>879</v>
      </c>
      <c r="H2391" s="450"/>
      <c r="I239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91" s="62"/>
    </row>
    <row r="2392" spans="1:10" ht="15.75" x14ac:dyDescent="0.25">
      <c r="A2392" s="167">
        <v>42430</v>
      </c>
      <c r="B2392" s="66" t="s">
        <v>868</v>
      </c>
      <c r="C2392" s="65"/>
      <c r="D2392" s="63">
        <v>19500</v>
      </c>
      <c r="E2392" s="62"/>
      <c r="F2392" s="61" t="s">
        <v>2</v>
      </c>
      <c r="G2392" s="64" t="s">
        <v>869</v>
      </c>
      <c r="H2392" s="450"/>
      <c r="I239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92" s="62"/>
    </row>
    <row r="2393" spans="1:10" ht="15.75" x14ac:dyDescent="0.25">
      <c r="A2393" s="167">
        <v>42430</v>
      </c>
      <c r="B2393" s="66" t="s">
        <v>870</v>
      </c>
      <c r="C2393" s="65"/>
      <c r="D2393" s="63">
        <v>17900</v>
      </c>
      <c r="E2393" s="62"/>
      <c r="F2393" s="61" t="s">
        <v>2</v>
      </c>
      <c r="G2393" s="64" t="s">
        <v>145</v>
      </c>
      <c r="H2393" s="450"/>
      <c r="I239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93" s="62"/>
    </row>
    <row r="2394" spans="1:10" ht="15.75" x14ac:dyDescent="0.25">
      <c r="A2394" s="167">
        <v>42430</v>
      </c>
      <c r="B2394" s="66" t="s">
        <v>356</v>
      </c>
      <c r="C2394" s="65"/>
      <c r="D2394" s="63">
        <v>10000</v>
      </c>
      <c r="E2394" s="62"/>
      <c r="F2394" s="61" t="s">
        <v>1</v>
      </c>
      <c r="G2394" s="64" t="s">
        <v>138</v>
      </c>
      <c r="H2394" s="450"/>
      <c r="I239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94" s="62"/>
    </row>
    <row r="2395" spans="1:10" ht="15.75" x14ac:dyDescent="0.25">
      <c r="A2395" s="167">
        <v>42430</v>
      </c>
      <c r="B2395" s="66" t="s">
        <v>909</v>
      </c>
      <c r="C2395" s="65"/>
      <c r="D2395" s="63">
        <v>17900</v>
      </c>
      <c r="E2395" s="62"/>
      <c r="F2395" s="61" t="s">
        <v>1</v>
      </c>
      <c r="G2395" s="64" t="s">
        <v>172</v>
      </c>
      <c r="H2395" s="450"/>
      <c r="I239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95" s="62"/>
    </row>
    <row r="2396" spans="1:10" ht="15.75" x14ac:dyDescent="0.25">
      <c r="A2396" s="167">
        <v>42430</v>
      </c>
      <c r="B2396" s="66" t="s">
        <v>216</v>
      </c>
      <c r="C2396" s="65"/>
      <c r="D2396" s="63">
        <v>9900</v>
      </c>
      <c r="E2396" s="62"/>
      <c r="F2396" s="61" t="s">
        <v>1</v>
      </c>
      <c r="G2396" s="64" t="s">
        <v>202</v>
      </c>
      <c r="H2396" s="450"/>
      <c r="I239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396" s="62"/>
    </row>
    <row r="2397" spans="1:10" ht="15.75" x14ac:dyDescent="0.25">
      <c r="A2397" s="167">
        <v>42425</v>
      </c>
      <c r="B2397" s="66" t="s">
        <v>865</v>
      </c>
      <c r="C2397" s="65"/>
      <c r="D2397" s="63">
        <v>17900</v>
      </c>
      <c r="E2397" s="62"/>
      <c r="F2397" s="61" t="s">
        <v>2</v>
      </c>
      <c r="G2397" s="64" t="s">
        <v>145</v>
      </c>
      <c r="H2397" s="450"/>
      <c r="I239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97" s="62"/>
    </row>
    <row r="2398" spans="1:10" ht="15.75" x14ac:dyDescent="0.25">
      <c r="A2398" s="167">
        <v>42425</v>
      </c>
      <c r="B2398" s="66" t="s">
        <v>862</v>
      </c>
      <c r="C2398" s="65"/>
      <c r="D2398" s="63">
        <v>17900</v>
      </c>
      <c r="E2398" s="62"/>
      <c r="F2398" s="61" t="s">
        <v>2</v>
      </c>
      <c r="G2398" s="64" t="s">
        <v>136</v>
      </c>
      <c r="H2398" s="450"/>
      <c r="I239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98" s="62"/>
    </row>
    <row r="2399" spans="1:10" ht="15.75" x14ac:dyDescent="0.25">
      <c r="A2399" s="167">
        <v>42425</v>
      </c>
      <c r="B2399" s="66" t="s">
        <v>860</v>
      </c>
      <c r="C2399" s="65"/>
      <c r="D2399" s="63">
        <v>17900</v>
      </c>
      <c r="E2399" s="62"/>
      <c r="F2399" s="61" t="s">
        <v>2</v>
      </c>
      <c r="G2399" s="64" t="s">
        <v>145</v>
      </c>
      <c r="H2399" s="450"/>
      <c r="I239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399" s="62"/>
    </row>
    <row r="2400" spans="1:10" ht="15.75" x14ac:dyDescent="0.25">
      <c r="A2400" s="167">
        <v>42425</v>
      </c>
      <c r="B2400" s="66" t="s">
        <v>859</v>
      </c>
      <c r="C2400" s="65"/>
      <c r="D2400" s="63">
        <v>17900</v>
      </c>
      <c r="E2400" s="62"/>
      <c r="F2400" s="61" t="s">
        <v>2</v>
      </c>
      <c r="G2400" s="64" t="s">
        <v>145</v>
      </c>
      <c r="H2400" s="450"/>
      <c r="I240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00" s="62"/>
    </row>
    <row r="2401" spans="1:10" ht="15.75" x14ac:dyDescent="0.25">
      <c r="A2401" s="167">
        <v>42425</v>
      </c>
      <c r="B2401" s="66" t="s">
        <v>863</v>
      </c>
      <c r="C2401" s="65"/>
      <c r="D2401" s="63">
        <v>8900</v>
      </c>
      <c r="E2401" s="62"/>
      <c r="F2401" s="61" t="s">
        <v>2</v>
      </c>
      <c r="G2401" s="64" t="s">
        <v>864</v>
      </c>
      <c r="H2401" s="450"/>
      <c r="I240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01" s="62"/>
    </row>
    <row r="2402" spans="1:10" ht="15.75" x14ac:dyDescent="0.25">
      <c r="A2402" s="167">
        <v>42425</v>
      </c>
      <c r="B2402" s="66" t="s">
        <v>861</v>
      </c>
      <c r="C2402" s="65"/>
      <c r="D2402" s="63">
        <v>17900</v>
      </c>
      <c r="E2402" s="62"/>
      <c r="F2402" s="61" t="s">
        <v>2</v>
      </c>
      <c r="G2402" s="64" t="s">
        <v>145</v>
      </c>
      <c r="H2402" s="450"/>
      <c r="I240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02" s="62"/>
    </row>
    <row r="2403" spans="1:10" ht="15.75" x14ac:dyDescent="0.25">
      <c r="A2403" s="167">
        <v>42421</v>
      </c>
      <c r="B2403" s="66" t="s">
        <v>162</v>
      </c>
      <c r="C2403" s="65"/>
      <c r="D2403" s="63">
        <v>30000</v>
      </c>
      <c r="E2403" s="62"/>
      <c r="F2403" s="61" t="s">
        <v>2</v>
      </c>
      <c r="G2403" s="64" t="s">
        <v>163</v>
      </c>
      <c r="H2403" s="450"/>
      <c r="I240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403" s="62"/>
    </row>
    <row r="2404" spans="1:10" ht="15.75" x14ac:dyDescent="0.25">
      <c r="A2404" s="167">
        <v>42417</v>
      </c>
      <c r="B2404" s="66" t="s">
        <v>126</v>
      </c>
      <c r="C2404" s="65"/>
      <c r="D2404" s="63">
        <v>26850</v>
      </c>
      <c r="E2404" s="62"/>
      <c r="F2404" s="61" t="s">
        <v>2</v>
      </c>
      <c r="G2404" s="64" t="s">
        <v>121</v>
      </c>
      <c r="H2404" s="450"/>
      <c r="I240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04" s="62"/>
    </row>
    <row r="2405" spans="1:10" ht="15.75" x14ac:dyDescent="0.25">
      <c r="A2405" s="167">
        <v>42417</v>
      </c>
      <c r="B2405" s="66" t="s">
        <v>139</v>
      </c>
      <c r="C2405" s="65"/>
      <c r="D2405" s="63">
        <v>17900</v>
      </c>
      <c r="E2405" s="62"/>
      <c r="F2405" s="61" t="s">
        <v>2</v>
      </c>
      <c r="G2405" s="64" t="s">
        <v>140</v>
      </c>
      <c r="H2405" s="450"/>
      <c r="I240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405" s="62"/>
    </row>
    <row r="2406" spans="1:10" ht="15.75" x14ac:dyDescent="0.25">
      <c r="A2406" s="167">
        <v>42417</v>
      </c>
      <c r="B2406" s="66" t="s">
        <v>143</v>
      </c>
      <c r="C2406" s="65"/>
      <c r="D2406" s="63">
        <v>19900</v>
      </c>
      <c r="E2406" s="62"/>
      <c r="F2406" s="61" t="s">
        <v>2</v>
      </c>
      <c r="G2406" s="64" t="s">
        <v>130</v>
      </c>
      <c r="H2406" s="450"/>
      <c r="I240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06" s="62"/>
    </row>
    <row r="2407" spans="1:10" ht="15.75" x14ac:dyDescent="0.25">
      <c r="A2407" s="167">
        <v>42417</v>
      </c>
      <c r="B2407" s="66" t="s">
        <v>137</v>
      </c>
      <c r="C2407" s="65"/>
      <c r="D2407" s="63">
        <v>18900</v>
      </c>
      <c r="E2407" s="62"/>
      <c r="F2407" s="61" t="s">
        <v>2</v>
      </c>
      <c r="G2407" s="64" t="s">
        <v>138</v>
      </c>
      <c r="H2407" s="450"/>
      <c r="I240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07" s="62"/>
    </row>
    <row r="2408" spans="1:10" ht="15.75" x14ac:dyDescent="0.25">
      <c r="A2408" s="167">
        <v>42417</v>
      </c>
      <c r="B2408" s="66" t="s">
        <v>124</v>
      </c>
      <c r="C2408" s="65"/>
      <c r="D2408" s="63">
        <v>19000</v>
      </c>
      <c r="E2408" s="62"/>
      <c r="F2408" s="61" t="s">
        <v>2</v>
      </c>
      <c r="G2408" s="64" t="s">
        <v>125</v>
      </c>
      <c r="H2408" s="450"/>
      <c r="I240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08" s="62"/>
    </row>
    <row r="2409" spans="1:10" ht="15.75" x14ac:dyDescent="0.25">
      <c r="A2409" s="167">
        <v>42416</v>
      </c>
      <c r="B2409" s="66" t="s">
        <v>151</v>
      </c>
      <c r="C2409" s="65"/>
      <c r="D2409" s="63">
        <v>19900</v>
      </c>
      <c r="E2409" s="62"/>
      <c r="F2409" s="61" t="s">
        <v>2</v>
      </c>
      <c r="G2409" s="64" t="s">
        <v>152</v>
      </c>
      <c r="H2409" s="450"/>
      <c r="I240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09" s="62"/>
    </row>
    <row r="2410" spans="1:10" ht="15.75" x14ac:dyDescent="0.25">
      <c r="A2410" s="167">
        <v>42416</v>
      </c>
      <c r="B2410" s="66" t="s">
        <v>156</v>
      </c>
      <c r="C2410" s="65"/>
      <c r="D2410" s="63">
        <v>8900</v>
      </c>
      <c r="E2410" s="62"/>
      <c r="F2410" s="61" t="s">
        <v>2</v>
      </c>
      <c r="G2410" s="64" t="s">
        <v>157</v>
      </c>
      <c r="H2410" s="450"/>
      <c r="I241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10" s="62"/>
    </row>
    <row r="2411" spans="1:10" ht="15.75" x14ac:dyDescent="0.25">
      <c r="A2411" s="167">
        <v>42414</v>
      </c>
      <c r="B2411" s="66" t="s">
        <v>141</v>
      </c>
      <c r="C2411" s="65"/>
      <c r="D2411" s="63">
        <v>8900</v>
      </c>
      <c r="E2411" s="62"/>
      <c r="F2411" s="61" t="s">
        <v>2</v>
      </c>
      <c r="G2411" s="64" t="s">
        <v>142</v>
      </c>
      <c r="H2411" s="450"/>
      <c r="I241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11" s="62"/>
    </row>
    <row r="2412" spans="1:10" ht="15.75" x14ac:dyDescent="0.25">
      <c r="A2412" s="167">
        <v>42411</v>
      </c>
      <c r="B2412" s="66" t="s">
        <v>858</v>
      </c>
      <c r="C2412" s="65"/>
      <c r="D2412" s="63">
        <v>17900</v>
      </c>
      <c r="E2412" s="62"/>
      <c r="F2412" s="61" t="s">
        <v>2</v>
      </c>
      <c r="G2412" s="64" t="s">
        <v>136</v>
      </c>
      <c r="H2412" s="450"/>
      <c r="I241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12" s="62"/>
    </row>
    <row r="2413" spans="1:10" ht="15.75" x14ac:dyDescent="0.25">
      <c r="A2413" s="167">
        <v>42410</v>
      </c>
      <c r="B2413" s="66" t="s">
        <v>171</v>
      </c>
      <c r="C2413" s="65"/>
      <c r="D2413" s="63">
        <v>17900</v>
      </c>
      <c r="E2413" s="62"/>
      <c r="F2413" s="61" t="s">
        <v>2</v>
      </c>
      <c r="G2413" s="64" t="s">
        <v>172</v>
      </c>
      <c r="H2413" s="450"/>
      <c r="I241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13" s="62"/>
    </row>
    <row r="2414" spans="1:10" ht="15.75" x14ac:dyDescent="0.25">
      <c r="A2414" s="167">
        <v>42410</v>
      </c>
      <c r="B2414" s="66" t="s">
        <v>173</v>
      </c>
      <c r="C2414" s="65"/>
      <c r="D2414" s="63">
        <v>8900</v>
      </c>
      <c r="E2414" s="62"/>
      <c r="F2414" s="61" t="s">
        <v>2</v>
      </c>
      <c r="G2414" s="64" t="s">
        <v>157</v>
      </c>
      <c r="H2414" s="450"/>
      <c r="I241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14" s="62"/>
    </row>
    <row r="2415" spans="1:10" ht="15.75" x14ac:dyDescent="0.25">
      <c r="A2415" s="167">
        <v>42409</v>
      </c>
      <c r="B2415" s="66" t="s">
        <v>178</v>
      </c>
      <c r="C2415" s="65"/>
      <c r="D2415" s="63">
        <v>17900</v>
      </c>
      <c r="E2415" s="62"/>
      <c r="F2415" s="61" t="s">
        <v>2</v>
      </c>
      <c r="G2415" s="64" t="s">
        <v>172</v>
      </c>
      <c r="H2415" s="450"/>
      <c r="I241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15" s="62"/>
    </row>
    <row r="2416" spans="1:10" ht="15.75" x14ac:dyDescent="0.25">
      <c r="A2416" s="167">
        <v>42409</v>
      </c>
      <c r="B2416" s="66" t="s">
        <v>166</v>
      </c>
      <c r="C2416" s="65"/>
      <c r="D2416" s="63">
        <v>17900</v>
      </c>
      <c r="E2416" s="62"/>
      <c r="F2416" s="61" t="s">
        <v>2</v>
      </c>
      <c r="G2416" s="64" t="s">
        <v>147</v>
      </c>
      <c r="H2416" s="450"/>
      <c r="I241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16" s="62"/>
    </row>
    <row r="2417" spans="1:10" ht="15.75" x14ac:dyDescent="0.25">
      <c r="A2417" s="167">
        <v>42409</v>
      </c>
      <c r="B2417" s="66" t="s">
        <v>167</v>
      </c>
      <c r="C2417" s="65"/>
      <c r="D2417" s="63">
        <v>17900</v>
      </c>
      <c r="E2417" s="62"/>
      <c r="F2417" s="61" t="s">
        <v>2</v>
      </c>
      <c r="G2417" s="64" t="s">
        <v>147</v>
      </c>
      <c r="H2417" s="450"/>
      <c r="I241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17" s="62"/>
    </row>
    <row r="2418" spans="1:10" ht="15.75" x14ac:dyDescent="0.25">
      <c r="A2418" s="167">
        <v>42409</v>
      </c>
      <c r="B2418" s="66" t="s">
        <v>165</v>
      </c>
      <c r="C2418" s="65"/>
      <c r="D2418" s="63">
        <v>17900</v>
      </c>
      <c r="E2418" s="62"/>
      <c r="F2418" s="61" t="s">
        <v>2</v>
      </c>
      <c r="G2418" s="64" t="s">
        <v>147</v>
      </c>
      <c r="H2418" s="450"/>
      <c r="I241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18" s="62"/>
    </row>
    <row r="2419" spans="1:10" ht="15.75" x14ac:dyDescent="0.25">
      <c r="A2419" s="167">
        <v>42409</v>
      </c>
      <c r="B2419" s="66" t="s">
        <v>158</v>
      </c>
      <c r="C2419" s="65"/>
      <c r="D2419" s="63">
        <v>8900</v>
      </c>
      <c r="E2419" s="62"/>
      <c r="F2419" s="61" t="s">
        <v>2</v>
      </c>
      <c r="G2419" s="64" t="s">
        <v>159</v>
      </c>
      <c r="H2419" s="450"/>
      <c r="I241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419" s="62"/>
    </row>
    <row r="2420" spans="1:10" ht="15.75" x14ac:dyDescent="0.25">
      <c r="A2420" s="167">
        <v>42409</v>
      </c>
      <c r="B2420" s="66" t="s">
        <v>177</v>
      </c>
      <c r="C2420" s="65"/>
      <c r="D2420" s="63">
        <v>8900</v>
      </c>
      <c r="E2420" s="62"/>
      <c r="F2420" s="61" t="s">
        <v>2</v>
      </c>
      <c r="G2420" s="64" t="s">
        <v>157</v>
      </c>
      <c r="H2420" s="450"/>
      <c r="I242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20" s="62"/>
    </row>
    <row r="2421" spans="1:10" ht="15.75" x14ac:dyDescent="0.25">
      <c r="A2421" s="167">
        <v>42408</v>
      </c>
      <c r="B2421" s="66" t="s">
        <v>161</v>
      </c>
      <c r="C2421" s="65"/>
      <c r="D2421" s="63">
        <v>17900</v>
      </c>
      <c r="E2421" s="62"/>
      <c r="F2421" s="61" t="s">
        <v>2</v>
      </c>
      <c r="G2421" s="64" t="s">
        <v>147</v>
      </c>
      <c r="H2421" s="450"/>
      <c r="I242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21" s="62"/>
    </row>
    <row r="2422" spans="1:10" ht="15.75" x14ac:dyDescent="0.25">
      <c r="A2422" s="167">
        <v>42408</v>
      </c>
      <c r="B2422" s="66" t="s">
        <v>155</v>
      </c>
      <c r="C2422" s="65"/>
      <c r="D2422" s="63">
        <v>17900</v>
      </c>
      <c r="E2422" s="62"/>
      <c r="F2422" s="61" t="s">
        <v>2</v>
      </c>
      <c r="G2422" s="64" t="s">
        <v>132</v>
      </c>
      <c r="H2422" s="450"/>
      <c r="I242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22" s="62"/>
    </row>
    <row r="2423" spans="1:10" ht="15.75" x14ac:dyDescent="0.25">
      <c r="A2423" s="167">
        <v>42406</v>
      </c>
      <c r="B2423" s="66" t="s">
        <v>164</v>
      </c>
      <c r="C2423" s="65"/>
      <c r="D2423" s="63">
        <v>17900</v>
      </c>
      <c r="E2423" s="62"/>
      <c r="F2423" s="61" t="s">
        <v>2</v>
      </c>
      <c r="G2423" s="64" t="s">
        <v>128</v>
      </c>
      <c r="H2423" s="450"/>
      <c r="I242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23" s="62"/>
    </row>
    <row r="2424" spans="1:10" ht="15.75" x14ac:dyDescent="0.25">
      <c r="A2424" s="167">
        <v>42406</v>
      </c>
      <c r="B2424" s="66" t="s">
        <v>168</v>
      </c>
      <c r="C2424" s="65"/>
      <c r="D2424" s="63">
        <v>17900</v>
      </c>
      <c r="E2424" s="62"/>
      <c r="F2424" s="61" t="s">
        <v>2</v>
      </c>
      <c r="G2424" s="64" t="s">
        <v>128</v>
      </c>
      <c r="H2424" s="450"/>
      <c r="I242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24" s="62"/>
    </row>
    <row r="2425" spans="1:10" ht="15.75" x14ac:dyDescent="0.25">
      <c r="A2425" s="167">
        <v>42406</v>
      </c>
      <c r="B2425" s="66" t="s">
        <v>160</v>
      </c>
      <c r="C2425" s="65"/>
      <c r="D2425" s="63">
        <v>17900</v>
      </c>
      <c r="E2425" s="62"/>
      <c r="F2425" s="61" t="s">
        <v>1</v>
      </c>
      <c r="G2425" s="64" t="s">
        <v>128</v>
      </c>
      <c r="H2425" s="450"/>
      <c r="I242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25" s="62"/>
    </row>
    <row r="2426" spans="1:10" ht="15.75" x14ac:dyDescent="0.25">
      <c r="A2426" s="167">
        <v>42404</v>
      </c>
      <c r="B2426" s="66" t="s">
        <v>135</v>
      </c>
      <c r="C2426" s="65"/>
      <c r="D2426" s="63">
        <v>17900</v>
      </c>
      <c r="E2426" s="62"/>
      <c r="F2426" s="61" t="s">
        <v>2</v>
      </c>
      <c r="G2426" s="64" t="s">
        <v>136</v>
      </c>
      <c r="H2426" s="450"/>
      <c r="I242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26" s="62"/>
    </row>
    <row r="2427" spans="1:10" ht="15.75" x14ac:dyDescent="0.25">
      <c r="A2427" s="167">
        <v>42404</v>
      </c>
      <c r="B2427" s="66" t="s">
        <v>133</v>
      </c>
      <c r="C2427" s="65"/>
      <c r="D2427" s="63">
        <v>26850</v>
      </c>
      <c r="E2427" s="62"/>
      <c r="F2427" s="61" t="s">
        <v>2</v>
      </c>
      <c r="G2427" s="64" t="s">
        <v>134</v>
      </c>
      <c r="H2427" s="450"/>
      <c r="I242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427" s="62"/>
    </row>
    <row r="2428" spans="1:10" ht="15.75" x14ac:dyDescent="0.25">
      <c r="A2428" s="167">
        <v>42404</v>
      </c>
      <c r="B2428" s="66" t="s">
        <v>131</v>
      </c>
      <c r="C2428" s="65"/>
      <c r="D2428" s="63">
        <v>17900</v>
      </c>
      <c r="E2428" s="62"/>
      <c r="F2428" s="61" t="s">
        <v>2</v>
      </c>
      <c r="G2428" s="64" t="s">
        <v>132</v>
      </c>
      <c r="H2428" s="450"/>
      <c r="I242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28" s="62"/>
    </row>
    <row r="2429" spans="1:10" ht="15.75" x14ac:dyDescent="0.25">
      <c r="A2429" s="167">
        <v>42402</v>
      </c>
      <c r="B2429" s="66" t="s">
        <v>148</v>
      </c>
      <c r="C2429" s="65"/>
      <c r="D2429" s="63">
        <v>17900</v>
      </c>
      <c r="E2429" s="62"/>
      <c r="F2429" s="61" t="s">
        <v>2</v>
      </c>
      <c r="G2429" s="64" t="s">
        <v>132</v>
      </c>
      <c r="H2429" s="450"/>
      <c r="I242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29" s="62"/>
    </row>
    <row r="2430" spans="1:10" ht="15.75" x14ac:dyDescent="0.25">
      <c r="A2430" s="167">
        <v>42402</v>
      </c>
      <c r="B2430" s="66" t="s">
        <v>149</v>
      </c>
      <c r="C2430" s="65"/>
      <c r="D2430" s="63">
        <v>16000</v>
      </c>
      <c r="E2430" s="62"/>
      <c r="F2430" s="61" t="s">
        <v>2</v>
      </c>
      <c r="G2430" s="64" t="s">
        <v>150</v>
      </c>
      <c r="H2430" s="450"/>
      <c r="I243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30" s="62"/>
    </row>
    <row r="2431" spans="1:10" ht="15.75" x14ac:dyDescent="0.25">
      <c r="A2431" s="167">
        <v>42401</v>
      </c>
      <c r="B2431" s="66" t="s">
        <v>196</v>
      </c>
      <c r="C2431" s="65"/>
      <c r="D2431" s="63">
        <v>19900</v>
      </c>
      <c r="E2431" s="62"/>
      <c r="F2431" s="61" t="s">
        <v>2</v>
      </c>
      <c r="G2431" s="64" t="s">
        <v>130</v>
      </c>
      <c r="H2431" s="450"/>
      <c r="I243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31" s="62"/>
    </row>
    <row r="2432" spans="1:10" ht="15.75" x14ac:dyDescent="0.25">
      <c r="A2432" s="167">
        <v>42401</v>
      </c>
      <c r="B2432" s="66" t="s">
        <v>190</v>
      </c>
      <c r="C2432" s="65"/>
      <c r="D2432" s="63">
        <v>16000</v>
      </c>
      <c r="E2432" s="62"/>
      <c r="F2432" s="61" t="s">
        <v>2</v>
      </c>
      <c r="G2432" s="64" t="s">
        <v>191</v>
      </c>
      <c r="H2432" s="450"/>
      <c r="I243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432" s="62"/>
    </row>
    <row r="2433" spans="1:10" ht="15.75" x14ac:dyDescent="0.25">
      <c r="A2433" s="167">
        <v>42401</v>
      </c>
      <c r="B2433" s="66" t="s">
        <v>170</v>
      </c>
      <c r="C2433" s="65"/>
      <c r="D2433" s="63">
        <v>19900</v>
      </c>
      <c r="E2433" s="62"/>
      <c r="F2433" s="61" t="s">
        <v>2</v>
      </c>
      <c r="G2433" s="64" t="s">
        <v>130</v>
      </c>
      <c r="H2433" s="450"/>
      <c r="I243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33" s="62"/>
    </row>
    <row r="2434" spans="1:10" ht="15.75" x14ac:dyDescent="0.25">
      <c r="A2434" s="167">
        <v>42401</v>
      </c>
      <c r="B2434" s="66" t="s">
        <v>187</v>
      </c>
      <c r="C2434" s="65"/>
      <c r="D2434" s="63">
        <v>16000</v>
      </c>
      <c r="E2434" s="62"/>
      <c r="F2434" s="61" t="s">
        <v>2</v>
      </c>
      <c r="G2434" s="64" t="s">
        <v>132</v>
      </c>
      <c r="H2434" s="450" t="s">
        <v>188</v>
      </c>
      <c r="I243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34" s="62"/>
    </row>
    <row r="2435" spans="1:10" ht="15.75" x14ac:dyDescent="0.25">
      <c r="A2435" s="167">
        <v>42401</v>
      </c>
      <c r="B2435" s="66" t="s">
        <v>175</v>
      </c>
      <c r="C2435" s="65"/>
      <c r="D2435" s="63">
        <v>13000</v>
      </c>
      <c r="E2435" s="62"/>
      <c r="F2435" s="61" t="s">
        <v>2</v>
      </c>
      <c r="G2435" s="64" t="s">
        <v>176</v>
      </c>
      <c r="H2435" s="450"/>
      <c r="I243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435" s="62"/>
    </row>
    <row r="2436" spans="1:10" ht="15.75" x14ac:dyDescent="0.25">
      <c r="A2436" s="167">
        <v>42401</v>
      </c>
      <c r="B2436" s="66" t="s">
        <v>189</v>
      </c>
      <c r="C2436" s="65"/>
      <c r="D2436" s="63">
        <v>16000</v>
      </c>
      <c r="E2436" s="62"/>
      <c r="F2436" s="61" t="s">
        <v>2</v>
      </c>
      <c r="G2436" s="64" t="s">
        <v>128</v>
      </c>
      <c r="H2436" s="450"/>
      <c r="I243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36" s="62"/>
    </row>
    <row r="2437" spans="1:10" ht="15.75" x14ac:dyDescent="0.25">
      <c r="A2437" s="167">
        <v>42401</v>
      </c>
      <c r="B2437" s="66" t="s">
        <v>174</v>
      </c>
      <c r="C2437" s="65"/>
      <c r="D2437" s="63">
        <v>19900</v>
      </c>
      <c r="E2437" s="62"/>
      <c r="F2437" s="61" t="s">
        <v>2</v>
      </c>
      <c r="G2437" s="64" t="s">
        <v>130</v>
      </c>
      <c r="H2437" s="450"/>
      <c r="I243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37" s="62"/>
    </row>
    <row r="2438" spans="1:10" ht="15.75" x14ac:dyDescent="0.25">
      <c r="A2438" s="167">
        <v>42401</v>
      </c>
      <c r="B2438" s="66" t="s">
        <v>183</v>
      </c>
      <c r="C2438" s="65"/>
      <c r="D2438" s="63">
        <v>17900</v>
      </c>
      <c r="E2438" s="62"/>
      <c r="F2438" s="61" t="s">
        <v>2</v>
      </c>
      <c r="G2438" s="64" t="s">
        <v>132</v>
      </c>
      <c r="H2438" s="450"/>
      <c r="I243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38" s="62"/>
    </row>
    <row r="2439" spans="1:10" ht="15.75" x14ac:dyDescent="0.25">
      <c r="A2439" s="167">
        <v>42401</v>
      </c>
      <c r="B2439" s="66" t="s">
        <v>179</v>
      </c>
      <c r="C2439" s="65"/>
      <c r="D2439" s="63">
        <v>35800</v>
      </c>
      <c r="E2439" s="62"/>
      <c r="F2439" s="61" t="s">
        <v>2</v>
      </c>
      <c r="G2439" s="64" t="s">
        <v>172</v>
      </c>
      <c r="H2439" s="450"/>
      <c r="I243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39" s="62"/>
    </row>
    <row r="2440" spans="1:10" ht="15.75" x14ac:dyDescent="0.25">
      <c r="A2440" s="167">
        <v>42401</v>
      </c>
      <c r="B2440" s="66" t="s">
        <v>169</v>
      </c>
      <c r="C2440" s="65"/>
      <c r="D2440" s="63">
        <v>19900</v>
      </c>
      <c r="E2440" s="62"/>
      <c r="F2440" s="61" t="s">
        <v>2</v>
      </c>
      <c r="G2440" s="64" t="s">
        <v>130</v>
      </c>
      <c r="H2440" s="450"/>
      <c r="I244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40" s="62"/>
    </row>
    <row r="2441" spans="1:10" ht="15.75" x14ac:dyDescent="0.25">
      <c r="A2441" s="167">
        <v>42401</v>
      </c>
      <c r="B2441" s="66" t="s">
        <v>144</v>
      </c>
      <c r="C2441" s="65"/>
      <c r="D2441" s="63">
        <v>17900</v>
      </c>
      <c r="E2441" s="62"/>
      <c r="F2441" s="61" t="s">
        <v>2</v>
      </c>
      <c r="G2441" s="64" t="s">
        <v>145</v>
      </c>
      <c r="H2441" s="450"/>
      <c r="I244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41" s="62"/>
    </row>
    <row r="2442" spans="1:10" ht="15.75" x14ac:dyDescent="0.25">
      <c r="A2442" s="167">
        <v>42401</v>
      </c>
      <c r="B2442" s="66" t="s">
        <v>129</v>
      </c>
      <c r="C2442" s="65"/>
      <c r="D2442" s="63">
        <v>19900</v>
      </c>
      <c r="E2442" s="62"/>
      <c r="F2442" s="61" t="s">
        <v>2</v>
      </c>
      <c r="G2442" s="64" t="s">
        <v>130</v>
      </c>
      <c r="H2442" s="450"/>
      <c r="I244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42" s="62"/>
    </row>
    <row r="2443" spans="1:10" ht="15.75" x14ac:dyDescent="0.25">
      <c r="A2443" s="167">
        <v>42401</v>
      </c>
      <c r="B2443" s="66" t="s">
        <v>194</v>
      </c>
      <c r="C2443" s="65"/>
      <c r="D2443" s="63">
        <v>17900</v>
      </c>
      <c r="E2443" s="62"/>
      <c r="F2443" s="61" t="s">
        <v>2</v>
      </c>
      <c r="G2443" s="64" t="s">
        <v>132</v>
      </c>
      <c r="H2443" s="450"/>
      <c r="I244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43" s="62"/>
    </row>
    <row r="2444" spans="1:10" ht="15.75" x14ac:dyDescent="0.25">
      <c r="A2444" s="167">
        <v>42401</v>
      </c>
      <c r="B2444" s="66" t="s">
        <v>120</v>
      </c>
      <c r="C2444" s="65"/>
      <c r="D2444" s="63">
        <v>16000</v>
      </c>
      <c r="E2444" s="62"/>
      <c r="F2444" s="61" t="s">
        <v>2</v>
      </c>
      <c r="G2444" s="64" t="s">
        <v>121</v>
      </c>
      <c r="H2444" s="450" t="s">
        <v>122</v>
      </c>
      <c r="I244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44" s="62"/>
    </row>
    <row r="2445" spans="1:10" ht="15.75" x14ac:dyDescent="0.25">
      <c r="A2445" s="167">
        <v>42401</v>
      </c>
      <c r="B2445" s="66" t="s">
        <v>153</v>
      </c>
      <c r="C2445" s="65"/>
      <c r="D2445" s="63">
        <v>15900</v>
      </c>
      <c r="E2445" s="62"/>
      <c r="F2445" s="61" t="s">
        <v>2</v>
      </c>
      <c r="G2445" s="64" t="s">
        <v>154</v>
      </c>
      <c r="H2445" s="450"/>
      <c r="I244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445" s="62"/>
    </row>
    <row r="2446" spans="1:10" ht="15.75" x14ac:dyDescent="0.25">
      <c r="A2446" s="199">
        <v>42401</v>
      </c>
      <c r="B2446" s="200" t="s">
        <v>146</v>
      </c>
      <c r="C2446" s="201"/>
      <c r="D2446" s="202">
        <v>17900</v>
      </c>
      <c r="E2446" s="203"/>
      <c r="F2446" s="204" t="s">
        <v>2</v>
      </c>
      <c r="G2446" s="205" t="s">
        <v>147</v>
      </c>
      <c r="H2446" s="470"/>
      <c r="I2446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46" s="203"/>
    </row>
    <row r="2447" spans="1:10" ht="15.75" x14ac:dyDescent="0.25">
      <c r="A2447" s="167">
        <v>42401</v>
      </c>
      <c r="B2447" s="66" t="s">
        <v>127</v>
      </c>
      <c r="C2447" s="65"/>
      <c r="D2447" s="63">
        <v>17900</v>
      </c>
      <c r="E2447" s="62"/>
      <c r="F2447" s="61" t="s">
        <v>2</v>
      </c>
      <c r="G2447" s="64" t="s">
        <v>128</v>
      </c>
      <c r="H2447" s="450"/>
      <c r="I244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47" s="62"/>
    </row>
    <row r="2448" spans="1:10" ht="15.75" x14ac:dyDescent="0.25">
      <c r="A2448" s="167">
        <v>42401</v>
      </c>
      <c r="B2448" s="66" t="s">
        <v>185</v>
      </c>
      <c r="C2448" s="65"/>
      <c r="D2448" s="63">
        <v>10000</v>
      </c>
      <c r="E2448" s="62"/>
      <c r="F2448" s="61" t="s">
        <v>2</v>
      </c>
      <c r="G2448" s="64" t="s">
        <v>132</v>
      </c>
      <c r="H2448" s="450" t="s">
        <v>186</v>
      </c>
      <c r="I244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48" s="62"/>
    </row>
    <row r="2449" spans="1:10" ht="15.75" x14ac:dyDescent="0.25">
      <c r="A2449" s="167">
        <v>42401</v>
      </c>
      <c r="B2449" s="66" t="s">
        <v>184</v>
      </c>
      <c r="C2449" s="65"/>
      <c r="D2449" s="63">
        <v>17900</v>
      </c>
      <c r="E2449" s="62"/>
      <c r="F2449" s="61" t="s">
        <v>2</v>
      </c>
      <c r="G2449" s="64" t="s">
        <v>132</v>
      </c>
      <c r="H2449" s="450"/>
      <c r="I244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49" s="62"/>
    </row>
    <row r="2450" spans="1:10" ht="15.75" x14ac:dyDescent="0.25">
      <c r="A2450" s="167">
        <v>42401</v>
      </c>
      <c r="B2450" s="66" t="s">
        <v>180</v>
      </c>
      <c r="C2450" s="65"/>
      <c r="D2450" s="63">
        <v>17900</v>
      </c>
      <c r="E2450" s="62"/>
      <c r="F2450" s="61" t="s">
        <v>2</v>
      </c>
      <c r="G2450" s="64" t="s">
        <v>181</v>
      </c>
      <c r="H2450" s="450"/>
      <c r="I245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50" s="62"/>
    </row>
    <row r="2451" spans="1:10" ht="15.75" x14ac:dyDescent="0.25">
      <c r="A2451" s="167">
        <v>42401</v>
      </c>
      <c r="B2451" s="66" t="s">
        <v>182</v>
      </c>
      <c r="C2451" s="65"/>
      <c r="D2451" s="63">
        <v>17900</v>
      </c>
      <c r="E2451" s="62"/>
      <c r="F2451" s="61" t="s">
        <v>2</v>
      </c>
      <c r="G2451" s="64" t="s">
        <v>132</v>
      </c>
      <c r="H2451" s="450"/>
      <c r="I245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51" s="62"/>
    </row>
    <row r="2452" spans="1:10" ht="15.75" x14ac:dyDescent="0.25">
      <c r="A2452" s="167">
        <v>42401</v>
      </c>
      <c r="B2452" s="66" t="s">
        <v>192</v>
      </c>
      <c r="C2452" s="65"/>
      <c r="D2452" s="63">
        <v>19500</v>
      </c>
      <c r="E2452" s="62"/>
      <c r="F2452" s="61" t="s">
        <v>2</v>
      </c>
      <c r="G2452" s="64"/>
      <c r="H2452" s="450" t="s">
        <v>193</v>
      </c>
      <c r="I245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452" s="62"/>
    </row>
    <row r="2453" spans="1:10" ht="15.75" x14ac:dyDescent="0.25">
      <c r="A2453" s="167">
        <v>42401</v>
      </c>
      <c r="B2453" s="66" t="s">
        <v>195</v>
      </c>
      <c r="C2453" s="65"/>
      <c r="D2453" s="63">
        <v>17900</v>
      </c>
      <c r="E2453" s="62"/>
      <c r="F2453" s="61" t="s">
        <v>1</v>
      </c>
      <c r="G2453" s="64" t="s">
        <v>132</v>
      </c>
      <c r="H2453" s="450"/>
      <c r="I245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53" s="62"/>
    </row>
    <row r="2454" spans="1:10" ht="15.75" x14ac:dyDescent="0.25">
      <c r="A2454" s="167">
        <v>42399</v>
      </c>
      <c r="B2454" s="66" t="s">
        <v>198</v>
      </c>
      <c r="C2454" s="65"/>
      <c r="D2454" s="63">
        <v>17900</v>
      </c>
      <c r="E2454" s="62"/>
      <c r="F2454" s="61" t="s">
        <v>2</v>
      </c>
      <c r="G2454" s="64" t="s">
        <v>128</v>
      </c>
      <c r="H2454" s="450"/>
      <c r="I245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54" s="62"/>
    </row>
    <row r="2455" spans="1:10" ht="15.75" x14ac:dyDescent="0.25">
      <c r="A2455" s="167">
        <v>42399</v>
      </c>
      <c r="B2455" s="66" t="s">
        <v>199</v>
      </c>
      <c r="C2455" s="65"/>
      <c r="D2455" s="63">
        <v>17900</v>
      </c>
      <c r="E2455" s="62"/>
      <c r="F2455" s="61" t="s">
        <v>2</v>
      </c>
      <c r="G2455" s="64" t="s">
        <v>128</v>
      </c>
      <c r="H2455" s="450"/>
      <c r="I245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55" s="62"/>
    </row>
    <row r="2456" spans="1:10" ht="15.75" x14ac:dyDescent="0.25">
      <c r="A2456" s="167">
        <v>42399</v>
      </c>
      <c r="B2456" s="66" t="s">
        <v>197</v>
      </c>
      <c r="C2456" s="65"/>
      <c r="D2456" s="63">
        <v>26850</v>
      </c>
      <c r="E2456" s="62"/>
      <c r="F2456" s="61" t="s">
        <v>2</v>
      </c>
      <c r="G2456" s="64" t="s">
        <v>128</v>
      </c>
      <c r="H2456" s="450"/>
      <c r="I245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56" s="62"/>
    </row>
    <row r="2457" spans="1:10" ht="15.75" x14ac:dyDescent="0.25">
      <c r="A2457" s="167">
        <v>42396</v>
      </c>
      <c r="B2457" s="66" t="s">
        <v>200</v>
      </c>
      <c r="C2457" s="65"/>
      <c r="D2457" s="63">
        <v>17900</v>
      </c>
      <c r="E2457" s="62"/>
      <c r="F2457" s="61" t="s">
        <v>2</v>
      </c>
      <c r="G2457" s="64" t="s">
        <v>147</v>
      </c>
      <c r="H2457" s="450"/>
      <c r="I245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57" s="62"/>
    </row>
    <row r="2458" spans="1:10" ht="15.75" x14ac:dyDescent="0.25">
      <c r="A2458" s="167">
        <v>42395</v>
      </c>
      <c r="B2458" s="66" t="s">
        <v>201</v>
      </c>
      <c r="C2458" s="65"/>
      <c r="D2458" s="63">
        <v>19900</v>
      </c>
      <c r="E2458" s="62"/>
      <c r="F2458" s="61" t="s">
        <v>2</v>
      </c>
      <c r="G2458" s="64" t="s">
        <v>202</v>
      </c>
      <c r="H2458" s="450"/>
      <c r="I245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58" s="62"/>
    </row>
    <row r="2459" spans="1:10" ht="15.75" x14ac:dyDescent="0.25">
      <c r="A2459" s="167">
        <v>42394</v>
      </c>
      <c r="B2459" s="66" t="s">
        <v>208</v>
      </c>
      <c r="C2459" s="65"/>
      <c r="D2459" s="63">
        <v>8900</v>
      </c>
      <c r="E2459" s="62"/>
      <c r="F2459" s="61" t="s">
        <v>2</v>
      </c>
      <c r="G2459" s="64" t="s">
        <v>207</v>
      </c>
      <c r="H2459" s="450"/>
      <c r="I245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59" s="62"/>
    </row>
    <row r="2460" spans="1:10" ht="15.75" x14ac:dyDescent="0.25">
      <c r="A2460" s="167">
        <v>42394</v>
      </c>
      <c r="B2460" s="66" t="s">
        <v>210</v>
      </c>
      <c r="C2460" s="65"/>
      <c r="D2460" s="63">
        <v>10000</v>
      </c>
      <c r="E2460" s="62"/>
      <c r="F2460" s="61" t="s">
        <v>2</v>
      </c>
      <c r="G2460" s="64" t="s">
        <v>202</v>
      </c>
      <c r="H2460" s="450"/>
      <c r="I246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60" s="62"/>
    </row>
    <row r="2461" spans="1:10" ht="15.75" x14ac:dyDescent="0.25">
      <c r="A2461" s="167">
        <v>42394</v>
      </c>
      <c r="B2461" s="66" t="s">
        <v>206</v>
      </c>
      <c r="C2461" s="65"/>
      <c r="D2461" s="63">
        <v>8900</v>
      </c>
      <c r="E2461" s="62"/>
      <c r="F2461" s="61" t="s">
        <v>2</v>
      </c>
      <c r="G2461" s="64" t="s">
        <v>207</v>
      </c>
      <c r="H2461" s="450"/>
      <c r="I246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61" s="62"/>
    </row>
    <row r="2462" spans="1:10" ht="15.75" x14ac:dyDescent="0.25">
      <c r="A2462" s="199">
        <v>42394</v>
      </c>
      <c r="B2462" s="200" t="s">
        <v>209</v>
      </c>
      <c r="C2462" s="201"/>
      <c r="D2462" s="202">
        <v>19500</v>
      </c>
      <c r="E2462" s="203"/>
      <c r="F2462" s="204" t="s">
        <v>2</v>
      </c>
      <c r="G2462" s="205" t="s">
        <v>3997</v>
      </c>
      <c r="H2462" s="470"/>
      <c r="I2462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62" s="203"/>
    </row>
    <row r="2463" spans="1:10" ht="15.75" x14ac:dyDescent="0.25">
      <c r="A2463" s="167">
        <v>42394</v>
      </c>
      <c r="B2463" s="66" t="s">
        <v>211</v>
      </c>
      <c r="C2463" s="65"/>
      <c r="D2463" s="63">
        <v>8900</v>
      </c>
      <c r="E2463" s="62"/>
      <c r="F2463" s="61" t="s">
        <v>2</v>
      </c>
      <c r="G2463" s="64" t="s">
        <v>212</v>
      </c>
      <c r="H2463" s="450"/>
      <c r="I246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63" s="62"/>
    </row>
    <row r="2464" spans="1:10" ht="15.75" x14ac:dyDescent="0.25">
      <c r="A2464" s="167">
        <v>42394</v>
      </c>
      <c r="B2464" s="66" t="s">
        <v>203</v>
      </c>
      <c r="C2464" s="65"/>
      <c r="D2464" s="63">
        <v>19500</v>
      </c>
      <c r="E2464" s="62"/>
      <c r="F2464" s="61" t="s">
        <v>2</v>
      </c>
      <c r="G2464" s="64" t="s">
        <v>3997</v>
      </c>
      <c r="H2464" s="450"/>
      <c r="I246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64" s="62"/>
    </row>
    <row r="2465" spans="1:10" ht="15.75" x14ac:dyDescent="0.25">
      <c r="A2465" s="167">
        <v>42394</v>
      </c>
      <c r="B2465" s="66" t="s">
        <v>213</v>
      </c>
      <c r="C2465" s="65"/>
      <c r="D2465" s="63">
        <v>19900</v>
      </c>
      <c r="E2465" s="62"/>
      <c r="F2465" s="61" t="s">
        <v>2</v>
      </c>
      <c r="G2465" s="64" t="s">
        <v>202</v>
      </c>
      <c r="H2465" s="450"/>
      <c r="I246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65" s="62"/>
    </row>
    <row r="2466" spans="1:10" ht="15.75" x14ac:dyDescent="0.25">
      <c r="A2466" s="167">
        <v>42394</v>
      </c>
      <c r="B2466" s="66" t="s">
        <v>205</v>
      </c>
      <c r="C2466" s="65"/>
      <c r="D2466" s="63">
        <v>19500</v>
      </c>
      <c r="E2466" s="62"/>
      <c r="F2466" s="61" t="s">
        <v>2</v>
      </c>
      <c r="G2466" s="64" t="s">
        <v>3997</v>
      </c>
      <c r="H2466" s="450"/>
      <c r="I246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66" s="62"/>
    </row>
    <row r="2467" spans="1:10" ht="15.75" x14ac:dyDescent="0.25">
      <c r="A2467" s="167">
        <v>42392</v>
      </c>
      <c r="B2467" s="66" t="s">
        <v>214</v>
      </c>
      <c r="C2467" s="65"/>
      <c r="D2467" s="63">
        <v>8900</v>
      </c>
      <c r="E2467" s="62"/>
      <c r="F2467" s="61" t="s">
        <v>2</v>
      </c>
      <c r="G2467" s="64" t="s">
        <v>212</v>
      </c>
      <c r="H2467" s="450"/>
      <c r="I246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67" s="62"/>
    </row>
    <row r="2468" spans="1:10" ht="15.75" x14ac:dyDescent="0.25">
      <c r="A2468" s="167">
        <v>42392</v>
      </c>
      <c r="B2468" s="66" t="s">
        <v>153</v>
      </c>
      <c r="C2468" s="65"/>
      <c r="D2468" s="63">
        <v>14500</v>
      </c>
      <c r="E2468" s="62"/>
      <c r="F2468" s="61" t="s">
        <v>2</v>
      </c>
      <c r="G2468" s="64" t="s">
        <v>3997</v>
      </c>
      <c r="H2468" s="450" t="s">
        <v>215</v>
      </c>
      <c r="I246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68" s="62"/>
    </row>
    <row r="2469" spans="1:10" ht="15.75" x14ac:dyDescent="0.25">
      <c r="A2469" s="167">
        <v>42391</v>
      </c>
      <c r="B2469" s="66" t="s">
        <v>216</v>
      </c>
      <c r="C2469" s="65"/>
      <c r="D2469" s="63">
        <v>10000</v>
      </c>
      <c r="E2469" s="62"/>
      <c r="F2469" s="61" t="s">
        <v>2</v>
      </c>
      <c r="G2469" s="64" t="s">
        <v>202</v>
      </c>
      <c r="H2469" s="450" t="s">
        <v>217</v>
      </c>
      <c r="I246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69" s="62"/>
    </row>
    <row r="2470" spans="1:10" ht="15.75" x14ac:dyDescent="0.25">
      <c r="A2470" s="167">
        <v>42390</v>
      </c>
      <c r="B2470" s="66" t="s">
        <v>218</v>
      </c>
      <c r="C2470" s="65"/>
      <c r="D2470" s="63">
        <v>8900</v>
      </c>
      <c r="E2470" s="62"/>
      <c r="F2470" s="61" t="s">
        <v>2</v>
      </c>
      <c r="G2470" s="64" t="s">
        <v>212</v>
      </c>
      <c r="H2470" s="450"/>
      <c r="I247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70" s="62"/>
    </row>
    <row r="2471" spans="1:10" ht="15.75" x14ac:dyDescent="0.25">
      <c r="A2471" s="167">
        <v>42387</v>
      </c>
      <c r="B2471" s="66" t="s">
        <v>220</v>
      </c>
      <c r="C2471" s="65"/>
      <c r="D2471" s="63">
        <v>17900</v>
      </c>
      <c r="E2471" s="62"/>
      <c r="F2471" s="61" t="s">
        <v>2</v>
      </c>
      <c r="G2471" s="64" t="s">
        <v>147</v>
      </c>
      <c r="H2471" s="450"/>
      <c r="I247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471" s="62"/>
    </row>
    <row r="2472" spans="1:10" ht="15.75" x14ac:dyDescent="0.25">
      <c r="A2472" s="167">
        <v>42387</v>
      </c>
      <c r="B2472" s="66" t="s">
        <v>219</v>
      </c>
      <c r="C2472" s="65"/>
      <c r="D2472" s="63">
        <v>8900</v>
      </c>
      <c r="E2472" s="62"/>
      <c r="F2472" s="61" t="s">
        <v>2</v>
      </c>
      <c r="G2472" s="64" t="s">
        <v>207</v>
      </c>
      <c r="H2472" s="450"/>
      <c r="I247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72" s="62"/>
    </row>
    <row r="2473" spans="1:10" ht="15.75" x14ac:dyDescent="0.25">
      <c r="A2473" s="167">
        <v>42386</v>
      </c>
      <c r="B2473" s="66" t="s">
        <v>222</v>
      </c>
      <c r="C2473" s="65"/>
      <c r="D2473" s="63">
        <v>16900</v>
      </c>
      <c r="E2473" s="62"/>
      <c r="F2473" s="61" t="s">
        <v>2</v>
      </c>
      <c r="G2473" s="64" t="s">
        <v>176</v>
      </c>
      <c r="H2473" s="450"/>
      <c r="I247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473" s="62"/>
    </row>
    <row r="2474" spans="1:10" ht="15.75" x14ac:dyDescent="0.25">
      <c r="A2474" s="167">
        <v>42386</v>
      </c>
      <c r="B2474" s="66" t="s">
        <v>221</v>
      </c>
      <c r="C2474" s="65"/>
      <c r="D2474" s="63">
        <v>16900</v>
      </c>
      <c r="E2474" s="62"/>
      <c r="F2474" s="61" t="s">
        <v>2</v>
      </c>
      <c r="G2474" s="64" t="s">
        <v>176</v>
      </c>
      <c r="H2474" s="450"/>
      <c r="I247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474" s="62"/>
    </row>
    <row r="2475" spans="1:10" ht="15.75" x14ac:dyDescent="0.25">
      <c r="A2475" s="167">
        <v>42385</v>
      </c>
      <c r="B2475" s="66" t="s">
        <v>224</v>
      </c>
      <c r="C2475" s="65"/>
      <c r="D2475" s="63">
        <v>13000</v>
      </c>
      <c r="E2475" s="62"/>
      <c r="F2475" s="61" t="s">
        <v>2</v>
      </c>
      <c r="G2475" s="64" t="s">
        <v>176</v>
      </c>
      <c r="H2475" s="450"/>
      <c r="I247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475" s="62"/>
    </row>
    <row r="2476" spans="1:10" ht="15.75" x14ac:dyDescent="0.25">
      <c r="A2476" s="167">
        <v>42385</v>
      </c>
      <c r="B2476" s="66" t="s">
        <v>223</v>
      </c>
      <c r="C2476" s="65"/>
      <c r="D2476" s="63">
        <v>17800</v>
      </c>
      <c r="E2476" s="62"/>
      <c r="F2476" s="61" t="s">
        <v>2</v>
      </c>
      <c r="G2476" s="64" t="s">
        <v>212</v>
      </c>
      <c r="H2476" s="450"/>
      <c r="I247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76" s="62"/>
    </row>
    <row r="2477" spans="1:10" ht="15.75" x14ac:dyDescent="0.25">
      <c r="A2477" s="167">
        <v>42385</v>
      </c>
      <c r="B2477" s="66" t="s">
        <v>153</v>
      </c>
      <c r="C2477" s="65"/>
      <c r="D2477" s="63">
        <v>24900</v>
      </c>
      <c r="E2477" s="62"/>
      <c r="F2477" s="61" t="s">
        <v>2</v>
      </c>
      <c r="G2477" s="64" t="s">
        <v>202</v>
      </c>
      <c r="H2477" s="450"/>
      <c r="I247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77" s="62"/>
    </row>
    <row r="2478" spans="1:10" ht="15.75" x14ac:dyDescent="0.25">
      <c r="A2478" s="167">
        <v>42385</v>
      </c>
      <c r="B2478" s="66" t="s">
        <v>225</v>
      </c>
      <c r="C2478" s="65"/>
      <c r="D2478" s="63">
        <v>8900</v>
      </c>
      <c r="E2478" s="62"/>
      <c r="F2478" s="61" t="s">
        <v>2</v>
      </c>
      <c r="G2478" s="64" t="s">
        <v>207</v>
      </c>
      <c r="H2478" s="450"/>
      <c r="I247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78" s="62"/>
    </row>
    <row r="2479" spans="1:10" ht="15.75" x14ac:dyDescent="0.25">
      <c r="A2479" s="167">
        <v>42383</v>
      </c>
      <c r="B2479" s="66" t="s">
        <v>226</v>
      </c>
      <c r="C2479" s="65"/>
      <c r="D2479" s="63">
        <v>19500</v>
      </c>
      <c r="E2479" s="62"/>
      <c r="F2479" s="61" t="s">
        <v>2</v>
      </c>
      <c r="G2479" s="64" t="s">
        <v>3997</v>
      </c>
      <c r="H2479" s="450" t="s">
        <v>228</v>
      </c>
      <c r="I247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79" s="62"/>
    </row>
    <row r="2480" spans="1:10" ht="15.75" x14ac:dyDescent="0.25">
      <c r="A2480" s="167">
        <v>42383</v>
      </c>
      <c r="B2480" s="66" t="s">
        <v>229</v>
      </c>
      <c r="C2480" s="65"/>
      <c r="D2480" s="63">
        <v>19500</v>
      </c>
      <c r="E2480" s="62"/>
      <c r="F2480" s="61" t="s">
        <v>2</v>
      </c>
      <c r="G2480" s="64" t="s">
        <v>3997</v>
      </c>
      <c r="H2480" s="450" t="s">
        <v>228</v>
      </c>
      <c r="I248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80" s="62"/>
    </row>
    <row r="2481" spans="1:10" ht="15.75" x14ac:dyDescent="0.25">
      <c r="A2481" s="167">
        <v>42381</v>
      </c>
      <c r="B2481" s="66" t="s">
        <v>234</v>
      </c>
      <c r="C2481" s="65"/>
      <c r="D2481" s="63">
        <v>19500</v>
      </c>
      <c r="E2481" s="62"/>
      <c r="F2481" s="61" t="s">
        <v>2</v>
      </c>
      <c r="G2481" s="64" t="s">
        <v>231</v>
      </c>
      <c r="H2481" s="450" t="s">
        <v>235</v>
      </c>
      <c r="I248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481" s="62"/>
    </row>
    <row r="2482" spans="1:10" ht="15.75" x14ac:dyDescent="0.25">
      <c r="A2482" s="167">
        <v>42381</v>
      </c>
      <c r="B2482" s="66" t="s">
        <v>230</v>
      </c>
      <c r="C2482" s="65"/>
      <c r="D2482" s="63">
        <v>17500</v>
      </c>
      <c r="E2482" s="62"/>
      <c r="F2482" s="61" t="s">
        <v>2</v>
      </c>
      <c r="G2482" s="64" t="s">
        <v>231</v>
      </c>
      <c r="H2482" s="450" t="s">
        <v>232</v>
      </c>
      <c r="I248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482" s="62"/>
    </row>
    <row r="2483" spans="1:10" ht="15.75" x14ac:dyDescent="0.25">
      <c r="A2483" s="167">
        <v>42381</v>
      </c>
      <c r="B2483" s="66" t="s">
        <v>233</v>
      </c>
      <c r="C2483" s="65"/>
      <c r="D2483" s="63">
        <v>17500</v>
      </c>
      <c r="E2483" s="62"/>
      <c r="F2483" s="61" t="s">
        <v>2</v>
      </c>
      <c r="G2483" s="64" t="s">
        <v>231</v>
      </c>
      <c r="H2483" s="450" t="s">
        <v>232</v>
      </c>
      <c r="I248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483" s="62"/>
    </row>
    <row r="2484" spans="1:10" ht="15.75" x14ac:dyDescent="0.25">
      <c r="A2484" s="167">
        <v>42380</v>
      </c>
      <c r="B2484" s="66" t="s">
        <v>236</v>
      </c>
      <c r="C2484" s="65"/>
      <c r="D2484" s="63">
        <v>19500</v>
      </c>
      <c r="E2484" s="62"/>
      <c r="F2484" s="61" t="s">
        <v>2</v>
      </c>
      <c r="G2484" s="64" t="s">
        <v>231</v>
      </c>
      <c r="H2484" s="450" t="s">
        <v>232</v>
      </c>
      <c r="I248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484" s="62"/>
    </row>
    <row r="2485" spans="1:10" ht="15.75" x14ac:dyDescent="0.25">
      <c r="A2485" s="167">
        <v>42378</v>
      </c>
      <c r="B2485" s="66" t="s">
        <v>246</v>
      </c>
      <c r="C2485" s="65"/>
      <c r="D2485" s="63">
        <v>16000</v>
      </c>
      <c r="E2485" s="62"/>
      <c r="F2485" s="61" t="s">
        <v>2</v>
      </c>
      <c r="G2485" s="64" t="s">
        <v>150</v>
      </c>
      <c r="H2485" s="450"/>
      <c r="I248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85" s="62"/>
    </row>
    <row r="2486" spans="1:10" ht="15.75" x14ac:dyDescent="0.25">
      <c r="A2486" s="199">
        <v>42378</v>
      </c>
      <c r="B2486" s="200" t="s">
        <v>243</v>
      </c>
      <c r="C2486" s="201"/>
      <c r="D2486" s="202">
        <v>15000</v>
      </c>
      <c r="E2486" s="203"/>
      <c r="F2486" s="204" t="s">
        <v>2</v>
      </c>
      <c r="G2486" s="205" t="s">
        <v>121</v>
      </c>
      <c r="H2486" s="470"/>
      <c r="I2486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86" s="203"/>
    </row>
    <row r="2487" spans="1:10" ht="15.75" x14ac:dyDescent="0.25">
      <c r="A2487" s="167">
        <v>42378</v>
      </c>
      <c r="B2487" s="66" t="s">
        <v>243</v>
      </c>
      <c r="C2487" s="65"/>
      <c r="D2487" s="63">
        <v>15000</v>
      </c>
      <c r="E2487" s="62"/>
      <c r="F2487" s="61" t="s">
        <v>2</v>
      </c>
      <c r="G2487" s="64" t="s">
        <v>150</v>
      </c>
      <c r="H2487" s="450"/>
      <c r="I248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87" s="62"/>
    </row>
    <row r="2488" spans="1:10" ht="15.75" x14ac:dyDescent="0.25">
      <c r="A2488" s="167">
        <v>42378</v>
      </c>
      <c r="B2488" s="66" t="s">
        <v>244</v>
      </c>
      <c r="C2488" s="65"/>
      <c r="D2488" s="63">
        <v>19500</v>
      </c>
      <c r="E2488" s="62"/>
      <c r="F2488" s="61" t="s">
        <v>2</v>
      </c>
      <c r="G2488" s="64" t="s">
        <v>3997</v>
      </c>
      <c r="H2488" s="450" t="s">
        <v>245</v>
      </c>
      <c r="I248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88" s="62"/>
    </row>
    <row r="2489" spans="1:10" ht="15.75" x14ac:dyDescent="0.25">
      <c r="A2489" s="167">
        <v>42378</v>
      </c>
      <c r="B2489" s="66" t="s">
        <v>237</v>
      </c>
      <c r="C2489" s="65"/>
      <c r="D2489" s="63">
        <v>8900</v>
      </c>
      <c r="E2489" s="62"/>
      <c r="F2489" s="61" t="s">
        <v>1</v>
      </c>
      <c r="G2489" s="64" t="s">
        <v>238</v>
      </c>
      <c r="H2489" s="450" t="s">
        <v>239</v>
      </c>
      <c r="I248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89" s="62"/>
    </row>
    <row r="2490" spans="1:10" ht="15.75" x14ac:dyDescent="0.25">
      <c r="A2490" s="167">
        <v>42378</v>
      </c>
      <c r="B2490" s="66" t="s">
        <v>240</v>
      </c>
      <c r="C2490" s="65"/>
      <c r="D2490" s="63">
        <v>8900</v>
      </c>
      <c r="E2490" s="62"/>
      <c r="F2490" s="61" t="s">
        <v>1</v>
      </c>
      <c r="G2490" s="64" t="s">
        <v>238</v>
      </c>
      <c r="H2490" s="450" t="s">
        <v>241</v>
      </c>
      <c r="I249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90" s="62"/>
    </row>
    <row r="2491" spans="1:10" ht="15.75" x14ac:dyDescent="0.25">
      <c r="A2491" s="167">
        <v>42376</v>
      </c>
      <c r="B2491" s="66" t="s">
        <v>247</v>
      </c>
      <c r="C2491" s="65"/>
      <c r="D2491" s="63">
        <v>16000</v>
      </c>
      <c r="E2491" s="62"/>
      <c r="F2491" s="61" t="s">
        <v>2</v>
      </c>
      <c r="G2491" s="64" t="s">
        <v>150</v>
      </c>
      <c r="H2491" s="450"/>
      <c r="I249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91" s="62"/>
    </row>
    <row r="2492" spans="1:10" ht="15.75" x14ac:dyDescent="0.25">
      <c r="A2492" s="167">
        <v>42375</v>
      </c>
      <c r="B2492" s="66" t="s">
        <v>248</v>
      </c>
      <c r="C2492" s="65"/>
      <c r="D2492" s="63">
        <v>8900</v>
      </c>
      <c r="E2492" s="62"/>
      <c r="F2492" s="61" t="s">
        <v>2</v>
      </c>
      <c r="G2492" s="64" t="s">
        <v>238</v>
      </c>
      <c r="H2492" s="450"/>
      <c r="I249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92" s="62"/>
    </row>
    <row r="2493" spans="1:10" ht="15.75" x14ac:dyDescent="0.25">
      <c r="A2493" s="167">
        <v>42375</v>
      </c>
      <c r="B2493" s="66" t="s">
        <v>251</v>
      </c>
      <c r="C2493" s="65"/>
      <c r="D2493" s="63">
        <v>17900</v>
      </c>
      <c r="E2493" s="62"/>
      <c r="F2493" s="61" t="s">
        <v>2</v>
      </c>
      <c r="G2493" s="64" t="s">
        <v>121</v>
      </c>
      <c r="H2493" s="450"/>
      <c r="I249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93" s="62"/>
    </row>
    <row r="2494" spans="1:10" ht="15.75" x14ac:dyDescent="0.25">
      <c r="A2494" s="167">
        <v>42375</v>
      </c>
      <c r="B2494" s="66" t="s">
        <v>253</v>
      </c>
      <c r="C2494" s="65"/>
      <c r="D2494" s="63">
        <v>16000</v>
      </c>
      <c r="E2494" s="62"/>
      <c r="F2494" s="61" t="s">
        <v>2</v>
      </c>
      <c r="G2494" s="64" t="s">
        <v>150</v>
      </c>
      <c r="H2494" s="450"/>
      <c r="I249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94" s="62"/>
    </row>
    <row r="2495" spans="1:10" ht="15.75" x14ac:dyDescent="0.25">
      <c r="A2495" s="167">
        <v>42375</v>
      </c>
      <c r="B2495" s="66" t="s">
        <v>249</v>
      </c>
      <c r="C2495" s="65"/>
      <c r="D2495" s="63">
        <v>24000</v>
      </c>
      <c r="E2495" s="62"/>
      <c r="F2495" s="61" t="s">
        <v>2</v>
      </c>
      <c r="G2495" s="64" t="s">
        <v>121</v>
      </c>
      <c r="H2495" s="450" t="s">
        <v>250</v>
      </c>
      <c r="I249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95" s="62"/>
    </row>
    <row r="2496" spans="1:10" ht="15.75" x14ac:dyDescent="0.25">
      <c r="A2496" s="167">
        <v>42375</v>
      </c>
      <c r="B2496" s="66" t="s">
        <v>252</v>
      </c>
      <c r="C2496" s="65"/>
      <c r="D2496" s="63">
        <v>17900</v>
      </c>
      <c r="E2496" s="62"/>
      <c r="F2496" s="61" t="s">
        <v>2</v>
      </c>
      <c r="G2496" s="64" t="s">
        <v>121</v>
      </c>
      <c r="H2496" s="450"/>
      <c r="I249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96" s="62"/>
    </row>
    <row r="2497" spans="1:10" ht="15.75" x14ac:dyDescent="0.25">
      <c r="A2497" s="167">
        <v>42371</v>
      </c>
      <c r="B2497" s="66" t="s">
        <v>254</v>
      </c>
      <c r="C2497" s="65"/>
      <c r="D2497" s="63">
        <v>16000</v>
      </c>
      <c r="E2497" s="62"/>
      <c r="F2497" s="61" t="s">
        <v>2</v>
      </c>
      <c r="G2497" s="64" t="s">
        <v>121</v>
      </c>
      <c r="H2497" s="450"/>
      <c r="I249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497" s="62"/>
    </row>
    <row r="2498" spans="1:10" ht="15.75" x14ac:dyDescent="0.25">
      <c r="A2498" s="199">
        <v>42370</v>
      </c>
      <c r="B2498" s="200" t="s">
        <v>260</v>
      </c>
      <c r="C2498" s="201"/>
      <c r="D2498" s="202">
        <v>16000</v>
      </c>
      <c r="E2498" s="203"/>
      <c r="F2498" s="204" t="s">
        <v>2</v>
      </c>
      <c r="G2498" s="205" t="s">
        <v>134</v>
      </c>
      <c r="H2498" s="470"/>
      <c r="I2498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498" s="203"/>
    </row>
    <row r="2499" spans="1:10" ht="15.75" x14ac:dyDescent="0.25">
      <c r="A2499" s="167">
        <v>42370</v>
      </c>
      <c r="B2499" s="66" t="s">
        <v>263</v>
      </c>
      <c r="C2499" s="65"/>
      <c r="D2499" s="63">
        <v>16000</v>
      </c>
      <c r="E2499" s="62"/>
      <c r="F2499" s="61" t="s">
        <v>2</v>
      </c>
      <c r="G2499" s="64" t="s">
        <v>134</v>
      </c>
      <c r="H2499" s="450"/>
      <c r="I249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499" s="62"/>
    </row>
    <row r="2500" spans="1:10" ht="15.75" x14ac:dyDescent="0.25">
      <c r="A2500" s="167">
        <v>42370</v>
      </c>
      <c r="B2500" s="66" t="s">
        <v>268</v>
      </c>
      <c r="C2500" s="65"/>
      <c r="D2500" s="63">
        <v>16000</v>
      </c>
      <c r="E2500" s="62"/>
      <c r="F2500" s="61" t="s">
        <v>2</v>
      </c>
      <c r="G2500" s="64" t="s">
        <v>269</v>
      </c>
      <c r="H2500" s="450" t="s">
        <v>270</v>
      </c>
      <c r="I250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00" s="62"/>
    </row>
    <row r="2501" spans="1:10" ht="15.75" x14ac:dyDescent="0.25">
      <c r="A2501" s="167">
        <v>42370</v>
      </c>
      <c r="B2501" s="66" t="s">
        <v>256</v>
      </c>
      <c r="C2501" s="65"/>
      <c r="D2501" s="63">
        <v>16000</v>
      </c>
      <c r="E2501" s="62"/>
      <c r="F2501" s="61" t="s">
        <v>2</v>
      </c>
      <c r="G2501" s="64" t="s">
        <v>121</v>
      </c>
      <c r="H2501" s="450" t="s">
        <v>257</v>
      </c>
      <c r="I250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01" s="62"/>
    </row>
    <row r="2502" spans="1:10" ht="15.75" x14ac:dyDescent="0.25">
      <c r="A2502" s="167">
        <v>42370</v>
      </c>
      <c r="B2502" s="66" t="s">
        <v>265</v>
      </c>
      <c r="C2502" s="65"/>
      <c r="D2502" s="63">
        <v>16000</v>
      </c>
      <c r="E2502" s="62"/>
      <c r="F2502" s="61" t="s">
        <v>2</v>
      </c>
      <c r="G2502" s="64" t="s">
        <v>134</v>
      </c>
      <c r="H2502" s="450"/>
      <c r="I250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02" s="62"/>
    </row>
    <row r="2503" spans="1:10" ht="15.75" x14ac:dyDescent="0.25">
      <c r="A2503" s="167">
        <v>42370</v>
      </c>
      <c r="B2503" s="66" t="s">
        <v>267</v>
      </c>
      <c r="C2503" s="65"/>
      <c r="D2503" s="63">
        <v>16000</v>
      </c>
      <c r="E2503" s="62"/>
      <c r="F2503" s="61" t="s">
        <v>2</v>
      </c>
      <c r="G2503" s="64" t="s">
        <v>147</v>
      </c>
      <c r="H2503" s="450"/>
      <c r="I250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503" s="62"/>
    </row>
    <row r="2504" spans="1:10" ht="15.75" x14ac:dyDescent="0.25">
      <c r="A2504" s="167">
        <v>42370</v>
      </c>
      <c r="B2504" s="66" t="s">
        <v>261</v>
      </c>
      <c r="C2504" s="65"/>
      <c r="D2504" s="63">
        <v>32000</v>
      </c>
      <c r="E2504" s="62"/>
      <c r="F2504" s="61" t="s">
        <v>2</v>
      </c>
      <c r="G2504" s="64" t="s">
        <v>134</v>
      </c>
      <c r="H2504" s="450" t="s">
        <v>262</v>
      </c>
      <c r="I250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04" s="62"/>
    </row>
    <row r="2505" spans="1:10" ht="15.75" x14ac:dyDescent="0.25">
      <c r="A2505" s="167">
        <v>42370</v>
      </c>
      <c r="B2505" s="66" t="s">
        <v>264</v>
      </c>
      <c r="C2505" s="65"/>
      <c r="D2505" s="63">
        <v>16000</v>
      </c>
      <c r="E2505" s="62"/>
      <c r="F2505" s="61" t="s">
        <v>2</v>
      </c>
      <c r="G2505" s="64" t="s">
        <v>134</v>
      </c>
      <c r="H2505" s="450"/>
      <c r="I250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05" s="62"/>
    </row>
    <row r="2506" spans="1:10" ht="15.75" x14ac:dyDescent="0.25">
      <c r="A2506" s="167">
        <v>42370</v>
      </c>
      <c r="B2506" s="66" t="s">
        <v>266</v>
      </c>
      <c r="C2506" s="65"/>
      <c r="D2506" s="63">
        <v>16000</v>
      </c>
      <c r="E2506" s="62"/>
      <c r="F2506" s="61" t="s">
        <v>2</v>
      </c>
      <c r="G2506" s="64" t="s">
        <v>134</v>
      </c>
      <c r="H2506" s="450"/>
      <c r="I250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06" s="62"/>
    </row>
    <row r="2507" spans="1:10" ht="15.75" x14ac:dyDescent="0.25">
      <c r="A2507" s="167">
        <v>42370</v>
      </c>
      <c r="B2507" s="66" t="s">
        <v>255</v>
      </c>
      <c r="C2507" s="65"/>
      <c r="D2507" s="63">
        <v>16000</v>
      </c>
      <c r="E2507" s="62"/>
      <c r="F2507" s="61" t="s">
        <v>2</v>
      </c>
      <c r="G2507" s="64" t="s">
        <v>121</v>
      </c>
      <c r="H2507" s="450"/>
      <c r="I250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07" s="62"/>
    </row>
    <row r="2508" spans="1:10" ht="15.75" x14ac:dyDescent="0.25">
      <c r="A2508" s="167">
        <v>42370</v>
      </c>
      <c r="B2508" s="66" t="s">
        <v>258</v>
      </c>
      <c r="C2508" s="65"/>
      <c r="D2508" s="63">
        <v>16000</v>
      </c>
      <c r="E2508" s="62"/>
      <c r="F2508" s="61" t="s">
        <v>1</v>
      </c>
      <c r="G2508" s="64" t="s">
        <v>121</v>
      </c>
      <c r="H2508" s="450" t="s">
        <v>259</v>
      </c>
      <c r="I250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08" s="62"/>
    </row>
    <row r="2509" spans="1:10" ht="15.75" x14ac:dyDescent="0.25">
      <c r="A2509" s="167">
        <v>42368</v>
      </c>
      <c r="B2509" s="66" t="s">
        <v>271</v>
      </c>
      <c r="C2509" s="65"/>
      <c r="D2509" s="63">
        <v>8900</v>
      </c>
      <c r="E2509" s="62"/>
      <c r="F2509" s="61" t="s">
        <v>2</v>
      </c>
      <c r="G2509" s="64" t="s">
        <v>207</v>
      </c>
      <c r="H2509" s="450"/>
      <c r="I250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09" s="62"/>
    </row>
    <row r="2510" spans="1:10" ht="15.75" x14ac:dyDescent="0.25">
      <c r="A2510" s="167">
        <v>42367</v>
      </c>
      <c r="B2510" s="66" t="s">
        <v>272</v>
      </c>
      <c r="C2510" s="65"/>
      <c r="D2510" s="63">
        <v>17800</v>
      </c>
      <c r="E2510" s="62"/>
      <c r="F2510" s="61" t="s">
        <v>2</v>
      </c>
      <c r="G2510" s="64" t="s">
        <v>273</v>
      </c>
      <c r="H2510" s="450" t="s">
        <v>262</v>
      </c>
      <c r="I251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10" s="62"/>
    </row>
    <row r="2511" spans="1:10" ht="15.75" x14ac:dyDescent="0.25">
      <c r="A2511" s="167">
        <v>42367</v>
      </c>
      <c r="B2511" s="66" t="s">
        <v>274</v>
      </c>
      <c r="C2511" s="65"/>
      <c r="D2511" s="63">
        <v>8900</v>
      </c>
      <c r="E2511" s="62"/>
      <c r="F2511" s="61" t="s">
        <v>2</v>
      </c>
      <c r="G2511" s="64" t="s">
        <v>273</v>
      </c>
      <c r="H2511" s="450"/>
      <c r="I251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11" s="62"/>
    </row>
    <row r="2512" spans="1:10" ht="15.75" x14ac:dyDescent="0.25">
      <c r="A2512" s="167">
        <v>42367</v>
      </c>
      <c r="B2512" s="66" t="s">
        <v>275</v>
      </c>
      <c r="C2512" s="65"/>
      <c r="D2512" s="63">
        <v>5000</v>
      </c>
      <c r="E2512" s="62"/>
      <c r="F2512" s="61" t="s">
        <v>2</v>
      </c>
      <c r="G2512" s="64" t="s">
        <v>276</v>
      </c>
      <c r="H2512" s="450"/>
      <c r="I251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12" s="62"/>
    </row>
    <row r="2513" spans="1:10" ht="15.75" x14ac:dyDescent="0.25">
      <c r="A2513" s="167">
        <v>42366</v>
      </c>
      <c r="B2513" s="66" t="s">
        <v>234</v>
      </c>
      <c r="C2513" s="65"/>
      <c r="D2513" s="63">
        <v>7900</v>
      </c>
      <c r="E2513" s="62"/>
      <c r="F2513" s="61" t="s">
        <v>2</v>
      </c>
      <c r="G2513" s="64" t="s">
        <v>238</v>
      </c>
      <c r="H2513" s="450"/>
      <c r="I251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13" s="62"/>
    </row>
    <row r="2514" spans="1:10" ht="15.75" x14ac:dyDescent="0.25">
      <c r="A2514" s="199">
        <v>42366</v>
      </c>
      <c r="B2514" s="200" t="s">
        <v>234</v>
      </c>
      <c r="C2514" s="201"/>
      <c r="D2514" s="202">
        <v>13000</v>
      </c>
      <c r="E2514" s="203"/>
      <c r="F2514" s="204" t="s">
        <v>2</v>
      </c>
      <c r="G2514" s="205" t="s">
        <v>176</v>
      </c>
      <c r="H2514" s="470"/>
      <c r="I2514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14" s="203"/>
    </row>
    <row r="2515" spans="1:10" ht="15.75" x14ac:dyDescent="0.25">
      <c r="A2515" s="167">
        <v>42364</v>
      </c>
      <c r="B2515" s="66" t="s">
        <v>278</v>
      </c>
      <c r="C2515" s="65"/>
      <c r="D2515" s="63">
        <v>16000</v>
      </c>
      <c r="E2515" s="62"/>
      <c r="F2515" s="61" t="s">
        <v>2</v>
      </c>
      <c r="G2515" s="64" t="s">
        <v>121</v>
      </c>
      <c r="H2515" s="450" t="s">
        <v>279</v>
      </c>
      <c r="I251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15" s="62"/>
    </row>
    <row r="2516" spans="1:10" ht="15.75" x14ac:dyDescent="0.25">
      <c r="A2516" s="167">
        <v>42364</v>
      </c>
      <c r="B2516" s="66" t="s">
        <v>277</v>
      </c>
      <c r="C2516" s="65"/>
      <c r="D2516" s="63">
        <v>8900</v>
      </c>
      <c r="E2516" s="62"/>
      <c r="F2516" s="61" t="s">
        <v>2</v>
      </c>
      <c r="G2516" s="64" t="s">
        <v>273</v>
      </c>
      <c r="H2516" s="450"/>
      <c r="I251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16" s="62"/>
    </row>
    <row r="2517" spans="1:10" ht="15.75" x14ac:dyDescent="0.25">
      <c r="A2517" s="167">
        <v>42363</v>
      </c>
      <c r="B2517" s="66" t="s">
        <v>280</v>
      </c>
      <c r="C2517" s="65"/>
      <c r="D2517" s="63">
        <v>16800</v>
      </c>
      <c r="E2517" s="62"/>
      <c r="F2517" s="61" t="s">
        <v>2</v>
      </c>
      <c r="G2517" s="64" t="s">
        <v>238</v>
      </c>
      <c r="H2517" s="450" t="s">
        <v>262</v>
      </c>
      <c r="I251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17" s="62"/>
    </row>
    <row r="2518" spans="1:10" ht="15.75" x14ac:dyDescent="0.25">
      <c r="A2518" s="167">
        <v>42363</v>
      </c>
      <c r="B2518" s="66" t="s">
        <v>281</v>
      </c>
      <c r="C2518" s="65"/>
      <c r="D2518" s="63">
        <v>16000</v>
      </c>
      <c r="E2518" s="62"/>
      <c r="F2518" s="61" t="s">
        <v>2</v>
      </c>
      <c r="G2518" s="64" t="s">
        <v>134</v>
      </c>
      <c r="H2518" s="450"/>
      <c r="I251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18" s="62"/>
    </row>
    <row r="2519" spans="1:10" ht="15.75" x14ac:dyDescent="0.25">
      <c r="A2519" s="167">
        <v>42362</v>
      </c>
      <c r="B2519" s="66" t="s">
        <v>282</v>
      </c>
      <c r="C2519" s="65"/>
      <c r="D2519" s="63">
        <v>16000</v>
      </c>
      <c r="E2519" s="62"/>
      <c r="F2519" s="61" t="s">
        <v>2</v>
      </c>
      <c r="G2519" s="64" t="s">
        <v>283</v>
      </c>
      <c r="H2519" s="450"/>
      <c r="I251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19" s="62"/>
    </row>
    <row r="2520" spans="1:10" ht="15.75" x14ac:dyDescent="0.25">
      <c r="A2520" s="167">
        <v>42361</v>
      </c>
      <c r="B2520" s="66" t="s">
        <v>286</v>
      </c>
      <c r="C2520" s="65"/>
      <c r="D2520" s="63">
        <v>16000</v>
      </c>
      <c r="E2520" s="62"/>
      <c r="F2520" s="61" t="s">
        <v>2</v>
      </c>
      <c r="G2520" s="64" t="s">
        <v>283</v>
      </c>
      <c r="H2520" s="450"/>
      <c r="I252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20" s="62"/>
    </row>
    <row r="2521" spans="1:10" ht="15.75" x14ac:dyDescent="0.25">
      <c r="A2521" s="167">
        <v>42361</v>
      </c>
      <c r="B2521" s="66" t="s">
        <v>284</v>
      </c>
      <c r="C2521" s="65"/>
      <c r="D2521" s="63">
        <v>8900</v>
      </c>
      <c r="E2521" s="62"/>
      <c r="F2521" s="61" t="s">
        <v>2</v>
      </c>
      <c r="G2521" s="64" t="s">
        <v>238</v>
      </c>
      <c r="H2521" s="450"/>
      <c r="I252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21" s="62"/>
    </row>
    <row r="2522" spans="1:10" ht="15.75" x14ac:dyDescent="0.25">
      <c r="A2522" s="167">
        <v>42361</v>
      </c>
      <c r="B2522" s="66" t="s">
        <v>285</v>
      </c>
      <c r="C2522" s="65"/>
      <c r="D2522" s="63">
        <v>16000</v>
      </c>
      <c r="E2522" s="62"/>
      <c r="F2522" s="61" t="s">
        <v>1</v>
      </c>
      <c r="G2522" s="64" t="s">
        <v>283</v>
      </c>
      <c r="H2522" s="450"/>
      <c r="I252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22" s="62"/>
    </row>
    <row r="2523" spans="1:10" ht="15.75" x14ac:dyDescent="0.25">
      <c r="A2523" s="167">
        <v>42360</v>
      </c>
      <c r="B2523" s="66" t="s">
        <v>287</v>
      </c>
      <c r="C2523" s="65"/>
      <c r="D2523" s="63">
        <v>8900</v>
      </c>
      <c r="E2523" s="62"/>
      <c r="F2523" s="61" t="s">
        <v>2</v>
      </c>
      <c r="G2523" s="64" t="s">
        <v>273</v>
      </c>
      <c r="H2523" s="450"/>
      <c r="I252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23" s="62"/>
    </row>
    <row r="2524" spans="1:10" ht="15.75" x14ac:dyDescent="0.25">
      <c r="A2524" s="167">
        <v>42360</v>
      </c>
      <c r="B2524" s="66" t="s">
        <v>234</v>
      </c>
      <c r="C2524" s="65"/>
      <c r="D2524" s="63">
        <v>14900</v>
      </c>
      <c r="E2524" s="62"/>
      <c r="F2524" s="61" t="s">
        <v>1</v>
      </c>
      <c r="G2524" s="64" t="s">
        <v>288</v>
      </c>
      <c r="H2524" s="450"/>
      <c r="I252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524" s="62"/>
    </row>
    <row r="2525" spans="1:10" ht="15.75" x14ac:dyDescent="0.25">
      <c r="A2525" s="167">
        <v>42359</v>
      </c>
      <c r="B2525" s="66" t="s">
        <v>289</v>
      </c>
      <c r="C2525" s="65"/>
      <c r="D2525" s="63">
        <v>8900</v>
      </c>
      <c r="E2525" s="62"/>
      <c r="F2525" s="61" t="s">
        <v>2</v>
      </c>
      <c r="G2525" s="64" t="s">
        <v>273</v>
      </c>
      <c r="H2525" s="450"/>
      <c r="I252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25" s="62"/>
    </row>
    <row r="2526" spans="1:10" ht="15.75" x14ac:dyDescent="0.25">
      <c r="A2526" s="167">
        <v>42359</v>
      </c>
      <c r="B2526" s="66" t="s">
        <v>290</v>
      </c>
      <c r="C2526" s="65"/>
      <c r="D2526" s="63">
        <v>16900</v>
      </c>
      <c r="E2526" s="62"/>
      <c r="F2526" s="61" t="s">
        <v>2</v>
      </c>
      <c r="G2526" s="64" t="s">
        <v>288</v>
      </c>
      <c r="H2526" s="450"/>
      <c r="I252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26" s="62"/>
    </row>
    <row r="2527" spans="1:10" ht="15.75" x14ac:dyDescent="0.25">
      <c r="A2527" s="167">
        <v>42359</v>
      </c>
      <c r="B2527" s="66" t="s">
        <v>175</v>
      </c>
      <c r="C2527" s="65"/>
      <c r="D2527" s="63">
        <v>14900</v>
      </c>
      <c r="E2527" s="62"/>
      <c r="F2527" s="61" t="s">
        <v>1</v>
      </c>
      <c r="G2527" s="64" t="s">
        <v>288</v>
      </c>
      <c r="H2527" s="450"/>
      <c r="I252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527" s="62"/>
    </row>
    <row r="2528" spans="1:10" ht="15.75" x14ac:dyDescent="0.25">
      <c r="A2528" s="167">
        <v>42359</v>
      </c>
      <c r="B2528" s="66" t="s">
        <v>291</v>
      </c>
      <c r="C2528" s="65"/>
      <c r="D2528" s="63">
        <v>19500</v>
      </c>
      <c r="E2528" s="62"/>
      <c r="F2528" s="61" t="s">
        <v>1</v>
      </c>
      <c r="G2528" s="64" t="s">
        <v>231</v>
      </c>
      <c r="H2528" s="450"/>
      <c r="I252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528" s="62"/>
    </row>
    <row r="2529" spans="1:10" ht="15.75" x14ac:dyDescent="0.25">
      <c r="A2529" s="167">
        <v>42358</v>
      </c>
      <c r="B2529" s="66" t="s">
        <v>292</v>
      </c>
      <c r="C2529" s="65"/>
      <c r="D2529" s="63">
        <v>16000</v>
      </c>
      <c r="E2529" s="62"/>
      <c r="F2529" s="61" t="s">
        <v>1</v>
      </c>
      <c r="G2529" s="64" t="s">
        <v>283</v>
      </c>
      <c r="H2529" s="450"/>
      <c r="I252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29" s="62"/>
    </row>
    <row r="2530" spans="1:10" ht="15.75" x14ac:dyDescent="0.25">
      <c r="A2530" s="167">
        <v>42357</v>
      </c>
      <c r="B2530" s="66" t="s">
        <v>224</v>
      </c>
      <c r="C2530" s="65"/>
      <c r="D2530" s="63">
        <v>14900</v>
      </c>
      <c r="E2530" s="62"/>
      <c r="F2530" s="61" t="s">
        <v>2</v>
      </c>
      <c r="G2530" s="64" t="s">
        <v>288</v>
      </c>
      <c r="H2530" s="450"/>
      <c r="I253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30" s="62"/>
    </row>
    <row r="2531" spans="1:10" ht="15.75" x14ac:dyDescent="0.25">
      <c r="A2531" s="167">
        <v>42357</v>
      </c>
      <c r="B2531" s="66" t="s">
        <v>293</v>
      </c>
      <c r="C2531" s="65"/>
      <c r="D2531" s="63">
        <v>17900</v>
      </c>
      <c r="E2531" s="62"/>
      <c r="F2531" s="61" t="s">
        <v>2</v>
      </c>
      <c r="G2531" s="64" t="s">
        <v>273</v>
      </c>
      <c r="H2531" s="450"/>
      <c r="I253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31" s="62"/>
    </row>
    <row r="2532" spans="1:10" ht="15.75" x14ac:dyDescent="0.25">
      <c r="A2532" s="167">
        <v>42357</v>
      </c>
      <c r="B2532" s="66" t="s">
        <v>294</v>
      </c>
      <c r="C2532" s="65"/>
      <c r="D2532" s="63">
        <v>16000</v>
      </c>
      <c r="E2532" s="62"/>
      <c r="F2532" s="61" t="s">
        <v>2</v>
      </c>
      <c r="G2532" s="64" t="s">
        <v>295</v>
      </c>
      <c r="H2532" s="450"/>
      <c r="I253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32" s="62"/>
    </row>
    <row r="2533" spans="1:10" ht="15.75" x14ac:dyDescent="0.25">
      <c r="A2533" s="167">
        <v>42355</v>
      </c>
      <c r="B2533" s="66" t="s">
        <v>296</v>
      </c>
      <c r="C2533" s="65"/>
      <c r="D2533" s="63">
        <v>16000</v>
      </c>
      <c r="E2533" s="62"/>
      <c r="F2533" s="61" t="s">
        <v>1</v>
      </c>
      <c r="G2533" s="64" t="s">
        <v>297</v>
      </c>
      <c r="H2533" s="450"/>
      <c r="I253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533" s="62"/>
    </row>
    <row r="2534" spans="1:10" ht="15.75" x14ac:dyDescent="0.25">
      <c r="A2534" s="167">
        <v>42353</v>
      </c>
      <c r="B2534" s="66" t="s">
        <v>224</v>
      </c>
      <c r="C2534" s="65"/>
      <c r="D2534" s="63">
        <v>16000</v>
      </c>
      <c r="E2534" s="62"/>
      <c r="F2534" s="61" t="s">
        <v>2</v>
      </c>
      <c r="G2534" s="64" t="s">
        <v>283</v>
      </c>
      <c r="H2534" s="450"/>
      <c r="I253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34" s="62"/>
    </row>
    <row r="2535" spans="1:10" ht="15.75" x14ac:dyDescent="0.25">
      <c r="A2535" s="167">
        <v>42353</v>
      </c>
      <c r="B2535" s="66" t="s">
        <v>137</v>
      </c>
      <c r="C2535" s="65"/>
      <c r="D2535" s="63">
        <v>16000</v>
      </c>
      <c r="E2535" s="62"/>
      <c r="F2535" s="61" t="s">
        <v>2</v>
      </c>
      <c r="G2535" s="64" t="s">
        <v>295</v>
      </c>
      <c r="H2535" s="450"/>
      <c r="I253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35" s="62"/>
    </row>
    <row r="2536" spans="1:10" ht="15.75" x14ac:dyDescent="0.25">
      <c r="A2536" s="167">
        <v>42350</v>
      </c>
      <c r="B2536" s="66" t="s">
        <v>298</v>
      </c>
      <c r="C2536" s="65"/>
      <c r="D2536" s="63">
        <v>16000</v>
      </c>
      <c r="E2536" s="62"/>
      <c r="F2536" s="61" t="s">
        <v>2</v>
      </c>
      <c r="G2536" s="64" t="s">
        <v>295</v>
      </c>
      <c r="H2536" s="450"/>
      <c r="I253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36" s="62"/>
    </row>
    <row r="2537" spans="1:10" ht="15.75" x14ac:dyDescent="0.25">
      <c r="A2537" s="167">
        <v>42349</v>
      </c>
      <c r="B2537" s="66" t="s">
        <v>302</v>
      </c>
      <c r="C2537" s="65"/>
      <c r="D2537" s="63">
        <v>16000</v>
      </c>
      <c r="E2537" s="62"/>
      <c r="F2537" s="61" t="s">
        <v>2</v>
      </c>
      <c r="G2537" s="64" t="s">
        <v>297</v>
      </c>
      <c r="H2537" s="450"/>
      <c r="I253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37" s="62"/>
    </row>
    <row r="2538" spans="1:10" ht="15.75" x14ac:dyDescent="0.25">
      <c r="A2538" s="167">
        <v>42349</v>
      </c>
      <c r="B2538" s="66" t="s">
        <v>300</v>
      </c>
      <c r="C2538" s="65"/>
      <c r="D2538" s="63">
        <v>32000</v>
      </c>
      <c r="E2538" s="62"/>
      <c r="F2538" s="61" t="s">
        <v>2</v>
      </c>
      <c r="G2538" s="64" t="s">
        <v>295</v>
      </c>
      <c r="H2538" s="450"/>
      <c r="I253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38" s="62"/>
    </row>
    <row r="2539" spans="1:10" ht="15.75" x14ac:dyDescent="0.25">
      <c r="A2539" s="167">
        <v>42349</v>
      </c>
      <c r="B2539" s="66" t="s">
        <v>301</v>
      </c>
      <c r="C2539" s="65"/>
      <c r="D2539" s="63">
        <v>16000</v>
      </c>
      <c r="E2539" s="62"/>
      <c r="F2539" s="61" t="s">
        <v>2</v>
      </c>
      <c r="G2539" s="64" t="s">
        <v>297</v>
      </c>
      <c r="H2539" s="450"/>
      <c r="I253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39" s="62"/>
    </row>
    <row r="2540" spans="1:10" ht="15.75" x14ac:dyDescent="0.25">
      <c r="A2540" s="167">
        <v>42349</v>
      </c>
      <c r="B2540" s="66" t="s">
        <v>299</v>
      </c>
      <c r="C2540" s="65"/>
      <c r="D2540" s="63">
        <v>32000</v>
      </c>
      <c r="E2540" s="62"/>
      <c r="F2540" s="61" t="s">
        <v>2</v>
      </c>
      <c r="G2540" s="64" t="s">
        <v>295</v>
      </c>
      <c r="H2540" s="450"/>
      <c r="I254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40" s="62"/>
    </row>
    <row r="2541" spans="1:10" ht="15.75" x14ac:dyDescent="0.25">
      <c r="A2541" s="167">
        <v>42348</v>
      </c>
      <c r="B2541" s="66" t="s">
        <v>304</v>
      </c>
      <c r="C2541" s="65"/>
      <c r="D2541" s="63">
        <v>16000</v>
      </c>
      <c r="E2541" s="62"/>
      <c r="F2541" s="61" t="s">
        <v>2</v>
      </c>
      <c r="G2541" s="64" t="s">
        <v>297</v>
      </c>
      <c r="H2541" s="450"/>
      <c r="I254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41" s="62"/>
    </row>
    <row r="2542" spans="1:10" ht="15.75" x14ac:dyDescent="0.25">
      <c r="A2542" s="167">
        <v>42348</v>
      </c>
      <c r="B2542" s="66" t="s">
        <v>303</v>
      </c>
      <c r="C2542" s="65"/>
      <c r="D2542" s="63">
        <v>16000</v>
      </c>
      <c r="E2542" s="62"/>
      <c r="F2542" s="61" t="s">
        <v>2</v>
      </c>
      <c r="G2542" s="64" t="s">
        <v>297</v>
      </c>
      <c r="H2542" s="450"/>
      <c r="I254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42" s="62"/>
    </row>
    <row r="2543" spans="1:10" ht="15.75" x14ac:dyDescent="0.25">
      <c r="A2543" s="167">
        <v>42348</v>
      </c>
      <c r="B2543" s="66" t="s">
        <v>305</v>
      </c>
      <c r="C2543" s="65"/>
      <c r="D2543" s="63">
        <v>19500</v>
      </c>
      <c r="E2543" s="62"/>
      <c r="F2543" s="61" t="s">
        <v>1</v>
      </c>
      <c r="G2543" s="64" t="s">
        <v>297</v>
      </c>
      <c r="H2543" s="450"/>
      <c r="I254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543" s="62"/>
    </row>
    <row r="2544" spans="1:10" ht="15.75" x14ac:dyDescent="0.25">
      <c r="A2544" s="167">
        <v>42348</v>
      </c>
      <c r="B2544" s="66" t="s">
        <v>306</v>
      </c>
      <c r="C2544" s="65"/>
      <c r="D2544" s="63">
        <v>16000</v>
      </c>
      <c r="E2544" s="62"/>
      <c r="F2544" s="61" t="s">
        <v>1</v>
      </c>
      <c r="G2544" s="64" t="s">
        <v>231</v>
      </c>
      <c r="H2544" s="450"/>
      <c r="I254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544" s="62"/>
    </row>
    <row r="2545" spans="1:10" ht="15.75" x14ac:dyDescent="0.25">
      <c r="A2545" s="167">
        <v>42346</v>
      </c>
      <c r="B2545" s="66" t="s">
        <v>200</v>
      </c>
      <c r="C2545" s="65"/>
      <c r="D2545" s="63">
        <v>8900</v>
      </c>
      <c r="E2545" s="62"/>
      <c r="F2545" s="61" t="s">
        <v>2</v>
      </c>
      <c r="G2545" s="64" t="s">
        <v>273</v>
      </c>
      <c r="H2545" s="450"/>
      <c r="I254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Самокатная</v>
      </c>
      <c r="J2545" s="62"/>
    </row>
    <row r="2546" spans="1:10" ht="15.75" x14ac:dyDescent="0.25">
      <c r="A2546" s="167">
        <v>42345</v>
      </c>
      <c r="B2546" s="66" t="s">
        <v>309</v>
      </c>
      <c r="C2546" s="65"/>
      <c r="D2546" s="63">
        <v>16000</v>
      </c>
      <c r="E2546" s="62"/>
      <c r="F2546" s="61" t="s">
        <v>2</v>
      </c>
      <c r="G2546" s="64" t="s">
        <v>295</v>
      </c>
      <c r="H2546" s="450"/>
      <c r="I254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46" s="62"/>
    </row>
    <row r="2547" spans="1:10" ht="15.75" x14ac:dyDescent="0.25">
      <c r="A2547" s="167">
        <v>42345</v>
      </c>
      <c r="B2547" s="66" t="s">
        <v>307</v>
      </c>
      <c r="C2547" s="65"/>
      <c r="D2547" s="63">
        <v>3000</v>
      </c>
      <c r="E2547" s="62"/>
      <c r="F2547" s="61" t="s">
        <v>1</v>
      </c>
      <c r="G2547" s="64" t="s">
        <v>308</v>
      </c>
      <c r="H2547" s="450"/>
      <c r="I254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547" s="62"/>
    </row>
    <row r="2548" spans="1:10" ht="15.75" x14ac:dyDescent="0.25">
      <c r="A2548" s="167">
        <v>42344</v>
      </c>
      <c r="B2548" s="66" t="s">
        <v>310</v>
      </c>
      <c r="C2548" s="65"/>
      <c r="D2548" s="63">
        <v>16000</v>
      </c>
      <c r="E2548" s="62"/>
      <c r="F2548" s="61" t="s">
        <v>2</v>
      </c>
      <c r="G2548" s="64" t="s">
        <v>297</v>
      </c>
      <c r="H2548" s="450"/>
      <c r="I254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48" s="62"/>
    </row>
    <row r="2549" spans="1:10" ht="15.75" x14ac:dyDescent="0.25">
      <c r="A2549" s="167">
        <v>42342</v>
      </c>
      <c r="B2549" s="66" t="s">
        <v>311</v>
      </c>
      <c r="C2549" s="65"/>
      <c r="D2549" s="63">
        <v>16000</v>
      </c>
      <c r="E2549" s="62"/>
      <c r="F2549" s="61" t="s">
        <v>2</v>
      </c>
      <c r="G2549" s="64" t="s">
        <v>295</v>
      </c>
      <c r="H2549" s="450"/>
      <c r="I254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49" s="62"/>
    </row>
    <row r="2550" spans="1:10" ht="15.75" x14ac:dyDescent="0.25">
      <c r="A2550" s="167">
        <v>42340</v>
      </c>
      <c r="B2550" s="66" t="s">
        <v>312</v>
      </c>
      <c r="C2550" s="65"/>
      <c r="D2550" s="63">
        <v>32000</v>
      </c>
      <c r="E2550" s="62"/>
      <c r="F2550" s="61" t="s">
        <v>2</v>
      </c>
      <c r="G2550" s="64" t="s">
        <v>297</v>
      </c>
      <c r="H2550" s="450"/>
      <c r="I255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50" s="62"/>
    </row>
    <row r="2551" spans="1:10" ht="15.75" x14ac:dyDescent="0.25">
      <c r="A2551" s="167">
        <v>42339</v>
      </c>
      <c r="B2551" s="66" t="s">
        <v>314</v>
      </c>
      <c r="C2551" s="65"/>
      <c r="D2551" s="63">
        <v>16000</v>
      </c>
      <c r="E2551" s="62"/>
      <c r="F2551" s="61" t="s">
        <v>2</v>
      </c>
      <c r="G2551" s="64" t="s">
        <v>315</v>
      </c>
      <c r="H2551" s="450"/>
      <c r="I255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51" s="62"/>
    </row>
    <row r="2552" spans="1:10" ht="15.75" x14ac:dyDescent="0.25">
      <c r="A2552" s="167">
        <v>42339</v>
      </c>
      <c r="B2552" s="66" t="s">
        <v>317</v>
      </c>
      <c r="C2552" s="65"/>
      <c r="D2552" s="63">
        <v>16000</v>
      </c>
      <c r="E2552" s="62"/>
      <c r="F2552" s="61" t="s">
        <v>2</v>
      </c>
      <c r="G2552" s="64" t="s">
        <v>315</v>
      </c>
      <c r="H2552" s="450"/>
      <c r="I255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52" s="62"/>
    </row>
    <row r="2553" spans="1:10" ht="15.75" x14ac:dyDescent="0.25">
      <c r="A2553" s="167">
        <v>42339</v>
      </c>
      <c r="B2553" s="66" t="s">
        <v>320</v>
      </c>
      <c r="C2553" s="65"/>
      <c r="D2553" s="63">
        <v>16000</v>
      </c>
      <c r="E2553" s="62"/>
      <c r="F2553" s="61" t="s">
        <v>2</v>
      </c>
      <c r="G2553" s="64" t="s">
        <v>315</v>
      </c>
      <c r="H2553" s="450"/>
      <c r="I255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53" s="62"/>
    </row>
    <row r="2554" spans="1:10" ht="15.75" x14ac:dyDescent="0.25">
      <c r="A2554" s="167">
        <v>42339</v>
      </c>
      <c r="B2554" s="66" t="s">
        <v>318</v>
      </c>
      <c r="C2554" s="65"/>
      <c r="D2554" s="63">
        <v>16000</v>
      </c>
      <c r="E2554" s="62"/>
      <c r="F2554" s="61" t="s">
        <v>2</v>
      </c>
      <c r="G2554" s="64" t="s">
        <v>315</v>
      </c>
      <c r="H2554" s="450"/>
      <c r="I255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54" s="62"/>
    </row>
    <row r="2555" spans="1:10" ht="15.75" x14ac:dyDescent="0.25">
      <c r="A2555" s="167">
        <v>42339</v>
      </c>
      <c r="B2555" s="66" t="s">
        <v>319</v>
      </c>
      <c r="C2555" s="65"/>
      <c r="D2555" s="63">
        <v>48000</v>
      </c>
      <c r="E2555" s="62"/>
      <c r="F2555" s="61" t="s">
        <v>2</v>
      </c>
      <c r="G2555" s="64" t="s">
        <v>315</v>
      </c>
      <c r="H2555" s="450"/>
      <c r="I255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55" s="62"/>
    </row>
    <row r="2556" spans="1:10" ht="15.75" x14ac:dyDescent="0.25">
      <c r="A2556" s="167">
        <v>42339</v>
      </c>
      <c r="B2556" s="66" t="s">
        <v>313</v>
      </c>
      <c r="C2556" s="65"/>
      <c r="D2556" s="63">
        <v>16000</v>
      </c>
      <c r="E2556" s="62"/>
      <c r="F2556" s="61" t="s">
        <v>2</v>
      </c>
      <c r="G2556" s="64" t="s">
        <v>128</v>
      </c>
      <c r="H2556" s="450"/>
      <c r="I255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556" s="62"/>
    </row>
    <row r="2557" spans="1:10" ht="15.75" x14ac:dyDescent="0.25">
      <c r="A2557" s="167">
        <v>42339</v>
      </c>
      <c r="B2557" s="66" t="s">
        <v>316</v>
      </c>
      <c r="C2557" s="65"/>
      <c r="D2557" s="63">
        <v>16000</v>
      </c>
      <c r="E2557" s="62"/>
      <c r="F2557" s="61" t="s">
        <v>2</v>
      </c>
      <c r="G2557" s="64" t="s">
        <v>315</v>
      </c>
      <c r="H2557" s="450"/>
      <c r="I255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57" s="62"/>
    </row>
    <row r="2558" spans="1:10" ht="15.75" x14ac:dyDescent="0.25">
      <c r="A2558" s="167">
        <v>42338</v>
      </c>
      <c r="B2558" s="66" t="s">
        <v>321</v>
      </c>
      <c r="C2558" s="65"/>
      <c r="D2558" s="63">
        <v>16000</v>
      </c>
      <c r="E2558" s="62"/>
      <c r="F2558" s="61" t="s">
        <v>2</v>
      </c>
      <c r="G2558" s="64" t="s">
        <v>322</v>
      </c>
      <c r="H2558" s="450"/>
      <c r="I255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58" s="62"/>
    </row>
    <row r="2559" spans="1:10" ht="15.75" x14ac:dyDescent="0.25">
      <c r="A2559" s="199">
        <v>42338</v>
      </c>
      <c r="B2559" s="200" t="s">
        <v>325</v>
      </c>
      <c r="C2559" s="201"/>
      <c r="D2559" s="202">
        <v>16000</v>
      </c>
      <c r="E2559" s="203"/>
      <c r="F2559" s="204" t="s">
        <v>2</v>
      </c>
      <c r="G2559" s="205" t="s">
        <v>322</v>
      </c>
      <c r="H2559" s="470"/>
      <c r="I2559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59" s="203"/>
    </row>
    <row r="2560" spans="1:10" ht="15.75" x14ac:dyDescent="0.25">
      <c r="A2560" s="167">
        <v>42338</v>
      </c>
      <c r="B2560" s="66" t="s">
        <v>324</v>
      </c>
      <c r="C2560" s="65"/>
      <c r="D2560" s="63">
        <v>16000</v>
      </c>
      <c r="E2560" s="62"/>
      <c r="F2560" s="61" t="s">
        <v>2</v>
      </c>
      <c r="G2560" s="64" t="s">
        <v>322</v>
      </c>
      <c r="H2560" s="450"/>
      <c r="I256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60" s="62"/>
    </row>
    <row r="2561" spans="1:10" ht="15.75" x14ac:dyDescent="0.25">
      <c r="A2561" s="167">
        <v>42338</v>
      </c>
      <c r="B2561" s="66" t="s">
        <v>323</v>
      </c>
      <c r="C2561" s="65"/>
      <c r="D2561" s="63">
        <v>16000</v>
      </c>
      <c r="E2561" s="62"/>
      <c r="F2561" s="61" t="s">
        <v>2</v>
      </c>
      <c r="G2561" s="64" t="s">
        <v>322</v>
      </c>
      <c r="H2561" s="450"/>
      <c r="I256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61" s="62"/>
    </row>
    <row r="2562" spans="1:10" ht="15.75" x14ac:dyDescent="0.25">
      <c r="A2562" s="167">
        <v>42336</v>
      </c>
      <c r="B2562" s="66" t="s">
        <v>326</v>
      </c>
      <c r="C2562" s="65"/>
      <c r="D2562" s="63">
        <v>16000</v>
      </c>
      <c r="E2562" s="62"/>
      <c r="F2562" s="61" t="s">
        <v>2</v>
      </c>
      <c r="G2562" s="64" t="s">
        <v>322</v>
      </c>
      <c r="H2562" s="450"/>
      <c r="I256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62" s="62"/>
    </row>
    <row r="2563" spans="1:10" ht="15.75" x14ac:dyDescent="0.25">
      <c r="A2563" s="167">
        <v>42336</v>
      </c>
      <c r="B2563" s="66" t="s">
        <v>327</v>
      </c>
      <c r="C2563" s="65"/>
      <c r="D2563" s="63">
        <v>16000</v>
      </c>
      <c r="E2563" s="62"/>
      <c r="F2563" s="61" t="s">
        <v>2</v>
      </c>
      <c r="G2563" s="64" t="s">
        <v>322</v>
      </c>
      <c r="H2563" s="450"/>
      <c r="I256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63" s="62"/>
    </row>
    <row r="2564" spans="1:10" ht="15.75" x14ac:dyDescent="0.25">
      <c r="A2564" s="167">
        <v>42336</v>
      </c>
      <c r="B2564" s="66" t="s">
        <v>46</v>
      </c>
      <c r="C2564" s="65"/>
      <c r="D2564" s="63">
        <v>16000</v>
      </c>
      <c r="E2564" s="62"/>
      <c r="F2564" s="61" t="s">
        <v>2</v>
      </c>
      <c r="G2564" s="64" t="s">
        <v>322</v>
      </c>
      <c r="H2564" s="450"/>
      <c r="I256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64" s="62"/>
    </row>
    <row r="2565" spans="1:10" ht="15.75" x14ac:dyDescent="0.25">
      <c r="A2565" s="167">
        <v>42335</v>
      </c>
      <c r="B2565" s="66" t="s">
        <v>328</v>
      </c>
      <c r="C2565" s="65"/>
      <c r="D2565" s="63">
        <v>19500</v>
      </c>
      <c r="E2565" s="62"/>
      <c r="F2565" s="61" t="s">
        <v>1</v>
      </c>
      <c r="G2565" s="64" t="s">
        <v>231</v>
      </c>
      <c r="H2565" s="450"/>
      <c r="I256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565" s="62"/>
    </row>
    <row r="2566" spans="1:10" ht="15.75" x14ac:dyDescent="0.25">
      <c r="A2566" s="199">
        <v>42332</v>
      </c>
      <c r="B2566" s="200" t="s">
        <v>329</v>
      </c>
      <c r="C2566" s="201"/>
      <c r="D2566" s="202">
        <v>32000</v>
      </c>
      <c r="E2566" s="203"/>
      <c r="F2566" s="204" t="s">
        <v>2</v>
      </c>
      <c r="G2566" s="205" t="s">
        <v>322</v>
      </c>
      <c r="H2566" s="470"/>
      <c r="I2566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66" s="203"/>
    </row>
    <row r="2567" spans="1:10" ht="15.75" x14ac:dyDescent="0.25">
      <c r="A2567" s="167">
        <v>42331</v>
      </c>
      <c r="B2567" s="66" t="s">
        <v>73</v>
      </c>
      <c r="C2567" s="65"/>
      <c r="D2567" s="63">
        <v>19500</v>
      </c>
      <c r="E2567" s="62"/>
      <c r="F2567" s="61" t="s">
        <v>2</v>
      </c>
      <c r="G2567" s="64" t="s">
        <v>231</v>
      </c>
      <c r="H2567" s="450"/>
      <c r="I256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67" s="62"/>
    </row>
    <row r="2568" spans="1:10" ht="15.75" x14ac:dyDescent="0.25">
      <c r="A2568" s="167">
        <v>42330</v>
      </c>
      <c r="B2568" s="66" t="s">
        <v>330</v>
      </c>
      <c r="C2568" s="65"/>
      <c r="D2568" s="63">
        <v>4000</v>
      </c>
      <c r="E2568" s="62"/>
      <c r="F2568" s="61" t="s">
        <v>2</v>
      </c>
      <c r="G2568" s="64" t="s">
        <v>331</v>
      </c>
      <c r="H2568" s="450"/>
      <c r="I256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68" s="62"/>
    </row>
    <row r="2569" spans="1:10" ht="15.75" x14ac:dyDescent="0.25">
      <c r="A2569" s="167">
        <v>42330</v>
      </c>
      <c r="B2569" s="66" t="s">
        <v>332</v>
      </c>
      <c r="C2569" s="65"/>
      <c r="D2569" s="63">
        <v>7900</v>
      </c>
      <c r="E2569" s="62"/>
      <c r="F2569" s="61" t="s">
        <v>2</v>
      </c>
      <c r="G2569" s="64" t="s">
        <v>331</v>
      </c>
      <c r="H2569" s="450"/>
      <c r="I256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69" s="62"/>
    </row>
    <row r="2570" spans="1:10" ht="15.75" x14ac:dyDescent="0.25">
      <c r="A2570" s="167">
        <v>42329</v>
      </c>
      <c r="B2570" s="66" t="s">
        <v>333</v>
      </c>
      <c r="C2570" s="65"/>
      <c r="D2570" s="63">
        <v>1000</v>
      </c>
      <c r="E2570" s="62"/>
      <c r="F2570" s="61" t="s">
        <v>2</v>
      </c>
      <c r="G2570" s="64"/>
      <c r="H2570" s="450"/>
      <c r="I257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70" s="62"/>
    </row>
    <row r="2571" spans="1:10" ht="15.75" x14ac:dyDescent="0.25">
      <c r="A2571" s="167">
        <v>42326</v>
      </c>
      <c r="B2571" s="66" t="s">
        <v>63</v>
      </c>
      <c r="C2571" s="65"/>
      <c r="D2571" s="63">
        <v>16000</v>
      </c>
      <c r="E2571" s="62"/>
      <c r="F2571" s="61" t="s">
        <v>2</v>
      </c>
      <c r="G2571" s="64" t="s">
        <v>335</v>
      </c>
      <c r="H2571" s="450"/>
      <c r="I257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71" s="62"/>
    </row>
    <row r="2572" spans="1:10" ht="15.75" x14ac:dyDescent="0.25">
      <c r="A2572" s="167">
        <v>42326</v>
      </c>
      <c r="B2572" s="66" t="s">
        <v>334</v>
      </c>
      <c r="C2572" s="65"/>
      <c r="D2572" s="63">
        <v>16000</v>
      </c>
      <c r="E2572" s="62"/>
      <c r="F2572" s="61" t="s">
        <v>2</v>
      </c>
      <c r="G2572" s="64" t="s">
        <v>335</v>
      </c>
      <c r="H2572" s="450"/>
      <c r="I257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72" s="62"/>
    </row>
    <row r="2573" spans="1:10" ht="15.75" x14ac:dyDescent="0.25">
      <c r="A2573" s="167">
        <v>42325</v>
      </c>
      <c r="B2573" s="66" t="s">
        <v>210</v>
      </c>
      <c r="C2573" s="65"/>
      <c r="D2573" s="63">
        <v>16000</v>
      </c>
      <c r="E2573" s="62"/>
      <c r="F2573" s="61" t="s">
        <v>2</v>
      </c>
      <c r="G2573" s="64" t="s">
        <v>335</v>
      </c>
      <c r="H2573" s="450"/>
      <c r="I257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73" s="62"/>
    </row>
    <row r="2574" spans="1:10" ht="15.75" x14ac:dyDescent="0.25">
      <c r="A2574" s="167">
        <v>42325</v>
      </c>
      <c r="B2574" s="66" t="s">
        <v>337</v>
      </c>
      <c r="C2574" s="65"/>
      <c r="D2574" s="63">
        <v>16000</v>
      </c>
      <c r="E2574" s="62"/>
      <c r="F2574" s="61" t="s">
        <v>2</v>
      </c>
      <c r="G2574" s="64" t="s">
        <v>335</v>
      </c>
      <c r="H2574" s="450"/>
      <c r="I257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74" s="62"/>
    </row>
    <row r="2575" spans="1:10" ht="15.75" x14ac:dyDescent="0.25">
      <c r="A2575" s="167">
        <v>42325</v>
      </c>
      <c r="B2575" s="66" t="s">
        <v>336</v>
      </c>
      <c r="C2575" s="65"/>
      <c r="D2575" s="63">
        <v>7900</v>
      </c>
      <c r="E2575" s="62"/>
      <c r="F2575" s="61" t="s">
        <v>2</v>
      </c>
      <c r="G2575" s="64" t="s">
        <v>331</v>
      </c>
      <c r="H2575" s="450"/>
      <c r="I257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75" s="62"/>
    </row>
    <row r="2576" spans="1:10" ht="15.75" x14ac:dyDescent="0.25">
      <c r="A2576" s="167">
        <v>42325</v>
      </c>
      <c r="B2576" s="66" t="s">
        <v>339</v>
      </c>
      <c r="C2576" s="65"/>
      <c r="D2576" s="63">
        <v>16000</v>
      </c>
      <c r="E2576" s="62"/>
      <c r="F2576" s="61" t="s">
        <v>1</v>
      </c>
      <c r="G2576" s="64" t="s">
        <v>335</v>
      </c>
      <c r="H2576" s="450"/>
      <c r="I257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576" s="62"/>
    </row>
    <row r="2577" spans="1:10" ht="15.75" x14ac:dyDescent="0.25">
      <c r="A2577" s="167">
        <v>42325</v>
      </c>
      <c r="B2577" s="66" t="s">
        <v>338</v>
      </c>
      <c r="C2577" s="65"/>
      <c r="D2577" s="63">
        <v>16000</v>
      </c>
      <c r="E2577" s="62"/>
      <c r="F2577" s="61" t="s">
        <v>1</v>
      </c>
      <c r="G2577" s="64" t="s">
        <v>335</v>
      </c>
      <c r="H2577" s="450"/>
      <c r="I257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577" s="62"/>
    </row>
    <row r="2578" spans="1:10" ht="15.75" x14ac:dyDescent="0.25">
      <c r="A2578" s="167">
        <v>42322</v>
      </c>
      <c r="B2578" s="66" t="s">
        <v>224</v>
      </c>
      <c r="C2578" s="65"/>
      <c r="D2578" s="63">
        <v>16000</v>
      </c>
      <c r="E2578" s="62"/>
      <c r="F2578" s="61" t="s">
        <v>2</v>
      </c>
      <c r="G2578" s="64" t="s">
        <v>335</v>
      </c>
      <c r="H2578" s="450"/>
      <c r="I257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78" s="62"/>
    </row>
    <row r="2579" spans="1:10" ht="15.75" x14ac:dyDescent="0.25">
      <c r="A2579" s="167">
        <v>42319</v>
      </c>
      <c r="B2579" s="66" t="s">
        <v>343</v>
      </c>
      <c r="C2579" s="65"/>
      <c r="D2579" s="63">
        <v>16000</v>
      </c>
      <c r="E2579" s="62"/>
      <c r="F2579" s="61" t="s">
        <v>2</v>
      </c>
      <c r="G2579" s="64" t="s">
        <v>335</v>
      </c>
      <c r="H2579" s="450"/>
      <c r="I257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79" s="62"/>
    </row>
    <row r="2580" spans="1:10" ht="15.75" x14ac:dyDescent="0.25">
      <c r="A2580" s="199">
        <v>42319</v>
      </c>
      <c r="B2580" s="200" t="s">
        <v>342</v>
      </c>
      <c r="C2580" s="201"/>
      <c r="D2580" s="202">
        <v>16000</v>
      </c>
      <c r="E2580" s="203"/>
      <c r="F2580" s="204" t="s">
        <v>2</v>
      </c>
      <c r="G2580" s="205" t="s">
        <v>335</v>
      </c>
      <c r="H2580" s="470"/>
      <c r="I2580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80" s="203"/>
    </row>
    <row r="2581" spans="1:10" ht="15.75" x14ac:dyDescent="0.25">
      <c r="A2581" s="167">
        <v>42319</v>
      </c>
      <c r="B2581" s="66" t="s">
        <v>340</v>
      </c>
      <c r="C2581" s="65"/>
      <c r="D2581" s="63">
        <v>16000</v>
      </c>
      <c r="E2581" s="62"/>
      <c r="F2581" s="61" t="s">
        <v>2</v>
      </c>
      <c r="G2581" s="64" t="s">
        <v>341</v>
      </c>
      <c r="H2581" s="450"/>
      <c r="I258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81" s="62"/>
    </row>
    <row r="2582" spans="1:10" ht="15.75" x14ac:dyDescent="0.25">
      <c r="A2582" s="167">
        <v>42316</v>
      </c>
      <c r="B2582" s="66" t="s">
        <v>333</v>
      </c>
      <c r="C2582" s="65"/>
      <c r="D2582" s="63">
        <v>15000</v>
      </c>
      <c r="E2582" s="62"/>
      <c r="F2582" s="61" t="s">
        <v>2</v>
      </c>
      <c r="G2582" s="64" t="s">
        <v>341</v>
      </c>
      <c r="H2582" s="450"/>
      <c r="I258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82" s="62"/>
    </row>
    <row r="2583" spans="1:10" ht="15.75" x14ac:dyDescent="0.25">
      <c r="A2583" s="167">
        <v>42316</v>
      </c>
      <c r="B2583" s="66" t="s">
        <v>344</v>
      </c>
      <c r="C2583" s="65"/>
      <c r="D2583" s="63">
        <v>16000</v>
      </c>
      <c r="E2583" s="62"/>
      <c r="F2583" s="61" t="s">
        <v>2</v>
      </c>
      <c r="G2583" s="64" t="s">
        <v>341</v>
      </c>
      <c r="H2583" s="450"/>
      <c r="I258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83" s="62"/>
    </row>
    <row r="2584" spans="1:10" ht="15.75" x14ac:dyDescent="0.25">
      <c r="A2584" s="167">
        <v>42316</v>
      </c>
      <c r="B2584" s="66" t="s">
        <v>345</v>
      </c>
      <c r="C2584" s="65"/>
      <c r="D2584" s="63">
        <v>16000</v>
      </c>
      <c r="E2584" s="62"/>
      <c r="F2584" s="61" t="s">
        <v>2</v>
      </c>
      <c r="G2584" s="64" t="s">
        <v>341</v>
      </c>
      <c r="H2584" s="450"/>
      <c r="I258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84" s="62"/>
    </row>
    <row r="2585" spans="1:10" ht="15.75" x14ac:dyDescent="0.25">
      <c r="A2585" s="167">
        <v>42315</v>
      </c>
      <c r="B2585" s="66" t="s">
        <v>347</v>
      </c>
      <c r="C2585" s="65"/>
      <c r="D2585" s="63">
        <v>6000</v>
      </c>
      <c r="E2585" s="62"/>
      <c r="F2585" s="61" t="s">
        <v>1</v>
      </c>
      <c r="G2585" s="64" t="s">
        <v>348</v>
      </c>
      <c r="H2585" s="450"/>
      <c r="I258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585" s="62"/>
    </row>
    <row r="2586" spans="1:10" ht="15.75" x14ac:dyDescent="0.25">
      <c r="A2586" s="167">
        <v>42315</v>
      </c>
      <c r="B2586" s="66" t="s">
        <v>346</v>
      </c>
      <c r="C2586" s="65"/>
      <c r="D2586" s="63">
        <v>7900</v>
      </c>
      <c r="E2586" s="62"/>
      <c r="F2586" s="61" t="s">
        <v>1</v>
      </c>
      <c r="G2586" s="64" t="s">
        <v>331</v>
      </c>
      <c r="H2586" s="450"/>
      <c r="I258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586" s="62"/>
    </row>
    <row r="2587" spans="1:10" ht="15.75" x14ac:dyDescent="0.25">
      <c r="A2587" s="167">
        <v>42313</v>
      </c>
      <c r="B2587" s="66" t="s">
        <v>349</v>
      </c>
      <c r="C2587" s="65"/>
      <c r="D2587" s="63">
        <v>16000</v>
      </c>
      <c r="E2587" s="62"/>
      <c r="F2587" s="61" t="s">
        <v>2</v>
      </c>
      <c r="G2587" s="64" t="s">
        <v>341</v>
      </c>
      <c r="H2587" s="450"/>
      <c r="I258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87" s="62"/>
    </row>
    <row r="2588" spans="1:10" ht="15.75" x14ac:dyDescent="0.25">
      <c r="A2588" s="167">
        <v>42312</v>
      </c>
      <c r="B2588" s="66" t="s">
        <v>143</v>
      </c>
      <c r="C2588" s="65"/>
      <c r="D2588" s="63">
        <v>16000</v>
      </c>
      <c r="E2588" s="62"/>
      <c r="F2588" s="61" t="s">
        <v>2</v>
      </c>
      <c r="G2588" s="64" t="s">
        <v>341</v>
      </c>
      <c r="H2588" s="450"/>
      <c r="I258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88" s="62"/>
    </row>
    <row r="2589" spans="1:10" ht="15.75" x14ac:dyDescent="0.25">
      <c r="A2589" s="167">
        <v>42312</v>
      </c>
      <c r="B2589" s="66" t="s">
        <v>350</v>
      </c>
      <c r="C2589" s="65"/>
      <c r="D2589" s="63">
        <v>16000</v>
      </c>
      <c r="E2589" s="62"/>
      <c r="F2589" s="61" t="s">
        <v>2</v>
      </c>
      <c r="G2589" s="64" t="s">
        <v>341</v>
      </c>
      <c r="H2589" s="450"/>
      <c r="I258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89" s="62"/>
    </row>
    <row r="2590" spans="1:10" ht="15.75" x14ac:dyDescent="0.25">
      <c r="A2590" s="167">
        <v>42310</v>
      </c>
      <c r="B2590" s="66" t="s">
        <v>351</v>
      </c>
      <c r="C2590" s="65"/>
      <c r="D2590" s="63">
        <v>16000</v>
      </c>
      <c r="E2590" s="62"/>
      <c r="F2590" s="61" t="s">
        <v>2</v>
      </c>
      <c r="G2590" s="64" t="s">
        <v>348</v>
      </c>
      <c r="H2590" s="450"/>
      <c r="I259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90" s="62"/>
    </row>
    <row r="2591" spans="1:10" ht="15.75" x14ac:dyDescent="0.25">
      <c r="A2591" s="167">
        <v>42310</v>
      </c>
      <c r="B2591" s="66" t="s">
        <v>352</v>
      </c>
      <c r="C2591" s="65"/>
      <c r="D2591" s="63">
        <v>24500</v>
      </c>
      <c r="E2591" s="62"/>
      <c r="F2591" s="61" t="s">
        <v>1</v>
      </c>
      <c r="G2591" s="64" t="s">
        <v>231</v>
      </c>
      <c r="H2591" s="450"/>
      <c r="I259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591" s="62"/>
    </row>
    <row r="2592" spans="1:10" ht="15.75" x14ac:dyDescent="0.25">
      <c r="A2592" s="199">
        <v>42306</v>
      </c>
      <c r="B2592" s="200" t="s">
        <v>353</v>
      </c>
      <c r="C2592" s="201">
        <v>32000</v>
      </c>
      <c r="D2592" s="202">
        <v>32000</v>
      </c>
      <c r="E2592" s="203"/>
      <c r="F2592" s="204" t="s">
        <v>2</v>
      </c>
      <c r="G2592" s="205" t="s">
        <v>341</v>
      </c>
      <c r="H2592" s="470"/>
      <c r="I2592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92" s="203"/>
    </row>
    <row r="2593" spans="1:10" ht="15.75" x14ac:dyDescent="0.25">
      <c r="A2593" s="167">
        <v>42305</v>
      </c>
      <c r="B2593" s="66" t="s">
        <v>354</v>
      </c>
      <c r="C2593" s="65">
        <v>16000</v>
      </c>
      <c r="D2593" s="63">
        <v>16000</v>
      </c>
      <c r="E2593" s="62"/>
      <c r="F2593" s="61" t="s">
        <v>2</v>
      </c>
      <c r="G2593" s="64" t="s">
        <v>348</v>
      </c>
      <c r="H2593" s="450"/>
      <c r="I259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93" s="62"/>
    </row>
    <row r="2594" spans="1:10" ht="15.75" x14ac:dyDescent="0.25">
      <c r="A2594" s="167">
        <v>42304</v>
      </c>
      <c r="B2594" s="66" t="s">
        <v>355</v>
      </c>
      <c r="C2594" s="65">
        <v>19500</v>
      </c>
      <c r="D2594" s="63">
        <v>19500</v>
      </c>
      <c r="E2594" s="62"/>
      <c r="F2594" s="61" t="s">
        <v>2</v>
      </c>
      <c r="G2594" s="64" t="s">
        <v>231</v>
      </c>
      <c r="H2594" s="450"/>
      <c r="I259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94" s="62"/>
    </row>
    <row r="2595" spans="1:10" ht="15.75" x14ac:dyDescent="0.25">
      <c r="A2595" s="167">
        <v>42301</v>
      </c>
      <c r="B2595" s="66" t="s">
        <v>359</v>
      </c>
      <c r="C2595" s="65">
        <v>3000</v>
      </c>
      <c r="D2595" s="63">
        <v>3000</v>
      </c>
      <c r="E2595" s="62"/>
      <c r="F2595" s="61" t="s">
        <v>2</v>
      </c>
      <c r="G2595" s="64" t="s">
        <v>357</v>
      </c>
      <c r="H2595" s="450"/>
      <c r="I259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95" s="62"/>
    </row>
    <row r="2596" spans="1:10" ht="15.75" x14ac:dyDescent="0.25">
      <c r="A2596" s="167">
        <v>42301</v>
      </c>
      <c r="B2596" s="66" t="s">
        <v>358</v>
      </c>
      <c r="C2596" s="65">
        <v>6000</v>
      </c>
      <c r="D2596" s="63">
        <v>6000</v>
      </c>
      <c r="E2596" s="62"/>
      <c r="F2596" s="61" t="s">
        <v>2</v>
      </c>
      <c r="G2596" s="64" t="s">
        <v>357</v>
      </c>
      <c r="H2596" s="450"/>
      <c r="I259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96" s="62"/>
    </row>
    <row r="2597" spans="1:10" ht="15.75" x14ac:dyDescent="0.25">
      <c r="A2597" s="167">
        <v>42301</v>
      </c>
      <c r="B2597" s="66" t="s">
        <v>356</v>
      </c>
      <c r="C2597" s="65">
        <v>6000</v>
      </c>
      <c r="D2597" s="63">
        <v>6000</v>
      </c>
      <c r="E2597" s="62"/>
      <c r="F2597" s="61" t="s">
        <v>2</v>
      </c>
      <c r="G2597" s="64" t="s">
        <v>357</v>
      </c>
      <c r="H2597" s="450"/>
      <c r="I259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597" s="62"/>
    </row>
    <row r="2598" spans="1:10" ht="15.75" x14ac:dyDescent="0.25">
      <c r="A2598" s="167">
        <v>42300</v>
      </c>
      <c r="B2598" s="66" t="s">
        <v>360</v>
      </c>
      <c r="C2598" s="65">
        <v>16000</v>
      </c>
      <c r="D2598" s="63">
        <v>16000</v>
      </c>
      <c r="E2598" s="62"/>
      <c r="F2598" s="61" t="s">
        <v>1</v>
      </c>
      <c r="G2598" s="64" t="s">
        <v>348</v>
      </c>
      <c r="H2598" s="450"/>
      <c r="I259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598" s="62"/>
    </row>
    <row r="2599" spans="1:10" ht="15.75" x14ac:dyDescent="0.25">
      <c r="A2599" s="167">
        <v>42300</v>
      </c>
      <c r="B2599" s="66" t="s">
        <v>361</v>
      </c>
      <c r="C2599" s="65">
        <v>16000</v>
      </c>
      <c r="D2599" s="63">
        <v>16000</v>
      </c>
      <c r="E2599" s="62"/>
      <c r="F2599" s="61" t="s">
        <v>1</v>
      </c>
      <c r="G2599" s="64" t="s">
        <v>348</v>
      </c>
      <c r="H2599" s="450"/>
      <c r="I259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599" s="62"/>
    </row>
    <row r="2600" spans="1:10" ht="15.75" x14ac:dyDescent="0.25">
      <c r="A2600" s="167">
        <v>42297</v>
      </c>
      <c r="B2600" s="66" t="s">
        <v>286</v>
      </c>
      <c r="C2600" s="65">
        <v>16000</v>
      </c>
      <c r="D2600" s="63">
        <v>16000</v>
      </c>
      <c r="E2600" s="62"/>
      <c r="F2600" s="61" t="s">
        <v>1</v>
      </c>
      <c r="G2600" s="64" t="s">
        <v>348</v>
      </c>
      <c r="H2600" s="450"/>
      <c r="I260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00" s="62"/>
    </row>
    <row r="2601" spans="1:10" ht="15.75" x14ac:dyDescent="0.25">
      <c r="A2601" s="167">
        <v>42297</v>
      </c>
      <c r="B2601" s="66" t="s">
        <v>364</v>
      </c>
      <c r="C2601" s="65">
        <v>16000</v>
      </c>
      <c r="D2601" s="63">
        <v>16000</v>
      </c>
      <c r="E2601" s="62"/>
      <c r="F2601" s="61" t="s">
        <v>1</v>
      </c>
      <c r="G2601" s="64" t="s">
        <v>348</v>
      </c>
      <c r="H2601" s="450"/>
      <c r="I260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01" s="62"/>
    </row>
    <row r="2602" spans="1:10" ht="15.75" x14ac:dyDescent="0.25">
      <c r="A2602" s="167">
        <v>42297</v>
      </c>
      <c r="B2602" s="66" t="s">
        <v>87</v>
      </c>
      <c r="C2602" s="65">
        <v>6000</v>
      </c>
      <c r="D2602" s="63">
        <v>6000</v>
      </c>
      <c r="E2602" s="62"/>
      <c r="F2602" s="61" t="s">
        <v>1</v>
      </c>
      <c r="G2602" s="64" t="s">
        <v>357</v>
      </c>
      <c r="H2602" s="450"/>
      <c r="I260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02" s="62"/>
    </row>
    <row r="2603" spans="1:10" ht="15.75" x14ac:dyDescent="0.25">
      <c r="A2603" s="167">
        <v>42297</v>
      </c>
      <c r="B2603" s="66" t="s">
        <v>363</v>
      </c>
      <c r="C2603" s="65">
        <v>6000</v>
      </c>
      <c r="D2603" s="63">
        <v>6000</v>
      </c>
      <c r="E2603" s="62"/>
      <c r="F2603" s="61" t="s">
        <v>1</v>
      </c>
      <c r="G2603" s="64" t="s">
        <v>357</v>
      </c>
      <c r="H2603" s="450"/>
      <c r="I260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03" s="62"/>
    </row>
    <row r="2604" spans="1:10" ht="15.75" x14ac:dyDescent="0.25">
      <c r="A2604" s="167">
        <v>42297</v>
      </c>
      <c r="B2604" s="66" t="s">
        <v>362</v>
      </c>
      <c r="C2604" s="65">
        <v>6000</v>
      </c>
      <c r="D2604" s="63">
        <v>6000</v>
      </c>
      <c r="E2604" s="62"/>
      <c r="F2604" s="61" t="s">
        <v>1</v>
      </c>
      <c r="G2604" s="64" t="s">
        <v>357</v>
      </c>
      <c r="H2604" s="450"/>
      <c r="I260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04" s="62"/>
    </row>
    <row r="2605" spans="1:10" ht="15.75" x14ac:dyDescent="0.25">
      <c r="A2605" s="167">
        <v>42296</v>
      </c>
      <c r="B2605" s="66" t="s">
        <v>169</v>
      </c>
      <c r="C2605" s="65">
        <v>16000</v>
      </c>
      <c r="D2605" s="63">
        <v>16000</v>
      </c>
      <c r="E2605" s="62"/>
      <c r="F2605" s="61" t="s">
        <v>1</v>
      </c>
      <c r="G2605" s="64" t="s">
        <v>348</v>
      </c>
      <c r="H2605" s="450"/>
      <c r="I260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05" s="62"/>
    </row>
    <row r="2606" spans="1:10" ht="15.75" x14ac:dyDescent="0.25">
      <c r="A2606" s="167">
        <v>42296</v>
      </c>
      <c r="B2606" s="66" t="s">
        <v>177</v>
      </c>
      <c r="C2606" s="65">
        <v>16000</v>
      </c>
      <c r="D2606" s="63">
        <v>16000</v>
      </c>
      <c r="E2606" s="62"/>
      <c r="F2606" s="61" t="s">
        <v>1</v>
      </c>
      <c r="G2606" s="64" t="s">
        <v>365</v>
      </c>
      <c r="H2606" s="450"/>
      <c r="I260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06" s="62"/>
    </row>
    <row r="2607" spans="1:10" ht="15.75" x14ac:dyDescent="0.25">
      <c r="A2607" s="199">
        <v>42293</v>
      </c>
      <c r="B2607" s="200" t="s">
        <v>347</v>
      </c>
      <c r="C2607" s="201">
        <v>16000</v>
      </c>
      <c r="D2607" s="202">
        <v>10000</v>
      </c>
      <c r="E2607" s="203"/>
      <c r="F2607" s="204" t="s">
        <v>1</v>
      </c>
      <c r="G2607" s="205" t="s">
        <v>348</v>
      </c>
      <c r="H2607" s="470"/>
      <c r="I2607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07" s="203"/>
    </row>
    <row r="2608" spans="1:10" ht="15.75" x14ac:dyDescent="0.25">
      <c r="A2608" s="167">
        <v>42293</v>
      </c>
      <c r="B2608" s="66" t="s">
        <v>336</v>
      </c>
      <c r="C2608" s="65">
        <v>16000</v>
      </c>
      <c r="D2608" s="63">
        <v>16000</v>
      </c>
      <c r="E2608" s="62"/>
      <c r="F2608" s="61" t="s">
        <v>1</v>
      </c>
      <c r="G2608" s="64" t="s">
        <v>365</v>
      </c>
      <c r="H2608" s="450"/>
      <c r="I260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08" s="62"/>
    </row>
    <row r="2609" spans="1:10" ht="15.75" x14ac:dyDescent="0.25">
      <c r="A2609" s="167">
        <v>42293</v>
      </c>
      <c r="B2609" s="66" t="s">
        <v>330</v>
      </c>
      <c r="C2609" s="65">
        <v>16000</v>
      </c>
      <c r="D2609" s="63">
        <v>16000</v>
      </c>
      <c r="E2609" s="62"/>
      <c r="F2609" s="61" t="s">
        <v>1</v>
      </c>
      <c r="G2609" s="64" t="s">
        <v>365</v>
      </c>
      <c r="H2609" s="450"/>
      <c r="I260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09" s="62"/>
    </row>
    <row r="2610" spans="1:10" ht="15.75" x14ac:dyDescent="0.25">
      <c r="A2610" s="167">
        <v>42292</v>
      </c>
      <c r="B2610" s="66" t="s">
        <v>366</v>
      </c>
      <c r="C2610" s="65">
        <v>16000</v>
      </c>
      <c r="D2610" s="63">
        <v>16000</v>
      </c>
      <c r="E2610" s="62"/>
      <c r="F2610" s="61" t="s">
        <v>1</v>
      </c>
      <c r="G2610" s="64" t="s">
        <v>348</v>
      </c>
      <c r="H2610" s="450"/>
      <c r="I261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10" s="62"/>
    </row>
    <row r="2611" spans="1:10" ht="15.75" x14ac:dyDescent="0.25">
      <c r="A2611" s="167">
        <v>42291</v>
      </c>
      <c r="B2611" s="66" t="s">
        <v>367</v>
      </c>
      <c r="C2611" s="65">
        <v>8000</v>
      </c>
      <c r="D2611" s="63">
        <v>8000</v>
      </c>
      <c r="E2611" s="62"/>
      <c r="F2611" s="61" t="s">
        <v>2</v>
      </c>
      <c r="G2611" s="64" t="s">
        <v>368</v>
      </c>
      <c r="H2611" s="450"/>
      <c r="I261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611" s="62"/>
    </row>
    <row r="2612" spans="1:10" ht="15.75" x14ac:dyDescent="0.25">
      <c r="A2612" s="167">
        <v>42291</v>
      </c>
      <c r="B2612" s="66" t="s">
        <v>346</v>
      </c>
      <c r="C2612" s="65">
        <v>16000</v>
      </c>
      <c r="D2612" s="63">
        <v>16000</v>
      </c>
      <c r="E2612" s="62"/>
      <c r="F2612" s="61" t="s">
        <v>1</v>
      </c>
      <c r="G2612" s="64" t="s">
        <v>365</v>
      </c>
      <c r="H2612" s="450"/>
      <c r="I261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12" s="62"/>
    </row>
    <row r="2613" spans="1:10" ht="15.75" x14ac:dyDescent="0.25">
      <c r="A2613" s="167">
        <v>42290</v>
      </c>
      <c r="B2613" s="66" t="s">
        <v>369</v>
      </c>
      <c r="C2613" s="65">
        <v>16000</v>
      </c>
      <c r="D2613" s="63">
        <v>16000</v>
      </c>
      <c r="E2613" s="62"/>
      <c r="F2613" s="61" t="s">
        <v>2</v>
      </c>
      <c r="G2613" s="64" t="s">
        <v>365</v>
      </c>
      <c r="H2613" s="450"/>
      <c r="I261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613" s="62"/>
    </row>
    <row r="2614" spans="1:10" ht="15.75" x14ac:dyDescent="0.25">
      <c r="A2614" s="167">
        <v>42289</v>
      </c>
      <c r="B2614" s="66" t="s">
        <v>370</v>
      </c>
      <c r="C2614" s="65">
        <v>16000</v>
      </c>
      <c r="D2614" s="63">
        <v>16000</v>
      </c>
      <c r="E2614" s="62"/>
      <c r="F2614" s="61" t="s">
        <v>1</v>
      </c>
      <c r="G2614" s="64" t="s">
        <v>365</v>
      </c>
      <c r="H2614" s="450"/>
      <c r="I261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14" s="62"/>
    </row>
    <row r="2615" spans="1:10" ht="15.75" x14ac:dyDescent="0.25">
      <c r="A2615" s="167">
        <v>42286</v>
      </c>
      <c r="B2615" s="66" t="s">
        <v>371</v>
      </c>
      <c r="C2615" s="65">
        <v>16000</v>
      </c>
      <c r="D2615" s="63">
        <v>16000</v>
      </c>
      <c r="E2615" s="62"/>
      <c r="F2615" s="61" t="s">
        <v>1</v>
      </c>
      <c r="G2615" s="64" t="s">
        <v>365</v>
      </c>
      <c r="H2615" s="450"/>
      <c r="I261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15" s="62"/>
    </row>
    <row r="2616" spans="1:10" ht="15.75" x14ac:dyDescent="0.25">
      <c r="A2616" s="167">
        <v>42281</v>
      </c>
      <c r="B2616" s="66" t="s">
        <v>372</v>
      </c>
      <c r="C2616" s="65">
        <v>16000</v>
      </c>
      <c r="D2616" s="63">
        <v>16000</v>
      </c>
      <c r="E2616" s="62"/>
      <c r="F2616" s="61" t="s">
        <v>2</v>
      </c>
      <c r="G2616" s="64" t="s">
        <v>365</v>
      </c>
      <c r="H2616" s="450"/>
      <c r="I261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616" s="62"/>
    </row>
    <row r="2617" spans="1:10" ht="15.75" x14ac:dyDescent="0.25">
      <c r="A2617" s="167">
        <v>42277</v>
      </c>
      <c r="B2617" s="66" t="s">
        <v>374</v>
      </c>
      <c r="C2617" s="65">
        <v>16000</v>
      </c>
      <c r="D2617" s="63">
        <v>16000</v>
      </c>
      <c r="E2617" s="62"/>
      <c r="F2617" s="61" t="s">
        <v>1</v>
      </c>
      <c r="G2617" s="64" t="s">
        <v>375</v>
      </c>
      <c r="H2617" s="450"/>
      <c r="I261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17" s="62"/>
    </row>
    <row r="2618" spans="1:10" ht="15.75" x14ac:dyDescent="0.25">
      <c r="A2618" s="167">
        <v>42277</v>
      </c>
      <c r="B2618" s="66" t="s">
        <v>373</v>
      </c>
      <c r="C2618" s="65">
        <v>19500</v>
      </c>
      <c r="D2618" s="63">
        <v>19500</v>
      </c>
      <c r="E2618" s="62"/>
      <c r="F2618" s="61" t="s">
        <v>1</v>
      </c>
      <c r="G2618" s="64" t="s">
        <v>231</v>
      </c>
      <c r="H2618" s="450"/>
      <c r="I261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18" s="62"/>
    </row>
    <row r="2619" spans="1:10" ht="15.75" x14ac:dyDescent="0.25">
      <c r="A2619" s="167">
        <v>42276</v>
      </c>
      <c r="B2619" s="66" t="s">
        <v>376</v>
      </c>
      <c r="C2619" s="65">
        <v>16000</v>
      </c>
      <c r="D2619" s="63">
        <v>16000</v>
      </c>
      <c r="E2619" s="62"/>
      <c r="F2619" s="61" t="s">
        <v>2</v>
      </c>
      <c r="G2619" s="64" t="s">
        <v>375</v>
      </c>
      <c r="H2619" s="450"/>
      <c r="I261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619" s="62"/>
    </row>
    <row r="2620" spans="1:10" ht="15.75" x14ac:dyDescent="0.25">
      <c r="A2620" s="167">
        <v>42275</v>
      </c>
      <c r="B2620" s="66" t="s">
        <v>377</v>
      </c>
      <c r="C2620" s="65">
        <v>32000</v>
      </c>
      <c r="D2620" s="63">
        <v>32000</v>
      </c>
      <c r="E2620" s="62"/>
      <c r="F2620" s="61" t="s">
        <v>1</v>
      </c>
      <c r="G2620" s="64" t="s">
        <v>375</v>
      </c>
      <c r="H2620" s="450"/>
      <c r="I262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20" s="62"/>
    </row>
    <row r="2621" spans="1:10" ht="15.75" x14ac:dyDescent="0.25">
      <c r="A2621" s="167">
        <v>42273</v>
      </c>
      <c r="B2621" s="66" t="s">
        <v>378</v>
      </c>
      <c r="C2621" s="65">
        <v>16000</v>
      </c>
      <c r="D2621" s="63">
        <v>6000</v>
      </c>
      <c r="E2621" s="62"/>
      <c r="F2621" s="61" t="s">
        <v>2</v>
      </c>
      <c r="G2621" s="64" t="s">
        <v>379</v>
      </c>
      <c r="H2621" s="450"/>
      <c r="I262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621" s="62"/>
    </row>
    <row r="2622" spans="1:10" ht="15.75" x14ac:dyDescent="0.25">
      <c r="A2622" s="167">
        <v>42272</v>
      </c>
      <c r="B2622" s="66" t="s">
        <v>381</v>
      </c>
      <c r="C2622" s="65">
        <v>18000</v>
      </c>
      <c r="D2622" s="63">
        <v>18000</v>
      </c>
      <c r="E2622" s="62"/>
      <c r="F2622" s="61" t="s">
        <v>1</v>
      </c>
      <c r="G2622" s="64" t="s">
        <v>379</v>
      </c>
      <c r="H2622" s="450"/>
      <c r="I262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22" s="62"/>
    </row>
    <row r="2623" spans="1:10" ht="15.75" x14ac:dyDescent="0.25">
      <c r="A2623" s="167">
        <v>42272</v>
      </c>
      <c r="B2623" s="66" t="s">
        <v>380</v>
      </c>
      <c r="C2623" s="65">
        <v>18000</v>
      </c>
      <c r="D2623" s="63">
        <v>18000</v>
      </c>
      <c r="E2623" s="62"/>
      <c r="F2623" s="61" t="s">
        <v>1</v>
      </c>
      <c r="G2623" s="64" t="s">
        <v>379</v>
      </c>
      <c r="H2623" s="450"/>
      <c r="I262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23" s="62"/>
    </row>
    <row r="2624" spans="1:10" ht="15.75" x14ac:dyDescent="0.25">
      <c r="A2624" s="167">
        <v>42269</v>
      </c>
      <c r="B2624" s="66" t="s">
        <v>174</v>
      </c>
      <c r="C2624" s="65">
        <v>16000</v>
      </c>
      <c r="D2624" s="63">
        <v>16000</v>
      </c>
      <c r="E2624" s="62"/>
      <c r="F2624" s="61" t="s">
        <v>1</v>
      </c>
      <c r="G2624" s="64" t="s">
        <v>375</v>
      </c>
      <c r="H2624" s="450"/>
      <c r="I262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24" s="62"/>
    </row>
    <row r="2625" spans="1:10" ht="15.75" x14ac:dyDescent="0.25">
      <c r="A2625" s="167">
        <v>42269</v>
      </c>
      <c r="B2625" s="66" t="s">
        <v>382</v>
      </c>
      <c r="C2625" s="65">
        <v>24000</v>
      </c>
      <c r="D2625" s="63">
        <v>24000</v>
      </c>
      <c r="E2625" s="62"/>
      <c r="F2625" s="61" t="s">
        <v>1</v>
      </c>
      <c r="G2625" s="64" t="s">
        <v>379</v>
      </c>
      <c r="H2625" s="450"/>
      <c r="I262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25" s="62"/>
    </row>
    <row r="2626" spans="1:10" ht="15.75" x14ac:dyDescent="0.25">
      <c r="A2626" s="167">
        <v>42266</v>
      </c>
      <c r="B2626" s="66" t="s">
        <v>383</v>
      </c>
      <c r="C2626" s="65">
        <v>16000</v>
      </c>
      <c r="D2626" s="63">
        <v>16000</v>
      </c>
      <c r="E2626" s="62"/>
      <c r="F2626" s="61" t="s">
        <v>1</v>
      </c>
      <c r="G2626" s="64" t="s">
        <v>379</v>
      </c>
      <c r="H2626" s="450"/>
      <c r="I262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26" s="62"/>
    </row>
    <row r="2627" spans="1:10" ht="15.75" x14ac:dyDescent="0.25">
      <c r="A2627" s="167">
        <v>42264</v>
      </c>
      <c r="B2627" s="66" t="s">
        <v>386</v>
      </c>
      <c r="C2627" s="65">
        <v>16000</v>
      </c>
      <c r="D2627" s="63">
        <v>16000</v>
      </c>
      <c r="E2627" s="62"/>
      <c r="F2627" s="61" t="s">
        <v>2</v>
      </c>
      <c r="G2627" s="64" t="s">
        <v>379</v>
      </c>
      <c r="H2627" s="450"/>
      <c r="I262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627" s="62"/>
    </row>
    <row r="2628" spans="1:10" ht="15.75" x14ac:dyDescent="0.25">
      <c r="A2628" s="167">
        <v>42264</v>
      </c>
      <c r="B2628" s="66" t="s">
        <v>175</v>
      </c>
      <c r="C2628" s="65">
        <v>16000</v>
      </c>
      <c r="D2628" s="63">
        <v>16000</v>
      </c>
      <c r="E2628" s="62"/>
      <c r="F2628" s="61" t="s">
        <v>1</v>
      </c>
      <c r="G2628" s="64" t="s">
        <v>375</v>
      </c>
      <c r="H2628" s="450"/>
      <c r="I262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28" s="62"/>
    </row>
    <row r="2629" spans="1:10" ht="15.75" x14ac:dyDescent="0.25">
      <c r="A2629" s="167">
        <v>42264</v>
      </c>
      <c r="B2629" s="66" t="s">
        <v>384</v>
      </c>
      <c r="C2629" s="65">
        <v>16000</v>
      </c>
      <c r="D2629" s="63">
        <v>16000</v>
      </c>
      <c r="E2629" s="62"/>
      <c r="F2629" s="61" t="s">
        <v>1</v>
      </c>
      <c r="G2629" s="64" t="s">
        <v>365</v>
      </c>
      <c r="H2629" s="450"/>
      <c r="I262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29" s="62"/>
    </row>
    <row r="2630" spans="1:10" ht="15.75" x14ac:dyDescent="0.25">
      <c r="A2630" s="167">
        <v>42264</v>
      </c>
      <c r="B2630" s="66" t="s">
        <v>385</v>
      </c>
      <c r="C2630" s="65">
        <v>16000</v>
      </c>
      <c r="D2630" s="63">
        <v>16000</v>
      </c>
      <c r="E2630" s="62"/>
      <c r="F2630" s="61" t="s">
        <v>1</v>
      </c>
      <c r="G2630" s="64" t="s">
        <v>379</v>
      </c>
      <c r="H2630" s="450"/>
      <c r="I263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30" s="62"/>
    </row>
    <row r="2631" spans="1:10" ht="15.75" x14ac:dyDescent="0.25">
      <c r="A2631" s="199">
        <v>42258</v>
      </c>
      <c r="B2631" s="200" t="s">
        <v>387</v>
      </c>
      <c r="C2631" s="201">
        <v>16000</v>
      </c>
      <c r="D2631" s="202">
        <v>16000</v>
      </c>
      <c r="E2631" s="203"/>
      <c r="F2631" s="204" t="s">
        <v>1</v>
      </c>
      <c r="G2631" s="205" t="s">
        <v>375</v>
      </c>
      <c r="H2631" s="470"/>
      <c r="I2631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31" s="203"/>
    </row>
    <row r="2632" spans="1:10" ht="15.75" x14ac:dyDescent="0.25">
      <c r="A2632" s="167">
        <v>42258</v>
      </c>
      <c r="B2632" s="66" t="s">
        <v>88</v>
      </c>
      <c r="C2632" s="65">
        <v>16000</v>
      </c>
      <c r="D2632" s="63">
        <v>10000</v>
      </c>
      <c r="E2632" s="62"/>
      <c r="F2632" s="61" t="s">
        <v>1</v>
      </c>
      <c r="G2632" s="64" t="s">
        <v>388</v>
      </c>
      <c r="H2632" s="450"/>
      <c r="I263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32" s="62"/>
    </row>
    <row r="2633" spans="1:10" ht="15.75" x14ac:dyDescent="0.25">
      <c r="A2633" s="167">
        <v>42252</v>
      </c>
      <c r="B2633" s="66" t="s">
        <v>390</v>
      </c>
      <c r="C2633" s="65">
        <v>16000</v>
      </c>
      <c r="D2633" s="63">
        <v>16000</v>
      </c>
      <c r="E2633" s="62"/>
      <c r="F2633" s="61" t="s">
        <v>2</v>
      </c>
      <c r="G2633" s="64" t="s">
        <v>388</v>
      </c>
      <c r="H2633" s="450"/>
      <c r="I263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633" s="62"/>
    </row>
    <row r="2634" spans="1:10" ht="15.75" x14ac:dyDescent="0.25">
      <c r="A2634" s="167">
        <v>42252</v>
      </c>
      <c r="B2634" s="66" t="s">
        <v>391</v>
      </c>
      <c r="C2634" s="65">
        <v>3500</v>
      </c>
      <c r="D2634" s="63">
        <v>3500</v>
      </c>
      <c r="E2634" s="62"/>
      <c r="F2634" s="61" t="s">
        <v>2</v>
      </c>
      <c r="G2634" s="64" t="s">
        <v>388</v>
      </c>
      <c r="H2634" s="450"/>
      <c r="I263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634" s="62"/>
    </row>
    <row r="2635" spans="1:10" ht="15.75" x14ac:dyDescent="0.25">
      <c r="A2635" s="167">
        <v>42252</v>
      </c>
      <c r="B2635" s="66" t="s">
        <v>392</v>
      </c>
      <c r="C2635" s="65">
        <v>16000</v>
      </c>
      <c r="D2635" s="63">
        <v>16000</v>
      </c>
      <c r="E2635" s="62"/>
      <c r="F2635" s="61" t="s">
        <v>1</v>
      </c>
      <c r="G2635" s="64" t="s">
        <v>388</v>
      </c>
      <c r="H2635" s="450"/>
      <c r="I263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35" s="62"/>
    </row>
    <row r="2636" spans="1:10" ht="15.75" x14ac:dyDescent="0.25">
      <c r="A2636" s="167">
        <v>42252</v>
      </c>
      <c r="B2636" s="66" t="s">
        <v>389</v>
      </c>
      <c r="C2636" s="65">
        <v>16000</v>
      </c>
      <c r="D2636" s="63">
        <v>16000</v>
      </c>
      <c r="E2636" s="62"/>
      <c r="F2636" s="61" t="s">
        <v>1</v>
      </c>
      <c r="G2636" s="64" t="s">
        <v>375</v>
      </c>
      <c r="H2636" s="450"/>
      <c r="I263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36" s="62"/>
    </row>
    <row r="2637" spans="1:10" ht="15.75" x14ac:dyDescent="0.25">
      <c r="A2637" s="167">
        <v>42252</v>
      </c>
      <c r="B2637" s="66" t="s">
        <v>394</v>
      </c>
      <c r="C2637" s="65">
        <v>16000</v>
      </c>
      <c r="D2637" s="63">
        <v>16000</v>
      </c>
      <c r="E2637" s="62"/>
      <c r="F2637" s="61" t="s">
        <v>1</v>
      </c>
      <c r="G2637" s="64" t="s">
        <v>379</v>
      </c>
      <c r="H2637" s="450"/>
      <c r="I263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37" s="62"/>
    </row>
    <row r="2638" spans="1:10" ht="15.75" x14ac:dyDescent="0.25">
      <c r="A2638" s="167">
        <v>42252</v>
      </c>
      <c r="B2638" s="66" t="s">
        <v>393</v>
      </c>
      <c r="C2638" s="65">
        <v>16000</v>
      </c>
      <c r="D2638" s="63">
        <v>16000</v>
      </c>
      <c r="E2638" s="62"/>
      <c r="F2638" s="61" t="s">
        <v>1</v>
      </c>
      <c r="G2638" s="64" t="s">
        <v>379</v>
      </c>
      <c r="H2638" s="450"/>
      <c r="I263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38" s="62"/>
    </row>
    <row r="2639" spans="1:10" ht="15.75" x14ac:dyDescent="0.25">
      <c r="A2639" s="167">
        <v>42251</v>
      </c>
      <c r="B2639" s="66" t="s">
        <v>395</v>
      </c>
      <c r="C2639" s="65">
        <v>16000</v>
      </c>
      <c r="D2639" s="63">
        <v>16000</v>
      </c>
      <c r="E2639" s="62"/>
      <c r="F2639" s="61" t="s">
        <v>2</v>
      </c>
      <c r="G2639" s="64" t="s">
        <v>388</v>
      </c>
      <c r="H2639" s="450"/>
      <c r="I263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639" s="62"/>
    </row>
    <row r="2640" spans="1:10" ht="15.75" x14ac:dyDescent="0.25">
      <c r="A2640" s="167">
        <v>42250</v>
      </c>
      <c r="B2640" s="66" t="s">
        <v>90</v>
      </c>
      <c r="C2640" s="65">
        <v>16000</v>
      </c>
      <c r="D2640" s="63">
        <v>16000</v>
      </c>
      <c r="E2640" s="62"/>
      <c r="F2640" s="61" t="s">
        <v>1</v>
      </c>
      <c r="G2640" s="64" t="s">
        <v>388</v>
      </c>
      <c r="H2640" s="450"/>
      <c r="I264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40" s="62"/>
    </row>
    <row r="2641" spans="1:10" ht="15.75" x14ac:dyDescent="0.25">
      <c r="A2641" s="167">
        <v>42248</v>
      </c>
      <c r="B2641" s="66" t="s">
        <v>87</v>
      </c>
      <c r="C2641" s="65">
        <v>16000</v>
      </c>
      <c r="D2641" s="63">
        <v>16000</v>
      </c>
      <c r="E2641" s="62"/>
      <c r="F2641" s="61" t="s">
        <v>2</v>
      </c>
      <c r="G2641" s="64" t="s">
        <v>388</v>
      </c>
      <c r="H2641" s="450"/>
      <c r="I264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641" s="62"/>
    </row>
    <row r="2642" spans="1:10" ht="15.75" x14ac:dyDescent="0.25">
      <c r="A2642" s="167">
        <v>42248</v>
      </c>
      <c r="B2642" s="66" t="s">
        <v>396</v>
      </c>
      <c r="C2642" s="65">
        <v>16000</v>
      </c>
      <c r="D2642" s="63">
        <v>16000</v>
      </c>
      <c r="E2642" s="62"/>
      <c r="F2642" s="61" t="s">
        <v>1</v>
      </c>
      <c r="G2642" s="64" t="s">
        <v>375</v>
      </c>
      <c r="H2642" s="450"/>
      <c r="I264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42" s="62"/>
    </row>
    <row r="2643" spans="1:10" ht="15.75" x14ac:dyDescent="0.25">
      <c r="A2643" s="167">
        <v>42247</v>
      </c>
      <c r="B2643" s="66" t="s">
        <v>397</v>
      </c>
      <c r="C2643" s="65">
        <v>16000</v>
      </c>
      <c r="D2643" s="63">
        <v>16000</v>
      </c>
      <c r="E2643" s="62"/>
      <c r="F2643" s="61" t="s">
        <v>1</v>
      </c>
      <c r="G2643" s="64" t="s">
        <v>388</v>
      </c>
      <c r="H2643" s="450"/>
      <c r="I264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43" s="62"/>
    </row>
    <row r="2644" spans="1:10" ht="15.75" x14ac:dyDescent="0.25">
      <c r="A2644" s="167">
        <v>42245</v>
      </c>
      <c r="B2644" s="66" t="s">
        <v>398</v>
      </c>
      <c r="C2644" s="65">
        <v>16000</v>
      </c>
      <c r="D2644" s="63">
        <v>16000</v>
      </c>
      <c r="E2644" s="62"/>
      <c r="F2644" s="61" t="s">
        <v>1</v>
      </c>
      <c r="G2644" s="64" t="s">
        <v>399</v>
      </c>
      <c r="H2644" s="450"/>
      <c r="I264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44" s="62"/>
    </row>
    <row r="2645" spans="1:10" ht="15.75" x14ac:dyDescent="0.25">
      <c r="A2645" s="167">
        <v>42243</v>
      </c>
      <c r="B2645" s="66" t="s">
        <v>400</v>
      </c>
      <c r="C2645" s="65">
        <v>19500</v>
      </c>
      <c r="D2645" s="63">
        <v>19500</v>
      </c>
      <c r="E2645" s="62"/>
      <c r="F2645" s="61" t="s">
        <v>1</v>
      </c>
      <c r="G2645" s="64"/>
      <c r="H2645" s="450"/>
      <c r="I264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45" s="62"/>
    </row>
    <row r="2646" spans="1:10" ht="15.75" x14ac:dyDescent="0.25">
      <c r="A2646" s="167">
        <v>42237</v>
      </c>
      <c r="B2646" s="66" t="s">
        <v>401</v>
      </c>
      <c r="C2646" s="65">
        <v>16000</v>
      </c>
      <c r="D2646" s="63">
        <v>19500</v>
      </c>
      <c r="E2646" s="62"/>
      <c r="F2646" s="61" t="s">
        <v>1</v>
      </c>
      <c r="G2646" s="64" t="s">
        <v>399</v>
      </c>
      <c r="H2646" s="450"/>
      <c r="I264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46" s="62"/>
    </row>
    <row r="2647" spans="1:10" ht="15.75" x14ac:dyDescent="0.25">
      <c r="A2647" s="167">
        <v>42236</v>
      </c>
      <c r="B2647" s="66" t="s">
        <v>402</v>
      </c>
      <c r="C2647" s="65">
        <v>45000</v>
      </c>
      <c r="D2647" s="63">
        <v>45000</v>
      </c>
      <c r="E2647" s="62"/>
      <c r="F2647" s="61" t="s">
        <v>2</v>
      </c>
      <c r="G2647" s="64" t="s">
        <v>399</v>
      </c>
      <c r="H2647" s="450"/>
      <c r="I264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647" s="62"/>
    </row>
    <row r="2648" spans="1:10" ht="15.75" x14ac:dyDescent="0.25">
      <c r="A2648" s="167">
        <v>42234</v>
      </c>
      <c r="B2648" s="66" t="s">
        <v>404</v>
      </c>
      <c r="C2648" s="65">
        <v>16000</v>
      </c>
      <c r="D2648" s="63">
        <v>16000</v>
      </c>
      <c r="E2648" s="62"/>
      <c r="F2648" s="61" t="s">
        <v>1</v>
      </c>
      <c r="G2648" s="64" t="s">
        <v>405</v>
      </c>
      <c r="H2648" s="450"/>
      <c r="I264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48" s="62"/>
    </row>
    <row r="2649" spans="1:10" ht="15.75" x14ac:dyDescent="0.25">
      <c r="A2649" s="167">
        <v>42234</v>
      </c>
      <c r="B2649" s="66" t="s">
        <v>403</v>
      </c>
      <c r="C2649" s="65">
        <v>16000</v>
      </c>
      <c r="D2649" s="63">
        <v>16000</v>
      </c>
      <c r="E2649" s="62"/>
      <c r="F2649" s="61" t="s">
        <v>1</v>
      </c>
      <c r="G2649" s="64" t="s">
        <v>399</v>
      </c>
      <c r="H2649" s="450"/>
      <c r="I264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49" s="62"/>
    </row>
    <row r="2650" spans="1:10" ht="15.75" x14ac:dyDescent="0.25">
      <c r="A2650" s="167">
        <v>42231</v>
      </c>
      <c r="B2650" s="66" t="s">
        <v>406</v>
      </c>
      <c r="C2650" s="65">
        <v>16000</v>
      </c>
      <c r="D2650" s="63">
        <v>16000</v>
      </c>
      <c r="E2650" s="62"/>
      <c r="F2650" s="61" t="s">
        <v>2</v>
      </c>
      <c r="G2650" s="64" t="s">
        <v>399</v>
      </c>
      <c r="H2650" s="450"/>
      <c r="I265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650" s="62"/>
    </row>
    <row r="2651" spans="1:10" ht="15.75" x14ac:dyDescent="0.25">
      <c r="A2651" s="167">
        <v>42231</v>
      </c>
      <c r="B2651" s="66" t="s">
        <v>407</v>
      </c>
      <c r="C2651" s="65">
        <v>32000</v>
      </c>
      <c r="D2651" s="63">
        <v>16000</v>
      </c>
      <c r="E2651" s="62"/>
      <c r="F2651" s="61" t="s">
        <v>1</v>
      </c>
      <c r="G2651" s="64" t="s">
        <v>399</v>
      </c>
      <c r="H2651" s="450"/>
      <c r="I265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51" s="62"/>
    </row>
    <row r="2652" spans="1:10" ht="15.75" x14ac:dyDescent="0.25">
      <c r="A2652" s="167">
        <v>42229</v>
      </c>
      <c r="B2652" s="66" t="s">
        <v>408</v>
      </c>
      <c r="C2652" s="65">
        <v>18000</v>
      </c>
      <c r="D2652" s="63">
        <v>18000</v>
      </c>
      <c r="E2652" s="62"/>
      <c r="F2652" s="61" t="s">
        <v>1</v>
      </c>
      <c r="G2652" s="64" t="s">
        <v>409</v>
      </c>
      <c r="H2652" s="450"/>
      <c r="I265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52" s="62"/>
    </row>
    <row r="2653" spans="1:10" ht="15.75" x14ac:dyDescent="0.25">
      <c r="A2653" s="167">
        <v>42224</v>
      </c>
      <c r="B2653" s="66" t="s">
        <v>410</v>
      </c>
      <c r="C2653" s="65">
        <v>16000</v>
      </c>
      <c r="D2653" s="63">
        <v>16000</v>
      </c>
      <c r="E2653" s="62"/>
      <c r="F2653" s="61" t="s">
        <v>1</v>
      </c>
      <c r="G2653" s="64" t="s">
        <v>399</v>
      </c>
      <c r="H2653" s="450"/>
      <c r="I265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53" s="62"/>
    </row>
    <row r="2654" spans="1:10" ht="15.75" x14ac:dyDescent="0.25">
      <c r="A2654" s="167">
        <v>42223</v>
      </c>
      <c r="B2654" s="66" t="s">
        <v>411</v>
      </c>
      <c r="C2654" s="65">
        <v>16000</v>
      </c>
      <c r="D2654" s="63">
        <v>16000</v>
      </c>
      <c r="E2654" s="62"/>
      <c r="F2654" s="61" t="s">
        <v>1</v>
      </c>
      <c r="G2654" s="64"/>
      <c r="H2654" s="450"/>
      <c r="I265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54" s="62"/>
    </row>
    <row r="2655" spans="1:10" ht="15.75" x14ac:dyDescent="0.25">
      <c r="A2655" s="167">
        <v>42222</v>
      </c>
      <c r="B2655" s="66" t="s">
        <v>412</v>
      </c>
      <c r="C2655" s="65">
        <v>16000</v>
      </c>
      <c r="D2655" s="63">
        <v>16000</v>
      </c>
      <c r="E2655" s="62"/>
      <c r="F2655" s="61" t="s">
        <v>1</v>
      </c>
      <c r="G2655" s="64" t="s">
        <v>409</v>
      </c>
      <c r="H2655" s="450"/>
      <c r="I265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55" s="62"/>
    </row>
    <row r="2656" spans="1:10" ht="15.75" x14ac:dyDescent="0.25">
      <c r="A2656" s="167">
        <v>42222</v>
      </c>
      <c r="B2656" s="66" t="s">
        <v>92</v>
      </c>
      <c r="C2656" s="65">
        <v>16000</v>
      </c>
      <c r="D2656" s="63">
        <v>16000</v>
      </c>
      <c r="E2656" s="62"/>
      <c r="F2656" s="61" t="s">
        <v>1</v>
      </c>
      <c r="G2656" s="64" t="s">
        <v>409</v>
      </c>
      <c r="H2656" s="450"/>
      <c r="I265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56" s="62"/>
    </row>
    <row r="2657" spans="1:10" ht="15.75" x14ac:dyDescent="0.25">
      <c r="A2657" s="167">
        <v>42209</v>
      </c>
      <c r="B2657" s="66" t="s">
        <v>117</v>
      </c>
      <c r="C2657" s="65"/>
      <c r="D2657" s="63">
        <v>24000</v>
      </c>
      <c r="E2657" s="62"/>
      <c r="F2657" s="61" t="s">
        <v>1</v>
      </c>
      <c r="G2657" s="64" t="s">
        <v>415</v>
      </c>
      <c r="H2657" s="450"/>
      <c r="I265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57" s="62"/>
    </row>
    <row r="2658" spans="1:10" ht="15.75" x14ac:dyDescent="0.25">
      <c r="A2658" s="167">
        <v>42209</v>
      </c>
      <c r="B2658" s="66" t="s">
        <v>413</v>
      </c>
      <c r="C2658" s="65"/>
      <c r="D2658" s="63">
        <v>16000</v>
      </c>
      <c r="E2658" s="62"/>
      <c r="F2658" s="61" t="s">
        <v>1</v>
      </c>
      <c r="G2658" s="64" t="s">
        <v>414</v>
      </c>
      <c r="H2658" s="450"/>
      <c r="I265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58" s="62"/>
    </row>
    <row r="2659" spans="1:10" ht="15.75" x14ac:dyDescent="0.25">
      <c r="A2659" s="167">
        <v>42208</v>
      </c>
      <c r="B2659" s="66" t="s">
        <v>417</v>
      </c>
      <c r="C2659" s="65"/>
      <c r="D2659" s="63">
        <v>16000</v>
      </c>
      <c r="E2659" s="62"/>
      <c r="F2659" s="61" t="s">
        <v>1</v>
      </c>
      <c r="G2659" s="64" t="s">
        <v>409</v>
      </c>
      <c r="H2659" s="450"/>
      <c r="I265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59" s="62"/>
    </row>
    <row r="2660" spans="1:10" ht="15.75" x14ac:dyDescent="0.25">
      <c r="A2660" s="167">
        <v>42208</v>
      </c>
      <c r="B2660" s="66" t="s">
        <v>416</v>
      </c>
      <c r="C2660" s="65"/>
      <c r="D2660" s="63">
        <v>7900</v>
      </c>
      <c r="E2660" s="62"/>
      <c r="F2660" s="61" t="s">
        <v>1</v>
      </c>
      <c r="G2660" s="64" t="s">
        <v>368</v>
      </c>
      <c r="H2660" s="450"/>
      <c r="I266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60" s="62"/>
    </row>
    <row r="2661" spans="1:10" ht="15.75" x14ac:dyDescent="0.25">
      <c r="A2661" s="167">
        <v>42206</v>
      </c>
      <c r="B2661" s="66" t="s">
        <v>418</v>
      </c>
      <c r="C2661" s="65"/>
      <c r="D2661" s="63">
        <v>16000</v>
      </c>
      <c r="E2661" s="62"/>
      <c r="F2661" s="61" t="s">
        <v>1</v>
      </c>
      <c r="G2661" s="64" t="s">
        <v>419</v>
      </c>
      <c r="H2661" s="450"/>
      <c r="I266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Руднев</v>
      </c>
      <c r="J2661" s="62"/>
    </row>
    <row r="2662" spans="1:10" ht="15.75" x14ac:dyDescent="0.25">
      <c r="A2662" s="167">
        <v>42199</v>
      </c>
      <c r="B2662" s="66" t="s">
        <v>85</v>
      </c>
      <c r="C2662" s="65"/>
      <c r="D2662" s="63">
        <v>8000</v>
      </c>
      <c r="E2662" s="62"/>
      <c r="F2662" s="61" t="s">
        <v>2</v>
      </c>
      <c r="G2662" s="64" t="s">
        <v>368</v>
      </c>
      <c r="H2662" s="450"/>
      <c r="I266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Манунин</v>
      </c>
      <c r="J2662" s="62"/>
    </row>
    <row r="2663" spans="1:10" ht="15.75" x14ac:dyDescent="0.25">
      <c r="A2663" s="167">
        <v>42198</v>
      </c>
      <c r="B2663" s="66" t="s">
        <v>420</v>
      </c>
      <c r="C2663" s="65">
        <v>16000</v>
      </c>
      <c r="D2663" s="63">
        <v>16000</v>
      </c>
      <c r="E2663" s="62"/>
      <c r="F2663" s="61" t="s">
        <v>6203</v>
      </c>
      <c r="G2663" s="64"/>
      <c r="H2663" s="450"/>
      <c r="I266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63" s="62"/>
    </row>
    <row r="2664" spans="1:10" ht="15.75" x14ac:dyDescent="0.25">
      <c r="A2664" s="167">
        <v>42196</v>
      </c>
      <c r="B2664" s="66" t="s">
        <v>421</v>
      </c>
      <c r="C2664" s="65"/>
      <c r="D2664" s="63">
        <v>16000</v>
      </c>
      <c r="E2664" s="62"/>
      <c r="F2664" s="61" t="s">
        <v>6203</v>
      </c>
      <c r="G2664" s="64" t="s">
        <v>422</v>
      </c>
      <c r="H2664" s="450"/>
      <c r="I266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64" s="62"/>
    </row>
    <row r="2665" spans="1:10" ht="15.75" x14ac:dyDescent="0.25">
      <c r="A2665" s="167">
        <v>42195</v>
      </c>
      <c r="B2665" s="66" t="s">
        <v>423</v>
      </c>
      <c r="C2665" s="65">
        <v>0</v>
      </c>
      <c r="D2665" s="63">
        <v>16000</v>
      </c>
      <c r="E2665" s="62"/>
      <c r="F2665" s="61" t="s">
        <v>6203</v>
      </c>
      <c r="G2665" s="64" t="s">
        <v>424</v>
      </c>
      <c r="H2665" s="450"/>
      <c r="I266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65" s="62"/>
    </row>
    <row r="2666" spans="1:10" ht="15.75" x14ac:dyDescent="0.25">
      <c r="A2666" s="167">
        <v>42194</v>
      </c>
      <c r="B2666" s="66" t="s">
        <v>425</v>
      </c>
      <c r="C2666" s="65"/>
      <c r="D2666" s="63">
        <v>16000</v>
      </c>
      <c r="E2666" s="62"/>
      <c r="F2666" s="61" t="s">
        <v>6203</v>
      </c>
      <c r="G2666" s="64" t="s">
        <v>426</v>
      </c>
      <c r="H2666" s="450"/>
      <c r="I266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66" s="62"/>
    </row>
    <row r="2667" spans="1:10" ht="15.75" x14ac:dyDescent="0.25">
      <c r="A2667" s="167">
        <v>42194</v>
      </c>
      <c r="B2667" s="66" t="s">
        <v>427</v>
      </c>
      <c r="C2667" s="65"/>
      <c r="D2667" s="63">
        <v>16000</v>
      </c>
      <c r="E2667" s="62"/>
      <c r="F2667" s="61" t="s">
        <v>6203</v>
      </c>
      <c r="G2667" s="64" t="s">
        <v>428</v>
      </c>
      <c r="H2667" s="450"/>
      <c r="I266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67" s="62"/>
    </row>
    <row r="2668" spans="1:10" ht="15.75" x14ac:dyDescent="0.25">
      <c r="A2668" s="167">
        <v>42188</v>
      </c>
      <c r="B2668" s="66" t="s">
        <v>429</v>
      </c>
      <c r="C2668" s="65"/>
      <c r="D2668" s="63">
        <v>16000</v>
      </c>
      <c r="E2668" s="62"/>
      <c r="F2668" s="61" t="s">
        <v>6203</v>
      </c>
      <c r="G2668" s="64" t="s">
        <v>426</v>
      </c>
      <c r="H2668" s="450"/>
      <c r="I266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68" s="62"/>
    </row>
    <row r="2669" spans="1:10" ht="15.75" x14ac:dyDescent="0.25">
      <c r="A2669" s="167">
        <v>42185</v>
      </c>
      <c r="B2669" s="66" t="s">
        <v>430</v>
      </c>
      <c r="C2669" s="65">
        <v>16000</v>
      </c>
      <c r="D2669" s="63">
        <v>16000</v>
      </c>
      <c r="E2669" s="62"/>
      <c r="F2669" s="61" t="s">
        <v>6203</v>
      </c>
      <c r="G2669" s="64" t="s">
        <v>431</v>
      </c>
      <c r="H2669" s="450"/>
      <c r="I266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69" s="62"/>
    </row>
    <row r="2670" spans="1:10" ht="15.75" x14ac:dyDescent="0.25">
      <c r="A2670" s="167">
        <v>42185</v>
      </c>
      <c r="B2670" s="66" t="s">
        <v>432</v>
      </c>
      <c r="C2670" s="65"/>
      <c r="D2670" s="63">
        <v>19500</v>
      </c>
      <c r="E2670" s="62"/>
      <c r="F2670" s="61" t="s">
        <v>6203</v>
      </c>
      <c r="G2670" s="64" t="s">
        <v>433</v>
      </c>
      <c r="H2670" s="450"/>
      <c r="I267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70" s="62"/>
    </row>
    <row r="2671" spans="1:10" ht="15.75" x14ac:dyDescent="0.25">
      <c r="A2671" s="167">
        <v>42184</v>
      </c>
      <c r="B2671" s="66" t="s">
        <v>434</v>
      </c>
      <c r="C2671" s="65">
        <v>32000</v>
      </c>
      <c r="D2671" s="63">
        <v>32000</v>
      </c>
      <c r="E2671" s="62"/>
      <c r="F2671" s="61" t="s">
        <v>6203</v>
      </c>
      <c r="G2671" s="64" t="s">
        <v>431</v>
      </c>
      <c r="H2671" s="450"/>
      <c r="I267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71" s="62"/>
    </row>
    <row r="2672" spans="1:10" ht="15.75" x14ac:dyDescent="0.25">
      <c r="A2672" s="167">
        <v>42180</v>
      </c>
      <c r="B2672" s="66" t="s">
        <v>435</v>
      </c>
      <c r="C2672" s="65">
        <v>16000</v>
      </c>
      <c r="D2672" s="63">
        <v>16000</v>
      </c>
      <c r="E2672" s="62"/>
      <c r="F2672" s="61" t="s">
        <v>6203</v>
      </c>
      <c r="G2672" s="64" t="s">
        <v>436</v>
      </c>
      <c r="H2672" s="450"/>
      <c r="I267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72" s="62"/>
    </row>
    <row r="2673" spans="1:10" ht="15.75" x14ac:dyDescent="0.25">
      <c r="A2673" s="167">
        <v>42178</v>
      </c>
      <c r="B2673" s="66" t="s">
        <v>438</v>
      </c>
      <c r="C2673" s="65">
        <v>16000</v>
      </c>
      <c r="D2673" s="63">
        <v>16000</v>
      </c>
      <c r="E2673" s="62"/>
      <c r="F2673" s="61" t="s">
        <v>6203</v>
      </c>
      <c r="G2673" s="64" t="s">
        <v>431</v>
      </c>
      <c r="H2673" s="450"/>
      <c r="I267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73" s="62"/>
    </row>
    <row r="2674" spans="1:10" ht="15.75" x14ac:dyDescent="0.25">
      <c r="A2674" s="167">
        <v>42178</v>
      </c>
      <c r="B2674" s="66" t="s">
        <v>437</v>
      </c>
      <c r="C2674" s="65">
        <v>16000</v>
      </c>
      <c r="D2674" s="63">
        <v>16000</v>
      </c>
      <c r="E2674" s="62"/>
      <c r="F2674" s="61" t="s">
        <v>6203</v>
      </c>
      <c r="G2674" s="64" t="s">
        <v>431</v>
      </c>
      <c r="H2674" s="450"/>
      <c r="I267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74" s="62"/>
    </row>
    <row r="2675" spans="1:10" ht="15.75" x14ac:dyDescent="0.25">
      <c r="A2675" s="167">
        <v>42175</v>
      </c>
      <c r="B2675" s="66" t="s">
        <v>110</v>
      </c>
      <c r="C2675" s="65">
        <v>18500</v>
      </c>
      <c r="D2675" s="63">
        <v>18500</v>
      </c>
      <c r="E2675" s="62"/>
      <c r="F2675" s="61" t="s">
        <v>6203</v>
      </c>
      <c r="G2675" s="64" t="s">
        <v>424</v>
      </c>
      <c r="H2675" s="450"/>
      <c r="I267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75" s="62"/>
    </row>
    <row r="2676" spans="1:10" ht="15.75" x14ac:dyDescent="0.25">
      <c r="A2676" s="167">
        <v>42175</v>
      </c>
      <c r="B2676" s="66" t="s">
        <v>104</v>
      </c>
      <c r="C2676" s="65">
        <v>18000</v>
      </c>
      <c r="D2676" s="63">
        <v>18000</v>
      </c>
      <c r="E2676" s="62"/>
      <c r="F2676" s="61" t="s">
        <v>6203</v>
      </c>
      <c r="G2676" s="64" t="s">
        <v>424</v>
      </c>
      <c r="H2676" s="450"/>
      <c r="I267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76" s="62"/>
    </row>
    <row r="2677" spans="1:10" ht="15.75" x14ac:dyDescent="0.25">
      <c r="A2677" s="167">
        <v>42175</v>
      </c>
      <c r="B2677" s="66" t="s">
        <v>440</v>
      </c>
      <c r="C2677" s="65">
        <v>18000</v>
      </c>
      <c r="D2677" s="63">
        <v>18000</v>
      </c>
      <c r="E2677" s="62"/>
      <c r="F2677" s="61" t="s">
        <v>6203</v>
      </c>
      <c r="G2677" s="64" t="s">
        <v>424</v>
      </c>
      <c r="H2677" s="450"/>
      <c r="I267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77" s="62"/>
    </row>
    <row r="2678" spans="1:10" ht="15.75" x14ac:dyDescent="0.25">
      <c r="A2678" s="167">
        <v>42175</v>
      </c>
      <c r="B2678" s="66" t="s">
        <v>441</v>
      </c>
      <c r="C2678" s="65">
        <v>16000</v>
      </c>
      <c r="D2678" s="63">
        <v>16000</v>
      </c>
      <c r="E2678" s="62"/>
      <c r="F2678" s="61" t="s">
        <v>6203</v>
      </c>
      <c r="G2678" s="64" t="s">
        <v>424</v>
      </c>
      <c r="H2678" s="450"/>
      <c r="I267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78" s="62"/>
    </row>
    <row r="2679" spans="1:10" ht="15.75" x14ac:dyDescent="0.25">
      <c r="A2679" s="167">
        <v>42175</v>
      </c>
      <c r="B2679" s="66" t="s">
        <v>439</v>
      </c>
      <c r="C2679" s="65">
        <v>16000</v>
      </c>
      <c r="D2679" s="63">
        <v>16000</v>
      </c>
      <c r="E2679" s="62"/>
      <c r="F2679" s="61" t="s">
        <v>6203</v>
      </c>
      <c r="G2679" s="64" t="s">
        <v>424</v>
      </c>
      <c r="H2679" s="450"/>
      <c r="I267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79" s="62"/>
    </row>
    <row r="2680" spans="1:10" ht="15.75" x14ac:dyDescent="0.25">
      <c r="A2680" s="167">
        <v>42170</v>
      </c>
      <c r="B2680" s="66" t="s">
        <v>442</v>
      </c>
      <c r="C2680" s="65">
        <v>18000</v>
      </c>
      <c r="D2680" s="63">
        <v>18000</v>
      </c>
      <c r="E2680" s="62"/>
      <c r="F2680" s="61" t="s">
        <v>6203</v>
      </c>
      <c r="G2680" s="64" t="s">
        <v>443</v>
      </c>
      <c r="H2680" s="450"/>
      <c r="I268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80" s="62"/>
    </row>
    <row r="2681" spans="1:10" ht="15.75" x14ac:dyDescent="0.25">
      <c r="A2681" s="167">
        <v>42167</v>
      </c>
      <c r="B2681" s="66" t="s">
        <v>444</v>
      </c>
      <c r="C2681" s="65">
        <v>16000</v>
      </c>
      <c r="D2681" s="63">
        <v>16000</v>
      </c>
      <c r="E2681" s="62"/>
      <c r="F2681" s="61" t="s">
        <v>6203</v>
      </c>
      <c r="G2681" s="64" t="s">
        <v>424</v>
      </c>
      <c r="H2681" s="450"/>
      <c r="I268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81" s="62"/>
    </row>
    <row r="2682" spans="1:10" ht="15.75" x14ac:dyDescent="0.25">
      <c r="A2682" s="199">
        <v>42167</v>
      </c>
      <c r="B2682" s="200" t="s">
        <v>445</v>
      </c>
      <c r="C2682" s="201">
        <v>16000</v>
      </c>
      <c r="D2682" s="202">
        <v>16000</v>
      </c>
      <c r="E2682" s="203"/>
      <c r="F2682" s="61" t="s">
        <v>6203</v>
      </c>
      <c r="G2682" s="205"/>
      <c r="H2682" s="470"/>
      <c r="I2682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Не установлен</v>
      </c>
      <c r="J2682" s="203"/>
    </row>
    <row r="2683" spans="1:10" ht="15.75" x14ac:dyDescent="0.25">
      <c r="A2683" s="288">
        <v>42555</v>
      </c>
      <c r="B2683" s="319" t="s">
        <v>1492</v>
      </c>
      <c r="C2683" s="321"/>
      <c r="D2683" s="323">
        <v>7450</v>
      </c>
      <c r="E2683" s="283"/>
      <c r="F2683" s="290" t="s">
        <v>6</v>
      </c>
      <c r="G2683" s="314" t="s">
        <v>1229</v>
      </c>
      <c r="H2683" s="466"/>
      <c r="I2683" s="283" t="s">
        <v>6</v>
      </c>
      <c r="J2683" s="259"/>
    </row>
    <row r="2684" spans="1:10" ht="15.75" x14ac:dyDescent="0.25">
      <c r="A2684" s="284">
        <v>42552</v>
      </c>
      <c r="B2684" s="318" t="s">
        <v>1493</v>
      </c>
      <c r="C2684" s="320"/>
      <c r="D2684" s="322">
        <v>13400</v>
      </c>
      <c r="E2684" s="287"/>
      <c r="F2684" s="291" t="s">
        <v>6</v>
      </c>
      <c r="G2684" s="315" t="s">
        <v>1440</v>
      </c>
      <c r="H2684" s="467"/>
      <c r="I2684" s="287" t="s">
        <v>6</v>
      </c>
      <c r="J2684" s="259"/>
    </row>
    <row r="2685" spans="1:10" ht="15.75" x14ac:dyDescent="0.25">
      <c r="A2685" s="288">
        <v>42552</v>
      </c>
      <c r="B2685" s="319" t="s">
        <v>1494</v>
      </c>
      <c r="C2685" s="321"/>
      <c r="D2685" s="323">
        <v>13900</v>
      </c>
      <c r="E2685" s="283"/>
      <c r="F2685" s="290" t="s">
        <v>6</v>
      </c>
      <c r="G2685" s="314" t="s">
        <v>1495</v>
      </c>
      <c r="H2685" s="466"/>
      <c r="I2685" s="283" t="s">
        <v>6</v>
      </c>
      <c r="J2685" s="259"/>
    </row>
    <row r="2686" spans="1:10" ht="15.75" x14ac:dyDescent="0.25">
      <c r="A2686" s="284">
        <v>42552</v>
      </c>
      <c r="B2686" s="318" t="s">
        <v>1496</v>
      </c>
      <c r="C2686" s="320"/>
      <c r="D2686" s="322">
        <v>4900</v>
      </c>
      <c r="E2686" s="287"/>
      <c r="F2686" s="291" t="s">
        <v>6</v>
      </c>
      <c r="G2686" s="315" t="s">
        <v>1229</v>
      </c>
      <c r="H2686" s="467" t="s">
        <v>1497</v>
      </c>
      <c r="I2686" s="287" t="s">
        <v>6</v>
      </c>
      <c r="J2686" s="259"/>
    </row>
    <row r="2687" spans="1:10" ht="15.75" x14ac:dyDescent="0.25">
      <c r="A2687" s="288">
        <v>42551</v>
      </c>
      <c r="B2687" s="319" t="s">
        <v>1498</v>
      </c>
      <c r="C2687" s="321"/>
      <c r="D2687" s="323">
        <v>4900</v>
      </c>
      <c r="E2687" s="283"/>
      <c r="F2687" s="290" t="s">
        <v>6</v>
      </c>
      <c r="G2687" s="314" t="s">
        <v>1229</v>
      </c>
      <c r="H2687" s="466" t="s">
        <v>1499</v>
      </c>
      <c r="I2687" s="283" t="s">
        <v>6</v>
      </c>
      <c r="J2687" s="259"/>
    </row>
    <row r="2688" spans="1:10" ht="15.75" x14ac:dyDescent="0.25">
      <c r="A2688" s="284">
        <v>42550</v>
      </c>
      <c r="B2688" s="318" t="s">
        <v>1500</v>
      </c>
      <c r="C2688" s="320"/>
      <c r="D2688" s="322">
        <v>4900</v>
      </c>
      <c r="E2688" s="287"/>
      <c r="F2688" s="291" t="s">
        <v>6</v>
      </c>
      <c r="G2688" s="315" t="s">
        <v>1229</v>
      </c>
      <c r="H2688" s="467" t="s">
        <v>610</v>
      </c>
      <c r="I2688" s="287" t="s">
        <v>6</v>
      </c>
      <c r="J2688" s="259"/>
    </row>
    <row r="2689" spans="1:10" ht="15.75" x14ac:dyDescent="0.25">
      <c r="A2689" s="288">
        <v>42550</v>
      </c>
      <c r="B2689" s="319" t="s">
        <v>1501</v>
      </c>
      <c r="C2689" s="321"/>
      <c r="D2689" s="323">
        <v>4900</v>
      </c>
      <c r="E2689" s="283"/>
      <c r="F2689" s="290" t="s">
        <v>6</v>
      </c>
      <c r="G2689" s="314" t="s">
        <v>1229</v>
      </c>
      <c r="H2689" s="466" t="s">
        <v>1502</v>
      </c>
      <c r="I2689" s="283" t="s">
        <v>6</v>
      </c>
      <c r="J2689" s="259"/>
    </row>
    <row r="2690" spans="1:10" ht="15.75" x14ac:dyDescent="0.25">
      <c r="A2690" s="284">
        <v>42550</v>
      </c>
      <c r="B2690" s="318" t="s">
        <v>1503</v>
      </c>
      <c r="C2690" s="320"/>
      <c r="D2690" s="322">
        <v>19900</v>
      </c>
      <c r="E2690" s="287"/>
      <c r="F2690" s="291" t="s">
        <v>6</v>
      </c>
      <c r="G2690" s="315" t="s">
        <v>204</v>
      </c>
      <c r="H2690" s="467" t="s">
        <v>1504</v>
      </c>
      <c r="I2690" s="287" t="s">
        <v>6</v>
      </c>
      <c r="J2690" s="259"/>
    </row>
    <row r="2691" spans="1:10" ht="15.75" x14ac:dyDescent="0.25">
      <c r="A2691" s="288">
        <v>42550</v>
      </c>
      <c r="B2691" s="319" t="s">
        <v>1505</v>
      </c>
      <c r="C2691" s="321"/>
      <c r="D2691" s="323">
        <v>13900</v>
      </c>
      <c r="E2691" s="283"/>
      <c r="F2691" s="290" t="s">
        <v>6</v>
      </c>
      <c r="G2691" s="314" t="s">
        <v>1506</v>
      </c>
      <c r="H2691" s="466"/>
      <c r="I2691" s="283" t="s">
        <v>1061</v>
      </c>
      <c r="J2691" s="259"/>
    </row>
    <row r="2692" spans="1:10" ht="15.75" x14ac:dyDescent="0.25">
      <c r="A2692" s="284">
        <v>42549</v>
      </c>
      <c r="B2692" s="318" t="s">
        <v>1507</v>
      </c>
      <c r="C2692" s="320"/>
      <c r="D2692" s="322">
        <v>15900</v>
      </c>
      <c r="E2692" s="287"/>
      <c r="F2692" s="291" t="s">
        <v>6</v>
      </c>
      <c r="G2692" s="315" t="s">
        <v>1508</v>
      </c>
      <c r="H2692" s="467"/>
      <c r="I2692" s="287" t="s">
        <v>6</v>
      </c>
      <c r="J2692" s="259"/>
    </row>
    <row r="2693" spans="1:10" ht="15.75" x14ac:dyDescent="0.25">
      <c r="A2693" s="288">
        <v>42548</v>
      </c>
      <c r="B2693" s="319" t="s">
        <v>1509</v>
      </c>
      <c r="C2693" s="321"/>
      <c r="D2693" s="323">
        <v>4900</v>
      </c>
      <c r="E2693" s="283"/>
      <c r="F2693" s="290" t="s">
        <v>6</v>
      </c>
      <c r="G2693" s="314" t="s">
        <v>1229</v>
      </c>
      <c r="H2693" s="466" t="s">
        <v>1510</v>
      </c>
      <c r="I2693" s="283" t="s">
        <v>6</v>
      </c>
      <c r="J2693" s="259"/>
    </row>
    <row r="2694" spans="1:10" ht="15.75" x14ac:dyDescent="0.25">
      <c r="A2694" s="284">
        <v>42545</v>
      </c>
      <c r="B2694" s="318" t="s">
        <v>1511</v>
      </c>
      <c r="C2694" s="320"/>
      <c r="D2694" s="322">
        <v>19500</v>
      </c>
      <c r="E2694" s="287"/>
      <c r="F2694" s="291" t="s">
        <v>6</v>
      </c>
      <c r="G2694" s="315" t="s">
        <v>204</v>
      </c>
      <c r="H2694" s="467" t="s">
        <v>610</v>
      </c>
      <c r="I2694" s="287" t="s">
        <v>6</v>
      </c>
      <c r="J2694" s="259"/>
    </row>
    <row r="2695" spans="1:10" ht="15.75" x14ac:dyDescent="0.25">
      <c r="A2695" s="288">
        <v>42545</v>
      </c>
      <c r="B2695" s="319" t="s">
        <v>1512</v>
      </c>
      <c r="C2695" s="321"/>
      <c r="D2695" s="323">
        <v>13900</v>
      </c>
      <c r="E2695" s="283"/>
      <c r="F2695" s="290" t="s">
        <v>6</v>
      </c>
      <c r="G2695" s="314" t="s">
        <v>1513</v>
      </c>
      <c r="H2695" s="466"/>
      <c r="I2695" s="283" t="s">
        <v>6</v>
      </c>
      <c r="J2695" s="259"/>
    </row>
    <row r="2696" spans="1:10" ht="15.75" x14ac:dyDescent="0.25">
      <c r="A2696" s="284">
        <v>42544</v>
      </c>
      <c r="B2696" s="318" t="s">
        <v>1405</v>
      </c>
      <c r="C2696" s="320"/>
      <c r="D2696" s="322">
        <v>11900</v>
      </c>
      <c r="E2696" s="287"/>
      <c r="F2696" s="291" t="s">
        <v>6</v>
      </c>
      <c r="G2696" s="315" t="s">
        <v>1406</v>
      </c>
      <c r="H2696" s="467"/>
      <c r="I2696" s="287" t="s">
        <v>1061</v>
      </c>
      <c r="J2696" s="259"/>
    </row>
    <row r="2697" spans="1:10" ht="15.75" x14ac:dyDescent="0.25">
      <c r="A2697" s="288">
        <v>42542</v>
      </c>
      <c r="B2697" s="319" t="s">
        <v>1407</v>
      </c>
      <c r="C2697" s="321"/>
      <c r="D2697" s="323">
        <v>19900</v>
      </c>
      <c r="E2697" s="283"/>
      <c r="F2697" s="290" t="s">
        <v>6</v>
      </c>
      <c r="G2697" s="314" t="s">
        <v>1295</v>
      </c>
      <c r="H2697" s="466" t="s">
        <v>1296</v>
      </c>
      <c r="I2697" s="283" t="s">
        <v>6</v>
      </c>
      <c r="J2697" s="259"/>
    </row>
    <row r="2698" spans="1:10" ht="15.75" x14ac:dyDescent="0.25">
      <c r="A2698" s="284">
        <v>42538</v>
      </c>
      <c r="B2698" s="318" t="s">
        <v>1408</v>
      </c>
      <c r="C2698" s="320"/>
      <c r="D2698" s="322">
        <v>13900</v>
      </c>
      <c r="E2698" s="287"/>
      <c r="F2698" s="291" t="s">
        <v>6</v>
      </c>
      <c r="G2698" s="315" t="s">
        <v>1409</v>
      </c>
      <c r="H2698" s="467" t="s">
        <v>1373</v>
      </c>
      <c r="I2698" s="287" t="s">
        <v>6</v>
      </c>
      <c r="J2698" s="259"/>
    </row>
    <row r="2699" spans="1:10" ht="15.75" x14ac:dyDescent="0.25">
      <c r="A2699" s="288">
        <v>42537</v>
      </c>
      <c r="B2699" s="319" t="s">
        <v>1369</v>
      </c>
      <c r="C2699" s="321"/>
      <c r="D2699" s="323">
        <v>4900</v>
      </c>
      <c r="E2699" s="283"/>
      <c r="F2699" s="290" t="s">
        <v>6</v>
      </c>
      <c r="G2699" s="314" t="s">
        <v>1229</v>
      </c>
      <c r="H2699" s="466" t="s">
        <v>610</v>
      </c>
      <c r="I2699" s="283" t="s">
        <v>6</v>
      </c>
      <c r="J2699" s="259"/>
    </row>
    <row r="2700" spans="1:10" ht="15.75" x14ac:dyDescent="0.25">
      <c r="A2700" s="284">
        <v>42537</v>
      </c>
      <c r="B2700" s="318" t="s">
        <v>1368</v>
      </c>
      <c r="C2700" s="320"/>
      <c r="D2700" s="322">
        <v>19900</v>
      </c>
      <c r="E2700" s="287"/>
      <c r="F2700" s="291" t="s">
        <v>6</v>
      </c>
      <c r="G2700" s="315" t="s">
        <v>1295</v>
      </c>
      <c r="H2700" s="467" t="s">
        <v>1296</v>
      </c>
      <c r="I2700" s="287" t="s">
        <v>6</v>
      </c>
      <c r="J2700" s="259"/>
    </row>
    <row r="2701" spans="1:10" ht="15.75" x14ac:dyDescent="0.25">
      <c r="A2701" s="288">
        <v>42537</v>
      </c>
      <c r="B2701" s="319" t="s">
        <v>1366</v>
      </c>
      <c r="C2701" s="321"/>
      <c r="D2701" s="323">
        <v>2550</v>
      </c>
      <c r="E2701" s="283"/>
      <c r="F2701" s="290" t="s">
        <v>6</v>
      </c>
      <c r="G2701" s="314" t="s">
        <v>1229</v>
      </c>
      <c r="H2701" s="466" t="s">
        <v>1367</v>
      </c>
      <c r="I2701" s="283" t="s">
        <v>6</v>
      </c>
      <c r="J2701" s="259"/>
    </row>
    <row r="2702" spans="1:10" ht="15.75" x14ac:dyDescent="0.25">
      <c r="A2702" s="284">
        <v>42536</v>
      </c>
      <c r="B2702" s="318" t="s">
        <v>1372</v>
      </c>
      <c r="C2702" s="320"/>
      <c r="D2702" s="322">
        <v>13900</v>
      </c>
      <c r="E2702" s="287"/>
      <c r="F2702" s="291" t="s">
        <v>6</v>
      </c>
      <c r="G2702" s="315" t="s">
        <v>825</v>
      </c>
      <c r="H2702" s="467" t="s">
        <v>1373</v>
      </c>
      <c r="I2702" s="287" t="s">
        <v>6</v>
      </c>
      <c r="J2702" s="259"/>
    </row>
    <row r="2703" spans="1:10" ht="15.75" x14ac:dyDescent="0.25">
      <c r="A2703" s="288">
        <v>42536</v>
      </c>
      <c r="B2703" s="319" t="s">
        <v>1370</v>
      </c>
      <c r="C2703" s="321"/>
      <c r="D2703" s="323">
        <v>2450</v>
      </c>
      <c r="E2703" s="283"/>
      <c r="F2703" s="290" t="s">
        <v>6</v>
      </c>
      <c r="G2703" s="314" t="s">
        <v>1229</v>
      </c>
      <c r="H2703" s="466" t="s">
        <v>1371</v>
      </c>
      <c r="I2703" s="283" t="s">
        <v>6</v>
      </c>
      <c r="J2703" s="259"/>
    </row>
    <row r="2704" spans="1:10" ht="15.75" x14ac:dyDescent="0.25">
      <c r="A2704" s="284">
        <v>42528</v>
      </c>
      <c r="B2704" s="318" t="s">
        <v>1294</v>
      </c>
      <c r="C2704" s="320"/>
      <c r="D2704" s="322">
        <v>19900</v>
      </c>
      <c r="E2704" s="287"/>
      <c r="F2704" s="291" t="s">
        <v>6</v>
      </c>
      <c r="G2704" s="315" t="s">
        <v>1295</v>
      </c>
      <c r="H2704" s="467" t="s">
        <v>1296</v>
      </c>
      <c r="I2704" s="287" t="s">
        <v>6</v>
      </c>
      <c r="J2704" s="259"/>
    </row>
    <row r="2705" spans="1:10" ht="15.75" x14ac:dyDescent="0.25">
      <c r="A2705" s="288">
        <v>42528</v>
      </c>
      <c r="B2705" s="319" t="s">
        <v>1297</v>
      </c>
      <c r="C2705" s="321"/>
      <c r="D2705" s="323">
        <v>19500</v>
      </c>
      <c r="E2705" s="283"/>
      <c r="F2705" s="290" t="s">
        <v>6</v>
      </c>
      <c r="G2705" s="314" t="s">
        <v>204</v>
      </c>
      <c r="H2705" s="466" t="s">
        <v>610</v>
      </c>
      <c r="I2705" s="283" t="s">
        <v>6</v>
      </c>
      <c r="J2705" s="259"/>
    </row>
    <row r="2706" spans="1:10" ht="15.75" x14ac:dyDescent="0.25">
      <c r="A2706" s="284">
        <v>42523</v>
      </c>
      <c r="B2706" s="318" t="s">
        <v>1181</v>
      </c>
      <c r="C2706" s="320"/>
      <c r="D2706" s="322">
        <v>4900</v>
      </c>
      <c r="E2706" s="287"/>
      <c r="F2706" s="291" t="s">
        <v>6</v>
      </c>
      <c r="G2706" s="315" t="s">
        <v>1158</v>
      </c>
      <c r="H2706" s="467" t="s">
        <v>1180</v>
      </c>
      <c r="I2706" s="287" t="s">
        <v>6</v>
      </c>
      <c r="J2706" s="259"/>
    </row>
    <row r="2707" spans="1:10" ht="15.75" x14ac:dyDescent="0.25">
      <c r="A2707" s="288">
        <v>42523</v>
      </c>
      <c r="B2707" s="319" t="s">
        <v>1179</v>
      </c>
      <c r="C2707" s="321"/>
      <c r="D2707" s="323">
        <v>4900</v>
      </c>
      <c r="E2707" s="283"/>
      <c r="F2707" s="290" t="s">
        <v>6</v>
      </c>
      <c r="G2707" s="314" t="s">
        <v>1158</v>
      </c>
      <c r="H2707" s="466" t="s">
        <v>1180</v>
      </c>
      <c r="I2707" s="283" t="s">
        <v>6</v>
      </c>
      <c r="J2707" s="259"/>
    </row>
    <row r="2708" spans="1:10" ht="15.75" x14ac:dyDescent="0.25">
      <c r="A2708" s="284">
        <v>42522</v>
      </c>
      <c r="B2708" s="318" t="s">
        <v>1184</v>
      </c>
      <c r="C2708" s="320"/>
      <c r="D2708" s="322">
        <v>11900</v>
      </c>
      <c r="E2708" s="287"/>
      <c r="F2708" s="291" t="s">
        <v>6</v>
      </c>
      <c r="G2708" s="315" t="s">
        <v>1031</v>
      </c>
      <c r="H2708" s="467" t="s">
        <v>1185</v>
      </c>
      <c r="I2708" s="287" t="s">
        <v>6</v>
      </c>
      <c r="J2708" s="259"/>
    </row>
    <row r="2709" spans="1:10" ht="15.75" x14ac:dyDescent="0.25">
      <c r="A2709" s="288">
        <v>42522</v>
      </c>
      <c r="B2709" s="319" t="s">
        <v>1183</v>
      </c>
      <c r="C2709" s="321"/>
      <c r="D2709" s="323">
        <v>4900</v>
      </c>
      <c r="E2709" s="283"/>
      <c r="F2709" s="290" t="s">
        <v>6</v>
      </c>
      <c r="G2709" s="314" t="s">
        <v>1158</v>
      </c>
      <c r="H2709" s="466" t="s">
        <v>1180</v>
      </c>
      <c r="I2709" s="283" t="s">
        <v>6</v>
      </c>
      <c r="J2709" s="259"/>
    </row>
    <row r="2710" spans="1:10" ht="15.75" x14ac:dyDescent="0.25">
      <c r="A2710" s="284">
        <v>42522</v>
      </c>
      <c r="B2710" s="318" t="s">
        <v>1182</v>
      </c>
      <c r="C2710" s="320"/>
      <c r="D2710" s="322">
        <v>4900</v>
      </c>
      <c r="E2710" s="287"/>
      <c r="F2710" s="291" t="s">
        <v>6</v>
      </c>
      <c r="G2710" s="315" t="s">
        <v>1158</v>
      </c>
      <c r="H2710" s="467" t="s">
        <v>1180</v>
      </c>
      <c r="I2710" s="287" t="s">
        <v>6</v>
      </c>
      <c r="J2710" s="259"/>
    </row>
    <row r="2711" spans="1:10" ht="15.75" x14ac:dyDescent="0.25">
      <c r="A2711" s="288">
        <v>42521</v>
      </c>
      <c r="B2711" s="319" t="s">
        <v>1186</v>
      </c>
      <c r="C2711" s="321"/>
      <c r="D2711" s="323">
        <v>13900</v>
      </c>
      <c r="E2711" s="283"/>
      <c r="F2711" s="290" t="s">
        <v>6</v>
      </c>
      <c r="G2711" s="314" t="s">
        <v>1070</v>
      </c>
      <c r="H2711" s="466" t="s">
        <v>1187</v>
      </c>
      <c r="I2711" s="283" t="s">
        <v>1061</v>
      </c>
      <c r="J2711" s="259"/>
    </row>
    <row r="2712" spans="1:10" ht="15.75" x14ac:dyDescent="0.25">
      <c r="A2712" s="284">
        <v>42517</v>
      </c>
      <c r="B2712" s="318" t="s">
        <v>1188</v>
      </c>
      <c r="C2712" s="320"/>
      <c r="D2712" s="322">
        <v>13900</v>
      </c>
      <c r="E2712" s="287"/>
      <c r="F2712" s="291" t="s">
        <v>6</v>
      </c>
      <c r="G2712" s="315" t="s">
        <v>1070</v>
      </c>
      <c r="H2712" s="467" t="s">
        <v>1189</v>
      </c>
      <c r="I2712" s="287" t="s">
        <v>1061</v>
      </c>
      <c r="J2712" s="259"/>
    </row>
    <row r="2713" spans="1:10" ht="15.75" x14ac:dyDescent="0.25">
      <c r="A2713" s="288">
        <v>42516</v>
      </c>
      <c r="B2713" s="319" t="s">
        <v>1083</v>
      </c>
      <c r="C2713" s="321"/>
      <c r="D2713" s="323">
        <v>9750</v>
      </c>
      <c r="E2713" s="283"/>
      <c r="F2713" s="290" t="s">
        <v>6</v>
      </c>
      <c r="G2713" s="314" t="s">
        <v>204</v>
      </c>
      <c r="H2713" s="466" t="s">
        <v>1084</v>
      </c>
      <c r="I2713" s="283" t="s">
        <v>6</v>
      </c>
      <c r="J2713" s="259"/>
    </row>
    <row r="2714" spans="1:10" ht="15.75" x14ac:dyDescent="0.25">
      <c r="A2714" s="284">
        <v>42509</v>
      </c>
      <c r="B2714" s="318" t="s">
        <v>1081</v>
      </c>
      <c r="C2714" s="320"/>
      <c r="D2714" s="322">
        <v>19900</v>
      </c>
      <c r="E2714" s="287"/>
      <c r="F2714" s="291" t="s">
        <v>6</v>
      </c>
      <c r="G2714" s="315" t="s">
        <v>1339</v>
      </c>
      <c r="H2714" s="467" t="s">
        <v>1082</v>
      </c>
      <c r="I2714" s="287" t="s">
        <v>6</v>
      </c>
      <c r="J2714" s="259"/>
    </row>
    <row r="2715" spans="1:10" ht="15.75" x14ac:dyDescent="0.25">
      <c r="A2715" s="288">
        <v>42507</v>
      </c>
      <c r="B2715" s="319" t="s">
        <v>1079</v>
      </c>
      <c r="C2715" s="321"/>
      <c r="D2715" s="323">
        <v>19500</v>
      </c>
      <c r="E2715" s="283"/>
      <c r="F2715" s="290" t="s">
        <v>6</v>
      </c>
      <c r="G2715" s="314" t="s">
        <v>204</v>
      </c>
      <c r="H2715" s="466" t="s">
        <v>1080</v>
      </c>
      <c r="I2715" s="283" t="s">
        <v>6</v>
      </c>
      <c r="J2715" s="259"/>
    </row>
    <row r="2716" spans="1:10" ht="15.75" x14ac:dyDescent="0.25">
      <c r="A2716" s="284">
        <v>42500</v>
      </c>
      <c r="B2716" s="318" t="s">
        <v>1077</v>
      </c>
      <c r="C2716" s="320"/>
      <c r="D2716" s="322">
        <v>19500</v>
      </c>
      <c r="E2716" s="287"/>
      <c r="F2716" s="291" t="s">
        <v>6</v>
      </c>
      <c r="G2716" s="315" t="s">
        <v>204</v>
      </c>
      <c r="H2716" s="467" t="s">
        <v>1078</v>
      </c>
      <c r="I2716" s="287" t="s">
        <v>6</v>
      </c>
      <c r="J2716" s="259"/>
    </row>
    <row r="2717" spans="1:10" ht="15.75" x14ac:dyDescent="0.25">
      <c r="A2717" s="305">
        <v>42485</v>
      </c>
      <c r="B2717" s="324" t="s">
        <v>1076</v>
      </c>
      <c r="C2717" s="325"/>
      <c r="D2717" s="326">
        <v>19500</v>
      </c>
      <c r="E2717" s="306"/>
      <c r="F2717" s="307" t="s">
        <v>6</v>
      </c>
      <c r="G2717" s="327" t="s">
        <v>204</v>
      </c>
      <c r="H2717" s="469"/>
      <c r="I2717" s="306" t="s">
        <v>6</v>
      </c>
      <c r="J2717" s="292"/>
    </row>
    <row r="2718" spans="1:10" ht="15.75" x14ac:dyDescent="0.25">
      <c r="A2718" s="167">
        <v>42568</v>
      </c>
      <c r="B2718" s="66" t="s">
        <v>1680</v>
      </c>
      <c r="C2718" s="65"/>
      <c r="D2718" s="63">
        <v>17000</v>
      </c>
      <c r="E2718" s="62"/>
      <c r="F2718" s="61" t="str">
        <f t="shared" ref="F2718:F2734" si="68">"Прео"</f>
        <v>Прео</v>
      </c>
      <c r="G2718" s="64" t="s">
        <v>1233</v>
      </c>
      <c r="H2718" s="450"/>
      <c r="I271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718" s="62"/>
    </row>
    <row r="2719" spans="1:10" ht="15.75" x14ac:dyDescent="0.25">
      <c r="A2719" s="167">
        <v>42564</v>
      </c>
      <c r="B2719" s="66" t="s">
        <v>1681</v>
      </c>
      <c r="C2719" s="65"/>
      <c r="D2719" s="63">
        <v>7450</v>
      </c>
      <c r="E2719" s="62"/>
      <c r="F2719" s="61" t="str">
        <f t="shared" si="68"/>
        <v>Прео</v>
      </c>
      <c r="G2719" s="64" t="s">
        <v>1229</v>
      </c>
      <c r="H2719" s="450"/>
      <c r="I271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719" s="62"/>
    </row>
    <row r="2720" spans="1:10" ht="15.75" x14ac:dyDescent="0.25">
      <c r="A2720" s="167">
        <v>42536</v>
      </c>
      <c r="B2720" s="66" t="s">
        <v>1394</v>
      </c>
      <c r="C2720" s="65"/>
      <c r="D2720" s="63">
        <v>4900</v>
      </c>
      <c r="E2720" s="62"/>
      <c r="F2720" s="61" t="str">
        <f t="shared" si="68"/>
        <v>Прео</v>
      </c>
      <c r="G2720" s="64" t="s">
        <v>1229</v>
      </c>
      <c r="H2720" s="450"/>
      <c r="I272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720" s="62"/>
    </row>
    <row r="2721" spans="1:10" ht="15.75" x14ac:dyDescent="0.25">
      <c r="A2721" s="167">
        <v>42524</v>
      </c>
      <c r="B2721" s="66" t="s">
        <v>1228</v>
      </c>
      <c r="C2721" s="65"/>
      <c r="D2721" s="63">
        <v>1900</v>
      </c>
      <c r="E2721" s="62"/>
      <c r="F2721" s="61" t="str">
        <f t="shared" si="68"/>
        <v>Прео</v>
      </c>
      <c r="G2721" s="64" t="s">
        <v>1229</v>
      </c>
      <c r="H2721" s="450"/>
      <c r="I272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721" s="62"/>
    </row>
    <row r="2722" spans="1:10" ht="15.75" x14ac:dyDescent="0.25">
      <c r="A2722" s="167">
        <v>42523</v>
      </c>
      <c r="B2722" s="66" t="s">
        <v>1230</v>
      </c>
      <c r="C2722" s="65"/>
      <c r="D2722" s="63">
        <v>7450</v>
      </c>
      <c r="E2722" s="62"/>
      <c r="F2722" s="61" t="str">
        <f t="shared" si="68"/>
        <v>Прео</v>
      </c>
      <c r="G2722" s="64" t="s">
        <v>1229</v>
      </c>
      <c r="H2722" s="450"/>
      <c r="I272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722" s="62"/>
    </row>
    <row r="2723" spans="1:10" ht="15.75" x14ac:dyDescent="0.25">
      <c r="A2723" s="167">
        <v>42522</v>
      </c>
      <c r="B2723" s="66" t="s">
        <v>1231</v>
      </c>
      <c r="C2723" s="65"/>
      <c r="D2723" s="63">
        <v>4900</v>
      </c>
      <c r="E2723" s="62"/>
      <c r="F2723" s="61" t="str">
        <f t="shared" si="68"/>
        <v>Прео</v>
      </c>
      <c r="G2723" s="64" t="s">
        <v>1229</v>
      </c>
      <c r="H2723" s="450"/>
      <c r="I272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723" s="62"/>
    </row>
    <row r="2724" spans="1:10" ht="15.75" x14ac:dyDescent="0.25">
      <c r="A2724" s="167">
        <v>42515</v>
      </c>
      <c r="B2724" s="66" t="s">
        <v>1232</v>
      </c>
      <c r="C2724" s="65"/>
      <c r="D2724" s="63">
        <v>19500</v>
      </c>
      <c r="E2724" s="62"/>
      <c r="F2724" s="61" t="str">
        <f t="shared" si="68"/>
        <v>Прео</v>
      </c>
      <c r="G2724" s="64" t="s">
        <v>1233</v>
      </c>
      <c r="H2724" s="450"/>
      <c r="I272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724" s="62"/>
    </row>
    <row r="2725" spans="1:10" ht="15.75" x14ac:dyDescent="0.25">
      <c r="A2725" s="167">
        <v>42515</v>
      </c>
      <c r="B2725" s="66" t="s">
        <v>1232</v>
      </c>
      <c r="C2725" s="65"/>
      <c r="D2725" s="63">
        <v>14400</v>
      </c>
      <c r="E2725" s="62"/>
      <c r="F2725" s="61" t="str">
        <f t="shared" si="68"/>
        <v>Прео</v>
      </c>
      <c r="G2725" s="64" t="s">
        <v>1234</v>
      </c>
      <c r="H2725" s="450"/>
      <c r="I272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725" s="62"/>
    </row>
    <row r="2726" spans="1:10" ht="15.75" x14ac:dyDescent="0.25">
      <c r="A2726" s="167">
        <v>42515</v>
      </c>
      <c r="B2726" s="66" t="s">
        <v>1235</v>
      </c>
      <c r="C2726" s="65"/>
      <c r="D2726" s="63">
        <v>9500</v>
      </c>
      <c r="E2726" s="62"/>
      <c r="F2726" s="61" t="str">
        <f t="shared" si="68"/>
        <v>Прео</v>
      </c>
      <c r="G2726" s="64" t="s">
        <v>204</v>
      </c>
      <c r="H2726" s="450"/>
      <c r="I272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726" s="62"/>
    </row>
    <row r="2727" spans="1:10" ht="15.75" x14ac:dyDescent="0.25">
      <c r="A2727" s="167">
        <v>42508</v>
      </c>
      <c r="B2727" s="66" t="s">
        <v>278</v>
      </c>
      <c r="C2727" s="65"/>
      <c r="D2727" s="63">
        <v>17000</v>
      </c>
      <c r="E2727" s="62"/>
      <c r="F2727" s="61" t="str">
        <f t="shared" si="68"/>
        <v>Прео</v>
      </c>
      <c r="G2727" s="64" t="s">
        <v>1233</v>
      </c>
      <c r="H2727" s="450"/>
      <c r="I272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727" s="62"/>
    </row>
    <row r="2728" spans="1:10" ht="15.75" x14ac:dyDescent="0.25">
      <c r="A2728" s="167">
        <v>42503</v>
      </c>
      <c r="B2728" s="66" t="s">
        <v>1235</v>
      </c>
      <c r="C2728" s="65"/>
      <c r="D2728" s="63">
        <v>10000</v>
      </c>
      <c r="E2728" s="62"/>
      <c r="F2728" s="61" t="str">
        <f t="shared" si="68"/>
        <v>Прео</v>
      </c>
      <c r="G2728" s="64" t="s">
        <v>204</v>
      </c>
      <c r="H2728" s="450" t="s">
        <v>1236</v>
      </c>
      <c r="I272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728" s="62"/>
    </row>
    <row r="2729" spans="1:10" ht="15.75" x14ac:dyDescent="0.25">
      <c r="A2729" s="167">
        <v>42502</v>
      </c>
      <c r="B2729" s="66" t="s">
        <v>286</v>
      </c>
      <c r="C2729" s="65"/>
      <c r="D2729" s="63">
        <v>16100</v>
      </c>
      <c r="E2729" s="62"/>
      <c r="F2729" s="61" t="str">
        <f t="shared" si="68"/>
        <v>Прео</v>
      </c>
      <c r="G2729" s="64" t="s">
        <v>1233</v>
      </c>
      <c r="H2729" s="450"/>
      <c r="I272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729" s="62"/>
    </row>
    <row r="2730" spans="1:10" ht="15.75" x14ac:dyDescent="0.25">
      <c r="A2730" s="167">
        <v>42502</v>
      </c>
      <c r="B2730" s="66" t="s">
        <v>1237</v>
      </c>
      <c r="C2730" s="65"/>
      <c r="D2730" s="63">
        <v>19500</v>
      </c>
      <c r="E2730" s="62"/>
      <c r="F2730" s="61" t="str">
        <f t="shared" si="68"/>
        <v>Прео</v>
      </c>
      <c r="G2730" s="64" t="s">
        <v>204</v>
      </c>
      <c r="H2730" s="450"/>
      <c r="I273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730" s="62"/>
    </row>
    <row r="2731" spans="1:10" ht="15.75" x14ac:dyDescent="0.25">
      <c r="A2731" s="167">
        <v>42488</v>
      </c>
      <c r="B2731" s="66" t="s">
        <v>1239</v>
      </c>
      <c r="C2731" s="65"/>
      <c r="D2731" s="63">
        <v>17900</v>
      </c>
      <c r="E2731" s="62"/>
      <c r="F2731" s="61" t="str">
        <f t="shared" si="68"/>
        <v>Прео</v>
      </c>
      <c r="G2731" s="64" t="s">
        <v>1233</v>
      </c>
      <c r="H2731" s="450"/>
      <c r="I273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731" s="62"/>
    </row>
    <row r="2732" spans="1:10" ht="15.75" x14ac:dyDescent="0.25">
      <c r="A2732" s="167">
        <v>42488</v>
      </c>
      <c r="B2732" s="66" t="s">
        <v>1238</v>
      </c>
      <c r="C2732" s="65"/>
      <c r="D2732" s="63">
        <v>19500</v>
      </c>
      <c r="E2732" s="62"/>
      <c r="F2732" s="61" t="str">
        <f t="shared" si="68"/>
        <v>Прео</v>
      </c>
      <c r="G2732" s="64" t="s">
        <v>204</v>
      </c>
      <c r="H2732" s="450"/>
      <c r="I273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732" s="62"/>
    </row>
    <row r="2733" spans="1:10" ht="15.75" x14ac:dyDescent="0.25">
      <c r="A2733" s="167">
        <v>42461</v>
      </c>
      <c r="B2733" s="66" t="s">
        <v>1240</v>
      </c>
      <c r="C2733" s="65"/>
      <c r="D2733" s="63">
        <v>14400</v>
      </c>
      <c r="E2733" s="62"/>
      <c r="F2733" s="61" t="str">
        <f t="shared" si="68"/>
        <v>Прео</v>
      </c>
      <c r="G2733" s="64" t="s">
        <v>1234</v>
      </c>
      <c r="H2733" s="450"/>
      <c r="I273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733" s="62"/>
    </row>
    <row r="2734" spans="1:10" ht="15.75" x14ac:dyDescent="0.25">
      <c r="A2734" s="199">
        <v>42435</v>
      </c>
      <c r="B2734" s="200" t="s">
        <v>1316</v>
      </c>
      <c r="C2734" s="201"/>
      <c r="D2734" s="202">
        <v>17900</v>
      </c>
      <c r="E2734" s="203"/>
      <c r="F2734" s="204" t="str">
        <f t="shared" si="68"/>
        <v>Прео</v>
      </c>
      <c r="G2734" s="205" t="s">
        <v>1317</v>
      </c>
      <c r="H2734" s="470"/>
      <c r="I2734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Прео</v>
      </c>
      <c r="J2734" s="203"/>
    </row>
    <row r="2735" spans="1:10" ht="15.75" x14ac:dyDescent="0.25">
      <c r="A2735" s="167">
        <v>42675</v>
      </c>
      <c r="B2735" s="66" t="s">
        <v>3008</v>
      </c>
      <c r="C2735" s="65"/>
      <c r="D2735" s="63">
        <v>4900</v>
      </c>
      <c r="E2735" s="62"/>
      <c r="F2735" s="61" t="s">
        <v>1341</v>
      </c>
      <c r="G2735" s="64"/>
      <c r="H2735" s="450"/>
      <c r="I273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735" s="62"/>
    </row>
    <row r="2736" spans="1:10" ht="15.75" x14ac:dyDescent="0.25">
      <c r="A2736" s="167">
        <v>42675</v>
      </c>
      <c r="B2736" s="66" t="s">
        <v>3025</v>
      </c>
      <c r="C2736" s="65"/>
      <c r="D2736" s="63">
        <v>8000</v>
      </c>
      <c r="E2736" s="62"/>
      <c r="F2736" s="61" t="s">
        <v>1341</v>
      </c>
      <c r="G2736" s="62" t="s">
        <v>227</v>
      </c>
      <c r="H2736" s="450" t="s">
        <v>227</v>
      </c>
      <c r="I273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736" s="62"/>
    </row>
    <row r="2737" spans="1:10" ht="15.75" x14ac:dyDescent="0.25">
      <c r="A2737" s="167">
        <v>42675</v>
      </c>
      <c r="B2737" s="66" t="s">
        <v>3025</v>
      </c>
      <c r="C2737" s="65"/>
      <c r="D2737" s="63">
        <v>3500</v>
      </c>
      <c r="E2737" s="62"/>
      <c r="F2737" s="61" t="s">
        <v>1341</v>
      </c>
      <c r="G2737" s="62" t="s">
        <v>227</v>
      </c>
      <c r="H2737" s="450" t="s">
        <v>227</v>
      </c>
      <c r="I273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737" s="62"/>
    </row>
    <row r="2738" spans="1:10" ht="15.75" x14ac:dyDescent="0.25">
      <c r="A2738" s="167">
        <v>42675</v>
      </c>
      <c r="B2738" s="66" t="s">
        <v>3026</v>
      </c>
      <c r="C2738" s="65"/>
      <c r="D2738" s="63">
        <v>17500</v>
      </c>
      <c r="E2738" s="62"/>
      <c r="F2738" s="61" t="s">
        <v>1341</v>
      </c>
      <c r="G2738" s="62" t="s">
        <v>1295</v>
      </c>
      <c r="H2738" s="450" t="s">
        <v>1295</v>
      </c>
      <c r="I273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738" s="62"/>
    </row>
    <row r="2739" spans="1:10" ht="15.75" x14ac:dyDescent="0.25">
      <c r="A2739" s="167">
        <v>42675</v>
      </c>
      <c r="B2739" s="66" t="s">
        <v>3009</v>
      </c>
      <c r="C2739" s="65"/>
      <c r="D2739" s="63">
        <v>11900</v>
      </c>
      <c r="E2739" s="62"/>
      <c r="F2739" s="61" t="s">
        <v>1341</v>
      </c>
      <c r="G2739" s="64"/>
      <c r="H2739" s="450"/>
      <c r="I2739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739" s="62"/>
    </row>
    <row r="2740" spans="1:10" ht="15.75" x14ac:dyDescent="0.25">
      <c r="A2740" s="167">
        <v>42675</v>
      </c>
      <c r="B2740" s="66" t="s">
        <v>1875</v>
      </c>
      <c r="C2740" s="65"/>
      <c r="D2740" s="63">
        <v>17000</v>
      </c>
      <c r="E2740" s="62"/>
      <c r="F2740" s="61" t="s">
        <v>1341</v>
      </c>
      <c r="G2740" s="62" t="s">
        <v>1295</v>
      </c>
      <c r="H2740" s="450" t="s">
        <v>1295</v>
      </c>
      <c r="I2740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740" s="62"/>
    </row>
    <row r="2741" spans="1:10" ht="15.75" x14ac:dyDescent="0.25">
      <c r="A2741" s="167">
        <v>42675</v>
      </c>
      <c r="B2741" s="66" t="s">
        <v>1875</v>
      </c>
      <c r="C2741" s="65"/>
      <c r="D2741" s="63">
        <v>12600</v>
      </c>
      <c r="E2741" s="62"/>
      <c r="F2741" s="61" t="s">
        <v>1341</v>
      </c>
      <c r="G2741" s="62" t="s">
        <v>1234</v>
      </c>
      <c r="H2741" s="450" t="s">
        <v>1234</v>
      </c>
      <c r="I2741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741" s="62"/>
    </row>
    <row r="2742" spans="1:10" ht="15.75" x14ac:dyDescent="0.25">
      <c r="A2742" s="167">
        <v>42675</v>
      </c>
      <c r="B2742" s="66" t="s">
        <v>362</v>
      </c>
      <c r="C2742" s="65"/>
      <c r="D2742" s="63">
        <v>15900</v>
      </c>
      <c r="E2742" s="62"/>
      <c r="F2742" s="61" t="s">
        <v>1341</v>
      </c>
      <c r="G2742" s="64"/>
      <c r="H2742" s="450"/>
      <c r="I2742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742" s="62"/>
    </row>
    <row r="2743" spans="1:10" ht="15.75" x14ac:dyDescent="0.25">
      <c r="A2743" s="167">
        <v>42675</v>
      </c>
      <c r="B2743" s="66" t="s">
        <v>3010</v>
      </c>
      <c r="C2743" s="65"/>
      <c r="D2743" s="63">
        <v>2600</v>
      </c>
      <c r="E2743" s="62"/>
      <c r="F2743" s="61" t="s">
        <v>1341</v>
      </c>
      <c r="G2743" s="64"/>
      <c r="H2743" s="450"/>
      <c r="I2743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743" s="62"/>
    </row>
    <row r="2744" spans="1:10" ht="15.75" x14ac:dyDescent="0.25">
      <c r="A2744" s="167">
        <v>42623</v>
      </c>
      <c r="B2744" s="66" t="s">
        <v>3027</v>
      </c>
      <c r="C2744" s="65"/>
      <c r="D2744" s="63">
        <v>14400</v>
      </c>
      <c r="E2744" s="62"/>
      <c r="F2744" s="61" t="s">
        <v>1341</v>
      </c>
      <c r="G2744" s="64" t="s">
        <v>1467</v>
      </c>
      <c r="H2744" s="450"/>
      <c r="I2744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744" s="62"/>
    </row>
    <row r="2745" spans="1:10" ht="15.75" x14ac:dyDescent="0.25">
      <c r="A2745" s="167">
        <v>42623</v>
      </c>
      <c r="B2745" s="66" t="s">
        <v>3028</v>
      </c>
      <c r="C2745" s="65"/>
      <c r="D2745" s="63">
        <v>17500</v>
      </c>
      <c r="E2745" s="62"/>
      <c r="F2745" s="61" t="s">
        <v>1341</v>
      </c>
      <c r="G2745" s="64" t="s">
        <v>227</v>
      </c>
      <c r="H2745" s="450"/>
      <c r="I2745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745" s="62"/>
    </row>
    <row r="2746" spans="1:10" ht="15.75" x14ac:dyDescent="0.25">
      <c r="A2746" s="167">
        <v>42623</v>
      </c>
      <c r="B2746" s="66" t="s">
        <v>3025</v>
      </c>
      <c r="C2746" s="65"/>
      <c r="D2746" s="63">
        <v>17500</v>
      </c>
      <c r="E2746" s="62"/>
      <c r="F2746" s="61" t="s">
        <v>1341</v>
      </c>
      <c r="G2746" s="64" t="s">
        <v>227</v>
      </c>
      <c r="H2746" s="450"/>
      <c r="I2746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746" s="62"/>
    </row>
    <row r="2747" spans="1:10" ht="15.75" x14ac:dyDescent="0.25">
      <c r="A2747" s="167">
        <v>42621</v>
      </c>
      <c r="B2747" s="66" t="s">
        <v>3029</v>
      </c>
      <c r="C2747" s="65"/>
      <c r="D2747" s="63">
        <v>17500</v>
      </c>
      <c r="E2747" s="62"/>
      <c r="F2747" s="61" t="s">
        <v>1341</v>
      </c>
      <c r="G2747" s="64" t="s">
        <v>227</v>
      </c>
      <c r="H2747" s="450"/>
      <c r="I2747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747" s="62"/>
    </row>
    <row r="2748" spans="1:10" ht="15.75" x14ac:dyDescent="0.25">
      <c r="A2748" s="167">
        <v>42616</v>
      </c>
      <c r="B2748" s="66" t="s">
        <v>3011</v>
      </c>
      <c r="C2748" s="65"/>
      <c r="D2748" s="63">
        <v>12900</v>
      </c>
      <c r="E2748" s="62"/>
      <c r="F2748" s="61" t="s">
        <v>1341</v>
      </c>
      <c r="G2748" s="64" t="s">
        <v>1666</v>
      </c>
      <c r="H2748" s="450"/>
      <c r="I2748" s="62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748" s="62"/>
    </row>
    <row r="2749" spans="1:10" ht="15.75" x14ac:dyDescent="0.25">
      <c r="A2749" s="199">
        <v>42602</v>
      </c>
      <c r="B2749" s="200" t="s">
        <v>3012</v>
      </c>
      <c r="C2749" s="201"/>
      <c r="D2749" s="202">
        <v>13900</v>
      </c>
      <c r="E2749" s="203"/>
      <c r="F2749" s="204" t="s">
        <v>1341</v>
      </c>
      <c r="G2749" s="205" t="s">
        <v>1578</v>
      </c>
      <c r="H2749" s="470"/>
      <c r="I2749" s="203" t="str">
        <f>IF(IFERROR(FIND("ПКС",Таблица1[[#This Row],[Group]]),0)=1,"Прео",
 IF(IFERROR(FIND("2КС",Таблица1[[#This Row],[Group]]),0)=1,"Питер",
 IF(AND(IFERROR(FIND("КС",Таблица1[[#This Row],[Group]]),0)=1,IFERROR(FIND("Б",Таблица1[[#This Row],[Group]]),0)=0),"Самокатная",
 IF(AND(IFERROR(FIND("Ф",Таблица1[[#This Row],[Group]]),0)=1,IFERROR(FIND("Б",Таблица1[[#This Row],[Group]]),0)=0),"Самокатная",
 IF(AND(IFERROR(FIND("2Ф",Таблица1[[#This Row],[Group]]),0)=1,IFERROR(FIND("Б",Таблица1[[#This Row],[Group]]),0)=0),"Питер",
 IF(IFERROR(FIND("ДН",Таблица1[[#This Row],[Group]]),0)=1,"Самокатная",
 IF(IFERROR(FIND("Л",Таблица1[[#This Row],[Group]]),0)=1,"Лагерь",
 IF(IFERROR(FIND("О",Таблица1[[#This Row],[Group]]),0)=1,"Самокатная",
 IF(IFERROR(FIND("СЛ",Таблица1[[#This Row],[Group]]),0)=1,"Самокатная",
 IF(IFERROR(FIND("КЛ",Таблица1[[#This Row],[Group]]),0)=1,"Прео",
 IF(AND(IFERROR(FIND("Р",Таблица1[[#This Row],[Group]]),0)=1,IFERROR(FIND("З",Таблица1[[#This Row],[Group]]),0)=0),"Самокатная",
 IF(IFERROR(FIND("ДБ",Таблица1[[#This Row],[Group]]),0)=1,"Самокатная",
 IF(IFERROR(FIND("ПК",Таблица1[[#This Row],[Group]]),0)=1,"Прео",
 IF(IFERROR(FIND("СКСБ",Таблица1[[#This Row],[Group]]),0)=1,"Самокатная",
 IF(IFERROR(FIND("2КСБ",Таблица1[[#This Row],[Group]]),0)=1,"Питер",
 IF(IFERROR(FIND("ПКСБ",Таблица1[[#This Row],[Group]]),0)=1,"Прео",
 IF(IFERROR(FIND("ПТ",Таблица1[[#This Row],[Group]]),0)=1,"Прео",
 IF(IFERROR(FIND("2Т",Таблица1[[#This Row],[Group]]),0)=1,"Питер",
 IF(IFERROR(FIND("СТ",Таблица1[[#This Row],[Group]]),0)=1,"Самокатная",
 IF(IFERROR(FIND("2ФБ",Таблица1[[#This Row],[Group]]),0)=1,"Питер",
 IF(IFERROR(FIND("СФБ",Таблица1[[#This Row],[Group]]),0)=1,"Самокатная",
 IF(IFERROR(FIND("ПФБ",Таблица1[[#This Row],[Group]]),0)=1,"Прео",
 IF(AND(IFERROR(FIND("М",Таблица1[[#This Row],[Group]]),0)=1,IFERROR(FIND("К",Таблица1[[#This Row],[Group]]),0)=0),"Самокатная",
 IF(AND(IFERROR(FIND("Д",Таблица1[[#This Row],[Group]]),0)=1,IFERROR(FIND("Т",Таблица1[[#This Row],[Group]]),0)=0),"Самокатная",
 Таблица1[[#This Row],[Account]]))))))))))))))))))))))))</f>
        <v>Питер</v>
      </c>
      <c r="J2749" s="203"/>
    </row>
  </sheetData>
  <hyperlinks>
    <hyperlink ref="J1646" location="Бюджет!A1" display="Бюджет" xr:uid="{00000000-0004-0000-0700-000000000000}"/>
  </hyperlink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0000000}">
          <x14:formula1>
            <xm:f>'https://d.docs.live.net/6cc0925576d0710e/Столярка/Бюджет/[Бюджет 28.05.2017. Корректен.xlsx]Лист2'!#REF!</xm:f>
          </x14:formula1>
          <xm:sqref>B1963:B1978 B1980:B1989 B1935:B1943 B1946:B1948 B1950:B1953 B1956 B1958:B1959 B1961 B1931:B1932 B1991:B2282</xm:sqref>
        </x14:dataValidation>
        <x14:dataValidation type="list" allowBlank="1" showInputMessage="1" showErrorMessage="1" xr:uid="{00000000-0002-0000-0700-000001000000}">
          <x14:formula1>
            <xm:f>'https://d.docs.live.net/6cc0925576d0710e/Столярка/Бюджет/[Бюджет 28.05.2017. Корректен.xlsx]Лист2'!#REF!</xm:f>
          </x14:formula1>
          <xm:sqref>B1979 B1927:B1930 B1933:B1934 B1962 B1944:B1945 B1954:B1955 B1957 B1960 B1949 B1990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7"/>
  <dimension ref="A1:G26"/>
  <sheetViews>
    <sheetView workbookViewId="0">
      <selection activeCell="C26" sqref="C26"/>
    </sheetView>
  </sheetViews>
  <sheetFormatPr defaultRowHeight="14.25" x14ac:dyDescent="0.25"/>
  <cols>
    <col min="1" max="1" width="15.28515625" customWidth="1"/>
    <col min="2" max="2" width="22" customWidth="1"/>
    <col min="3" max="3" width="15" customWidth="1"/>
    <col min="4" max="4" width="18.5703125" customWidth="1"/>
    <col min="5" max="5" width="15" customWidth="1"/>
    <col min="6" max="6" width="12" customWidth="1"/>
    <col min="7" max="7" width="23.85546875" customWidth="1"/>
  </cols>
  <sheetData>
    <row r="1" spans="1:7" ht="15.75" x14ac:dyDescent="0.25">
      <c r="A1" s="40" t="s">
        <v>42</v>
      </c>
      <c r="B1" s="40" t="s">
        <v>446</v>
      </c>
      <c r="C1" s="40" t="s">
        <v>14</v>
      </c>
      <c r="D1" s="40" t="s">
        <v>15</v>
      </c>
      <c r="E1" s="40" t="s">
        <v>447</v>
      </c>
      <c r="F1" s="40" t="s">
        <v>0</v>
      </c>
      <c r="G1" s="40" t="s">
        <v>44</v>
      </c>
    </row>
    <row r="2" spans="1:7" ht="15.75" x14ac:dyDescent="0.25">
      <c r="A2" s="78">
        <v>42338</v>
      </c>
      <c r="B2" s="59" t="s">
        <v>242</v>
      </c>
      <c r="C2" s="59"/>
      <c r="D2" s="59">
        <v>3500</v>
      </c>
      <c r="E2" s="59"/>
      <c r="F2" s="59" t="s">
        <v>1</v>
      </c>
      <c r="G2" s="59" t="s">
        <v>448</v>
      </c>
    </row>
    <row r="3" spans="1:7" ht="15.75" x14ac:dyDescent="0.25">
      <c r="A3" s="78">
        <v>42337</v>
      </c>
      <c r="B3" s="59" t="s">
        <v>449</v>
      </c>
      <c r="C3" s="59"/>
      <c r="D3" s="59">
        <v>3500</v>
      </c>
      <c r="E3" s="59"/>
      <c r="F3" s="59" t="s">
        <v>1</v>
      </c>
      <c r="G3" s="59" t="s">
        <v>448</v>
      </c>
    </row>
    <row r="4" spans="1:7" ht="15.75" x14ac:dyDescent="0.25">
      <c r="A4" s="78">
        <v>42336</v>
      </c>
      <c r="B4" s="59" t="s">
        <v>450</v>
      </c>
      <c r="C4" s="59"/>
      <c r="D4" s="59">
        <v>5000</v>
      </c>
      <c r="E4" s="59"/>
      <c r="F4" s="59" t="s">
        <v>1</v>
      </c>
      <c r="G4" s="59" t="s">
        <v>448</v>
      </c>
    </row>
    <row r="5" spans="1:7" ht="15.75" x14ac:dyDescent="0.25">
      <c r="A5" s="69">
        <v>42333</v>
      </c>
      <c r="B5" s="59" t="s">
        <v>328</v>
      </c>
      <c r="C5" s="59"/>
      <c r="D5" s="59">
        <v>12000</v>
      </c>
      <c r="E5" s="59"/>
      <c r="F5" s="59" t="s">
        <v>2</v>
      </c>
      <c r="G5" s="59" t="s">
        <v>448</v>
      </c>
    </row>
    <row r="6" spans="1:7" ht="15.75" x14ac:dyDescent="0.25">
      <c r="A6" s="69">
        <v>42333</v>
      </c>
      <c r="B6" s="59" t="s">
        <v>99</v>
      </c>
      <c r="C6" s="59"/>
      <c r="D6" s="59">
        <v>12000</v>
      </c>
      <c r="E6" s="59"/>
      <c r="F6" s="59" t="s">
        <v>2</v>
      </c>
      <c r="G6" s="59" t="s">
        <v>448</v>
      </c>
    </row>
    <row r="7" spans="1:7" ht="15.75" x14ac:dyDescent="0.25">
      <c r="A7" s="69">
        <v>42320</v>
      </c>
      <c r="B7" s="59" t="s">
        <v>450</v>
      </c>
      <c r="C7" s="59"/>
      <c r="D7" s="59">
        <v>7000</v>
      </c>
      <c r="E7" s="59"/>
      <c r="F7" s="59" t="s">
        <v>2</v>
      </c>
      <c r="G7" s="59" t="s">
        <v>448</v>
      </c>
    </row>
    <row r="8" spans="1:7" ht="15.75" x14ac:dyDescent="0.25">
      <c r="A8" s="78">
        <v>42319</v>
      </c>
      <c r="B8" s="59" t="s">
        <v>383</v>
      </c>
      <c r="C8" s="59"/>
      <c r="D8" s="59">
        <v>12000</v>
      </c>
      <c r="E8" s="59"/>
      <c r="F8" s="59" t="s">
        <v>1</v>
      </c>
      <c r="G8" s="59" t="s">
        <v>448</v>
      </c>
    </row>
    <row r="9" spans="1:7" ht="15.75" x14ac:dyDescent="0.25">
      <c r="A9" s="69">
        <v>42309</v>
      </c>
      <c r="B9" s="59" t="s">
        <v>242</v>
      </c>
      <c r="C9" s="59">
        <v>12000</v>
      </c>
      <c r="D9" s="59">
        <v>12000</v>
      </c>
      <c r="E9" s="59"/>
      <c r="F9" s="59" t="s">
        <v>2</v>
      </c>
      <c r="G9" s="59" t="s">
        <v>451</v>
      </c>
    </row>
    <row r="10" spans="1:7" ht="15.75" x14ac:dyDescent="0.25">
      <c r="A10" s="69">
        <v>42309</v>
      </c>
      <c r="B10" s="59" t="s">
        <v>452</v>
      </c>
      <c r="C10" s="59">
        <v>5000</v>
      </c>
      <c r="D10" s="59">
        <v>5000</v>
      </c>
      <c r="E10" s="59"/>
      <c r="F10" s="59" t="s">
        <v>2</v>
      </c>
      <c r="G10" s="59" t="s">
        <v>451</v>
      </c>
    </row>
    <row r="11" spans="1:7" ht="15.75" x14ac:dyDescent="0.25">
      <c r="A11" s="70">
        <v>42309</v>
      </c>
      <c r="B11" s="40" t="s">
        <v>91</v>
      </c>
      <c r="C11" s="40">
        <v>30000</v>
      </c>
      <c r="D11" s="59"/>
      <c r="E11" s="59"/>
      <c r="F11" s="59"/>
      <c r="G11" s="59"/>
    </row>
    <row r="12" spans="1:7" ht="15.75" x14ac:dyDescent="0.25">
      <c r="A12" s="69">
        <v>42308</v>
      </c>
      <c r="B12" s="59" t="s">
        <v>453</v>
      </c>
      <c r="C12" s="59">
        <v>12000</v>
      </c>
      <c r="D12" s="59">
        <v>12000</v>
      </c>
      <c r="E12" s="59"/>
      <c r="F12" s="59" t="s">
        <v>2</v>
      </c>
      <c r="G12" s="59" t="s">
        <v>451</v>
      </c>
    </row>
    <row r="13" spans="1:7" ht="15.75" x14ac:dyDescent="0.25">
      <c r="A13" s="78">
        <v>42300</v>
      </c>
      <c r="B13" s="59" t="s">
        <v>449</v>
      </c>
      <c r="C13" s="59">
        <v>16000</v>
      </c>
      <c r="D13" s="59">
        <v>16000</v>
      </c>
      <c r="E13" s="59"/>
      <c r="F13" s="59" t="s">
        <v>1</v>
      </c>
      <c r="G13" s="59" t="s">
        <v>451</v>
      </c>
    </row>
    <row r="14" spans="1:7" ht="15.75" x14ac:dyDescent="0.25">
      <c r="A14" s="69">
        <v>42292</v>
      </c>
      <c r="B14" s="59" t="s">
        <v>359</v>
      </c>
      <c r="C14" s="59">
        <v>12000</v>
      </c>
      <c r="D14" s="59"/>
      <c r="E14" s="59"/>
      <c r="F14" s="59"/>
      <c r="G14" s="59"/>
    </row>
    <row r="15" spans="1:7" ht="15.75" x14ac:dyDescent="0.25">
      <c r="A15" s="78">
        <v>42292</v>
      </c>
      <c r="B15" s="59" t="s">
        <v>452</v>
      </c>
      <c r="C15" s="59">
        <v>12000</v>
      </c>
      <c r="D15" s="59">
        <v>7000</v>
      </c>
      <c r="E15" s="59"/>
      <c r="F15" s="59" t="s">
        <v>1</v>
      </c>
      <c r="G15" s="59" t="s">
        <v>451</v>
      </c>
    </row>
    <row r="16" spans="1:7" ht="15.75" x14ac:dyDescent="0.25">
      <c r="A16" s="78">
        <v>42292</v>
      </c>
      <c r="B16" s="59" t="s">
        <v>99</v>
      </c>
      <c r="C16" s="59">
        <v>12000</v>
      </c>
      <c r="D16" s="59">
        <v>1500</v>
      </c>
      <c r="E16" s="59"/>
      <c r="F16" s="59" t="s">
        <v>1</v>
      </c>
      <c r="G16" s="59" t="s">
        <v>451</v>
      </c>
    </row>
    <row r="17" spans="1:7" ht="15.75" x14ac:dyDescent="0.25">
      <c r="A17" s="69">
        <v>42292</v>
      </c>
      <c r="B17" s="59" t="s">
        <v>242</v>
      </c>
      <c r="C17" s="59">
        <v>12000</v>
      </c>
      <c r="D17" s="59"/>
      <c r="E17" s="59"/>
      <c r="F17" s="59"/>
      <c r="G17" s="59"/>
    </row>
    <row r="18" spans="1:7" ht="15.75" x14ac:dyDescent="0.25">
      <c r="A18" s="69">
        <v>42292</v>
      </c>
      <c r="B18" s="59" t="s">
        <v>454</v>
      </c>
      <c r="C18" s="59">
        <v>12000</v>
      </c>
      <c r="D18" s="59"/>
      <c r="E18" s="59"/>
      <c r="F18" s="59"/>
      <c r="G18" s="59"/>
    </row>
    <row r="19" spans="1:7" ht="15.75" x14ac:dyDescent="0.25">
      <c r="A19" s="78">
        <v>42284</v>
      </c>
      <c r="B19" s="59" t="s">
        <v>455</v>
      </c>
      <c r="C19" s="59"/>
      <c r="D19" s="59">
        <v>16000</v>
      </c>
      <c r="E19" s="59"/>
      <c r="F19" s="59" t="s">
        <v>1</v>
      </c>
      <c r="G19" s="59" t="s">
        <v>451</v>
      </c>
    </row>
    <row r="20" spans="1:7" ht="15.75" x14ac:dyDescent="0.25">
      <c r="A20" s="78">
        <v>42284</v>
      </c>
      <c r="B20" s="59" t="s">
        <v>456</v>
      </c>
      <c r="C20" s="59"/>
      <c r="D20" s="59">
        <v>12000</v>
      </c>
      <c r="E20" s="59"/>
      <c r="F20" s="59" t="s">
        <v>1</v>
      </c>
      <c r="G20" s="59" t="s">
        <v>451</v>
      </c>
    </row>
    <row r="21" spans="1:7" ht="15.75" x14ac:dyDescent="0.25">
      <c r="A21" s="69">
        <v>42247</v>
      </c>
      <c r="B21" s="59" t="s">
        <v>457</v>
      </c>
      <c r="C21" s="59"/>
      <c r="D21" s="59"/>
      <c r="E21" s="59"/>
      <c r="F21" s="59"/>
      <c r="G21" s="59"/>
    </row>
    <row r="22" spans="1:7" ht="15.75" x14ac:dyDescent="0.25">
      <c r="A22" s="69">
        <v>42247</v>
      </c>
      <c r="B22" s="59" t="s">
        <v>458</v>
      </c>
      <c r="C22" s="59"/>
      <c r="D22" s="59"/>
      <c r="E22" s="59"/>
      <c r="F22" s="59"/>
      <c r="G22" s="59"/>
    </row>
    <row r="23" spans="1:7" ht="15.75" x14ac:dyDescent="0.25">
      <c r="A23" s="69">
        <v>42247</v>
      </c>
      <c r="B23" s="59" t="s">
        <v>459</v>
      </c>
      <c r="C23" s="59"/>
      <c r="D23" s="59"/>
      <c r="E23" s="59"/>
      <c r="F23" s="59"/>
      <c r="G23" s="59"/>
    </row>
    <row r="24" spans="1:7" ht="15.75" x14ac:dyDescent="0.25">
      <c r="A24" s="69">
        <v>42186</v>
      </c>
      <c r="B24" s="59" t="s">
        <v>459</v>
      </c>
      <c r="C24" s="59">
        <v>49000</v>
      </c>
      <c r="D24" s="59"/>
      <c r="E24" s="59"/>
      <c r="F24" s="59" t="s">
        <v>2</v>
      </c>
      <c r="G24" s="59"/>
    </row>
    <row r="25" spans="1:7" ht="15.75" x14ac:dyDescent="0.25">
      <c r="A25" s="78">
        <v>42186</v>
      </c>
      <c r="B25" s="59" t="s">
        <v>460</v>
      </c>
      <c r="C25" s="59">
        <v>50000</v>
      </c>
      <c r="D25" s="59"/>
      <c r="E25" s="59"/>
      <c r="F25" s="59" t="s">
        <v>1</v>
      </c>
      <c r="G25" s="59"/>
    </row>
    <row r="26" spans="1:7" ht="15.75" x14ac:dyDescent="0.25">
      <c r="A26" s="59"/>
      <c r="B26" s="59"/>
      <c r="C26" s="59"/>
      <c r="D26" s="59"/>
      <c r="E26" s="59"/>
      <c r="F26" s="59"/>
      <c r="G26" s="59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8"/>
  <dimension ref="A1:I99"/>
  <sheetViews>
    <sheetView workbookViewId="0">
      <selection activeCell="A6" sqref="A6"/>
    </sheetView>
  </sheetViews>
  <sheetFormatPr defaultRowHeight="14.25" x14ac:dyDescent="0.25"/>
  <cols>
    <col min="1" max="1" width="12.140625" customWidth="1"/>
    <col min="2" max="2" width="30" bestFit="1" customWidth="1"/>
    <col min="3" max="3" width="13.28515625" customWidth="1"/>
    <col min="4" max="4" width="19.140625" customWidth="1"/>
    <col min="5" max="5" width="11" customWidth="1"/>
    <col min="6" max="6" width="15.28515625" customWidth="1"/>
    <col min="7" max="7" width="46.85546875" bestFit="1" customWidth="1"/>
    <col min="8" max="8" width="12.42578125" customWidth="1"/>
    <col min="9" max="9" width="13.7109375" bestFit="1" customWidth="1"/>
  </cols>
  <sheetData>
    <row r="1" spans="1:9" ht="15.75" x14ac:dyDescent="0.25">
      <c r="A1" s="40" t="s">
        <v>42</v>
      </c>
      <c r="B1" s="40" t="s">
        <v>446</v>
      </c>
      <c r="C1" s="40" t="s">
        <v>14</v>
      </c>
      <c r="D1" s="40" t="s">
        <v>15</v>
      </c>
      <c r="E1" s="40" t="s">
        <v>447</v>
      </c>
      <c r="F1" s="40" t="s">
        <v>0</v>
      </c>
      <c r="G1" s="40" t="s">
        <v>461</v>
      </c>
      <c r="H1" s="40" t="s">
        <v>3205</v>
      </c>
      <c r="I1" s="40" t="s">
        <v>3990</v>
      </c>
    </row>
    <row r="2" spans="1:9" ht="15.75" hidden="1" x14ac:dyDescent="0.25">
      <c r="A2" s="266">
        <v>43090</v>
      </c>
      <c r="B2" s="267" t="s">
        <v>2804</v>
      </c>
      <c r="C2" s="267"/>
      <c r="D2" s="267">
        <v>2800</v>
      </c>
      <c r="E2" s="267">
        <f t="shared" ref="E2:E33" si="0">MONTH(A2)</f>
        <v>12</v>
      </c>
      <c r="F2" s="267" t="str">
        <f>"Самокатная"</f>
        <v>Самокатная</v>
      </c>
      <c r="G2" s="267" t="s">
        <v>5297</v>
      </c>
      <c r="H2" s="59"/>
      <c r="I2" s="267" t="str">
        <f>Таблица5[[#This Row],[Счет]]</f>
        <v>Самокатная</v>
      </c>
    </row>
    <row r="3" spans="1:9" ht="15.75" hidden="1" x14ac:dyDescent="0.25">
      <c r="A3" s="266">
        <v>43046</v>
      </c>
      <c r="B3" s="59" t="s">
        <v>6008</v>
      </c>
      <c r="C3" s="267"/>
      <c r="D3" s="267">
        <v>17967</v>
      </c>
      <c r="E3" s="267">
        <f t="shared" si="0"/>
        <v>11</v>
      </c>
      <c r="F3" s="59" t="s">
        <v>2</v>
      </c>
      <c r="G3" s="267"/>
      <c r="H3" s="59"/>
      <c r="I3" s="59" t="s">
        <v>6</v>
      </c>
    </row>
    <row r="4" spans="1:9" ht="15.75" hidden="1" x14ac:dyDescent="0.25">
      <c r="A4" s="266">
        <v>43026</v>
      </c>
      <c r="B4" s="59" t="s">
        <v>5732</v>
      </c>
      <c r="C4" s="267"/>
      <c r="D4" s="267">
        <v>28856</v>
      </c>
      <c r="E4" s="267">
        <f t="shared" si="0"/>
        <v>10</v>
      </c>
      <c r="F4" s="59" t="s">
        <v>2</v>
      </c>
      <c r="G4" s="267"/>
      <c r="H4" s="59"/>
      <c r="I4" s="59" t="s">
        <v>6</v>
      </c>
    </row>
    <row r="5" spans="1:9" ht="15.75" hidden="1" x14ac:dyDescent="0.25">
      <c r="A5" s="69">
        <v>43017</v>
      </c>
      <c r="B5" s="59" t="s">
        <v>6001</v>
      </c>
      <c r="C5" s="59"/>
      <c r="D5" s="59">
        <v>480</v>
      </c>
      <c r="E5" s="59">
        <f t="shared" si="0"/>
        <v>10</v>
      </c>
      <c r="F5" s="59" t="str">
        <f>"Самокатная"</f>
        <v>Самокатная</v>
      </c>
      <c r="G5" s="59"/>
      <c r="H5" s="59"/>
      <c r="I5" s="59" t="str">
        <f>Таблица5[[#This Row],[Счет]]</f>
        <v>Самокатная</v>
      </c>
    </row>
    <row r="6" spans="1:9" ht="15.75" x14ac:dyDescent="0.25">
      <c r="A6" s="438">
        <v>43040</v>
      </c>
      <c r="B6" s="439" t="s">
        <v>6180</v>
      </c>
      <c r="C6" s="439"/>
      <c r="D6" s="439">
        <v>2050</v>
      </c>
      <c r="E6" s="441">
        <f t="shared" si="0"/>
        <v>11</v>
      </c>
      <c r="F6" s="439" t="s">
        <v>1341</v>
      </c>
      <c r="G6" s="439"/>
      <c r="H6" s="59"/>
      <c r="I6" s="439" t="str">
        <f>Таблица5[[#This Row],[Счет]]</f>
        <v>Питер</v>
      </c>
    </row>
    <row r="7" spans="1:9" ht="15.75" hidden="1" x14ac:dyDescent="0.25">
      <c r="A7" s="266">
        <v>42991</v>
      </c>
      <c r="B7" s="267" t="s">
        <v>3361</v>
      </c>
      <c r="C7" s="267"/>
      <c r="D7" s="267">
        <v>2130</v>
      </c>
      <c r="E7" s="267">
        <f t="shared" si="0"/>
        <v>9</v>
      </c>
      <c r="F7" s="267" t="str">
        <f>"Самокатная"</f>
        <v>Самокатная</v>
      </c>
      <c r="G7" s="267"/>
      <c r="H7" s="59"/>
      <c r="I7" s="267" t="str">
        <f>Таблица5[[#This Row],[Счет]]</f>
        <v>Самокатная</v>
      </c>
    </row>
    <row r="8" spans="1:9" ht="15.75" hidden="1" x14ac:dyDescent="0.25">
      <c r="A8" s="266">
        <v>42987</v>
      </c>
      <c r="B8" s="267" t="s">
        <v>4397</v>
      </c>
      <c r="C8" s="267"/>
      <c r="D8" s="267">
        <v>1425</v>
      </c>
      <c r="E8" s="267">
        <f t="shared" si="0"/>
        <v>9</v>
      </c>
      <c r="F8" s="267" t="str">
        <f>"Самокатная"</f>
        <v>Самокатная</v>
      </c>
      <c r="G8" s="267"/>
      <c r="H8" s="59"/>
      <c r="I8" s="267" t="str">
        <f>Таблица5[[#This Row],[Счет]]</f>
        <v>Самокатная</v>
      </c>
    </row>
    <row r="9" spans="1:9" ht="15.75" hidden="1" x14ac:dyDescent="0.25">
      <c r="A9" s="266">
        <v>42985</v>
      </c>
      <c r="B9" s="267" t="s">
        <v>5301</v>
      </c>
      <c r="C9" s="267"/>
      <c r="D9" s="267">
        <v>300</v>
      </c>
      <c r="E9" s="267">
        <f t="shared" si="0"/>
        <v>9</v>
      </c>
      <c r="F9" s="267" t="str">
        <f>"Самокатная"</f>
        <v>Самокатная</v>
      </c>
      <c r="G9" s="267"/>
      <c r="H9" s="59"/>
      <c r="I9" s="267" t="str">
        <f>Таблица5[[#This Row],[Счет]]</f>
        <v>Самокатная</v>
      </c>
    </row>
    <row r="10" spans="1:9" ht="15.75" hidden="1" x14ac:dyDescent="0.25">
      <c r="A10" s="266">
        <v>42985</v>
      </c>
      <c r="B10" s="267" t="s">
        <v>5636</v>
      </c>
      <c r="C10" s="267"/>
      <c r="D10" s="267">
        <v>790</v>
      </c>
      <c r="E10" s="267">
        <f t="shared" si="0"/>
        <v>9</v>
      </c>
      <c r="F10" s="267" t="str">
        <f>"Самокатная"</f>
        <v>Самокатная</v>
      </c>
      <c r="G10" s="267"/>
      <c r="H10" s="59"/>
      <c r="I10" s="267" t="str">
        <f>Таблица5[[#This Row],[Счет]]</f>
        <v>Самокатная</v>
      </c>
    </row>
    <row r="11" spans="1:9" ht="15.75" x14ac:dyDescent="0.25">
      <c r="A11" s="83">
        <v>43000</v>
      </c>
      <c r="B11" s="59" t="s">
        <v>5823</v>
      </c>
      <c r="C11" s="59"/>
      <c r="D11" s="59">
        <v>350</v>
      </c>
      <c r="E11" s="68">
        <f t="shared" si="0"/>
        <v>9</v>
      </c>
      <c r="F11" s="59" t="s">
        <v>1341</v>
      </c>
      <c r="G11" s="59"/>
      <c r="H11" s="59"/>
      <c r="I11" s="59" t="str">
        <f>Таблица5[[#This Row],[Счет]]</f>
        <v>Питер</v>
      </c>
    </row>
    <row r="12" spans="1:9" ht="15.75" hidden="1" x14ac:dyDescent="0.25">
      <c r="A12" s="266">
        <v>42961</v>
      </c>
      <c r="B12" s="267" t="s">
        <v>5637</v>
      </c>
      <c r="C12" s="267"/>
      <c r="D12" s="267">
        <v>5807</v>
      </c>
      <c r="E12" s="267">
        <f t="shared" si="0"/>
        <v>8</v>
      </c>
      <c r="F12" s="267" t="str">
        <f>"Самокатная"</f>
        <v>Самокатная</v>
      </c>
      <c r="G12" s="267" t="s">
        <v>1763</v>
      </c>
      <c r="H12" s="59"/>
      <c r="I12" s="267" t="str">
        <f>Таблица5[[#This Row],[Счет]]</f>
        <v>Самокатная</v>
      </c>
    </row>
    <row r="13" spans="1:9" ht="15.75" hidden="1" x14ac:dyDescent="0.25">
      <c r="A13" s="266">
        <v>42958</v>
      </c>
      <c r="B13" s="267" t="s">
        <v>5638</v>
      </c>
      <c r="C13" s="267"/>
      <c r="D13" s="267">
        <v>95</v>
      </c>
      <c r="E13" s="267">
        <f t="shared" si="0"/>
        <v>8</v>
      </c>
      <c r="F13" s="267" t="str">
        <f>"Самокатная"</f>
        <v>Самокатная</v>
      </c>
      <c r="G13" s="267"/>
      <c r="H13" s="59"/>
      <c r="I13" s="267" t="str">
        <f>Таблица5[[#This Row],[Счет]]</f>
        <v>Самокатная</v>
      </c>
    </row>
    <row r="14" spans="1:9" ht="15.75" x14ac:dyDescent="0.25">
      <c r="A14" s="266">
        <v>42971</v>
      </c>
      <c r="B14" s="267" t="s">
        <v>4476</v>
      </c>
      <c r="C14" s="267"/>
      <c r="D14" s="267">
        <v>2440</v>
      </c>
      <c r="E14" s="269">
        <f t="shared" si="0"/>
        <v>8</v>
      </c>
      <c r="F14" s="267" t="s">
        <v>1341</v>
      </c>
      <c r="G14" s="267" t="s">
        <v>5514</v>
      </c>
      <c r="H14" s="59"/>
      <c r="I14" s="267" t="str">
        <f>Таблица5[[#This Row],[Счет]]</f>
        <v>Питер</v>
      </c>
    </row>
    <row r="15" spans="1:9" ht="15.75" hidden="1" x14ac:dyDescent="0.25">
      <c r="A15" s="266">
        <v>42940</v>
      </c>
      <c r="B15" s="267" t="s">
        <v>5298</v>
      </c>
      <c r="C15" s="267"/>
      <c r="D15" s="267">
        <v>3000</v>
      </c>
      <c r="E15" s="267">
        <f t="shared" si="0"/>
        <v>7</v>
      </c>
      <c r="F15" s="267" t="str">
        <f>"Самокатная"</f>
        <v>Самокатная</v>
      </c>
      <c r="G15" s="267"/>
      <c r="H15" s="59"/>
      <c r="I15" s="267" t="str">
        <f>Таблица5[[#This Row],[Счет]]</f>
        <v>Самокатная</v>
      </c>
    </row>
    <row r="16" spans="1:9" ht="15.75" x14ac:dyDescent="0.25">
      <c r="A16" s="266">
        <v>42942</v>
      </c>
      <c r="B16" s="267" t="s">
        <v>5375</v>
      </c>
      <c r="C16" s="267"/>
      <c r="D16" s="267">
        <v>1080</v>
      </c>
      <c r="E16" s="269">
        <f t="shared" si="0"/>
        <v>7</v>
      </c>
      <c r="F16" s="267" t="s">
        <v>1341</v>
      </c>
      <c r="G16" s="267" t="s">
        <v>4477</v>
      </c>
      <c r="H16" s="59"/>
      <c r="I16" s="267" t="str">
        <f>Таблица5[[#This Row],[Счет]]</f>
        <v>Питер</v>
      </c>
    </row>
    <row r="17" spans="1:9" ht="15.75" x14ac:dyDescent="0.25">
      <c r="A17" s="266">
        <v>42937</v>
      </c>
      <c r="B17" s="267" t="s">
        <v>5376</v>
      </c>
      <c r="C17" s="267"/>
      <c r="D17" s="267">
        <v>850</v>
      </c>
      <c r="E17" s="269">
        <f t="shared" si="0"/>
        <v>7</v>
      </c>
      <c r="F17" s="267" t="s">
        <v>1341</v>
      </c>
      <c r="G17" s="267" t="s">
        <v>4477</v>
      </c>
      <c r="H17" s="59"/>
      <c r="I17" s="267" t="str">
        <f>Таблица5[[#This Row],[Счет]]</f>
        <v>Питер</v>
      </c>
    </row>
    <row r="18" spans="1:9" ht="15.75" hidden="1" x14ac:dyDescent="0.25">
      <c r="A18" s="266">
        <v>42931</v>
      </c>
      <c r="B18" s="267" t="s">
        <v>5039</v>
      </c>
      <c r="C18" s="267"/>
      <c r="D18" s="267">
        <v>24073</v>
      </c>
      <c r="E18" s="267">
        <f t="shared" si="0"/>
        <v>7</v>
      </c>
      <c r="F18" s="267" t="s">
        <v>2</v>
      </c>
      <c r="G18" s="267"/>
      <c r="H18" s="59"/>
      <c r="I18" s="267" t="s">
        <v>6</v>
      </c>
    </row>
    <row r="19" spans="1:9" ht="15.75" hidden="1" x14ac:dyDescent="0.25">
      <c r="A19" s="266">
        <v>42929</v>
      </c>
      <c r="B19" s="267" t="s">
        <v>5299</v>
      </c>
      <c r="C19" s="267"/>
      <c r="D19" s="267">
        <v>1434</v>
      </c>
      <c r="E19" s="267">
        <f t="shared" si="0"/>
        <v>7</v>
      </c>
      <c r="F19" s="267" t="str">
        <f>"Самокатная"</f>
        <v>Самокатная</v>
      </c>
      <c r="G19" s="267"/>
      <c r="H19" s="59"/>
      <c r="I19" s="267" t="str">
        <f>Таблица5[[#This Row],[Счет]]</f>
        <v>Самокатная</v>
      </c>
    </row>
    <row r="20" spans="1:9" ht="15.75" hidden="1" x14ac:dyDescent="0.25">
      <c r="A20" s="266">
        <v>42929</v>
      </c>
      <c r="B20" s="267" t="s">
        <v>5300</v>
      </c>
      <c r="C20" s="267"/>
      <c r="D20" s="267">
        <v>300</v>
      </c>
      <c r="E20" s="267">
        <f t="shared" si="0"/>
        <v>7</v>
      </c>
      <c r="F20" s="267" t="str">
        <f>"Самокатная"</f>
        <v>Самокатная</v>
      </c>
      <c r="G20" s="267"/>
      <c r="H20" s="59"/>
      <c r="I20" s="267" t="str">
        <f>Таблица5[[#This Row],[Счет]]</f>
        <v>Самокатная</v>
      </c>
    </row>
    <row r="21" spans="1:9" ht="15.75" hidden="1" x14ac:dyDescent="0.25">
      <c r="A21" s="266">
        <v>42922</v>
      </c>
      <c r="B21" s="267" t="s">
        <v>5301</v>
      </c>
      <c r="C21" s="267"/>
      <c r="D21" s="267">
        <v>300</v>
      </c>
      <c r="E21" s="267">
        <f t="shared" si="0"/>
        <v>7</v>
      </c>
      <c r="F21" s="267" t="str">
        <f>"Самокатная"</f>
        <v>Самокатная</v>
      </c>
      <c r="G21" s="267"/>
      <c r="H21" s="59"/>
      <c r="I21" s="267" t="str">
        <f>Таблица5[[#This Row],[Счет]]</f>
        <v>Самокатная</v>
      </c>
    </row>
    <row r="22" spans="1:9" ht="15.75" hidden="1" x14ac:dyDescent="0.25">
      <c r="A22" s="266">
        <v>42921</v>
      </c>
      <c r="B22" s="267" t="s">
        <v>5021</v>
      </c>
      <c r="C22" s="267"/>
      <c r="D22" s="267">
        <v>1325</v>
      </c>
      <c r="E22" s="267">
        <f t="shared" si="0"/>
        <v>7</v>
      </c>
      <c r="F22" s="267" t="str">
        <f>"Самокатная"</f>
        <v>Самокатная</v>
      </c>
      <c r="G22" s="267"/>
      <c r="H22" s="59"/>
      <c r="I22" s="267" t="str">
        <f>Таблица5[[#This Row],[Счет]]</f>
        <v>Самокатная</v>
      </c>
    </row>
    <row r="23" spans="1:9" ht="15.75" x14ac:dyDescent="0.25">
      <c r="A23" s="266">
        <v>42936</v>
      </c>
      <c r="B23" s="267" t="s">
        <v>5377</v>
      </c>
      <c r="C23" s="267"/>
      <c r="D23" s="267">
        <v>2497</v>
      </c>
      <c r="E23" s="269">
        <f t="shared" si="0"/>
        <v>7</v>
      </c>
      <c r="F23" s="267" t="s">
        <v>1341</v>
      </c>
      <c r="G23" s="267" t="s">
        <v>4477</v>
      </c>
      <c r="H23" s="59"/>
      <c r="I23" s="267" t="str">
        <f>Таблица5[[#This Row],[Счет]]</f>
        <v>Питер</v>
      </c>
    </row>
    <row r="24" spans="1:9" ht="15.75" hidden="1" x14ac:dyDescent="0.25">
      <c r="A24" s="266">
        <v>42915</v>
      </c>
      <c r="B24" s="267" t="s">
        <v>5022</v>
      </c>
      <c r="C24" s="267"/>
      <c r="D24" s="267">
        <v>100</v>
      </c>
      <c r="E24" s="267">
        <f t="shared" si="0"/>
        <v>6</v>
      </c>
      <c r="F24" s="267" t="str">
        <f>"Самокатная"</f>
        <v>Самокатная</v>
      </c>
      <c r="G24" s="267" t="s">
        <v>5023</v>
      </c>
      <c r="H24" s="59"/>
      <c r="I24" s="267" t="str">
        <f>Таблица5[[#This Row],[Счет]]</f>
        <v>Самокатная</v>
      </c>
    </row>
    <row r="25" spans="1:9" ht="15.75" hidden="1" x14ac:dyDescent="0.25">
      <c r="A25" s="266">
        <v>42887</v>
      </c>
      <c r="B25" s="267" t="s">
        <v>4657</v>
      </c>
      <c r="C25" s="267"/>
      <c r="D25" s="267">
        <v>358</v>
      </c>
      <c r="E25" s="267">
        <f t="shared" si="0"/>
        <v>6</v>
      </c>
      <c r="F25" s="267" t="str">
        <f>"Самокатная"</f>
        <v>Самокатная</v>
      </c>
      <c r="G25" s="267"/>
      <c r="H25" s="59"/>
      <c r="I25" s="267" t="str">
        <f>Таблица5[[#This Row],[Счет]]</f>
        <v>Самокатная</v>
      </c>
    </row>
    <row r="26" spans="1:9" ht="15.75" hidden="1" x14ac:dyDescent="0.25">
      <c r="A26" s="266">
        <v>42874</v>
      </c>
      <c r="B26" s="267" t="s">
        <v>4621</v>
      </c>
      <c r="C26" s="267"/>
      <c r="D26" s="267">
        <v>240</v>
      </c>
      <c r="E26" s="267">
        <f t="shared" si="0"/>
        <v>5</v>
      </c>
      <c r="F26" s="267" t="str">
        <f>"Самокатная"</f>
        <v>Самокатная</v>
      </c>
      <c r="G26" s="267" t="s">
        <v>4622</v>
      </c>
      <c r="H26" s="59"/>
      <c r="I26" s="267" t="str">
        <f>Таблица5[[#This Row],[Счет]]</f>
        <v>Самокатная</v>
      </c>
    </row>
    <row r="27" spans="1:9" ht="15.75" x14ac:dyDescent="0.25">
      <c r="A27" s="271">
        <v>42916</v>
      </c>
      <c r="B27" s="262" t="s">
        <v>4957</v>
      </c>
      <c r="C27" s="262"/>
      <c r="D27" s="262">
        <v>1710</v>
      </c>
      <c r="E27" s="268">
        <f t="shared" si="0"/>
        <v>6</v>
      </c>
      <c r="F27" s="267" t="s">
        <v>1341</v>
      </c>
      <c r="G27" s="267"/>
      <c r="H27" s="59"/>
      <c r="I27" s="267" t="str">
        <f>Таблица5[[#This Row],[Счет]]</f>
        <v>Питер</v>
      </c>
    </row>
    <row r="28" spans="1:9" ht="15.75" x14ac:dyDescent="0.25">
      <c r="A28" s="69">
        <v>42873</v>
      </c>
      <c r="B28" s="59" t="s">
        <v>4476</v>
      </c>
      <c r="C28" s="59"/>
      <c r="D28" s="59">
        <v>3150</v>
      </c>
      <c r="E28" s="68">
        <f t="shared" si="0"/>
        <v>5</v>
      </c>
      <c r="F28" s="59" t="s">
        <v>1341</v>
      </c>
      <c r="G28" s="59" t="s">
        <v>4477</v>
      </c>
      <c r="H28" s="59"/>
      <c r="I28" s="59" t="str">
        <f>Таблица5[[#This Row],[Счет]]</f>
        <v>Питер</v>
      </c>
    </row>
    <row r="29" spans="1:9" ht="15.75" x14ac:dyDescent="0.25">
      <c r="A29" s="69">
        <v>42872</v>
      </c>
      <c r="B29" s="59" t="s">
        <v>4476</v>
      </c>
      <c r="C29" s="59"/>
      <c r="D29" s="59">
        <v>2600</v>
      </c>
      <c r="E29" s="68">
        <f t="shared" si="0"/>
        <v>5</v>
      </c>
      <c r="F29" s="59" t="s">
        <v>1341</v>
      </c>
      <c r="G29" s="59" t="s">
        <v>4477</v>
      </c>
      <c r="H29" s="59"/>
      <c r="I29" s="59" t="str">
        <f>Таблица5[[#This Row],[Счет]]</f>
        <v>Питер</v>
      </c>
    </row>
    <row r="30" spans="1:9" ht="15.75" hidden="1" x14ac:dyDescent="0.25">
      <c r="A30" s="69">
        <v>42849</v>
      </c>
      <c r="B30" s="59" t="s">
        <v>2661</v>
      </c>
      <c r="C30" s="59"/>
      <c r="D30" s="59">
        <v>1091</v>
      </c>
      <c r="E30" s="59">
        <f t="shared" si="0"/>
        <v>4</v>
      </c>
      <c r="F30" s="59" t="str">
        <f t="shared" ref="F30:F42" si="1">"Самокатная"</f>
        <v>Самокатная</v>
      </c>
      <c r="G30" s="59" t="s">
        <v>4395</v>
      </c>
      <c r="H30" s="59"/>
      <c r="I30" s="59" t="str">
        <f>Таблица5[[#This Row],[Счет]]</f>
        <v>Самокатная</v>
      </c>
    </row>
    <row r="31" spans="1:9" ht="15.75" hidden="1" x14ac:dyDescent="0.25">
      <c r="A31" s="69">
        <v>42849</v>
      </c>
      <c r="B31" s="59" t="s">
        <v>3952</v>
      </c>
      <c r="C31" s="59"/>
      <c r="D31" s="59">
        <v>250</v>
      </c>
      <c r="E31" s="59">
        <f t="shared" si="0"/>
        <v>4</v>
      </c>
      <c r="F31" s="59" t="str">
        <f t="shared" si="1"/>
        <v>Самокатная</v>
      </c>
      <c r="G31" s="59" t="s">
        <v>4396</v>
      </c>
      <c r="H31" s="59"/>
      <c r="I31" s="59" t="str">
        <f>Таблица5[[#This Row],[Счет]]</f>
        <v>Самокатная</v>
      </c>
    </row>
    <row r="32" spans="1:9" ht="15.75" hidden="1" x14ac:dyDescent="0.25">
      <c r="A32" s="69">
        <v>42839</v>
      </c>
      <c r="B32" s="59" t="s">
        <v>3191</v>
      </c>
      <c r="C32" s="59"/>
      <c r="D32" s="59">
        <v>150</v>
      </c>
      <c r="E32" s="59">
        <f t="shared" si="0"/>
        <v>4</v>
      </c>
      <c r="F32" s="59" t="str">
        <f t="shared" si="1"/>
        <v>Самокатная</v>
      </c>
      <c r="G32" s="59"/>
      <c r="H32" s="59"/>
      <c r="I32" s="59" t="str">
        <f>Таблица5[[#This Row],[Счет]]</f>
        <v>Самокатная</v>
      </c>
    </row>
    <row r="33" spans="1:9" ht="15.75" hidden="1" x14ac:dyDescent="0.25">
      <c r="A33" s="69">
        <v>42839</v>
      </c>
      <c r="B33" s="59" t="s">
        <v>4397</v>
      </c>
      <c r="C33" s="59"/>
      <c r="D33" s="59">
        <v>704</v>
      </c>
      <c r="E33" s="59">
        <f t="shared" si="0"/>
        <v>4</v>
      </c>
      <c r="F33" s="59" t="str">
        <f t="shared" si="1"/>
        <v>Самокатная</v>
      </c>
      <c r="G33" s="59"/>
      <c r="H33" s="59"/>
      <c r="I33" s="59" t="str">
        <f>Таблица5[[#This Row],[Счет]]</f>
        <v>Самокатная</v>
      </c>
    </row>
    <row r="34" spans="1:9" ht="15.75" hidden="1" x14ac:dyDescent="0.25">
      <c r="A34" s="69">
        <v>42836</v>
      </c>
      <c r="B34" s="59" t="s">
        <v>2661</v>
      </c>
      <c r="C34" s="59"/>
      <c r="D34" s="59">
        <v>450</v>
      </c>
      <c r="E34" s="59">
        <f t="shared" ref="E34:E64" si="2">MONTH(A34)</f>
        <v>4</v>
      </c>
      <c r="F34" s="59" t="str">
        <f t="shared" si="1"/>
        <v>Самокатная</v>
      </c>
      <c r="G34" s="59" t="s">
        <v>4227</v>
      </c>
      <c r="H34" s="59"/>
      <c r="I34" s="59" t="str">
        <f>Таблица5[[#This Row],[Счет]]</f>
        <v>Самокатная</v>
      </c>
    </row>
    <row r="35" spans="1:9" ht="15.75" hidden="1" x14ac:dyDescent="0.25">
      <c r="A35" s="69">
        <v>42836</v>
      </c>
      <c r="B35" s="59" t="s">
        <v>2661</v>
      </c>
      <c r="C35" s="59"/>
      <c r="D35" s="59">
        <v>500</v>
      </c>
      <c r="E35" s="59">
        <f t="shared" si="2"/>
        <v>4</v>
      </c>
      <c r="F35" s="59" t="str">
        <f t="shared" si="1"/>
        <v>Самокатная</v>
      </c>
      <c r="G35" s="59" t="s">
        <v>4228</v>
      </c>
      <c r="H35" s="59"/>
      <c r="I35" s="59" t="str">
        <f>Таблица5[[#This Row],[Счет]]</f>
        <v>Самокатная</v>
      </c>
    </row>
    <row r="36" spans="1:9" ht="15.75" hidden="1" x14ac:dyDescent="0.25">
      <c r="A36" s="69">
        <v>42836</v>
      </c>
      <c r="B36" s="59" t="s">
        <v>2661</v>
      </c>
      <c r="C36" s="59"/>
      <c r="D36" s="59">
        <v>500</v>
      </c>
      <c r="E36" s="59">
        <f t="shared" si="2"/>
        <v>4</v>
      </c>
      <c r="F36" s="59" t="str">
        <f t="shared" si="1"/>
        <v>Самокатная</v>
      </c>
      <c r="G36" s="59" t="s">
        <v>4229</v>
      </c>
      <c r="H36" s="59"/>
      <c r="I36" s="59" t="str">
        <f>Таблица5[[#This Row],[Счет]]</f>
        <v>Самокатная</v>
      </c>
    </row>
    <row r="37" spans="1:9" ht="15.75" hidden="1" x14ac:dyDescent="0.25">
      <c r="A37" s="69">
        <v>42835</v>
      </c>
      <c r="B37" s="59" t="s">
        <v>2661</v>
      </c>
      <c r="C37" s="59"/>
      <c r="D37" s="59">
        <v>309</v>
      </c>
      <c r="E37" s="59">
        <f t="shared" si="2"/>
        <v>4</v>
      </c>
      <c r="F37" s="59" t="str">
        <f t="shared" si="1"/>
        <v>Самокатная</v>
      </c>
      <c r="G37" s="59" t="s">
        <v>4230</v>
      </c>
      <c r="H37" s="59"/>
      <c r="I37" s="59" t="str">
        <f>Таблица5[[#This Row],[Счет]]</f>
        <v>Самокатная</v>
      </c>
    </row>
    <row r="38" spans="1:9" ht="15.75" hidden="1" x14ac:dyDescent="0.25">
      <c r="A38" s="69">
        <v>42835</v>
      </c>
      <c r="B38" s="59" t="s">
        <v>2661</v>
      </c>
      <c r="C38" s="59"/>
      <c r="D38" s="59">
        <v>100</v>
      </c>
      <c r="E38" s="59">
        <f t="shared" si="2"/>
        <v>4</v>
      </c>
      <c r="F38" s="59" t="str">
        <f t="shared" si="1"/>
        <v>Самокатная</v>
      </c>
      <c r="G38" s="59" t="s">
        <v>4231</v>
      </c>
      <c r="H38" s="59"/>
      <c r="I38" s="59" t="str">
        <f>Таблица5[[#This Row],[Счет]]</f>
        <v>Самокатная</v>
      </c>
    </row>
    <row r="39" spans="1:9" ht="15.75" hidden="1" x14ac:dyDescent="0.25">
      <c r="A39" s="69">
        <v>42828</v>
      </c>
      <c r="B39" s="59" t="s">
        <v>2661</v>
      </c>
      <c r="C39" s="59"/>
      <c r="D39" s="59">
        <v>560</v>
      </c>
      <c r="E39" s="59">
        <f t="shared" si="2"/>
        <v>4</v>
      </c>
      <c r="F39" s="59" t="str">
        <f t="shared" si="1"/>
        <v>Самокатная</v>
      </c>
      <c r="G39" s="59" t="s">
        <v>4232</v>
      </c>
      <c r="H39" s="59"/>
      <c r="I39" s="59" t="str">
        <f>Таблица5[[#This Row],[Счет]]</f>
        <v>Самокатная</v>
      </c>
    </row>
    <row r="40" spans="1:9" ht="15.75" hidden="1" x14ac:dyDescent="0.25">
      <c r="A40" s="69">
        <v>42828</v>
      </c>
      <c r="B40" s="59" t="s">
        <v>2661</v>
      </c>
      <c r="C40" s="59"/>
      <c r="D40" s="59">
        <v>34</v>
      </c>
      <c r="E40" s="59">
        <f t="shared" si="2"/>
        <v>4</v>
      </c>
      <c r="F40" s="59" t="str">
        <f t="shared" si="1"/>
        <v>Самокатная</v>
      </c>
      <c r="G40" s="59" t="s">
        <v>4233</v>
      </c>
      <c r="H40" s="59"/>
      <c r="I40" s="59" t="str">
        <f>Таблица5[[#This Row],[Счет]]</f>
        <v>Самокатная</v>
      </c>
    </row>
    <row r="41" spans="1:9" ht="15.75" hidden="1" x14ac:dyDescent="0.25">
      <c r="A41" s="69">
        <v>42828</v>
      </c>
      <c r="B41" s="59" t="s">
        <v>2661</v>
      </c>
      <c r="C41" s="59"/>
      <c r="D41" s="59">
        <v>310</v>
      </c>
      <c r="E41" s="59">
        <f t="shared" si="2"/>
        <v>4</v>
      </c>
      <c r="F41" s="59" t="str">
        <f t="shared" si="1"/>
        <v>Самокатная</v>
      </c>
      <c r="G41" s="59" t="s">
        <v>4234</v>
      </c>
      <c r="H41" s="59"/>
      <c r="I41" s="59" t="str">
        <f>Таблица5[[#This Row],[Счет]]</f>
        <v>Самокатная</v>
      </c>
    </row>
    <row r="42" spans="1:9" ht="15.75" hidden="1" x14ac:dyDescent="0.25">
      <c r="A42" s="69">
        <v>42824</v>
      </c>
      <c r="B42" s="59" t="s">
        <v>2661</v>
      </c>
      <c r="C42" s="59"/>
      <c r="D42" s="59">
        <v>312</v>
      </c>
      <c r="E42" s="59">
        <f t="shared" si="2"/>
        <v>3</v>
      </c>
      <c r="F42" s="59" t="str">
        <f t="shared" si="1"/>
        <v>Самокатная</v>
      </c>
      <c r="G42" s="59" t="s">
        <v>3967</v>
      </c>
      <c r="H42" s="59"/>
      <c r="I42" s="59" t="str">
        <f>Таблица5[[#This Row],[Счет]]</f>
        <v>Самокатная</v>
      </c>
    </row>
    <row r="43" spans="1:9" ht="15.75" x14ac:dyDescent="0.25">
      <c r="A43" s="69">
        <v>42867</v>
      </c>
      <c r="B43" s="59" t="s">
        <v>4478</v>
      </c>
      <c r="C43" s="59"/>
      <c r="D43" s="59">
        <v>1300</v>
      </c>
      <c r="E43" s="68">
        <f t="shared" si="2"/>
        <v>5</v>
      </c>
      <c r="F43" s="59" t="s">
        <v>1341</v>
      </c>
      <c r="G43" s="59" t="s">
        <v>4477</v>
      </c>
      <c r="H43" s="59"/>
      <c r="I43" s="59" t="str">
        <f>Таблица5[[#This Row],[Счет]]</f>
        <v>Питер</v>
      </c>
    </row>
    <row r="44" spans="1:9" ht="15.75" hidden="1" x14ac:dyDescent="0.25">
      <c r="A44" s="69">
        <v>42823</v>
      </c>
      <c r="B44" s="59" t="s">
        <v>2661</v>
      </c>
      <c r="C44" s="59"/>
      <c r="D44" s="59">
        <v>-1845</v>
      </c>
      <c r="E44" s="59">
        <f t="shared" si="2"/>
        <v>3</v>
      </c>
      <c r="F44" s="59" t="str">
        <f t="shared" ref="F44:F54" si="3">"Самокатная"</f>
        <v>Самокатная</v>
      </c>
      <c r="G44" s="59" t="s">
        <v>3968</v>
      </c>
      <c r="H44" s="59"/>
      <c r="I44" s="59" t="str">
        <f>Таблица5[[#This Row],[Счет]]</f>
        <v>Самокатная</v>
      </c>
    </row>
    <row r="45" spans="1:9" ht="15.75" hidden="1" x14ac:dyDescent="0.25">
      <c r="A45" s="69">
        <v>42823</v>
      </c>
      <c r="B45" s="59" t="s">
        <v>2661</v>
      </c>
      <c r="C45" s="59"/>
      <c r="D45" s="59">
        <v>1661</v>
      </c>
      <c r="E45" s="59">
        <f t="shared" si="2"/>
        <v>3</v>
      </c>
      <c r="F45" s="59" t="str">
        <f t="shared" si="3"/>
        <v>Самокатная</v>
      </c>
      <c r="G45" s="59" t="s">
        <v>3882</v>
      </c>
      <c r="H45" s="59"/>
      <c r="I45" s="59" t="str">
        <f>Таблица5[[#This Row],[Счет]]</f>
        <v>Самокатная</v>
      </c>
    </row>
    <row r="46" spans="1:9" ht="15.75" hidden="1" x14ac:dyDescent="0.25">
      <c r="A46" s="69">
        <v>42822</v>
      </c>
      <c r="B46" s="59" t="s">
        <v>2661</v>
      </c>
      <c r="C46" s="59"/>
      <c r="D46" s="59">
        <v>4500</v>
      </c>
      <c r="E46" s="59">
        <f t="shared" si="2"/>
        <v>3</v>
      </c>
      <c r="F46" s="59" t="str">
        <f t="shared" si="3"/>
        <v>Самокатная</v>
      </c>
      <c r="G46" s="59" t="s">
        <v>3969</v>
      </c>
      <c r="H46" s="59"/>
      <c r="I46" s="59" t="str">
        <f>Таблица5[[#This Row],[Счет]]</f>
        <v>Самокатная</v>
      </c>
    </row>
    <row r="47" spans="1:9" ht="15.75" hidden="1" x14ac:dyDescent="0.25">
      <c r="A47" s="69">
        <v>42818</v>
      </c>
      <c r="B47" s="59" t="s">
        <v>2661</v>
      </c>
      <c r="C47" s="59"/>
      <c r="D47" s="59">
        <v>5000</v>
      </c>
      <c r="E47" s="59">
        <f t="shared" si="2"/>
        <v>3</v>
      </c>
      <c r="F47" s="59" t="str">
        <f t="shared" si="3"/>
        <v>Самокатная</v>
      </c>
      <c r="G47" s="59" t="s">
        <v>3970</v>
      </c>
      <c r="H47" s="59"/>
      <c r="I47" s="59" t="str">
        <f>Таблица5[[#This Row],[Счет]]</f>
        <v>Самокатная</v>
      </c>
    </row>
    <row r="48" spans="1:9" ht="15.75" hidden="1" x14ac:dyDescent="0.25">
      <c r="A48" s="69">
        <v>42818</v>
      </c>
      <c r="B48" s="59" t="s">
        <v>2661</v>
      </c>
      <c r="C48" s="59"/>
      <c r="D48" s="59">
        <v>-2000</v>
      </c>
      <c r="E48" s="59">
        <f t="shared" si="2"/>
        <v>3</v>
      </c>
      <c r="F48" s="59" t="str">
        <f t="shared" si="3"/>
        <v>Самокатная</v>
      </c>
      <c r="G48" s="59" t="s">
        <v>3971</v>
      </c>
      <c r="H48" s="59"/>
      <c r="I48" s="59" t="str">
        <f>Таблица5[[#This Row],[Счет]]</f>
        <v>Самокатная</v>
      </c>
    </row>
    <row r="49" spans="1:9" ht="15.75" hidden="1" x14ac:dyDescent="0.25">
      <c r="A49" s="69">
        <v>42818</v>
      </c>
      <c r="B49" s="59" t="s">
        <v>2661</v>
      </c>
      <c r="C49" s="59"/>
      <c r="D49" s="59">
        <v>1000</v>
      </c>
      <c r="E49" s="59">
        <f t="shared" si="2"/>
        <v>3</v>
      </c>
      <c r="F49" s="59" t="str">
        <f t="shared" si="3"/>
        <v>Самокатная</v>
      </c>
      <c r="G49" s="59" t="s">
        <v>3972</v>
      </c>
      <c r="H49" s="59"/>
      <c r="I49" s="59" t="str">
        <f>Таблица5[[#This Row],[Счет]]</f>
        <v>Самокатная</v>
      </c>
    </row>
    <row r="50" spans="1:9" ht="15.75" hidden="1" x14ac:dyDescent="0.25">
      <c r="A50" s="69">
        <v>42815</v>
      </c>
      <c r="B50" s="59" t="s">
        <v>2661</v>
      </c>
      <c r="C50" s="59"/>
      <c r="D50" s="59">
        <v>126</v>
      </c>
      <c r="E50" s="59">
        <f t="shared" si="2"/>
        <v>3</v>
      </c>
      <c r="F50" s="59" t="str">
        <f t="shared" si="3"/>
        <v>Самокатная</v>
      </c>
      <c r="G50" s="59" t="s">
        <v>3877</v>
      </c>
      <c r="H50" s="59"/>
      <c r="I50" s="59" t="str">
        <f>Таблица5[[#This Row],[Счет]]</f>
        <v>Самокатная</v>
      </c>
    </row>
    <row r="51" spans="1:9" ht="15.75" hidden="1" x14ac:dyDescent="0.25">
      <c r="A51" s="69">
        <v>42815</v>
      </c>
      <c r="B51" s="59" t="s">
        <v>2661</v>
      </c>
      <c r="C51" s="59"/>
      <c r="D51" s="59">
        <v>157</v>
      </c>
      <c r="E51" s="59">
        <f t="shared" si="2"/>
        <v>3</v>
      </c>
      <c r="F51" s="59" t="str">
        <f t="shared" si="3"/>
        <v>Самокатная</v>
      </c>
      <c r="G51" s="59" t="s">
        <v>3878</v>
      </c>
      <c r="H51" s="59"/>
      <c r="I51" s="59" t="str">
        <f>Таблица5[[#This Row],[Счет]]</f>
        <v>Самокатная</v>
      </c>
    </row>
    <row r="52" spans="1:9" ht="15.75" hidden="1" x14ac:dyDescent="0.25">
      <c r="A52" s="69">
        <v>42815</v>
      </c>
      <c r="B52" s="59" t="s">
        <v>2661</v>
      </c>
      <c r="C52" s="59"/>
      <c r="D52" s="59">
        <v>500</v>
      </c>
      <c r="E52" s="59">
        <f t="shared" si="2"/>
        <v>3</v>
      </c>
      <c r="F52" s="59" t="str">
        <f t="shared" si="3"/>
        <v>Самокатная</v>
      </c>
      <c r="G52" s="59" t="s">
        <v>3879</v>
      </c>
      <c r="H52" s="59"/>
      <c r="I52" s="59" t="str">
        <f>Таблица5[[#This Row],[Счет]]</f>
        <v>Самокатная</v>
      </c>
    </row>
    <row r="53" spans="1:9" ht="15.75" hidden="1" x14ac:dyDescent="0.25">
      <c r="A53" s="69">
        <v>42814</v>
      </c>
      <c r="B53" s="59" t="s">
        <v>2661</v>
      </c>
      <c r="C53" s="59"/>
      <c r="D53" s="59">
        <v>1800</v>
      </c>
      <c r="E53" s="59">
        <f t="shared" si="2"/>
        <v>3</v>
      </c>
      <c r="F53" s="59" t="str">
        <f t="shared" si="3"/>
        <v>Самокатная</v>
      </c>
      <c r="G53" s="59" t="s">
        <v>3880</v>
      </c>
      <c r="H53" s="59"/>
      <c r="I53" s="59" t="str">
        <f>Таблица5[[#This Row],[Счет]]</f>
        <v>Самокатная</v>
      </c>
    </row>
    <row r="54" spans="1:9" ht="15.75" hidden="1" x14ac:dyDescent="0.25">
      <c r="A54" s="69">
        <v>42800</v>
      </c>
      <c r="B54" s="59" t="s">
        <v>2661</v>
      </c>
      <c r="C54" s="59"/>
      <c r="D54" s="59">
        <v>319</v>
      </c>
      <c r="E54" s="59">
        <f t="shared" si="2"/>
        <v>3</v>
      </c>
      <c r="F54" s="59" t="str">
        <f t="shared" si="3"/>
        <v>Самокатная</v>
      </c>
      <c r="G54" s="59" t="s">
        <v>3881</v>
      </c>
      <c r="H54" s="59"/>
      <c r="I54" s="59" t="str">
        <f>Таблица5[[#This Row],[Счет]]</f>
        <v>Самокатная</v>
      </c>
    </row>
    <row r="55" spans="1:9" ht="15.75" x14ac:dyDescent="0.25">
      <c r="A55" s="69">
        <v>42824</v>
      </c>
      <c r="B55" s="59" t="s">
        <v>3532</v>
      </c>
      <c r="C55" s="59"/>
      <c r="D55" s="59">
        <v>2900</v>
      </c>
      <c r="E55" s="68">
        <f t="shared" si="2"/>
        <v>3</v>
      </c>
      <c r="F55" s="59" t="s">
        <v>1341</v>
      </c>
      <c r="G55" s="59"/>
      <c r="H55" s="59"/>
      <c r="I55" s="59" t="str">
        <f>Таблица5[[#This Row],[Счет]]</f>
        <v>Питер</v>
      </c>
    </row>
    <row r="56" spans="1:9" ht="15.75" hidden="1" x14ac:dyDescent="0.25">
      <c r="A56" s="69">
        <v>42788</v>
      </c>
      <c r="B56" s="59" t="s">
        <v>2661</v>
      </c>
      <c r="C56" s="59"/>
      <c r="D56" s="59">
        <v>204</v>
      </c>
      <c r="E56" s="59">
        <f t="shared" si="2"/>
        <v>2</v>
      </c>
      <c r="F56" s="59" t="str">
        <f t="shared" ref="F56:F64" si="4">"Самокатная"</f>
        <v>Самокатная</v>
      </c>
      <c r="G56" s="59" t="s">
        <v>3882</v>
      </c>
      <c r="H56" s="59"/>
      <c r="I56" s="59" t="str">
        <f>Таблица5[[#This Row],[Счет]]</f>
        <v>Самокатная</v>
      </c>
    </row>
    <row r="57" spans="1:9" ht="15.75" hidden="1" x14ac:dyDescent="0.25">
      <c r="A57" s="69">
        <v>42780</v>
      </c>
      <c r="B57" s="59" t="s">
        <v>2660</v>
      </c>
      <c r="C57" s="59"/>
      <c r="D57" s="59">
        <v>811</v>
      </c>
      <c r="E57" s="59">
        <f t="shared" si="2"/>
        <v>2</v>
      </c>
      <c r="F57" s="59" t="str">
        <f t="shared" si="4"/>
        <v>Самокатная</v>
      </c>
      <c r="G57" s="59" t="s">
        <v>2661</v>
      </c>
      <c r="H57" s="59"/>
      <c r="I57" s="59" t="str">
        <f>Таблица5[[#This Row],[Счет]]</f>
        <v>Самокатная</v>
      </c>
    </row>
    <row r="58" spans="1:9" ht="15.75" hidden="1" x14ac:dyDescent="0.25">
      <c r="A58" s="209">
        <v>42775</v>
      </c>
      <c r="B58" s="210" t="s">
        <v>3358</v>
      </c>
      <c r="C58" s="210"/>
      <c r="D58" s="210">
        <v>1800</v>
      </c>
      <c r="E58" s="210">
        <f t="shared" si="2"/>
        <v>2</v>
      </c>
      <c r="F58" s="210" t="str">
        <f t="shared" si="4"/>
        <v>Самокатная</v>
      </c>
      <c r="G58" s="210" t="s">
        <v>2661</v>
      </c>
      <c r="H58" s="210"/>
      <c r="I58" s="59" t="str">
        <f>Таблица5[[#This Row],[Счет]]</f>
        <v>Самокатная</v>
      </c>
    </row>
    <row r="59" spans="1:9" ht="15.75" hidden="1" x14ac:dyDescent="0.25">
      <c r="A59" s="209">
        <v>42775</v>
      </c>
      <c r="B59" s="210" t="s">
        <v>3359</v>
      </c>
      <c r="C59" s="210"/>
      <c r="D59" s="210">
        <v>290</v>
      </c>
      <c r="E59" s="210">
        <f t="shared" si="2"/>
        <v>2</v>
      </c>
      <c r="F59" s="210" t="str">
        <f t="shared" si="4"/>
        <v>Самокатная</v>
      </c>
      <c r="G59" s="210" t="s">
        <v>2661</v>
      </c>
      <c r="H59" s="210"/>
      <c r="I59" s="59" t="str">
        <f>Таблица5[[#This Row],[Счет]]</f>
        <v>Самокатная</v>
      </c>
    </row>
    <row r="60" spans="1:9" ht="15.75" hidden="1" x14ac:dyDescent="0.25">
      <c r="A60" s="209">
        <v>42775</v>
      </c>
      <c r="B60" s="210" t="s">
        <v>3360</v>
      </c>
      <c r="C60" s="210"/>
      <c r="D60" s="210">
        <v>750</v>
      </c>
      <c r="E60" s="210">
        <f t="shared" si="2"/>
        <v>2</v>
      </c>
      <c r="F60" s="210" t="str">
        <f t="shared" si="4"/>
        <v>Самокатная</v>
      </c>
      <c r="G60" s="210" t="s">
        <v>2661</v>
      </c>
      <c r="H60" s="210"/>
      <c r="I60" s="59" t="str">
        <f>Таблица5[[#This Row],[Счет]]</f>
        <v>Самокатная</v>
      </c>
    </row>
    <row r="61" spans="1:9" ht="15.75" hidden="1" x14ac:dyDescent="0.25">
      <c r="A61" s="209">
        <v>42769</v>
      </c>
      <c r="B61" s="210" t="s">
        <v>3361</v>
      </c>
      <c r="C61" s="210"/>
      <c r="D61" s="210">
        <v>2000</v>
      </c>
      <c r="E61" s="210">
        <f t="shared" si="2"/>
        <v>2</v>
      </c>
      <c r="F61" s="210" t="str">
        <f t="shared" si="4"/>
        <v>Самокатная</v>
      </c>
      <c r="G61" s="210" t="s">
        <v>2661</v>
      </c>
      <c r="H61" s="210"/>
      <c r="I61" s="59" t="str">
        <f>Таблица5[[#This Row],[Счет]]</f>
        <v>Самокатная</v>
      </c>
    </row>
    <row r="62" spans="1:9" ht="15.75" hidden="1" x14ac:dyDescent="0.25">
      <c r="A62" s="209">
        <v>42768</v>
      </c>
      <c r="B62" s="210" t="s">
        <v>3362</v>
      </c>
      <c r="C62" s="210"/>
      <c r="D62" s="210">
        <v>1400</v>
      </c>
      <c r="E62" s="210">
        <f t="shared" si="2"/>
        <v>2</v>
      </c>
      <c r="F62" s="210" t="str">
        <f t="shared" si="4"/>
        <v>Самокатная</v>
      </c>
      <c r="G62" s="210" t="s">
        <v>2661</v>
      </c>
      <c r="H62" s="210"/>
      <c r="I62" s="59" t="str">
        <f>Таблица5[[#This Row],[Счет]]</f>
        <v>Самокатная</v>
      </c>
    </row>
    <row r="63" spans="1:9" ht="15.75" hidden="1" x14ac:dyDescent="0.25">
      <c r="A63" s="209">
        <v>42761</v>
      </c>
      <c r="B63" s="210" t="s">
        <v>3364</v>
      </c>
      <c r="C63" s="210"/>
      <c r="D63" s="210">
        <v>400</v>
      </c>
      <c r="E63" s="210">
        <f t="shared" si="2"/>
        <v>1</v>
      </c>
      <c r="F63" s="210" t="str">
        <f t="shared" si="4"/>
        <v>Самокатная</v>
      </c>
      <c r="G63" s="210" t="s">
        <v>2661</v>
      </c>
      <c r="H63" s="210"/>
      <c r="I63" s="59" t="str">
        <f>Таблица5[[#This Row],[Счет]]</f>
        <v>Самокатная</v>
      </c>
    </row>
    <row r="64" spans="1:9" ht="15.75" hidden="1" x14ac:dyDescent="0.25">
      <c r="A64" s="69">
        <v>42748</v>
      </c>
      <c r="B64" s="59" t="s">
        <v>2502</v>
      </c>
      <c r="C64" s="59"/>
      <c r="D64" s="59">
        <v>281</v>
      </c>
      <c r="E64" s="59">
        <f t="shared" si="2"/>
        <v>1</v>
      </c>
      <c r="F64" s="59" t="str">
        <f t="shared" si="4"/>
        <v>Самокатная</v>
      </c>
      <c r="G64" s="59" t="s">
        <v>2661</v>
      </c>
      <c r="H64" s="59"/>
      <c r="I64" s="59" t="str">
        <f>Таблица5[[#This Row],[Счет]]</f>
        <v>Самокатная</v>
      </c>
    </row>
    <row r="65" spans="1:9" ht="15.75" hidden="1" x14ac:dyDescent="0.25">
      <c r="A65" s="69">
        <v>42747</v>
      </c>
      <c r="B65" s="59" t="s">
        <v>3190</v>
      </c>
      <c r="C65" s="59"/>
      <c r="D65" s="59">
        <v>4310</v>
      </c>
      <c r="E65" s="59">
        <v>1</v>
      </c>
      <c r="F65" s="59" t="s">
        <v>6</v>
      </c>
      <c r="G65" s="59"/>
      <c r="H65" s="59"/>
      <c r="I65" s="59" t="str">
        <f>Таблица5[[#This Row],[Счет]]</f>
        <v>Самокатная</v>
      </c>
    </row>
    <row r="66" spans="1:9" ht="15.75" hidden="1" x14ac:dyDescent="0.25">
      <c r="A66" s="69">
        <v>42745</v>
      </c>
      <c r="B66" s="59" t="s">
        <v>3191</v>
      </c>
      <c r="C66" s="59"/>
      <c r="D66" s="59">
        <v>450</v>
      </c>
      <c r="E66" s="59">
        <f>MONTH(A66)</f>
        <v>1</v>
      </c>
      <c r="F66" s="59" t="str">
        <f>"Самокатная"</f>
        <v>Самокатная</v>
      </c>
      <c r="G66" s="59"/>
      <c r="H66" s="59"/>
      <c r="I66" s="59" t="str">
        <f>Таблица5[[#This Row],[Счет]]</f>
        <v>Самокатная</v>
      </c>
    </row>
    <row r="67" spans="1:9" ht="15.75" hidden="1" x14ac:dyDescent="0.25">
      <c r="A67" s="69">
        <v>42727</v>
      </c>
      <c r="B67" s="59" t="s">
        <v>2703</v>
      </c>
      <c r="C67" s="59"/>
      <c r="D67" s="59">
        <v>1248</v>
      </c>
      <c r="E67" s="59"/>
      <c r="F67" s="59" t="s">
        <v>2</v>
      </c>
      <c r="G67" s="59"/>
      <c r="H67" s="59"/>
      <c r="I67" s="59" t="str">
        <f>Таблица5[[#This Row],[Счет]]</f>
        <v>Манунин</v>
      </c>
    </row>
    <row r="68" spans="1:9" ht="15.75" hidden="1" x14ac:dyDescent="0.25">
      <c r="A68" s="69">
        <v>42727</v>
      </c>
      <c r="B68" s="59" t="s">
        <v>2801</v>
      </c>
      <c r="C68" s="59"/>
      <c r="D68" s="59">
        <v>3000</v>
      </c>
      <c r="E68" s="59"/>
      <c r="F68" s="59" t="s">
        <v>6</v>
      </c>
      <c r="G68" s="59" t="s">
        <v>2802</v>
      </c>
      <c r="H68" s="59"/>
      <c r="I68" s="59" t="str">
        <f>Таблица5[[#This Row],[Счет]]</f>
        <v>Самокатная</v>
      </c>
    </row>
    <row r="69" spans="1:9" ht="15.75" hidden="1" x14ac:dyDescent="0.25">
      <c r="A69" s="69">
        <v>42725</v>
      </c>
      <c r="B69" s="59" t="s">
        <v>2803</v>
      </c>
      <c r="C69" s="59"/>
      <c r="D69" s="59">
        <v>350</v>
      </c>
      <c r="E69" s="59"/>
      <c r="F69" s="59" t="s">
        <v>6</v>
      </c>
      <c r="G69" s="59" t="s">
        <v>2661</v>
      </c>
      <c r="H69" s="59"/>
      <c r="I69" s="59" t="str">
        <f>Таблица5[[#This Row],[Счет]]</f>
        <v>Самокатная</v>
      </c>
    </row>
    <row r="70" spans="1:9" ht="15.75" hidden="1" x14ac:dyDescent="0.25">
      <c r="A70" s="69">
        <v>42725</v>
      </c>
      <c r="B70" s="59" t="s">
        <v>2804</v>
      </c>
      <c r="C70" s="59"/>
      <c r="D70" s="59">
        <v>2800</v>
      </c>
      <c r="E70" s="59"/>
      <c r="F70" s="59" t="s">
        <v>6</v>
      </c>
      <c r="G70" s="59"/>
      <c r="H70" s="59"/>
      <c r="I70" s="59" t="str">
        <f>Таблица5[[#This Row],[Счет]]</f>
        <v>Самокатная</v>
      </c>
    </row>
    <row r="71" spans="1:9" ht="15.75" hidden="1" x14ac:dyDescent="0.25">
      <c r="A71" s="69">
        <v>42712</v>
      </c>
      <c r="B71" s="59" t="s">
        <v>2660</v>
      </c>
      <c r="C71" s="59"/>
      <c r="D71" s="59">
        <v>1200</v>
      </c>
      <c r="E71" s="59"/>
      <c r="F71" s="59" t="str">
        <f>"Самокатная"</f>
        <v>Самокатная</v>
      </c>
      <c r="G71" s="59" t="s">
        <v>2661</v>
      </c>
      <c r="H71" s="59"/>
      <c r="I71" s="59" t="str">
        <f>Таблица5[[#This Row],[Счет]]</f>
        <v>Самокатная</v>
      </c>
    </row>
    <row r="72" spans="1:9" ht="15.75" hidden="1" x14ac:dyDescent="0.25">
      <c r="A72" s="69">
        <v>42711</v>
      </c>
      <c r="B72" s="59" t="s">
        <v>2660</v>
      </c>
      <c r="C72" s="59"/>
      <c r="D72" s="59">
        <v>2310</v>
      </c>
      <c r="E72" s="59"/>
      <c r="F72" s="59" t="str">
        <f>"Самокатная"</f>
        <v>Самокатная</v>
      </c>
      <c r="G72" s="59" t="s">
        <v>2661</v>
      </c>
      <c r="H72" s="59"/>
      <c r="I72" s="59" t="str">
        <f>Таблица5[[#This Row],[Счет]]</f>
        <v>Самокатная</v>
      </c>
    </row>
    <row r="73" spans="1:9" ht="15.75" hidden="1" x14ac:dyDescent="0.25">
      <c r="A73" s="69">
        <v>42709</v>
      </c>
      <c r="B73" s="59" t="s">
        <v>2524</v>
      </c>
      <c r="C73" s="59"/>
      <c r="D73" s="59">
        <v>1136</v>
      </c>
      <c r="E73" s="59"/>
      <c r="F73" s="59" t="s">
        <v>2</v>
      </c>
      <c r="G73" s="59"/>
      <c r="H73" s="59"/>
      <c r="I73" s="59" t="str">
        <f>Таблица5[[#This Row],[Счет]]</f>
        <v>Манунин</v>
      </c>
    </row>
    <row r="74" spans="1:9" ht="15.75" hidden="1" x14ac:dyDescent="0.25">
      <c r="A74" s="69">
        <v>42709</v>
      </c>
      <c r="B74" s="59" t="s">
        <v>2524</v>
      </c>
      <c r="C74" s="59"/>
      <c r="D74" s="59">
        <v>948</v>
      </c>
      <c r="E74" s="59"/>
      <c r="F74" s="59" t="s">
        <v>2</v>
      </c>
      <c r="G74" s="59"/>
      <c r="H74" s="59"/>
      <c r="I74" s="59" t="str">
        <f>Таблица5[[#This Row],[Счет]]</f>
        <v>Манунин</v>
      </c>
    </row>
    <row r="75" spans="1:9" ht="15.75" hidden="1" x14ac:dyDescent="0.25">
      <c r="A75" s="69">
        <v>42692</v>
      </c>
      <c r="B75" s="59" t="s">
        <v>2488</v>
      </c>
      <c r="C75" s="59"/>
      <c r="D75" s="59">
        <v>800</v>
      </c>
      <c r="E75" s="59"/>
      <c r="F75" s="59" t="str">
        <f t="shared" ref="F75:F81" si="5">"Самокатная"</f>
        <v>Самокатная</v>
      </c>
      <c r="G75" s="59"/>
      <c r="H75" s="59"/>
      <c r="I75" s="59" t="str">
        <f>Таблица5[[#This Row],[Счет]]</f>
        <v>Самокатная</v>
      </c>
    </row>
    <row r="76" spans="1:9" ht="15.75" hidden="1" x14ac:dyDescent="0.25">
      <c r="A76" s="69">
        <v>42683</v>
      </c>
      <c r="B76" s="59" t="s">
        <v>2380</v>
      </c>
      <c r="C76" s="59"/>
      <c r="D76" s="59">
        <v>500</v>
      </c>
      <c r="E76" s="59"/>
      <c r="F76" s="59" t="str">
        <f t="shared" si="5"/>
        <v>Самокатная</v>
      </c>
      <c r="G76" s="59"/>
      <c r="H76" s="59"/>
      <c r="I76" s="59" t="str">
        <f>Таблица5[[#This Row],[Счет]]</f>
        <v>Самокатная</v>
      </c>
    </row>
    <row r="77" spans="1:9" ht="15.75" hidden="1" x14ac:dyDescent="0.25">
      <c r="A77" s="69">
        <v>42663</v>
      </c>
      <c r="B77" s="59" t="s">
        <v>1304</v>
      </c>
      <c r="C77" s="59"/>
      <c r="D77" s="59">
        <v>9500</v>
      </c>
      <c r="E77" s="59"/>
      <c r="F77" s="59" t="str">
        <f t="shared" si="5"/>
        <v>Самокатная</v>
      </c>
      <c r="G77" s="59"/>
      <c r="H77" s="59"/>
      <c r="I77" s="59" t="str">
        <f>Таблица5[[#This Row],[Счет]]</f>
        <v>Самокатная</v>
      </c>
    </row>
    <row r="78" spans="1:9" ht="15.75" hidden="1" x14ac:dyDescent="0.25">
      <c r="A78" s="69">
        <v>42663</v>
      </c>
      <c r="B78" s="59" t="s">
        <v>1535</v>
      </c>
      <c r="C78" s="59"/>
      <c r="D78" s="59">
        <v>600</v>
      </c>
      <c r="E78" s="59"/>
      <c r="F78" s="59" t="str">
        <f t="shared" si="5"/>
        <v>Самокатная</v>
      </c>
      <c r="G78" s="59"/>
      <c r="H78" s="59"/>
      <c r="I78" s="59" t="str">
        <f>Таблица5[[#This Row],[Счет]]</f>
        <v>Самокатная</v>
      </c>
    </row>
    <row r="79" spans="1:9" ht="15.75" hidden="1" x14ac:dyDescent="0.25">
      <c r="A79" s="69">
        <v>42646</v>
      </c>
      <c r="B79" s="59" t="s">
        <v>2155</v>
      </c>
      <c r="C79" s="59"/>
      <c r="D79" s="59">
        <v>450</v>
      </c>
      <c r="E79" s="59"/>
      <c r="F79" s="59" t="str">
        <f t="shared" si="5"/>
        <v>Самокатная</v>
      </c>
      <c r="G79" s="59"/>
      <c r="H79" s="59"/>
      <c r="I79" s="59" t="str">
        <f>Таблица5[[#This Row],[Счет]]</f>
        <v>Самокатная</v>
      </c>
    </row>
    <row r="80" spans="1:9" ht="15.75" hidden="1" x14ac:dyDescent="0.25">
      <c r="A80" s="69">
        <v>42642</v>
      </c>
      <c r="B80" s="59" t="s">
        <v>1535</v>
      </c>
      <c r="C80" s="59"/>
      <c r="D80" s="59">
        <v>1100</v>
      </c>
      <c r="E80" s="59"/>
      <c r="F80" s="59" t="str">
        <f t="shared" si="5"/>
        <v>Самокатная</v>
      </c>
      <c r="G80" s="59"/>
      <c r="H80" s="59"/>
      <c r="I80" s="59" t="str">
        <f>Таблица5[[#This Row],[Счет]]</f>
        <v>Самокатная</v>
      </c>
    </row>
    <row r="81" spans="1:9" ht="15.75" hidden="1" x14ac:dyDescent="0.25">
      <c r="A81" s="69">
        <v>42627</v>
      </c>
      <c r="B81" s="59" t="s">
        <v>1535</v>
      </c>
      <c r="C81" s="59"/>
      <c r="D81" s="59">
        <v>1200</v>
      </c>
      <c r="E81" s="59"/>
      <c r="F81" s="59" t="str">
        <f t="shared" si="5"/>
        <v>Самокатная</v>
      </c>
      <c r="G81" s="59"/>
      <c r="H81" s="59"/>
      <c r="I81" s="59" t="str">
        <f>Таблица5[[#This Row],[Счет]]</f>
        <v>Самокатная</v>
      </c>
    </row>
    <row r="82" spans="1:9" ht="15.75" hidden="1" x14ac:dyDescent="0.25">
      <c r="A82" s="69">
        <v>42580</v>
      </c>
      <c r="B82" s="59" t="s">
        <v>1642</v>
      </c>
      <c r="C82" s="59"/>
      <c r="D82" s="59">
        <v>3845</v>
      </c>
      <c r="E82" s="59"/>
      <c r="F82" s="59" t="s">
        <v>2</v>
      </c>
      <c r="G82" s="59"/>
      <c r="H82" s="59"/>
      <c r="I82" s="59" t="str">
        <f>Таблица5[[#This Row],[Счет]]</f>
        <v>Манунин</v>
      </c>
    </row>
    <row r="83" spans="1:9" ht="15.75" hidden="1" x14ac:dyDescent="0.25">
      <c r="A83" s="69">
        <v>42573</v>
      </c>
      <c r="B83" s="59" t="s">
        <v>1592</v>
      </c>
      <c r="C83" s="59"/>
      <c r="D83" s="59">
        <v>3616</v>
      </c>
      <c r="E83" s="59"/>
      <c r="F83" s="59" t="s">
        <v>2</v>
      </c>
      <c r="G83" s="59"/>
      <c r="H83" s="59"/>
      <c r="I83" s="59" t="str">
        <f>Таблица5[[#This Row],[Счет]]</f>
        <v>Манунин</v>
      </c>
    </row>
    <row r="84" spans="1:9" ht="15.75" hidden="1" x14ac:dyDescent="0.25">
      <c r="A84" s="69">
        <v>42552</v>
      </c>
      <c r="B84" s="59" t="s">
        <v>1535</v>
      </c>
      <c r="C84" s="59"/>
      <c r="D84" s="59">
        <v>2900</v>
      </c>
      <c r="E84" s="59"/>
      <c r="F84" s="59" t="str">
        <f>"Самокатная"</f>
        <v>Самокатная</v>
      </c>
      <c r="G84" s="59" t="s">
        <v>1536</v>
      </c>
      <c r="H84" s="59"/>
      <c r="I84" s="59" t="str">
        <f>Таблица5[[#This Row],[Счет]]</f>
        <v>Самокатная</v>
      </c>
    </row>
    <row r="85" spans="1:9" ht="15.75" hidden="1" x14ac:dyDescent="0.25">
      <c r="A85" s="69">
        <v>42542</v>
      </c>
      <c r="B85" s="59" t="s">
        <v>1346</v>
      </c>
      <c r="C85" s="59"/>
      <c r="D85" s="59">
        <v>4233</v>
      </c>
      <c r="E85" s="59"/>
      <c r="F85" s="59" t="s">
        <v>2</v>
      </c>
      <c r="G85" s="59"/>
      <c r="H85" s="59"/>
      <c r="I85" s="59" t="str">
        <f>Таблица5[[#This Row],[Счет]]</f>
        <v>Манунин</v>
      </c>
    </row>
    <row r="86" spans="1:9" ht="15.75" hidden="1" x14ac:dyDescent="0.25">
      <c r="A86" s="69">
        <v>42523</v>
      </c>
      <c r="B86" s="59" t="s">
        <v>1304</v>
      </c>
      <c r="C86" s="59"/>
      <c r="D86" s="59">
        <v>400</v>
      </c>
      <c r="E86" s="59"/>
      <c r="F86" s="59" t="str">
        <f>"Самокатная"</f>
        <v>Самокатная</v>
      </c>
      <c r="G86" s="59"/>
      <c r="H86" s="59"/>
      <c r="I86" s="59" t="str">
        <f>Таблица5[[#This Row],[Счет]]</f>
        <v>Самокатная</v>
      </c>
    </row>
    <row r="87" spans="1:9" ht="15.75" hidden="1" x14ac:dyDescent="0.25">
      <c r="A87" s="69">
        <v>42467</v>
      </c>
      <c r="B87" s="59" t="s">
        <v>970</v>
      </c>
      <c r="C87" s="59"/>
      <c r="D87" s="59">
        <v>3450</v>
      </c>
      <c r="E87" s="59"/>
      <c r="F87" s="59" t="s">
        <v>2</v>
      </c>
      <c r="G87" s="59"/>
      <c r="H87" s="59"/>
      <c r="I87" s="59" t="str">
        <f>Таблица5[[#This Row],[Счет]]</f>
        <v>Манунин</v>
      </c>
    </row>
    <row r="88" spans="1:9" ht="15.75" hidden="1" x14ac:dyDescent="0.25">
      <c r="A88" s="69">
        <v>42394</v>
      </c>
      <c r="B88" s="59" t="s">
        <v>463</v>
      </c>
      <c r="C88" s="59"/>
      <c r="D88" s="59">
        <v>2580</v>
      </c>
      <c r="E88" s="59"/>
      <c r="F88" s="59" t="s">
        <v>2</v>
      </c>
      <c r="G88" s="59"/>
      <c r="H88" s="59"/>
      <c r="I88" s="59" t="str">
        <f>Таблица5[[#This Row],[Счет]]</f>
        <v>Манунин</v>
      </c>
    </row>
    <row r="89" spans="1:9" ht="15.75" hidden="1" x14ac:dyDescent="0.25">
      <c r="A89" s="69">
        <v>42346</v>
      </c>
      <c r="B89" s="59" t="s">
        <v>462</v>
      </c>
      <c r="C89" s="59"/>
      <c r="D89" s="59">
        <v>7560</v>
      </c>
      <c r="E89" s="59"/>
      <c r="F89" s="59" t="s">
        <v>1</v>
      </c>
      <c r="G89" s="59"/>
      <c r="H89" s="59"/>
      <c r="I89" s="59" t="str">
        <f>Таблица5[[#This Row],[Счет]]</f>
        <v>Руднев</v>
      </c>
    </row>
    <row r="90" spans="1:9" ht="15.75" hidden="1" x14ac:dyDescent="0.25">
      <c r="A90" s="69">
        <v>42339</v>
      </c>
      <c r="B90" s="59" t="s">
        <v>465</v>
      </c>
      <c r="C90" s="59">
        <v>7560</v>
      </c>
      <c r="D90" s="59"/>
      <c r="E90" s="59"/>
      <c r="F90" s="59"/>
      <c r="G90" s="59"/>
      <c r="H90" s="59"/>
      <c r="I90" s="59">
        <f>Таблица5[[#This Row],[Счет]]</f>
        <v>0</v>
      </c>
    </row>
    <row r="91" spans="1:9" ht="15.75" hidden="1" x14ac:dyDescent="0.25">
      <c r="A91" s="69">
        <v>42300</v>
      </c>
      <c r="B91" s="59" t="s">
        <v>464</v>
      </c>
      <c r="C91" s="59"/>
      <c r="D91" s="59">
        <v>300</v>
      </c>
      <c r="E91" s="59"/>
      <c r="F91" s="59" t="s">
        <v>1</v>
      </c>
      <c r="G91" s="59"/>
      <c r="H91" s="59"/>
      <c r="I91" s="59" t="str">
        <f>Таблица5[[#This Row],[Счет]]</f>
        <v>Руднев</v>
      </c>
    </row>
    <row r="92" spans="1:9" ht="15.75" hidden="1" x14ac:dyDescent="0.25">
      <c r="A92" s="69">
        <v>42198</v>
      </c>
      <c r="B92" s="59" t="s">
        <v>466</v>
      </c>
      <c r="C92" s="59"/>
      <c r="D92" s="59">
        <v>13200</v>
      </c>
      <c r="E92" s="59"/>
      <c r="F92" s="59" t="s">
        <v>467</v>
      </c>
      <c r="G92" s="59"/>
      <c r="H92" s="59"/>
      <c r="I92" s="59" t="str">
        <f>Таблица5[[#This Row],[Счет]]</f>
        <v>нет</v>
      </c>
    </row>
    <row r="93" spans="1:9" ht="15.75" hidden="1" x14ac:dyDescent="0.25">
      <c r="A93" s="69">
        <v>42197</v>
      </c>
      <c r="B93" s="59" t="s">
        <v>468</v>
      </c>
      <c r="C93" s="59"/>
      <c r="D93" s="59">
        <v>200</v>
      </c>
      <c r="E93" s="59"/>
      <c r="F93" s="59" t="s">
        <v>467</v>
      </c>
      <c r="G93" s="59"/>
      <c r="H93" s="59"/>
      <c r="I93" s="59" t="str">
        <f>Таблица5[[#This Row],[Счет]]</f>
        <v>нет</v>
      </c>
    </row>
    <row r="94" spans="1:9" ht="15.75" hidden="1" x14ac:dyDescent="0.25">
      <c r="A94" s="69">
        <v>42195</v>
      </c>
      <c r="B94" s="59" t="s">
        <v>469</v>
      </c>
      <c r="C94" s="59"/>
      <c r="D94" s="59">
        <v>28350</v>
      </c>
      <c r="E94" s="59"/>
      <c r="F94" s="59" t="s">
        <v>467</v>
      </c>
      <c r="G94" s="59"/>
      <c r="H94" s="59"/>
      <c r="I94" s="59" t="str">
        <f>Таблица5[[#This Row],[Счет]]</f>
        <v>нет</v>
      </c>
    </row>
    <row r="95" spans="1:9" ht="15.75" hidden="1" x14ac:dyDescent="0.25">
      <c r="A95" s="69">
        <v>42195</v>
      </c>
      <c r="B95" s="59" t="s">
        <v>470</v>
      </c>
      <c r="C95" s="59"/>
      <c r="D95" s="59">
        <v>500</v>
      </c>
      <c r="E95" s="59"/>
      <c r="F95" s="59" t="s">
        <v>467</v>
      </c>
      <c r="G95" s="59"/>
      <c r="H95" s="59"/>
      <c r="I95" s="59" t="str">
        <f>Таблица5[[#This Row],[Счет]]</f>
        <v>нет</v>
      </c>
    </row>
    <row r="96" spans="1:9" ht="15.75" hidden="1" x14ac:dyDescent="0.25">
      <c r="A96" s="69">
        <v>42186</v>
      </c>
      <c r="B96" s="59" t="s">
        <v>471</v>
      </c>
      <c r="C96" s="59">
        <v>35000</v>
      </c>
      <c r="D96" s="59"/>
      <c r="E96" s="59"/>
      <c r="F96" s="59" t="s">
        <v>467</v>
      </c>
      <c r="G96" s="59"/>
      <c r="H96" s="59"/>
      <c r="I96" s="59" t="str">
        <f>Таблица5[[#This Row],[Счет]]</f>
        <v>нет</v>
      </c>
    </row>
    <row r="97" spans="1:9" ht="15.75" hidden="1" x14ac:dyDescent="0.25">
      <c r="A97" s="69">
        <v>42186</v>
      </c>
      <c r="B97" s="59" t="s">
        <v>470</v>
      </c>
      <c r="C97" s="59"/>
      <c r="D97" s="59">
        <v>500</v>
      </c>
      <c r="E97" s="59"/>
      <c r="F97" s="59" t="s">
        <v>467</v>
      </c>
      <c r="G97" s="59"/>
      <c r="H97" s="59"/>
      <c r="I97" s="59" t="str">
        <f>Таблица5[[#This Row],[Счет]]</f>
        <v>нет</v>
      </c>
    </row>
    <row r="98" spans="1:9" ht="15.75" hidden="1" x14ac:dyDescent="0.25">
      <c r="A98" s="69">
        <v>42186</v>
      </c>
      <c r="B98" s="59" t="s">
        <v>472</v>
      </c>
      <c r="C98" s="59"/>
      <c r="D98" s="59">
        <v>850</v>
      </c>
      <c r="E98" s="59"/>
      <c r="F98" s="59" t="s">
        <v>467</v>
      </c>
      <c r="G98" s="59"/>
      <c r="H98" s="59"/>
      <c r="I98" s="59" t="str">
        <f>Таблица5[[#This Row],[Счет]]</f>
        <v>нет</v>
      </c>
    </row>
    <row r="99" spans="1:9" ht="15.75" x14ac:dyDescent="0.25">
      <c r="A99" s="22">
        <v>42796</v>
      </c>
      <c r="B99" t="s">
        <v>3532</v>
      </c>
      <c r="D99">
        <v>1150</v>
      </c>
      <c r="E99" s="25">
        <f>MONTH(A99)</f>
        <v>3</v>
      </c>
      <c r="F99" t="s">
        <v>1341</v>
      </c>
      <c r="G99" s="210"/>
      <c r="H99" s="210"/>
      <c r="I99" s="59" t="str">
        <f>Таблица5[[#This Row],[Счет]]</f>
        <v>Питер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9"/>
  <dimension ref="A1:I169"/>
  <sheetViews>
    <sheetView workbookViewId="0">
      <selection activeCell="I4" sqref="I4:I5"/>
    </sheetView>
  </sheetViews>
  <sheetFormatPr defaultRowHeight="14.25" x14ac:dyDescent="0.25"/>
  <cols>
    <col min="1" max="1" width="11.85546875" customWidth="1"/>
    <col min="2" max="2" width="54.140625" bestFit="1" customWidth="1"/>
    <col min="3" max="3" width="8.28515625" bestFit="1" customWidth="1"/>
    <col min="4" max="4" width="8.140625" bestFit="1" customWidth="1"/>
    <col min="5" max="5" width="10" bestFit="1" customWidth="1"/>
    <col min="6" max="6" width="12.7109375" bestFit="1" customWidth="1"/>
    <col min="7" max="7" width="35.5703125" customWidth="1"/>
    <col min="8" max="8" width="13.28515625" customWidth="1"/>
    <col min="9" max="9" width="13.7109375" bestFit="1" customWidth="1"/>
  </cols>
  <sheetData>
    <row r="1" spans="1:9" ht="15.75" x14ac:dyDescent="0.25">
      <c r="A1" s="40" t="s">
        <v>42</v>
      </c>
      <c r="B1" s="40" t="s">
        <v>446</v>
      </c>
      <c r="C1" s="40" t="s">
        <v>14</v>
      </c>
      <c r="D1" s="40" t="s">
        <v>15</v>
      </c>
      <c r="E1" s="40" t="s">
        <v>1195</v>
      </c>
      <c r="F1" s="40" t="s">
        <v>0</v>
      </c>
      <c r="G1" s="40" t="s">
        <v>44</v>
      </c>
      <c r="H1" s="40" t="s">
        <v>3592</v>
      </c>
      <c r="I1" s="40" t="s">
        <v>3990</v>
      </c>
    </row>
    <row r="2" spans="1:9" ht="15.75" x14ac:dyDescent="0.25">
      <c r="A2" s="69">
        <v>43045</v>
      </c>
      <c r="B2" s="59" t="s">
        <v>6007</v>
      </c>
      <c r="C2" s="59"/>
      <c r="D2" s="59">
        <v>2100</v>
      </c>
      <c r="E2" s="59">
        <f t="shared" ref="E2:E36" si="0">MONTH(A2)</f>
        <v>11</v>
      </c>
      <c r="F2" s="59" t="s">
        <v>2</v>
      </c>
      <c r="G2" s="59"/>
      <c r="H2" s="59"/>
      <c r="I2" s="59"/>
    </row>
    <row r="3" spans="1:9" ht="15.75" x14ac:dyDescent="0.25">
      <c r="A3" s="69">
        <v>43045</v>
      </c>
      <c r="B3" s="59" t="s">
        <v>6006</v>
      </c>
      <c r="C3" s="59"/>
      <c r="D3" s="59">
        <v>200</v>
      </c>
      <c r="E3" s="59">
        <f t="shared" si="0"/>
        <v>11</v>
      </c>
      <c r="F3" s="59" t="s">
        <v>2</v>
      </c>
      <c r="G3" s="59"/>
      <c r="H3" s="59"/>
      <c r="I3" s="59"/>
    </row>
    <row r="4" spans="1:9" ht="15.75" x14ac:dyDescent="0.25">
      <c r="A4" s="438">
        <v>43035</v>
      </c>
      <c r="B4" s="440" t="s">
        <v>6181</v>
      </c>
      <c r="C4" s="440"/>
      <c r="D4" s="440">
        <v>2000</v>
      </c>
      <c r="E4" s="440">
        <f t="shared" si="0"/>
        <v>10</v>
      </c>
      <c r="F4" s="439" t="s">
        <v>1341</v>
      </c>
      <c r="G4" s="439"/>
      <c r="H4" s="439"/>
      <c r="I4" s="59" t="s">
        <v>1341</v>
      </c>
    </row>
    <row r="5" spans="1:9" ht="15.75" x14ac:dyDescent="0.25">
      <c r="A5" s="444">
        <v>43033</v>
      </c>
      <c r="B5" s="439" t="s">
        <v>6182</v>
      </c>
      <c r="C5" s="439"/>
      <c r="D5" s="439">
        <v>7712</v>
      </c>
      <c r="E5" s="439">
        <f t="shared" si="0"/>
        <v>10</v>
      </c>
      <c r="F5" s="439" t="s">
        <v>1341</v>
      </c>
      <c r="G5" s="439"/>
      <c r="H5" s="439"/>
      <c r="I5" s="59" t="s">
        <v>1341</v>
      </c>
    </row>
    <row r="6" spans="1:9" ht="15.75" x14ac:dyDescent="0.25">
      <c r="A6" s="266">
        <v>43025</v>
      </c>
      <c r="B6" s="59" t="s">
        <v>5731</v>
      </c>
      <c r="C6" s="267"/>
      <c r="D6" s="267">
        <v>12202</v>
      </c>
      <c r="E6" s="267">
        <f t="shared" si="0"/>
        <v>10</v>
      </c>
      <c r="F6" s="59" t="s">
        <v>2</v>
      </c>
      <c r="G6" s="267"/>
      <c r="H6" s="267"/>
      <c r="I6" s="59" t="s">
        <v>1341</v>
      </c>
    </row>
    <row r="7" spans="1:9" ht="15.75" x14ac:dyDescent="0.25">
      <c r="A7" s="69">
        <v>43017</v>
      </c>
      <c r="B7" s="59" t="s">
        <v>6002</v>
      </c>
      <c r="C7" s="59"/>
      <c r="D7" s="59">
        <v>-330</v>
      </c>
      <c r="E7" s="59">
        <f t="shared" si="0"/>
        <v>10</v>
      </c>
      <c r="F7" s="59" t="str">
        <f>"Самокатная"</f>
        <v>Самокатная</v>
      </c>
      <c r="G7" s="59" t="s">
        <v>6003</v>
      </c>
      <c r="H7" s="59"/>
      <c r="I7" s="267" t="str">
        <f>"Самокатная"</f>
        <v>Самокатная</v>
      </c>
    </row>
    <row r="8" spans="1:9" ht="15.75" x14ac:dyDescent="0.25">
      <c r="A8" s="69">
        <v>43006</v>
      </c>
      <c r="B8" s="59" t="s">
        <v>6004</v>
      </c>
      <c r="C8" s="59"/>
      <c r="D8" s="59">
        <v>5500</v>
      </c>
      <c r="E8" s="59">
        <f t="shared" si="0"/>
        <v>9</v>
      </c>
      <c r="F8" s="59" t="str">
        <f>"Самокатная"</f>
        <v>Самокатная</v>
      </c>
      <c r="G8" s="59" t="s">
        <v>6005</v>
      </c>
      <c r="H8" s="59"/>
      <c r="I8" s="267" t="str">
        <f>"Самокатная"</f>
        <v>Самокатная</v>
      </c>
    </row>
    <row r="9" spans="1:9" ht="15.75" x14ac:dyDescent="0.25">
      <c r="A9" s="266">
        <v>42989</v>
      </c>
      <c r="B9" s="267" t="s">
        <v>500</v>
      </c>
      <c r="C9" s="267"/>
      <c r="D9" s="267">
        <v>7220</v>
      </c>
      <c r="E9" s="267">
        <f t="shared" si="0"/>
        <v>9</v>
      </c>
      <c r="F9" s="267" t="str">
        <f>"Самокатная"</f>
        <v>Самокатная</v>
      </c>
      <c r="G9" s="267"/>
      <c r="H9" s="267"/>
      <c r="I9" s="267" t="str">
        <f>"Самокатная"</f>
        <v>Самокатная</v>
      </c>
    </row>
    <row r="10" spans="1:9" ht="15.75" x14ac:dyDescent="0.25">
      <c r="A10" s="266">
        <v>42974</v>
      </c>
      <c r="B10" s="267" t="s">
        <v>4902</v>
      </c>
      <c r="C10" s="267"/>
      <c r="D10" s="267">
        <v>735</v>
      </c>
      <c r="E10" s="267">
        <f t="shared" si="0"/>
        <v>8</v>
      </c>
      <c r="F10" s="267" t="str">
        <f>"Самокатная"</f>
        <v>Самокатная</v>
      </c>
      <c r="G10" s="267" t="s">
        <v>5639</v>
      </c>
      <c r="H10" s="267"/>
      <c r="I10" s="267" t="str">
        <f>"Самокатная"</f>
        <v>Самокатная</v>
      </c>
    </row>
    <row r="11" spans="1:9" ht="15.75" x14ac:dyDescent="0.25">
      <c r="A11" s="266">
        <v>42971</v>
      </c>
      <c r="B11" s="267" t="s">
        <v>5640</v>
      </c>
      <c r="C11" s="267"/>
      <c r="D11" s="267">
        <v>24442</v>
      </c>
      <c r="E11" s="267">
        <f t="shared" si="0"/>
        <v>8</v>
      </c>
      <c r="F11" s="267" t="str">
        <f>"Самокатная"</f>
        <v>Самокатная</v>
      </c>
      <c r="G11" s="267"/>
      <c r="H11" s="267"/>
      <c r="I11" s="267" t="str">
        <f>"Самокатная"</f>
        <v>Самокатная</v>
      </c>
    </row>
    <row r="12" spans="1:9" ht="15.75" x14ac:dyDescent="0.25">
      <c r="A12" s="271">
        <v>42957</v>
      </c>
      <c r="B12" s="262" t="s">
        <v>5401</v>
      </c>
      <c r="C12" s="59"/>
      <c r="D12" s="262">
        <v>21623</v>
      </c>
      <c r="E12" s="262">
        <f t="shared" si="0"/>
        <v>8</v>
      </c>
      <c r="F12" s="267" t="s">
        <v>2</v>
      </c>
      <c r="G12" s="267"/>
      <c r="H12" s="267"/>
      <c r="I12" s="267" t="s">
        <v>5402</v>
      </c>
    </row>
    <row r="13" spans="1:9" ht="15.75" x14ac:dyDescent="0.25">
      <c r="A13" s="69">
        <v>43026</v>
      </c>
      <c r="B13" s="59" t="s">
        <v>5824</v>
      </c>
      <c r="C13" s="59"/>
      <c r="D13" s="59">
        <v>7770</v>
      </c>
      <c r="E13" s="59">
        <f t="shared" si="0"/>
        <v>10</v>
      </c>
      <c r="F13" s="59" t="s">
        <v>1341</v>
      </c>
      <c r="G13" s="59" t="s">
        <v>5825</v>
      </c>
      <c r="H13" s="59"/>
      <c r="I13" s="59" t="s">
        <v>1341</v>
      </c>
    </row>
    <row r="14" spans="1:9" ht="15.75" x14ac:dyDescent="0.25">
      <c r="A14" s="69">
        <v>43026</v>
      </c>
      <c r="B14" s="59" t="s">
        <v>5826</v>
      </c>
      <c r="C14" s="59"/>
      <c r="D14" s="59">
        <v>5631</v>
      </c>
      <c r="E14" s="59">
        <f t="shared" si="0"/>
        <v>10</v>
      </c>
      <c r="F14" s="59" t="s">
        <v>1341</v>
      </c>
      <c r="G14" s="59"/>
      <c r="H14" s="59"/>
      <c r="I14" s="59" t="s">
        <v>1341</v>
      </c>
    </row>
    <row r="15" spans="1:9" ht="15.75" x14ac:dyDescent="0.25">
      <c r="A15" s="271">
        <v>42936</v>
      </c>
      <c r="B15" s="262" t="s">
        <v>5378</v>
      </c>
      <c r="C15" s="262"/>
      <c r="D15" s="262">
        <v>7143</v>
      </c>
      <c r="E15" s="262">
        <f t="shared" si="0"/>
        <v>7</v>
      </c>
      <c r="F15" s="267" t="s">
        <v>1341</v>
      </c>
      <c r="G15" s="267"/>
      <c r="H15" s="267"/>
      <c r="I15" s="267" t="s">
        <v>1341</v>
      </c>
    </row>
    <row r="16" spans="1:9" ht="15.75" x14ac:dyDescent="0.25">
      <c r="A16" s="266">
        <v>42933</v>
      </c>
      <c r="B16" s="267" t="s">
        <v>5317</v>
      </c>
      <c r="C16" s="267"/>
      <c r="D16" s="267">
        <v>299</v>
      </c>
      <c r="E16" s="267">
        <f t="shared" si="0"/>
        <v>7</v>
      </c>
      <c r="F16" s="266" t="str">
        <f>"Прео"</f>
        <v>Прео</v>
      </c>
      <c r="G16" s="267"/>
      <c r="H16" s="267"/>
      <c r="I16" s="266" t="str">
        <f>"Прео"</f>
        <v>Прео</v>
      </c>
    </row>
    <row r="17" spans="1:9" ht="15.75" x14ac:dyDescent="0.25">
      <c r="A17" s="266">
        <v>42933</v>
      </c>
      <c r="B17" s="267" t="s">
        <v>5302</v>
      </c>
      <c r="C17" s="267"/>
      <c r="D17" s="267">
        <v>13125</v>
      </c>
      <c r="E17" s="267">
        <f t="shared" si="0"/>
        <v>7</v>
      </c>
      <c r="F17" s="267" t="str">
        <f>"Самокатная"</f>
        <v>Самокатная</v>
      </c>
      <c r="G17" s="267"/>
      <c r="H17" s="267"/>
      <c r="I17" s="267" t="str">
        <f>"Самокатная"</f>
        <v>Самокатная</v>
      </c>
    </row>
    <row r="18" spans="1:9" ht="15.75" x14ac:dyDescent="0.25">
      <c r="A18" s="266">
        <v>42932</v>
      </c>
      <c r="B18" s="267" t="s">
        <v>5318</v>
      </c>
      <c r="C18" s="267"/>
      <c r="D18" s="267">
        <v>7678</v>
      </c>
      <c r="E18" s="267">
        <f t="shared" si="0"/>
        <v>7</v>
      </c>
      <c r="F18" s="266" t="str">
        <f>"Прео"</f>
        <v>Прео</v>
      </c>
      <c r="G18" s="267" t="s">
        <v>5319</v>
      </c>
      <c r="H18" s="267"/>
      <c r="I18" s="266" t="str">
        <f>"Прео"</f>
        <v>Прео</v>
      </c>
    </row>
    <row r="19" spans="1:9" ht="15.75" x14ac:dyDescent="0.25">
      <c r="A19" s="266">
        <v>42932</v>
      </c>
      <c r="B19" s="270" t="s">
        <v>5320</v>
      </c>
      <c r="C19" s="267"/>
      <c r="D19" s="267">
        <v>5490</v>
      </c>
      <c r="E19" s="267">
        <f t="shared" si="0"/>
        <v>7</v>
      </c>
      <c r="F19" s="266" t="str">
        <f>"Прео"</f>
        <v>Прео</v>
      </c>
      <c r="G19" s="267" t="s">
        <v>5321</v>
      </c>
      <c r="H19" s="267"/>
      <c r="I19" s="266" t="str">
        <f>"Прео"</f>
        <v>Прео</v>
      </c>
    </row>
    <row r="20" spans="1:9" ht="15.75" x14ac:dyDescent="0.25">
      <c r="A20" s="266">
        <v>42923</v>
      </c>
      <c r="B20" s="267" t="s">
        <v>5322</v>
      </c>
      <c r="C20" s="267"/>
      <c r="D20" s="267">
        <v>242</v>
      </c>
      <c r="E20" s="267">
        <f t="shared" si="0"/>
        <v>7</v>
      </c>
      <c r="F20" s="266" t="str">
        <f>"Прео"</f>
        <v>Прео</v>
      </c>
      <c r="G20" s="267"/>
      <c r="H20" s="267"/>
      <c r="I20" s="266" t="str">
        <f>"Прео"</f>
        <v>Прео</v>
      </c>
    </row>
    <row r="21" spans="1:9" ht="15.75" x14ac:dyDescent="0.25">
      <c r="A21" s="266">
        <v>42916</v>
      </c>
      <c r="B21" s="267" t="s">
        <v>5024</v>
      </c>
      <c r="C21" s="267"/>
      <c r="D21" s="267">
        <v>8990</v>
      </c>
      <c r="E21" s="267">
        <f t="shared" si="0"/>
        <v>6</v>
      </c>
      <c r="F21" s="267" t="str">
        <f>"Самокатная"</f>
        <v>Самокатная</v>
      </c>
      <c r="G21" s="267"/>
      <c r="H21" s="267"/>
      <c r="I21" s="267" t="str">
        <f>"Самокатная"</f>
        <v>Самокатная</v>
      </c>
    </row>
    <row r="22" spans="1:9" ht="15.75" x14ac:dyDescent="0.25">
      <c r="A22" s="266">
        <v>42902</v>
      </c>
      <c r="B22" s="267" t="s">
        <v>4538</v>
      </c>
      <c r="C22" s="267"/>
      <c r="D22" s="267">
        <v>420</v>
      </c>
      <c r="E22" s="267">
        <f t="shared" si="0"/>
        <v>6</v>
      </c>
      <c r="F22" s="266" t="str">
        <f>"Прео"</f>
        <v>Прео</v>
      </c>
      <c r="G22" s="267" t="s">
        <v>4920</v>
      </c>
      <c r="H22" s="267"/>
      <c r="I22" s="266" t="str">
        <f>"Прео"</f>
        <v>Прео</v>
      </c>
    </row>
    <row r="23" spans="1:9" ht="78.75" x14ac:dyDescent="0.25">
      <c r="A23" s="266">
        <v>42901</v>
      </c>
      <c r="B23" s="267" t="s">
        <v>4921</v>
      </c>
      <c r="C23" s="267"/>
      <c r="D23" s="267">
        <v>5870</v>
      </c>
      <c r="E23" s="267">
        <f t="shared" si="0"/>
        <v>6</v>
      </c>
      <c r="F23" s="266" t="str">
        <f>"Прео"</f>
        <v>Прео</v>
      </c>
      <c r="G23" s="270" t="s">
        <v>4922</v>
      </c>
      <c r="H23" s="267"/>
      <c r="I23" s="266" t="str">
        <f>"Прео"</f>
        <v>Прео</v>
      </c>
    </row>
    <row r="24" spans="1:9" ht="15.75" x14ac:dyDescent="0.25">
      <c r="A24" s="266">
        <v>42882</v>
      </c>
      <c r="B24" s="270" t="s">
        <v>4663</v>
      </c>
      <c r="C24" s="267"/>
      <c r="D24" s="267">
        <v>4680</v>
      </c>
      <c r="E24" s="267">
        <f t="shared" si="0"/>
        <v>5</v>
      </c>
      <c r="F24" s="266" t="str">
        <f>"Прео"</f>
        <v>Прео</v>
      </c>
      <c r="G24" s="267"/>
      <c r="H24" s="267"/>
      <c r="I24" s="266" t="str">
        <f>"Прео"</f>
        <v>Прео</v>
      </c>
    </row>
    <row r="25" spans="1:9" ht="15.75" x14ac:dyDescent="0.25">
      <c r="A25" s="266">
        <v>42873</v>
      </c>
      <c r="B25" s="267" t="s">
        <v>4586</v>
      </c>
      <c r="C25" s="267"/>
      <c r="D25" s="267">
        <v>10628</v>
      </c>
      <c r="E25" s="267">
        <f t="shared" si="0"/>
        <v>5</v>
      </c>
      <c r="F25" s="266" t="str">
        <f>"Прео"</f>
        <v>Прео</v>
      </c>
      <c r="G25" s="267" t="s">
        <v>4587</v>
      </c>
      <c r="H25" s="267"/>
      <c r="I25" s="267" t="s">
        <v>1061</v>
      </c>
    </row>
    <row r="26" spans="1:9" ht="15.75" x14ac:dyDescent="0.25">
      <c r="A26" s="266">
        <v>42936</v>
      </c>
      <c r="B26" s="267" t="s">
        <v>5379</v>
      </c>
      <c r="C26" s="267"/>
      <c r="D26" s="267">
        <v>5432</v>
      </c>
      <c r="E26" s="267">
        <f t="shared" si="0"/>
        <v>7</v>
      </c>
      <c r="F26" s="267" t="s">
        <v>1341</v>
      </c>
      <c r="G26" s="267"/>
      <c r="H26" s="267"/>
      <c r="I26" s="267" t="s">
        <v>1341</v>
      </c>
    </row>
    <row r="27" spans="1:9" ht="15.75" x14ac:dyDescent="0.25">
      <c r="A27" s="69">
        <v>42861</v>
      </c>
      <c r="B27" s="59" t="s">
        <v>4538</v>
      </c>
      <c r="C27" s="59"/>
      <c r="D27" s="59">
        <v>2478</v>
      </c>
      <c r="E27" s="59">
        <f t="shared" si="0"/>
        <v>5</v>
      </c>
      <c r="F27" s="69" t="str">
        <f>"Прео"</f>
        <v>Прео</v>
      </c>
      <c r="G27" s="59" t="s">
        <v>4539</v>
      </c>
      <c r="H27" s="59"/>
      <c r="I27" s="59" t="s">
        <v>1061</v>
      </c>
    </row>
    <row r="28" spans="1:9" ht="15.75" x14ac:dyDescent="0.25">
      <c r="A28" s="69">
        <v>42852</v>
      </c>
      <c r="B28" s="59" t="s">
        <v>4236</v>
      </c>
      <c r="C28" s="59"/>
      <c r="D28" s="59">
        <v>2885</v>
      </c>
      <c r="E28" s="84">
        <f t="shared" si="0"/>
        <v>4</v>
      </c>
      <c r="F28" s="59" t="s">
        <v>2</v>
      </c>
      <c r="G28" s="59"/>
      <c r="H28" s="59" t="s">
        <v>3593</v>
      </c>
      <c r="I28" s="59" t="s">
        <v>3593</v>
      </c>
    </row>
    <row r="29" spans="1:9" ht="15.75" x14ac:dyDescent="0.25">
      <c r="A29" s="69">
        <v>42850</v>
      </c>
      <c r="B29" s="59" t="s">
        <v>4237</v>
      </c>
      <c r="C29" s="59"/>
      <c r="D29" s="59">
        <v>40881</v>
      </c>
      <c r="E29" s="84">
        <f t="shared" si="0"/>
        <v>4</v>
      </c>
      <c r="F29" s="59" t="s">
        <v>2</v>
      </c>
      <c r="G29" s="59"/>
      <c r="H29" s="59" t="s">
        <v>3593</v>
      </c>
      <c r="I29" s="59" t="s">
        <v>3593</v>
      </c>
    </row>
    <row r="30" spans="1:9" ht="15.75" x14ac:dyDescent="0.25">
      <c r="A30" s="69">
        <v>42824</v>
      </c>
      <c r="B30" s="59" t="s">
        <v>3928</v>
      </c>
      <c r="C30" s="59"/>
      <c r="D30" s="59">
        <v>30258</v>
      </c>
      <c r="E30" s="84">
        <f t="shared" si="0"/>
        <v>3</v>
      </c>
      <c r="F30" s="59" t="s">
        <v>2</v>
      </c>
      <c r="G30" s="59"/>
      <c r="H30" s="59" t="s">
        <v>3593</v>
      </c>
      <c r="I30" s="59" t="s">
        <v>3593</v>
      </c>
    </row>
    <row r="31" spans="1:9" ht="15.75" x14ac:dyDescent="0.25">
      <c r="A31" s="69">
        <v>42823</v>
      </c>
      <c r="B31" s="59" t="s">
        <v>3912</v>
      </c>
      <c r="C31" s="59"/>
      <c r="D31" s="59">
        <v>16199</v>
      </c>
      <c r="E31" s="84">
        <f t="shared" si="0"/>
        <v>3</v>
      </c>
      <c r="F31" s="59" t="s">
        <v>2</v>
      </c>
      <c r="G31" s="59"/>
      <c r="H31" s="59" t="s">
        <v>3593</v>
      </c>
      <c r="I31" s="59" t="s">
        <v>3593</v>
      </c>
    </row>
    <row r="32" spans="1:9" ht="15.75" x14ac:dyDescent="0.25">
      <c r="A32" s="69">
        <v>42821</v>
      </c>
      <c r="B32" s="59" t="s">
        <v>3907</v>
      </c>
      <c r="C32" s="59"/>
      <c r="D32" s="59">
        <v>22480</v>
      </c>
      <c r="E32" s="84">
        <f t="shared" si="0"/>
        <v>3</v>
      </c>
      <c r="F32" s="59" t="s">
        <v>2</v>
      </c>
      <c r="G32" s="59" t="s">
        <v>1341</v>
      </c>
      <c r="H32" s="59"/>
      <c r="I32" s="59" t="s">
        <v>1341</v>
      </c>
    </row>
    <row r="33" spans="1:9" ht="15.75" x14ac:dyDescent="0.25">
      <c r="A33" s="69">
        <v>42815</v>
      </c>
      <c r="B33" s="59" t="s">
        <v>3591</v>
      </c>
      <c r="C33" s="59"/>
      <c r="D33" s="59">
        <v>5900</v>
      </c>
      <c r="E33" s="84">
        <f t="shared" si="0"/>
        <v>3</v>
      </c>
      <c r="F33" s="59" t="s">
        <v>2</v>
      </c>
      <c r="G33" s="59"/>
      <c r="H33" s="59" t="s">
        <v>3593</v>
      </c>
      <c r="I33" s="59" t="s">
        <v>3593</v>
      </c>
    </row>
    <row r="34" spans="1:9" ht="15.75" x14ac:dyDescent="0.25">
      <c r="A34" s="217">
        <v>42782</v>
      </c>
      <c r="B34" s="84" t="s">
        <v>3443</v>
      </c>
      <c r="C34" s="212"/>
      <c r="D34" s="212">
        <v>3650</v>
      </c>
      <c r="E34" s="212">
        <f t="shared" si="0"/>
        <v>2</v>
      </c>
      <c r="F34" s="59" t="s">
        <v>2</v>
      </c>
      <c r="G34" s="210"/>
      <c r="H34" s="59"/>
      <c r="I34" s="59"/>
    </row>
    <row r="35" spans="1:9" ht="15.75" x14ac:dyDescent="0.25">
      <c r="A35" s="266">
        <v>42936</v>
      </c>
      <c r="B35" s="267" t="s">
        <v>5380</v>
      </c>
      <c r="C35" s="267"/>
      <c r="D35" s="267">
        <v>6600</v>
      </c>
      <c r="E35" s="267">
        <f t="shared" si="0"/>
        <v>7</v>
      </c>
      <c r="F35" s="267" t="s">
        <v>1341</v>
      </c>
      <c r="G35" s="267"/>
      <c r="H35" s="267"/>
      <c r="I35" s="267" t="s">
        <v>1341</v>
      </c>
    </row>
    <row r="36" spans="1:9" ht="15.75" x14ac:dyDescent="0.25">
      <c r="A36" s="69">
        <v>42752</v>
      </c>
      <c r="B36" s="59" t="s">
        <v>2901</v>
      </c>
      <c r="C36" s="59"/>
      <c r="D36" s="59">
        <v>4781</v>
      </c>
      <c r="E36" s="84">
        <f t="shared" si="0"/>
        <v>1</v>
      </c>
      <c r="F36" s="59" t="s">
        <v>2</v>
      </c>
      <c r="G36" s="59"/>
      <c r="H36" s="59"/>
      <c r="I36" s="59" t="s">
        <v>3992</v>
      </c>
    </row>
    <row r="37" spans="1:9" ht="15.75" x14ac:dyDescent="0.25">
      <c r="A37" s="69">
        <v>42732</v>
      </c>
      <c r="B37" s="59" t="s">
        <v>2738</v>
      </c>
      <c r="C37" s="59"/>
      <c r="D37" s="59">
        <v>10440</v>
      </c>
      <c r="E37" s="84"/>
      <c r="F37" s="59" t="s">
        <v>2</v>
      </c>
      <c r="G37" s="59"/>
      <c r="H37" s="59"/>
      <c r="I37" s="59" t="s">
        <v>3992</v>
      </c>
    </row>
    <row r="38" spans="1:9" ht="15.75" x14ac:dyDescent="0.25">
      <c r="A38" s="69">
        <v>42732</v>
      </c>
      <c r="B38" s="59" t="s">
        <v>2737</v>
      </c>
      <c r="C38" s="59"/>
      <c r="D38" s="59">
        <v>8546</v>
      </c>
      <c r="E38" s="84"/>
      <c r="F38" s="59" t="s">
        <v>2</v>
      </c>
      <c r="G38" s="59"/>
      <c r="H38" s="59"/>
      <c r="I38" s="59" t="s">
        <v>1061</v>
      </c>
    </row>
    <row r="39" spans="1:9" ht="15.75" x14ac:dyDescent="0.25">
      <c r="A39" s="69">
        <v>42731</v>
      </c>
      <c r="B39" s="59" t="s">
        <v>2731</v>
      </c>
      <c r="C39" s="59"/>
      <c r="D39" s="59">
        <v>45410</v>
      </c>
      <c r="E39" s="84"/>
      <c r="F39" s="59" t="s">
        <v>2</v>
      </c>
      <c r="G39" s="59"/>
      <c r="H39" s="59"/>
      <c r="I39" s="59" t="s">
        <v>1061</v>
      </c>
    </row>
    <row r="40" spans="1:9" s="34" customFormat="1" ht="15.75" x14ac:dyDescent="0.25">
      <c r="A40" s="69">
        <v>42727</v>
      </c>
      <c r="B40" s="59" t="s">
        <v>2704</v>
      </c>
      <c r="C40" s="59"/>
      <c r="D40" s="59">
        <v>5122</v>
      </c>
      <c r="E40" s="84"/>
      <c r="F40" s="59" t="s">
        <v>2</v>
      </c>
      <c r="G40" s="59"/>
      <c r="H40" s="59"/>
      <c r="I40" s="59" t="s">
        <v>3992</v>
      </c>
    </row>
    <row r="41" spans="1:9" ht="15.75" x14ac:dyDescent="0.25">
      <c r="A41" s="22">
        <v>42726</v>
      </c>
      <c r="B41" t="s">
        <v>2849</v>
      </c>
      <c r="D41">
        <v>685</v>
      </c>
      <c r="F41" s="22" t="str">
        <f>"Прео"</f>
        <v>Прео</v>
      </c>
      <c r="G41" s="145"/>
      <c r="H41" s="59"/>
      <c r="I41" s="59" t="s">
        <v>1061</v>
      </c>
    </row>
    <row r="42" spans="1:9" ht="15.75" x14ac:dyDescent="0.25">
      <c r="A42" s="69">
        <v>42710</v>
      </c>
      <c r="B42" s="145" t="s">
        <v>2534</v>
      </c>
      <c r="C42" s="84"/>
      <c r="D42" s="84">
        <v>45145</v>
      </c>
      <c r="E42" s="84"/>
      <c r="F42" s="83" t="s">
        <v>2</v>
      </c>
      <c r="G42" s="84"/>
      <c r="H42" s="59"/>
      <c r="I42" s="59" t="s">
        <v>3992</v>
      </c>
    </row>
    <row r="43" spans="1:9" ht="15.75" x14ac:dyDescent="0.25">
      <c r="A43" s="69">
        <v>42704</v>
      </c>
      <c r="B43" s="59" t="s">
        <v>2558</v>
      </c>
      <c r="C43" s="59"/>
      <c r="D43" s="59">
        <v>1800</v>
      </c>
      <c r="E43" s="84"/>
      <c r="F43" s="59" t="s">
        <v>1</v>
      </c>
      <c r="G43" s="59"/>
      <c r="H43" s="59"/>
      <c r="I43" s="59"/>
    </row>
    <row r="44" spans="1:9" ht="15.75" x14ac:dyDescent="0.25">
      <c r="A44" s="69">
        <v>42703</v>
      </c>
      <c r="B44" s="59" t="s">
        <v>2559</v>
      </c>
      <c r="C44" s="59"/>
      <c r="D44" s="59">
        <v>1545</v>
      </c>
      <c r="E44" s="84"/>
      <c r="F44" s="59" t="s">
        <v>1</v>
      </c>
      <c r="G44" s="59"/>
      <c r="H44" s="59"/>
      <c r="I44" s="59" t="s">
        <v>1341</v>
      </c>
    </row>
    <row r="45" spans="1:9" ht="15.75" x14ac:dyDescent="0.25">
      <c r="A45" s="69">
        <v>42702</v>
      </c>
      <c r="B45" s="59" t="s">
        <v>2560</v>
      </c>
      <c r="C45" s="59"/>
      <c r="D45" s="59">
        <v>1180</v>
      </c>
      <c r="E45" s="84"/>
      <c r="F45" s="59" t="s">
        <v>1</v>
      </c>
      <c r="G45" s="59"/>
      <c r="H45" s="59"/>
      <c r="I45" s="59" t="s">
        <v>1341</v>
      </c>
    </row>
    <row r="46" spans="1:9" ht="15.75" x14ac:dyDescent="0.25">
      <c r="A46" s="69">
        <v>42701</v>
      </c>
      <c r="B46" s="59" t="s">
        <v>2561</v>
      </c>
      <c r="C46" s="59"/>
      <c r="D46" s="59">
        <v>940</v>
      </c>
      <c r="E46" s="84"/>
      <c r="F46" s="59" t="s">
        <v>1</v>
      </c>
      <c r="G46" s="59"/>
      <c r="H46" s="59"/>
      <c r="I46" s="59" t="s">
        <v>1341</v>
      </c>
    </row>
    <row r="47" spans="1:9" ht="15.75" x14ac:dyDescent="0.25">
      <c r="A47" s="69">
        <v>42700</v>
      </c>
      <c r="B47" s="59" t="s">
        <v>2562</v>
      </c>
      <c r="C47" s="59"/>
      <c r="D47" s="59">
        <v>2000</v>
      </c>
      <c r="E47" s="84"/>
      <c r="F47" s="59" t="s">
        <v>1</v>
      </c>
      <c r="G47" s="59"/>
      <c r="H47" s="59"/>
      <c r="I47" s="59" t="s">
        <v>1341</v>
      </c>
    </row>
    <row r="48" spans="1:9" ht="15.75" x14ac:dyDescent="0.25">
      <c r="A48" s="69">
        <v>42700</v>
      </c>
      <c r="B48" s="59" t="s">
        <v>2563</v>
      </c>
      <c r="C48" s="59"/>
      <c r="D48" s="59">
        <v>5000</v>
      </c>
      <c r="E48" s="84"/>
      <c r="F48" s="59" t="s">
        <v>1</v>
      </c>
      <c r="G48" s="59"/>
      <c r="H48" s="59"/>
      <c r="I48" s="59" t="s">
        <v>1341</v>
      </c>
    </row>
    <row r="49" spans="1:9" ht="15.75" x14ac:dyDescent="0.25">
      <c r="A49" s="69">
        <v>42873</v>
      </c>
      <c r="B49" s="59" t="s">
        <v>500</v>
      </c>
      <c r="C49" s="59"/>
      <c r="D49" s="59">
        <v>4628</v>
      </c>
      <c r="E49" s="59">
        <f>MONTH(A49)</f>
        <v>5</v>
      </c>
      <c r="F49" s="59" t="s">
        <v>1341</v>
      </c>
      <c r="G49" s="59"/>
      <c r="H49" s="59"/>
      <c r="I49" s="59" t="s">
        <v>1341</v>
      </c>
    </row>
    <row r="50" spans="1:9" ht="15.75" x14ac:dyDescent="0.25">
      <c r="A50" s="69">
        <v>42680</v>
      </c>
      <c r="B50" s="145" t="s">
        <v>495</v>
      </c>
      <c r="C50" s="59"/>
      <c r="D50" s="84">
        <v>68819</v>
      </c>
      <c r="E50" s="84"/>
      <c r="F50" s="83" t="s">
        <v>2</v>
      </c>
      <c r="G50" s="84"/>
      <c r="H50" s="59"/>
      <c r="I50" s="59" t="s">
        <v>3992</v>
      </c>
    </row>
    <row r="51" spans="1:9" ht="15.75" x14ac:dyDescent="0.25">
      <c r="A51" s="69">
        <v>42656</v>
      </c>
      <c r="B51" s="145" t="s">
        <v>2227</v>
      </c>
      <c r="C51" s="84"/>
      <c r="D51" s="84">
        <v>588</v>
      </c>
      <c r="E51" s="84"/>
      <c r="F51" s="83" t="str">
        <f>"Прео"</f>
        <v>Прео</v>
      </c>
      <c r="G51" s="84"/>
      <c r="H51" s="59"/>
      <c r="I51" s="59" t="s">
        <v>1061</v>
      </c>
    </row>
    <row r="52" spans="1:9" ht="15.75" x14ac:dyDescent="0.25">
      <c r="A52" s="69">
        <v>42653</v>
      </c>
      <c r="B52" s="145" t="s">
        <v>2116</v>
      </c>
      <c r="C52" s="84"/>
      <c r="D52" s="84">
        <v>45048</v>
      </c>
      <c r="E52" s="84"/>
      <c r="F52" s="83" t="s">
        <v>2</v>
      </c>
      <c r="G52" s="84"/>
      <c r="H52" s="59"/>
      <c r="I52" s="59" t="s">
        <v>1341</v>
      </c>
    </row>
    <row r="53" spans="1:9" ht="15.75" x14ac:dyDescent="0.25">
      <c r="A53" s="69">
        <v>42638</v>
      </c>
      <c r="B53" s="145" t="s">
        <v>1320</v>
      </c>
      <c r="C53" s="84"/>
      <c r="D53" s="84">
        <v>3998</v>
      </c>
      <c r="E53" s="84"/>
      <c r="F53" s="83" t="str">
        <f>"Прео"</f>
        <v>Прео</v>
      </c>
      <c r="G53" s="84"/>
      <c r="H53" s="59"/>
      <c r="I53" s="59" t="s">
        <v>1061</v>
      </c>
    </row>
    <row r="54" spans="1:9" ht="15.75" x14ac:dyDescent="0.25">
      <c r="A54" s="69">
        <v>42631</v>
      </c>
      <c r="B54" s="145" t="s">
        <v>1987</v>
      </c>
      <c r="C54" s="84"/>
      <c r="D54" s="84">
        <v>2000</v>
      </c>
      <c r="E54" s="84"/>
      <c r="F54" s="83" t="s">
        <v>2</v>
      </c>
      <c r="G54" s="84"/>
      <c r="H54" s="59"/>
      <c r="I54" s="59" t="s">
        <v>3992</v>
      </c>
    </row>
    <row r="55" spans="1:9" ht="15.75" x14ac:dyDescent="0.25">
      <c r="A55" s="69">
        <v>42620</v>
      </c>
      <c r="B55" s="145" t="s">
        <v>1975</v>
      </c>
      <c r="C55" s="84"/>
      <c r="D55" s="84">
        <v>5100</v>
      </c>
      <c r="E55" s="84"/>
      <c r="F55" s="83" t="str">
        <f>"Прео"</f>
        <v>Прео</v>
      </c>
      <c r="G55" s="84"/>
      <c r="H55" s="59"/>
      <c r="I55" s="59" t="s">
        <v>1061</v>
      </c>
    </row>
    <row r="56" spans="1:9" ht="15.75" x14ac:dyDescent="0.25">
      <c r="A56" s="69">
        <v>42595</v>
      </c>
      <c r="B56" s="145" t="s">
        <v>1856</v>
      </c>
      <c r="C56" s="84"/>
      <c r="D56" s="84">
        <v>1060</v>
      </c>
      <c r="E56" s="84"/>
      <c r="F56" s="83" t="str">
        <f>"Руднев"</f>
        <v>Руднев</v>
      </c>
      <c r="G56" s="84" t="s">
        <v>1341</v>
      </c>
      <c r="H56" s="59"/>
      <c r="I56" s="59" t="s">
        <v>1341</v>
      </c>
    </row>
    <row r="57" spans="1:9" ht="15.75" x14ac:dyDescent="0.25">
      <c r="A57" s="69">
        <v>42595</v>
      </c>
      <c r="B57" s="145" t="s">
        <v>1857</v>
      </c>
      <c r="C57" s="84"/>
      <c r="D57" s="84">
        <v>2000</v>
      </c>
      <c r="E57" s="84"/>
      <c r="F57" s="83" t="str">
        <f>"Руднев"</f>
        <v>Руднев</v>
      </c>
      <c r="G57" s="84" t="s">
        <v>1341</v>
      </c>
      <c r="H57" s="59"/>
      <c r="I57" s="59" t="s">
        <v>1341</v>
      </c>
    </row>
    <row r="58" spans="1:9" ht="15.75" x14ac:dyDescent="0.25">
      <c r="A58" s="69">
        <v>42595</v>
      </c>
      <c r="B58" s="145" t="s">
        <v>1320</v>
      </c>
      <c r="C58" s="84"/>
      <c r="D58" s="84">
        <v>1845</v>
      </c>
      <c r="E58" s="84"/>
      <c r="F58" s="83" t="str">
        <f>"Прео"</f>
        <v>Прео</v>
      </c>
      <c r="G58" s="84"/>
      <c r="H58" s="59"/>
      <c r="I58" s="59" t="s">
        <v>1061</v>
      </c>
    </row>
    <row r="59" spans="1:9" ht="15.75" x14ac:dyDescent="0.25">
      <c r="A59" s="69">
        <v>42593</v>
      </c>
      <c r="B59" s="145" t="s">
        <v>1795</v>
      </c>
      <c r="C59" s="84"/>
      <c r="D59" s="84">
        <v>16104</v>
      </c>
      <c r="E59" s="84"/>
      <c r="F59" s="83" t="s">
        <v>2</v>
      </c>
      <c r="G59" s="84"/>
      <c r="H59" s="59"/>
      <c r="I59" s="59" t="s">
        <v>1341</v>
      </c>
    </row>
    <row r="60" spans="1:9" ht="14.25" customHeight="1" x14ac:dyDescent="0.25">
      <c r="A60" s="69">
        <v>42593</v>
      </c>
      <c r="B60" s="145" t="s">
        <v>1793</v>
      </c>
      <c r="C60" s="84"/>
      <c r="D60" s="84">
        <v>1000</v>
      </c>
      <c r="E60" s="84"/>
      <c r="F60" s="83" t="s">
        <v>2</v>
      </c>
      <c r="G60" s="84"/>
      <c r="H60" s="59"/>
      <c r="I60" s="59"/>
    </row>
    <row r="61" spans="1:9" ht="15.75" x14ac:dyDescent="0.25">
      <c r="A61" s="69">
        <v>42593</v>
      </c>
      <c r="B61" s="145" t="s">
        <v>1320</v>
      </c>
      <c r="C61" s="84"/>
      <c r="D61" s="84">
        <v>510</v>
      </c>
      <c r="E61" s="84"/>
      <c r="F61" s="83" t="str">
        <f>"Прео"</f>
        <v>Прео</v>
      </c>
      <c r="G61" s="84"/>
      <c r="H61" s="59"/>
      <c r="I61" s="59" t="s">
        <v>1061</v>
      </c>
    </row>
    <row r="62" spans="1:9" ht="15.75" x14ac:dyDescent="0.25">
      <c r="A62" s="69">
        <v>42590</v>
      </c>
      <c r="B62" s="145" t="s">
        <v>1789</v>
      </c>
      <c r="C62" s="84"/>
      <c r="D62" s="84">
        <v>15000</v>
      </c>
      <c r="E62" s="84"/>
      <c r="F62" s="83" t="s">
        <v>2</v>
      </c>
      <c r="G62" s="84"/>
      <c r="H62" s="59"/>
      <c r="I62" s="59" t="s">
        <v>1341</v>
      </c>
    </row>
    <row r="63" spans="1:9" ht="15.75" x14ac:dyDescent="0.25">
      <c r="A63" s="144">
        <v>42586</v>
      </c>
      <c r="B63" s="59" t="s">
        <v>1980</v>
      </c>
      <c r="C63" s="145"/>
      <c r="D63" s="145">
        <v>1716</v>
      </c>
      <c r="E63" s="145"/>
      <c r="F63" s="144" t="str">
        <f>"Прео"</f>
        <v>Прео</v>
      </c>
      <c r="G63" s="145"/>
      <c r="H63" s="40"/>
      <c r="I63" s="40" t="s">
        <v>1061</v>
      </c>
    </row>
    <row r="64" spans="1:9" ht="15.75" x14ac:dyDescent="0.25">
      <c r="A64" s="144">
        <v>42586</v>
      </c>
      <c r="B64" s="145" t="s">
        <v>1320</v>
      </c>
      <c r="C64" s="145"/>
      <c r="D64" s="145">
        <v>9627</v>
      </c>
      <c r="E64" s="145"/>
      <c r="F64" s="144" t="str">
        <f>"Прео"</f>
        <v>Прео</v>
      </c>
      <c r="G64" s="145"/>
      <c r="H64" s="59"/>
      <c r="I64" s="40" t="s">
        <v>1061</v>
      </c>
    </row>
    <row r="65" spans="1:9" ht="15.75" x14ac:dyDescent="0.25">
      <c r="A65" s="69">
        <v>42585</v>
      </c>
      <c r="B65" s="59" t="s">
        <v>1786</v>
      </c>
      <c r="C65" s="84"/>
      <c r="D65" s="84">
        <v>4500</v>
      </c>
      <c r="E65" s="84"/>
      <c r="F65" s="83" t="s">
        <v>2</v>
      </c>
      <c r="G65" s="84" t="s">
        <v>1341</v>
      </c>
      <c r="H65" s="59"/>
      <c r="I65" s="40" t="s">
        <v>1341</v>
      </c>
    </row>
    <row r="66" spans="1:9" ht="15.75" x14ac:dyDescent="0.25">
      <c r="A66" s="69">
        <v>42585</v>
      </c>
      <c r="B66" s="145" t="s">
        <v>1785</v>
      </c>
      <c r="C66" s="84"/>
      <c r="D66" s="84">
        <v>3594</v>
      </c>
      <c r="E66" s="84"/>
      <c r="F66" s="83" t="s">
        <v>2</v>
      </c>
      <c r="G66" s="84" t="s">
        <v>1341</v>
      </c>
      <c r="H66" s="59"/>
      <c r="I66" s="40" t="s">
        <v>1341</v>
      </c>
    </row>
    <row r="67" spans="1:9" ht="15.75" x14ac:dyDescent="0.25">
      <c r="A67" s="69">
        <v>42583</v>
      </c>
      <c r="B67" s="59" t="s">
        <v>1690</v>
      </c>
      <c r="C67" s="59"/>
      <c r="D67" s="59">
        <v>1560</v>
      </c>
      <c r="E67" s="59"/>
      <c r="F67" s="69" t="str">
        <f>"Прео"</f>
        <v>Прео</v>
      </c>
      <c r="G67" s="59"/>
      <c r="H67" s="59"/>
      <c r="I67" s="40" t="s">
        <v>1061</v>
      </c>
    </row>
    <row r="68" spans="1:9" ht="15.75" x14ac:dyDescent="0.25">
      <c r="A68" s="217">
        <v>42755</v>
      </c>
      <c r="B68" s="212" t="s">
        <v>3081</v>
      </c>
      <c r="C68" s="212"/>
      <c r="D68" s="212">
        <v>4819</v>
      </c>
      <c r="E68" s="212">
        <f>MONTH(A68)</f>
        <v>1</v>
      </c>
      <c r="F68" s="210" t="s">
        <v>1341</v>
      </c>
      <c r="G68" s="210"/>
      <c r="H68" s="59"/>
      <c r="I68" s="59" t="s">
        <v>1341</v>
      </c>
    </row>
    <row r="69" spans="1:9" ht="15.75" x14ac:dyDescent="0.25">
      <c r="A69" s="69">
        <v>42687</v>
      </c>
      <c r="B69" s="172" t="s">
        <v>500</v>
      </c>
      <c r="C69" s="59"/>
      <c r="D69" s="59">
        <v>5266</v>
      </c>
      <c r="E69" s="59"/>
      <c r="F69" s="59" t="s">
        <v>1341</v>
      </c>
      <c r="G69" s="59"/>
      <c r="H69" s="59"/>
      <c r="I69" s="59" t="s">
        <v>1341</v>
      </c>
    </row>
    <row r="70" spans="1:9" ht="15.75" x14ac:dyDescent="0.25">
      <c r="A70" s="69">
        <v>42583</v>
      </c>
      <c r="B70" s="59" t="s">
        <v>3082</v>
      </c>
      <c r="C70" s="59"/>
      <c r="D70" s="59">
        <v>4789</v>
      </c>
      <c r="E70" s="59"/>
      <c r="F70" s="59" t="s">
        <v>1341</v>
      </c>
      <c r="G70" s="59"/>
      <c r="H70" s="59"/>
      <c r="I70" s="40" t="s">
        <v>1341</v>
      </c>
    </row>
    <row r="71" spans="1:9" ht="15.75" x14ac:dyDescent="0.25">
      <c r="A71" s="129">
        <v>42582</v>
      </c>
      <c r="B71" s="145" t="s">
        <v>1597</v>
      </c>
      <c r="C71" s="130"/>
      <c r="D71" s="130">
        <v>1000</v>
      </c>
      <c r="E71" s="130"/>
      <c r="F71" s="129" t="s">
        <v>2</v>
      </c>
      <c r="G71" s="130" t="s">
        <v>1341</v>
      </c>
      <c r="H71" s="59"/>
      <c r="I71" s="40" t="s">
        <v>3993</v>
      </c>
    </row>
    <row r="72" spans="1:9" ht="15.75" x14ac:dyDescent="0.25">
      <c r="A72" s="69">
        <v>42581</v>
      </c>
      <c r="B72" s="59" t="s">
        <v>1320</v>
      </c>
      <c r="C72" s="59"/>
      <c r="D72" s="59">
        <v>6743</v>
      </c>
      <c r="E72" s="59"/>
      <c r="F72" s="69" t="str">
        <f>"Прео"</f>
        <v>Прео</v>
      </c>
      <c r="G72" s="59"/>
      <c r="H72" s="59"/>
      <c r="I72" s="40" t="s">
        <v>1061</v>
      </c>
    </row>
    <row r="73" spans="1:9" ht="15.75" x14ac:dyDescent="0.25">
      <c r="A73" s="129">
        <v>42577</v>
      </c>
      <c r="B73" s="130" t="s">
        <v>1601</v>
      </c>
      <c r="C73" s="130"/>
      <c r="D73" s="130">
        <v>9379</v>
      </c>
      <c r="E73" s="130"/>
      <c r="F73" s="129" t="s">
        <v>2</v>
      </c>
      <c r="G73" s="130"/>
      <c r="H73" s="59"/>
      <c r="I73" s="40" t="s">
        <v>1341</v>
      </c>
    </row>
    <row r="74" spans="1:9" ht="15.75" x14ac:dyDescent="0.25">
      <c r="A74" s="129">
        <v>42577</v>
      </c>
      <c r="B74" s="130" t="s">
        <v>1600</v>
      </c>
      <c r="C74" s="130"/>
      <c r="D74" s="130">
        <v>7700</v>
      </c>
      <c r="E74" s="130"/>
      <c r="F74" s="129" t="s">
        <v>2</v>
      </c>
      <c r="G74" s="130" t="s">
        <v>1341</v>
      </c>
      <c r="H74" s="59"/>
      <c r="I74" s="40" t="s">
        <v>1341</v>
      </c>
    </row>
    <row r="75" spans="1:9" ht="15.75" x14ac:dyDescent="0.25">
      <c r="A75" s="129">
        <v>42577</v>
      </c>
      <c r="B75" s="130" t="s">
        <v>1599</v>
      </c>
      <c r="C75" s="130"/>
      <c r="D75" s="130">
        <v>7851</v>
      </c>
      <c r="E75" s="130"/>
      <c r="F75" s="129" t="s">
        <v>2</v>
      </c>
      <c r="G75" s="130" t="s">
        <v>1341</v>
      </c>
      <c r="H75" s="59"/>
      <c r="I75" s="40" t="s">
        <v>1341</v>
      </c>
    </row>
    <row r="76" spans="1:9" ht="15.75" x14ac:dyDescent="0.25">
      <c r="A76" s="129">
        <v>42575</v>
      </c>
      <c r="B76" s="130" t="s">
        <v>1597</v>
      </c>
      <c r="C76" s="130"/>
      <c r="D76" s="130">
        <v>5000</v>
      </c>
      <c r="E76" s="131"/>
      <c r="F76" s="131" t="s">
        <v>2</v>
      </c>
      <c r="G76" s="130" t="s">
        <v>1598</v>
      </c>
      <c r="H76" s="59"/>
      <c r="I76" s="40" t="s">
        <v>1341</v>
      </c>
    </row>
    <row r="77" spans="1:9" ht="15.75" x14ac:dyDescent="0.25">
      <c r="A77" s="129">
        <v>42574</v>
      </c>
      <c r="B77" s="130" t="s">
        <v>850</v>
      </c>
      <c r="C77" s="130"/>
      <c r="D77" s="130">
        <v>2500</v>
      </c>
      <c r="E77" s="130"/>
      <c r="F77" s="129" t="s">
        <v>2</v>
      </c>
      <c r="G77" s="130" t="s">
        <v>1341</v>
      </c>
      <c r="H77" s="59"/>
      <c r="I77" s="40" t="s">
        <v>1341</v>
      </c>
    </row>
    <row r="78" spans="1:9" ht="15.75" x14ac:dyDescent="0.25">
      <c r="A78" s="129">
        <v>42574</v>
      </c>
      <c r="B78" s="130" t="s">
        <v>1596</v>
      </c>
      <c r="C78" s="130"/>
      <c r="D78" s="130">
        <v>300</v>
      </c>
      <c r="E78" s="130"/>
      <c r="F78" s="129" t="s">
        <v>2</v>
      </c>
      <c r="G78" s="130" t="s">
        <v>1341</v>
      </c>
      <c r="H78" s="59"/>
      <c r="I78" s="40" t="s">
        <v>1341</v>
      </c>
    </row>
    <row r="79" spans="1:9" ht="15.75" x14ac:dyDescent="0.25">
      <c r="A79" s="129">
        <v>42573</v>
      </c>
      <c r="B79" s="130" t="s">
        <v>1590</v>
      </c>
      <c r="C79" s="130"/>
      <c r="D79" s="130">
        <v>800</v>
      </c>
      <c r="E79" s="130"/>
      <c r="F79" s="129" t="s">
        <v>2</v>
      </c>
      <c r="G79" s="130" t="s">
        <v>1341</v>
      </c>
      <c r="H79" s="59"/>
      <c r="I79" s="40" t="s">
        <v>1341</v>
      </c>
    </row>
    <row r="80" spans="1:9" ht="15.75" x14ac:dyDescent="0.25">
      <c r="A80" s="129">
        <v>42573</v>
      </c>
      <c r="B80" s="130" t="s">
        <v>1591</v>
      </c>
      <c r="C80" s="130"/>
      <c r="D80" s="130">
        <v>82</v>
      </c>
      <c r="E80" s="130"/>
      <c r="F80" s="129" t="s">
        <v>2</v>
      </c>
      <c r="G80" s="130" t="s">
        <v>1341</v>
      </c>
      <c r="H80" s="59"/>
      <c r="I80" s="40" t="s">
        <v>1341</v>
      </c>
    </row>
    <row r="81" spans="1:9" ht="15.75" x14ac:dyDescent="0.25">
      <c r="A81" s="129">
        <v>42573</v>
      </c>
      <c r="B81" s="130" t="s">
        <v>1589</v>
      </c>
      <c r="C81" s="130"/>
      <c r="D81" s="130">
        <v>1700</v>
      </c>
      <c r="E81" s="130"/>
      <c r="F81" s="129" t="s">
        <v>2</v>
      </c>
      <c r="G81" s="130" t="s">
        <v>1341</v>
      </c>
      <c r="H81" s="59"/>
      <c r="I81" s="40" t="s">
        <v>1341</v>
      </c>
    </row>
    <row r="82" spans="1:9" ht="15.75" x14ac:dyDescent="0.25">
      <c r="A82" s="129">
        <v>42573</v>
      </c>
      <c r="B82" s="130" t="s">
        <v>1588</v>
      </c>
      <c r="C82" s="130"/>
      <c r="D82" s="130">
        <v>957</v>
      </c>
      <c r="E82" s="130"/>
      <c r="F82" s="129" t="s">
        <v>2</v>
      </c>
      <c r="G82" s="130" t="s">
        <v>1341</v>
      </c>
      <c r="H82" s="59"/>
      <c r="I82" s="40" t="s">
        <v>1341</v>
      </c>
    </row>
    <row r="83" spans="1:9" ht="15.75" x14ac:dyDescent="0.25">
      <c r="A83" s="129">
        <v>42573</v>
      </c>
      <c r="B83" s="130" t="s">
        <v>1399</v>
      </c>
      <c r="C83" s="130"/>
      <c r="D83" s="130">
        <v>140</v>
      </c>
      <c r="E83" s="130"/>
      <c r="F83" s="129" t="s">
        <v>2</v>
      </c>
      <c r="G83" s="130" t="s">
        <v>1341</v>
      </c>
      <c r="H83" s="59"/>
      <c r="I83" s="40" t="s">
        <v>1341</v>
      </c>
    </row>
    <row r="84" spans="1:9" ht="15.75" x14ac:dyDescent="0.25">
      <c r="A84" s="129">
        <v>42573</v>
      </c>
      <c r="B84" s="130" t="s">
        <v>1587</v>
      </c>
      <c r="C84" s="130"/>
      <c r="D84" s="130">
        <v>15141</v>
      </c>
      <c r="E84" s="130"/>
      <c r="F84" s="129" t="s">
        <v>2</v>
      </c>
      <c r="G84" s="130" t="s">
        <v>1341</v>
      </c>
      <c r="H84" s="59"/>
      <c r="I84" s="40" t="s">
        <v>1341</v>
      </c>
    </row>
    <row r="85" spans="1:9" ht="15.75" x14ac:dyDescent="0.25">
      <c r="A85" s="129">
        <v>42572</v>
      </c>
      <c r="B85" s="130" t="s">
        <v>1584</v>
      </c>
      <c r="C85" s="130"/>
      <c r="D85" s="130">
        <v>2030</v>
      </c>
      <c r="E85" s="130"/>
      <c r="F85" s="129" t="s">
        <v>2</v>
      </c>
      <c r="G85" s="130" t="s">
        <v>1341</v>
      </c>
      <c r="H85" s="59"/>
      <c r="I85" s="40" t="s">
        <v>1341</v>
      </c>
    </row>
    <row r="86" spans="1:9" ht="15.75" x14ac:dyDescent="0.25">
      <c r="A86" s="129">
        <v>42571</v>
      </c>
      <c r="B86" s="130" t="s">
        <v>1595</v>
      </c>
      <c r="C86" s="130"/>
      <c r="D86" s="130">
        <v>600</v>
      </c>
      <c r="E86" s="130"/>
      <c r="F86" s="129" t="s">
        <v>2</v>
      </c>
      <c r="G86" s="130" t="s">
        <v>1341</v>
      </c>
      <c r="H86" s="59"/>
      <c r="I86" s="40" t="s">
        <v>1341</v>
      </c>
    </row>
    <row r="87" spans="1:9" ht="15.75" x14ac:dyDescent="0.25">
      <c r="A87" s="69">
        <v>42571</v>
      </c>
      <c r="B87" s="59" t="s">
        <v>1585</v>
      </c>
      <c r="C87" s="59"/>
      <c r="D87" s="59">
        <v>500</v>
      </c>
      <c r="E87" s="59"/>
      <c r="F87" s="69" t="s">
        <v>2</v>
      </c>
      <c r="G87" s="59" t="s">
        <v>1341</v>
      </c>
      <c r="H87" s="59"/>
      <c r="I87" s="40" t="s">
        <v>1341</v>
      </c>
    </row>
    <row r="88" spans="1:9" ht="15.75" x14ac:dyDescent="0.25">
      <c r="A88" s="129">
        <v>42571</v>
      </c>
      <c r="B88" s="130" t="s">
        <v>1584</v>
      </c>
      <c r="C88" s="130"/>
      <c r="D88" s="130">
        <v>2750</v>
      </c>
      <c r="E88" s="130"/>
      <c r="F88" s="129" t="s">
        <v>2</v>
      </c>
      <c r="G88" s="130" t="s">
        <v>1341</v>
      </c>
      <c r="H88" s="59"/>
      <c r="I88" s="40" t="s">
        <v>1341</v>
      </c>
    </row>
    <row r="89" spans="1:9" ht="15.75" x14ac:dyDescent="0.25">
      <c r="A89" s="129">
        <v>42571</v>
      </c>
      <c r="B89" s="130" t="s">
        <v>1594</v>
      </c>
      <c r="C89" s="130"/>
      <c r="D89" s="130">
        <v>1730</v>
      </c>
      <c r="E89" s="130"/>
      <c r="F89" s="130" t="s">
        <v>2</v>
      </c>
      <c r="G89" s="130" t="s">
        <v>1341</v>
      </c>
      <c r="H89" s="59"/>
      <c r="I89" s="40" t="s">
        <v>1341</v>
      </c>
    </row>
    <row r="90" spans="1:9" ht="15.75" x14ac:dyDescent="0.25">
      <c r="A90" s="69">
        <v>42561</v>
      </c>
      <c r="B90" s="59" t="s">
        <v>1340</v>
      </c>
      <c r="C90" s="59"/>
      <c r="D90" s="59">
        <v>12000</v>
      </c>
      <c r="E90" s="59"/>
      <c r="F90" s="69" t="s">
        <v>2</v>
      </c>
      <c r="G90" s="59" t="s">
        <v>1341</v>
      </c>
      <c r="H90" s="59"/>
      <c r="I90" s="40" t="s">
        <v>1341</v>
      </c>
    </row>
    <row r="91" spans="1:9" ht="15.75" x14ac:dyDescent="0.25">
      <c r="A91" s="86">
        <v>42558</v>
      </c>
      <c r="B91" s="59" t="s">
        <v>1463</v>
      </c>
      <c r="C91" s="85"/>
      <c r="D91" s="85">
        <v>7776</v>
      </c>
      <c r="E91" s="59"/>
      <c r="F91" s="59" t="s">
        <v>2</v>
      </c>
      <c r="G91" s="59" t="s">
        <v>1341</v>
      </c>
      <c r="H91" s="59"/>
      <c r="I91" s="40" t="s">
        <v>1341</v>
      </c>
    </row>
    <row r="92" spans="1:9" ht="15.75" x14ac:dyDescent="0.25">
      <c r="A92" s="86">
        <v>42555</v>
      </c>
      <c r="B92" s="59" t="s">
        <v>1457</v>
      </c>
      <c r="C92" s="85"/>
      <c r="D92" s="85">
        <v>205023</v>
      </c>
      <c r="E92" s="59"/>
      <c r="F92" s="59" t="s">
        <v>2</v>
      </c>
      <c r="G92" s="59" t="s">
        <v>1341</v>
      </c>
      <c r="H92" s="59"/>
      <c r="I92" s="40" t="s">
        <v>1341</v>
      </c>
    </row>
    <row r="93" spans="1:9" ht="15.75" x14ac:dyDescent="0.25">
      <c r="A93" s="86">
        <v>42554</v>
      </c>
      <c r="B93" s="59" t="s">
        <v>1474</v>
      </c>
      <c r="C93" s="85"/>
      <c r="D93" s="85">
        <v>7000</v>
      </c>
      <c r="E93" s="59"/>
      <c r="F93" s="59" t="s">
        <v>2</v>
      </c>
      <c r="G93" s="59" t="s">
        <v>1341</v>
      </c>
      <c r="H93" s="59"/>
      <c r="I93" s="40" t="s">
        <v>1341</v>
      </c>
    </row>
    <row r="94" spans="1:9" ht="15.75" x14ac:dyDescent="0.25">
      <c r="A94" s="69">
        <v>42552</v>
      </c>
      <c r="B94" s="84" t="s">
        <v>1773</v>
      </c>
      <c r="C94" s="84"/>
      <c r="D94" s="84">
        <v>16500</v>
      </c>
      <c r="E94" s="84"/>
      <c r="F94" s="83" t="str">
        <f t="shared" ref="F94:F106" si="1">"Руднев"</f>
        <v>Руднев</v>
      </c>
      <c r="G94" s="84" t="s">
        <v>1341</v>
      </c>
      <c r="H94" s="59"/>
      <c r="I94" s="40" t="s">
        <v>1341</v>
      </c>
    </row>
    <row r="95" spans="1:9" ht="15.75" x14ac:dyDescent="0.25">
      <c r="A95" s="69">
        <v>42552</v>
      </c>
      <c r="B95" s="84" t="s">
        <v>1774</v>
      </c>
      <c r="C95" s="84"/>
      <c r="D95" s="84">
        <v>1128</v>
      </c>
      <c r="E95" s="84"/>
      <c r="F95" s="83" t="str">
        <f t="shared" si="1"/>
        <v>Руднев</v>
      </c>
      <c r="G95" s="84" t="s">
        <v>1341</v>
      </c>
      <c r="H95" s="59"/>
      <c r="I95" s="40" t="s">
        <v>1341</v>
      </c>
    </row>
    <row r="96" spans="1:9" ht="15.75" x14ac:dyDescent="0.25">
      <c r="A96" s="69">
        <v>42552</v>
      </c>
      <c r="B96" s="84" t="s">
        <v>1775</v>
      </c>
      <c r="C96" s="84"/>
      <c r="D96" s="84">
        <v>12504</v>
      </c>
      <c r="E96" s="84"/>
      <c r="F96" s="83" t="str">
        <f t="shared" si="1"/>
        <v>Руднев</v>
      </c>
      <c r="G96" s="84" t="s">
        <v>1341</v>
      </c>
      <c r="H96" s="59"/>
      <c r="I96" s="40" t="s">
        <v>1341</v>
      </c>
    </row>
    <row r="97" spans="1:9" ht="15.75" x14ac:dyDescent="0.25">
      <c r="A97" s="69">
        <v>42552</v>
      </c>
      <c r="B97" s="84" t="s">
        <v>1776</v>
      </c>
      <c r="C97" s="84"/>
      <c r="D97" s="84">
        <v>13445</v>
      </c>
      <c r="E97" s="84"/>
      <c r="F97" s="83" t="str">
        <f t="shared" si="1"/>
        <v>Руднев</v>
      </c>
      <c r="G97" s="84" t="s">
        <v>1341</v>
      </c>
      <c r="H97" s="59"/>
      <c r="I97" s="40" t="s">
        <v>1341</v>
      </c>
    </row>
    <row r="98" spans="1:9" ht="15.75" x14ac:dyDescent="0.25">
      <c r="A98" s="69">
        <v>42552</v>
      </c>
      <c r="B98" s="84" t="s">
        <v>1777</v>
      </c>
      <c r="C98" s="84"/>
      <c r="D98" s="84">
        <v>1450</v>
      </c>
      <c r="E98" s="84"/>
      <c r="F98" s="83" t="str">
        <f t="shared" si="1"/>
        <v>Руднев</v>
      </c>
      <c r="G98" s="84" t="s">
        <v>1341</v>
      </c>
      <c r="H98" s="59"/>
      <c r="I98" s="40" t="s">
        <v>1341</v>
      </c>
    </row>
    <row r="99" spans="1:9" ht="15.75" x14ac:dyDescent="0.25">
      <c r="A99" s="69">
        <v>42552</v>
      </c>
      <c r="B99" s="84" t="s">
        <v>1762</v>
      </c>
      <c r="C99" s="84"/>
      <c r="D99" s="84">
        <v>1040</v>
      </c>
      <c r="E99" s="84"/>
      <c r="F99" s="83" t="str">
        <f t="shared" si="1"/>
        <v>Руднев</v>
      </c>
      <c r="G99" s="84" t="s">
        <v>1341</v>
      </c>
      <c r="H99" s="59"/>
      <c r="I99" s="40" t="s">
        <v>1341</v>
      </c>
    </row>
    <row r="100" spans="1:9" ht="15.75" x14ac:dyDescent="0.25">
      <c r="A100" s="69">
        <v>42552</v>
      </c>
      <c r="B100" s="84" t="s">
        <v>1778</v>
      </c>
      <c r="C100" s="84"/>
      <c r="D100" s="84">
        <v>1660</v>
      </c>
      <c r="E100" s="84"/>
      <c r="F100" s="83" t="str">
        <f t="shared" si="1"/>
        <v>Руднев</v>
      </c>
      <c r="G100" s="84" t="s">
        <v>1341</v>
      </c>
      <c r="H100" s="59"/>
      <c r="I100" s="40" t="s">
        <v>1341</v>
      </c>
    </row>
    <row r="101" spans="1:9" ht="15.75" x14ac:dyDescent="0.25">
      <c r="A101" s="69">
        <v>42552</v>
      </c>
      <c r="B101" s="84" t="s">
        <v>1784</v>
      </c>
      <c r="C101" s="84"/>
      <c r="D101" s="84">
        <v>6000</v>
      </c>
      <c r="E101" s="84"/>
      <c r="F101" s="83" t="str">
        <f t="shared" si="1"/>
        <v>Руднев</v>
      </c>
      <c r="G101" s="84" t="s">
        <v>1341</v>
      </c>
      <c r="H101" s="59"/>
      <c r="I101" s="40" t="s">
        <v>1341</v>
      </c>
    </row>
    <row r="102" spans="1:9" ht="15.75" x14ac:dyDescent="0.25">
      <c r="A102" s="69">
        <v>42552</v>
      </c>
      <c r="B102" s="84" t="s">
        <v>1779</v>
      </c>
      <c r="C102" s="84"/>
      <c r="D102" s="84">
        <v>2000</v>
      </c>
      <c r="E102" s="84"/>
      <c r="F102" s="83" t="str">
        <f t="shared" si="1"/>
        <v>Руднев</v>
      </c>
      <c r="G102" s="84" t="s">
        <v>1341</v>
      </c>
      <c r="H102" s="59"/>
      <c r="I102" s="40" t="s">
        <v>1341</v>
      </c>
    </row>
    <row r="103" spans="1:9" ht="15.75" x14ac:dyDescent="0.25">
      <c r="A103" s="69">
        <v>42552</v>
      </c>
      <c r="B103" s="84" t="s">
        <v>1780</v>
      </c>
      <c r="C103" s="84"/>
      <c r="D103" s="84">
        <v>370</v>
      </c>
      <c r="E103" s="84"/>
      <c r="F103" s="83" t="str">
        <f t="shared" si="1"/>
        <v>Руднев</v>
      </c>
      <c r="G103" s="84" t="s">
        <v>1341</v>
      </c>
      <c r="H103" s="59"/>
      <c r="I103" s="40" t="s">
        <v>1341</v>
      </c>
    </row>
    <row r="104" spans="1:9" ht="15.75" x14ac:dyDescent="0.25">
      <c r="A104" s="69">
        <v>42552</v>
      </c>
      <c r="B104" s="84" t="s">
        <v>1781</v>
      </c>
      <c r="C104" s="84"/>
      <c r="D104" s="84">
        <v>500</v>
      </c>
      <c r="E104" s="84"/>
      <c r="F104" s="83" t="str">
        <f t="shared" si="1"/>
        <v>Руднев</v>
      </c>
      <c r="G104" s="84" t="s">
        <v>1341</v>
      </c>
      <c r="H104" s="59"/>
      <c r="I104" s="40" t="s">
        <v>1341</v>
      </c>
    </row>
    <row r="105" spans="1:9" ht="15.75" x14ac:dyDescent="0.25">
      <c r="A105" s="69">
        <v>42552</v>
      </c>
      <c r="B105" s="84" t="s">
        <v>1782</v>
      </c>
      <c r="C105" s="84"/>
      <c r="D105" s="84">
        <v>1000</v>
      </c>
      <c r="E105" s="84"/>
      <c r="F105" s="83" t="str">
        <f t="shared" si="1"/>
        <v>Руднев</v>
      </c>
      <c r="G105" s="84" t="s">
        <v>1341</v>
      </c>
      <c r="H105" s="59"/>
      <c r="I105" s="40" t="s">
        <v>1341</v>
      </c>
    </row>
    <row r="106" spans="1:9" ht="15.75" x14ac:dyDescent="0.25">
      <c r="A106" s="69">
        <v>42552</v>
      </c>
      <c r="B106" s="84" t="s">
        <v>1783</v>
      </c>
      <c r="C106" s="84"/>
      <c r="D106" s="84">
        <v>4800</v>
      </c>
      <c r="E106" s="84"/>
      <c r="F106" s="83" t="str">
        <f t="shared" si="1"/>
        <v>Руднев</v>
      </c>
      <c r="G106" s="84" t="s">
        <v>1341</v>
      </c>
      <c r="H106" s="59"/>
      <c r="I106" s="40" t="s">
        <v>1341</v>
      </c>
    </row>
    <row r="107" spans="1:9" ht="15.75" x14ac:dyDescent="0.25">
      <c r="A107" s="125">
        <v>42552</v>
      </c>
      <c r="B107" s="126" t="s">
        <v>1537</v>
      </c>
      <c r="C107" s="126"/>
      <c r="D107" s="126">
        <v>4360</v>
      </c>
      <c r="E107" s="126"/>
      <c r="F107" s="126" t="str">
        <f>"Самокатная"</f>
        <v>Самокатная</v>
      </c>
      <c r="G107" s="126" t="s">
        <v>1538</v>
      </c>
      <c r="H107" s="59"/>
      <c r="I107" s="40" t="s">
        <v>3992</v>
      </c>
    </row>
    <row r="108" spans="1:9" ht="15.75" x14ac:dyDescent="0.25">
      <c r="A108" s="69">
        <v>42550</v>
      </c>
      <c r="B108" s="84" t="s">
        <v>1451</v>
      </c>
      <c r="C108" s="59"/>
      <c r="D108" s="59">
        <v>59202</v>
      </c>
      <c r="E108" s="59"/>
      <c r="F108" s="69" t="s">
        <v>2</v>
      </c>
      <c r="G108" s="59" t="s">
        <v>1341</v>
      </c>
      <c r="H108" s="59"/>
      <c r="I108" s="40" t="s">
        <v>1341</v>
      </c>
    </row>
    <row r="109" spans="1:9" ht="15.75" x14ac:dyDescent="0.25">
      <c r="A109" s="86">
        <v>42543</v>
      </c>
      <c r="B109" s="84" t="s">
        <v>1396</v>
      </c>
      <c r="C109" s="85"/>
      <c r="D109" s="85">
        <v>900</v>
      </c>
      <c r="E109" s="59"/>
      <c r="F109" s="59" t="s">
        <v>2</v>
      </c>
      <c r="G109" s="59" t="s">
        <v>1341</v>
      </c>
      <c r="H109" s="59"/>
      <c r="I109" s="40" t="s">
        <v>1341</v>
      </c>
    </row>
    <row r="110" spans="1:9" ht="15.75" x14ac:dyDescent="0.25">
      <c r="A110" s="86">
        <v>42543</v>
      </c>
      <c r="B110" s="59" t="s">
        <v>1398</v>
      </c>
      <c r="C110" s="85"/>
      <c r="D110" s="85">
        <v>874</v>
      </c>
      <c r="E110" s="59"/>
      <c r="F110" s="59" t="s">
        <v>2</v>
      </c>
      <c r="G110" s="59" t="s">
        <v>1341</v>
      </c>
      <c r="H110" s="59"/>
      <c r="I110" s="40" t="s">
        <v>1341</v>
      </c>
    </row>
    <row r="111" spans="1:9" ht="15.75" x14ac:dyDescent="0.25">
      <c r="A111" s="86">
        <v>42543</v>
      </c>
      <c r="B111" s="59" t="s">
        <v>1399</v>
      </c>
      <c r="C111" s="85"/>
      <c r="D111" s="85">
        <v>280</v>
      </c>
      <c r="E111" s="59"/>
      <c r="F111" s="59" t="s">
        <v>2</v>
      </c>
      <c r="G111" s="59" t="s">
        <v>1341</v>
      </c>
      <c r="H111" s="59"/>
      <c r="I111" s="40" t="s">
        <v>1341</v>
      </c>
    </row>
    <row r="112" spans="1:9" ht="15.75" x14ac:dyDescent="0.25">
      <c r="A112" s="86">
        <v>42543</v>
      </c>
      <c r="B112" s="59" t="s">
        <v>1397</v>
      </c>
      <c r="C112" s="85"/>
      <c r="D112" s="85">
        <v>800</v>
      </c>
      <c r="E112" s="59"/>
      <c r="F112" s="59" t="s">
        <v>2</v>
      </c>
      <c r="G112" s="59" t="s">
        <v>1341</v>
      </c>
      <c r="H112" s="59"/>
      <c r="I112" s="40" t="s">
        <v>1341</v>
      </c>
    </row>
    <row r="113" spans="1:9" ht="15.75" x14ac:dyDescent="0.25">
      <c r="A113" s="86">
        <v>42542</v>
      </c>
      <c r="B113" s="59" t="s">
        <v>1395</v>
      </c>
      <c r="C113" s="85"/>
      <c r="D113" s="85">
        <v>1150</v>
      </c>
      <c r="E113" s="59"/>
      <c r="F113" s="59" t="s">
        <v>2</v>
      </c>
      <c r="G113" s="59" t="s">
        <v>1341</v>
      </c>
      <c r="H113" s="59"/>
      <c r="I113" s="40" t="s">
        <v>1341</v>
      </c>
    </row>
    <row r="114" spans="1:9" ht="15.75" x14ac:dyDescent="0.25">
      <c r="A114" s="69">
        <v>42541</v>
      </c>
      <c r="B114" s="59" t="s">
        <v>1340</v>
      </c>
      <c r="C114" s="59"/>
      <c r="D114" s="59">
        <v>10700</v>
      </c>
      <c r="E114" s="59"/>
      <c r="F114" s="59" t="s">
        <v>2</v>
      </c>
      <c r="G114" s="59" t="s">
        <v>1341</v>
      </c>
      <c r="H114" s="59"/>
      <c r="I114" s="40" t="s">
        <v>1341</v>
      </c>
    </row>
    <row r="115" spans="1:9" ht="15.75" x14ac:dyDescent="0.25">
      <c r="A115" s="69">
        <v>42537</v>
      </c>
      <c r="B115" s="59" t="s">
        <v>1389</v>
      </c>
      <c r="C115" s="59"/>
      <c r="D115" s="59">
        <v>500</v>
      </c>
      <c r="E115" s="59"/>
      <c r="F115" s="69" t="str">
        <f>"Прео"</f>
        <v>Прео</v>
      </c>
      <c r="G115" s="79"/>
      <c r="H115" s="59"/>
      <c r="I115" s="40" t="s">
        <v>1061</v>
      </c>
    </row>
    <row r="116" spans="1:9" ht="15.75" x14ac:dyDescent="0.25">
      <c r="A116" s="69">
        <v>42537</v>
      </c>
      <c r="B116" s="59" t="s">
        <v>1320</v>
      </c>
      <c r="C116" s="59"/>
      <c r="D116" s="59">
        <v>4462</v>
      </c>
      <c r="E116" s="59"/>
      <c r="F116" s="69" t="str">
        <f>"Прео"</f>
        <v>Прео</v>
      </c>
      <c r="G116" s="79"/>
      <c r="H116" s="59"/>
      <c r="I116" s="40" t="s">
        <v>1061</v>
      </c>
    </row>
    <row r="117" spans="1:9" ht="15.75" x14ac:dyDescent="0.25">
      <c r="A117" s="69">
        <v>42522</v>
      </c>
      <c r="B117" s="59" t="s">
        <v>1190</v>
      </c>
      <c r="C117" s="59"/>
      <c r="D117" s="59">
        <v>14124</v>
      </c>
      <c r="E117" s="59"/>
      <c r="F117" s="59" t="str">
        <f>"Самокатная"</f>
        <v>Самокатная</v>
      </c>
      <c r="G117" s="59" t="s">
        <v>1191</v>
      </c>
      <c r="H117" s="59"/>
      <c r="I117" s="40" t="s">
        <v>3992</v>
      </c>
    </row>
    <row r="118" spans="1:9" ht="28.5" x14ac:dyDescent="0.25">
      <c r="A118" s="22">
        <v>42521</v>
      </c>
      <c r="B118" t="s">
        <v>1258</v>
      </c>
      <c r="D118">
        <v>1150</v>
      </c>
      <c r="F118" s="22" t="str">
        <f>"Прео"</f>
        <v>Прео</v>
      </c>
      <c r="G118" s="119" t="s">
        <v>1259</v>
      </c>
      <c r="H118" s="59"/>
      <c r="I118" s="40" t="s">
        <v>1061</v>
      </c>
    </row>
    <row r="119" spans="1:9" ht="15.75" x14ac:dyDescent="0.25">
      <c r="A119" s="22">
        <v>42521</v>
      </c>
      <c r="B119" t="s">
        <v>1198</v>
      </c>
      <c r="D119">
        <v>7523</v>
      </c>
      <c r="F119" s="22" t="str">
        <f>"Прео"</f>
        <v>Прео</v>
      </c>
      <c r="G119" s="119" t="s">
        <v>1257</v>
      </c>
      <c r="H119" s="59"/>
      <c r="I119" s="40" t="s">
        <v>1061</v>
      </c>
    </row>
    <row r="120" spans="1:9" ht="15.75" x14ac:dyDescent="0.25">
      <c r="A120" s="22">
        <v>42511</v>
      </c>
      <c r="B120" t="s">
        <v>1260</v>
      </c>
      <c r="D120">
        <v>3800</v>
      </c>
      <c r="F120" s="22" t="str">
        <f>"Прео"</f>
        <v>Прео</v>
      </c>
      <c r="H120" s="59"/>
      <c r="I120" s="40" t="s">
        <v>1061</v>
      </c>
    </row>
    <row r="121" spans="1:9" ht="15.75" x14ac:dyDescent="0.25">
      <c r="A121" s="86">
        <v>42506</v>
      </c>
      <c r="B121" s="85" t="s">
        <v>1198</v>
      </c>
      <c r="C121" s="85"/>
      <c r="D121" s="85">
        <v>2950</v>
      </c>
      <c r="E121" s="59"/>
      <c r="F121" s="85" t="s">
        <v>1061</v>
      </c>
      <c r="G121" s="85" t="s">
        <v>1199</v>
      </c>
      <c r="H121" s="59"/>
      <c r="I121" s="40" t="s">
        <v>1061</v>
      </c>
    </row>
    <row r="122" spans="1:9" ht="15.75" x14ac:dyDescent="0.25">
      <c r="A122" s="86">
        <v>42503</v>
      </c>
      <c r="B122" s="85" t="s">
        <v>1200</v>
      </c>
      <c r="C122" s="85"/>
      <c r="D122" s="85">
        <v>500</v>
      </c>
      <c r="E122" s="59"/>
      <c r="F122" s="85" t="s">
        <v>1061</v>
      </c>
      <c r="G122" s="85"/>
      <c r="H122" s="59"/>
      <c r="I122" s="40" t="s">
        <v>1061</v>
      </c>
    </row>
    <row r="123" spans="1:9" ht="15.75" x14ac:dyDescent="0.25">
      <c r="A123" s="69">
        <v>42500</v>
      </c>
      <c r="B123" s="59" t="s">
        <v>1127</v>
      </c>
      <c r="C123" s="59"/>
      <c r="D123" s="59">
        <v>2600</v>
      </c>
      <c r="E123" s="59"/>
      <c r="F123" s="59" t="str">
        <f>"Самокатная"</f>
        <v>Самокатная</v>
      </c>
      <c r="G123" s="59" t="s">
        <v>1128</v>
      </c>
      <c r="H123" s="59"/>
      <c r="I123" s="40" t="s">
        <v>3992</v>
      </c>
    </row>
    <row r="124" spans="1:9" ht="15.75" x14ac:dyDescent="0.25">
      <c r="A124" s="69">
        <v>42496</v>
      </c>
      <c r="B124" s="59" t="s">
        <v>1040</v>
      </c>
      <c r="C124" s="59"/>
      <c r="D124" s="59">
        <v>7000</v>
      </c>
      <c r="E124" s="59"/>
      <c r="F124" s="59" t="s">
        <v>2</v>
      </c>
      <c r="G124" s="59"/>
      <c r="H124" s="59"/>
      <c r="I124" s="40" t="s">
        <v>3992</v>
      </c>
    </row>
    <row r="125" spans="1:9" ht="15.75" x14ac:dyDescent="0.25">
      <c r="A125" s="86">
        <v>42496</v>
      </c>
      <c r="B125" s="85" t="s">
        <v>1198</v>
      </c>
      <c r="C125" s="85"/>
      <c r="D125" s="85">
        <v>1902</v>
      </c>
      <c r="E125" s="59"/>
      <c r="F125" s="85" t="s">
        <v>1061</v>
      </c>
      <c r="G125" s="85"/>
      <c r="H125" s="59"/>
      <c r="I125" s="40" t="s">
        <v>1061</v>
      </c>
    </row>
    <row r="126" spans="1:9" ht="15.75" x14ac:dyDescent="0.25">
      <c r="A126" s="86">
        <v>42489</v>
      </c>
      <c r="B126" s="85" t="s">
        <v>1198</v>
      </c>
      <c r="C126" s="85"/>
      <c r="D126" s="85">
        <v>1664</v>
      </c>
      <c r="E126" s="59"/>
      <c r="F126" s="85" t="s">
        <v>1061</v>
      </c>
      <c r="G126" s="85"/>
      <c r="H126" s="59"/>
      <c r="I126" s="40" t="s">
        <v>1061</v>
      </c>
    </row>
    <row r="127" spans="1:9" ht="15.75" x14ac:dyDescent="0.25">
      <c r="A127" s="86">
        <v>42488</v>
      </c>
      <c r="B127" s="85" t="s">
        <v>1201</v>
      </c>
      <c r="C127" s="85"/>
      <c r="D127" s="85">
        <v>103</v>
      </c>
      <c r="E127" s="59"/>
      <c r="F127" s="85" t="s">
        <v>1061</v>
      </c>
      <c r="G127" s="85"/>
      <c r="H127" s="59"/>
      <c r="I127" s="40" t="s">
        <v>1061</v>
      </c>
    </row>
    <row r="128" spans="1:9" ht="15.75" x14ac:dyDescent="0.25">
      <c r="A128" s="86">
        <v>42487</v>
      </c>
      <c r="B128" s="85" t="s">
        <v>1202</v>
      </c>
      <c r="C128" s="85"/>
      <c r="D128" s="85">
        <v>500</v>
      </c>
      <c r="E128" s="59"/>
      <c r="F128" s="85" t="s">
        <v>1061</v>
      </c>
      <c r="G128" s="85"/>
      <c r="H128" s="59"/>
      <c r="I128" s="40" t="s">
        <v>1061</v>
      </c>
    </row>
    <row r="129" spans="1:9" ht="15.75" x14ac:dyDescent="0.25">
      <c r="A129" s="86">
        <v>42482</v>
      </c>
      <c r="B129" s="85" t="s">
        <v>1198</v>
      </c>
      <c r="C129" s="85"/>
      <c r="D129" s="85">
        <v>578</v>
      </c>
      <c r="E129" s="59"/>
      <c r="F129" s="85" t="s">
        <v>1061</v>
      </c>
      <c r="G129" s="85"/>
      <c r="H129" s="59"/>
      <c r="I129" s="40" t="s">
        <v>1061</v>
      </c>
    </row>
    <row r="130" spans="1:9" ht="15.75" x14ac:dyDescent="0.25">
      <c r="A130" s="69">
        <v>42482</v>
      </c>
      <c r="B130" s="59" t="s">
        <v>1327</v>
      </c>
      <c r="C130" s="59"/>
      <c r="D130" s="59">
        <v>1730</v>
      </c>
      <c r="E130" s="59"/>
      <c r="F130" s="69" t="str">
        <f>"Прео"</f>
        <v>Прео</v>
      </c>
      <c r="G130" s="59"/>
      <c r="H130" s="59"/>
      <c r="I130" s="40" t="s">
        <v>1061</v>
      </c>
    </row>
    <row r="131" spans="1:9" ht="15.75" x14ac:dyDescent="0.25">
      <c r="A131" s="86">
        <v>42482</v>
      </c>
      <c r="B131" s="85" t="s">
        <v>1203</v>
      </c>
      <c r="C131" s="85"/>
      <c r="D131" s="85">
        <v>7000</v>
      </c>
      <c r="E131" s="59"/>
      <c r="F131" s="85" t="s">
        <v>1061</v>
      </c>
      <c r="G131" s="85"/>
      <c r="H131" s="59"/>
      <c r="I131" s="40" t="s">
        <v>1061</v>
      </c>
    </row>
    <row r="132" spans="1:9" ht="15.75" x14ac:dyDescent="0.25">
      <c r="A132" s="86">
        <v>42468</v>
      </c>
      <c r="B132" s="85" t="s">
        <v>1204</v>
      </c>
      <c r="C132" s="85"/>
      <c r="D132" s="85">
        <v>11292</v>
      </c>
      <c r="E132" s="59"/>
      <c r="F132" s="85" t="s">
        <v>1061</v>
      </c>
      <c r="G132" s="85"/>
      <c r="H132" s="59"/>
      <c r="I132" s="40" t="s">
        <v>1061</v>
      </c>
    </row>
    <row r="133" spans="1:9" ht="15.75" x14ac:dyDescent="0.25">
      <c r="A133" s="86">
        <v>42468</v>
      </c>
      <c r="B133" s="85" t="s">
        <v>1198</v>
      </c>
      <c r="C133" s="85"/>
      <c r="D133" s="85">
        <v>16762</v>
      </c>
      <c r="E133" s="59"/>
      <c r="F133" s="85" t="s">
        <v>1061</v>
      </c>
      <c r="G133" s="85"/>
      <c r="H133" s="59"/>
      <c r="I133" s="40" t="s">
        <v>1061</v>
      </c>
    </row>
    <row r="134" spans="1:9" ht="15.75" x14ac:dyDescent="0.25">
      <c r="A134" s="86">
        <v>42468</v>
      </c>
      <c r="B134" s="85" t="s">
        <v>1198</v>
      </c>
      <c r="C134" s="85"/>
      <c r="D134" s="85">
        <v>245</v>
      </c>
      <c r="E134" s="59"/>
      <c r="F134" s="85" t="s">
        <v>1061</v>
      </c>
      <c r="G134" s="85"/>
      <c r="H134" s="59"/>
      <c r="I134" s="40" t="s">
        <v>1061</v>
      </c>
    </row>
    <row r="135" spans="1:9" ht="15.75" x14ac:dyDescent="0.25">
      <c r="A135" s="86">
        <v>42467</v>
      </c>
      <c r="B135" s="85" t="s">
        <v>1205</v>
      </c>
      <c r="C135" s="85"/>
      <c r="D135" s="85">
        <v>25790</v>
      </c>
      <c r="E135" s="59"/>
      <c r="F135" s="85" t="s">
        <v>1061</v>
      </c>
      <c r="G135" s="85"/>
      <c r="H135" s="59"/>
      <c r="I135" s="40" t="s">
        <v>1061</v>
      </c>
    </row>
    <row r="136" spans="1:9" ht="15.75" x14ac:dyDescent="0.25">
      <c r="A136" s="86">
        <v>42466</v>
      </c>
      <c r="B136" s="85" t="s">
        <v>1206</v>
      </c>
      <c r="C136" s="85"/>
      <c r="D136" s="85">
        <v>19500</v>
      </c>
      <c r="E136" s="59"/>
      <c r="F136" s="85" t="s">
        <v>1061</v>
      </c>
      <c r="G136" s="85"/>
      <c r="H136" s="59"/>
      <c r="I136" s="40" t="s">
        <v>1061</v>
      </c>
    </row>
    <row r="137" spans="1:9" ht="15.75" x14ac:dyDescent="0.25">
      <c r="A137" s="86">
        <v>42462</v>
      </c>
      <c r="B137" s="85" t="s">
        <v>1198</v>
      </c>
      <c r="C137" s="85"/>
      <c r="D137" s="85">
        <v>2344</v>
      </c>
      <c r="E137" s="59"/>
      <c r="F137" s="85" t="s">
        <v>1061</v>
      </c>
      <c r="G137" s="85"/>
      <c r="H137" s="59"/>
      <c r="I137" s="40" t="s">
        <v>1061</v>
      </c>
    </row>
    <row r="138" spans="1:9" ht="15.75" x14ac:dyDescent="0.25">
      <c r="A138" s="69">
        <v>42447</v>
      </c>
      <c r="B138" s="59" t="s">
        <v>1320</v>
      </c>
      <c r="C138" s="59"/>
      <c r="D138" s="59">
        <v>319</v>
      </c>
      <c r="E138" s="59"/>
      <c r="F138" s="69" t="str">
        <f>"Прео"</f>
        <v>Прео</v>
      </c>
      <c r="G138" s="59"/>
      <c r="H138" s="59"/>
      <c r="I138" s="40" t="s">
        <v>1061</v>
      </c>
    </row>
    <row r="139" spans="1:9" ht="15.75" x14ac:dyDescent="0.25">
      <c r="A139" s="69">
        <v>42447</v>
      </c>
      <c r="B139" s="59" t="s">
        <v>1320</v>
      </c>
      <c r="C139" s="59"/>
      <c r="D139" s="59">
        <v>1881</v>
      </c>
      <c r="E139" s="59"/>
      <c r="F139" s="69" t="str">
        <f>"Прео"</f>
        <v>Прео</v>
      </c>
      <c r="G139" s="59"/>
      <c r="H139" s="59"/>
      <c r="I139" s="40" t="s">
        <v>1061</v>
      </c>
    </row>
    <row r="140" spans="1:9" ht="15.75" x14ac:dyDescent="0.25">
      <c r="A140" s="69">
        <v>42445</v>
      </c>
      <c r="B140" s="59" t="s">
        <v>939</v>
      </c>
      <c r="C140" s="59"/>
      <c r="D140" s="59">
        <v>28291</v>
      </c>
      <c r="E140" s="59"/>
      <c r="F140" s="59" t="s">
        <v>2</v>
      </c>
      <c r="G140" s="59"/>
      <c r="H140" s="59"/>
      <c r="I140" s="40" t="s">
        <v>3992</v>
      </c>
    </row>
    <row r="141" spans="1:9" ht="15.75" x14ac:dyDescent="0.25">
      <c r="A141" s="69">
        <v>42445</v>
      </c>
      <c r="B141" s="59" t="s">
        <v>935</v>
      </c>
      <c r="C141" s="59"/>
      <c r="D141" s="59">
        <v>21632</v>
      </c>
      <c r="E141" s="59"/>
      <c r="F141" s="59" t="s">
        <v>2</v>
      </c>
      <c r="G141" s="59"/>
      <c r="H141" s="59"/>
      <c r="I141" s="40" t="s">
        <v>3992</v>
      </c>
    </row>
    <row r="142" spans="1:9" ht="15.75" x14ac:dyDescent="0.25">
      <c r="A142" s="69">
        <v>42444</v>
      </c>
      <c r="B142" s="59" t="s">
        <v>1198</v>
      </c>
      <c r="C142" s="59"/>
      <c r="D142" s="59">
        <v>1035</v>
      </c>
      <c r="E142" s="59"/>
      <c r="F142" s="69" t="str">
        <f>"Прео"</f>
        <v>Прео</v>
      </c>
      <c r="G142" s="59"/>
      <c r="H142" s="59"/>
      <c r="I142" s="40" t="s">
        <v>1061</v>
      </c>
    </row>
    <row r="143" spans="1:9" ht="15.75" x14ac:dyDescent="0.25">
      <c r="A143" s="69">
        <v>42443</v>
      </c>
      <c r="B143" s="367" t="s">
        <v>1321</v>
      </c>
      <c r="C143" s="59"/>
      <c r="D143" s="59">
        <v>100</v>
      </c>
      <c r="E143" s="59"/>
      <c r="F143" s="69" t="str">
        <f>"Прео"</f>
        <v>Прео</v>
      </c>
      <c r="G143" s="59"/>
      <c r="H143" s="59"/>
      <c r="I143" s="40" t="s">
        <v>1061</v>
      </c>
    </row>
    <row r="144" spans="1:9" ht="15.75" x14ac:dyDescent="0.25">
      <c r="A144" s="69">
        <v>42442</v>
      </c>
      <c r="B144" s="59" t="s">
        <v>928</v>
      </c>
      <c r="C144" s="59"/>
      <c r="D144" s="59">
        <v>8000</v>
      </c>
      <c r="E144" s="59"/>
      <c r="F144" s="59" t="s">
        <v>2</v>
      </c>
      <c r="G144" s="59"/>
      <c r="H144" s="59"/>
      <c r="I144" s="40" t="s">
        <v>3992</v>
      </c>
    </row>
    <row r="145" spans="1:9" ht="15.75" x14ac:dyDescent="0.25">
      <c r="A145" s="69">
        <v>42439</v>
      </c>
      <c r="B145" s="84" t="s">
        <v>1012</v>
      </c>
      <c r="C145" s="59"/>
      <c r="D145" s="59">
        <v>38945</v>
      </c>
      <c r="E145" s="59"/>
      <c r="F145" s="59" t="s">
        <v>1</v>
      </c>
      <c r="G145" s="59"/>
      <c r="H145" s="59"/>
      <c r="I145" s="40" t="s">
        <v>3992</v>
      </c>
    </row>
    <row r="146" spans="1:9" ht="15.75" x14ac:dyDescent="0.25">
      <c r="A146" s="69">
        <v>42439</v>
      </c>
      <c r="B146" s="59" t="s">
        <v>1198</v>
      </c>
      <c r="C146" s="59"/>
      <c r="D146" s="59">
        <v>7485</v>
      </c>
      <c r="E146" s="59"/>
      <c r="F146" s="69" t="str">
        <f>"Прео"</f>
        <v>Прео</v>
      </c>
      <c r="G146" s="59"/>
      <c r="H146" s="59"/>
      <c r="I146" s="40" t="s">
        <v>1061</v>
      </c>
    </row>
    <row r="147" spans="1:9" ht="15.75" x14ac:dyDescent="0.25">
      <c r="A147" s="69">
        <v>42438</v>
      </c>
      <c r="B147" s="84" t="s">
        <v>1198</v>
      </c>
      <c r="C147" s="59"/>
      <c r="D147" s="59">
        <v>829</v>
      </c>
      <c r="E147" s="59"/>
      <c r="F147" s="69" t="str">
        <f>"Прео"</f>
        <v>Прео</v>
      </c>
      <c r="G147" s="59"/>
      <c r="H147" s="59"/>
      <c r="I147" s="40" t="s">
        <v>1061</v>
      </c>
    </row>
    <row r="148" spans="1:9" ht="15.75" x14ac:dyDescent="0.25">
      <c r="A148" s="69">
        <v>42437</v>
      </c>
      <c r="B148" s="84" t="s">
        <v>1198</v>
      </c>
      <c r="C148" s="59"/>
      <c r="D148" s="59">
        <v>1763</v>
      </c>
      <c r="E148" s="59"/>
      <c r="F148" s="69" t="str">
        <f>"Прео"</f>
        <v>Прео</v>
      </c>
      <c r="G148" s="59"/>
      <c r="H148" s="59"/>
      <c r="I148" s="40" t="s">
        <v>1061</v>
      </c>
    </row>
    <row r="149" spans="1:9" ht="15.75" x14ac:dyDescent="0.25">
      <c r="A149" s="69">
        <v>42409</v>
      </c>
      <c r="B149" s="59" t="s">
        <v>474</v>
      </c>
      <c r="C149" s="59"/>
      <c r="D149" s="59">
        <v>24000</v>
      </c>
      <c r="E149" s="59"/>
      <c r="F149" s="59" t="s">
        <v>2</v>
      </c>
      <c r="G149" s="59"/>
      <c r="H149" s="59"/>
      <c r="I149" s="40" t="s">
        <v>3992</v>
      </c>
    </row>
    <row r="150" spans="1:9" ht="15.75" x14ac:dyDescent="0.25">
      <c r="A150" s="69">
        <v>42406</v>
      </c>
      <c r="B150" s="84" t="s">
        <v>473</v>
      </c>
      <c r="C150" s="59"/>
      <c r="D150" s="59">
        <v>4461</v>
      </c>
      <c r="E150" s="59"/>
      <c r="F150" s="59" t="s">
        <v>2</v>
      </c>
      <c r="G150" s="59"/>
      <c r="H150" s="59"/>
      <c r="I150" s="40" t="s">
        <v>1061</v>
      </c>
    </row>
    <row r="151" spans="1:9" ht="15.75" x14ac:dyDescent="0.25">
      <c r="A151" s="69">
        <v>42405</v>
      </c>
      <c r="B151" s="59" t="s">
        <v>486</v>
      </c>
      <c r="C151" s="59"/>
      <c r="D151" s="59">
        <v>24423</v>
      </c>
      <c r="E151" s="59"/>
      <c r="F151" s="59" t="s">
        <v>2</v>
      </c>
      <c r="G151" s="59"/>
      <c r="H151" s="59"/>
      <c r="I151" s="40" t="s">
        <v>1061</v>
      </c>
    </row>
    <row r="152" spans="1:9" ht="15.75" x14ac:dyDescent="0.25">
      <c r="A152" s="69">
        <v>42404</v>
      </c>
      <c r="B152" s="59" t="s">
        <v>487</v>
      </c>
      <c r="C152" s="59"/>
      <c r="D152" s="59">
        <v>93231</v>
      </c>
      <c r="E152" s="59"/>
      <c r="F152" s="59" t="s">
        <v>2</v>
      </c>
      <c r="G152" s="59"/>
      <c r="H152" s="59"/>
      <c r="I152" s="40" t="s">
        <v>1061</v>
      </c>
    </row>
    <row r="153" spans="1:9" ht="15.75" x14ac:dyDescent="0.25">
      <c r="A153" s="69">
        <v>42404</v>
      </c>
      <c r="B153" s="59" t="s">
        <v>488</v>
      </c>
      <c r="C153" s="59"/>
      <c r="D153" s="59">
        <v>34280</v>
      </c>
      <c r="E153" s="59"/>
      <c r="F153" s="59" t="s">
        <v>2</v>
      </c>
      <c r="G153" s="59"/>
      <c r="H153" s="59"/>
      <c r="I153" s="40" t="s">
        <v>1061</v>
      </c>
    </row>
    <row r="154" spans="1:9" ht="15.75" x14ac:dyDescent="0.25">
      <c r="A154" s="69">
        <v>42403</v>
      </c>
      <c r="B154" s="59" t="s">
        <v>489</v>
      </c>
      <c r="C154" s="59"/>
      <c r="D154" s="59">
        <v>250</v>
      </c>
      <c r="E154" s="59"/>
      <c r="F154" s="59" t="s">
        <v>1</v>
      </c>
      <c r="G154" s="59"/>
      <c r="H154" s="59"/>
      <c r="I154" s="40" t="s">
        <v>1061</v>
      </c>
    </row>
    <row r="155" spans="1:9" ht="15.75" x14ac:dyDescent="0.25">
      <c r="A155" s="69">
        <v>42403</v>
      </c>
      <c r="B155" s="59" t="s">
        <v>490</v>
      </c>
      <c r="C155" s="59"/>
      <c r="D155" s="59">
        <v>109</v>
      </c>
      <c r="E155" s="59"/>
      <c r="F155" s="59" t="s">
        <v>1</v>
      </c>
      <c r="G155" s="59"/>
      <c r="H155" s="59"/>
      <c r="I155" s="40" t="s">
        <v>1061</v>
      </c>
    </row>
    <row r="156" spans="1:9" ht="15.75" x14ac:dyDescent="0.25">
      <c r="A156" s="69">
        <v>42403</v>
      </c>
      <c r="B156" s="59" t="s">
        <v>491</v>
      </c>
      <c r="C156" s="59"/>
      <c r="D156" s="59">
        <v>49200</v>
      </c>
      <c r="E156" s="59"/>
      <c r="F156" s="59" t="s">
        <v>1</v>
      </c>
      <c r="G156" s="59"/>
      <c r="H156" s="59"/>
      <c r="I156" s="40" t="s">
        <v>1061</v>
      </c>
    </row>
    <row r="157" spans="1:9" ht="15.75" x14ac:dyDescent="0.25">
      <c r="A157" s="69">
        <v>42401</v>
      </c>
      <c r="B157" s="59" t="s">
        <v>492</v>
      </c>
      <c r="C157" s="59">
        <v>200000</v>
      </c>
      <c r="D157" s="59"/>
      <c r="E157" s="59"/>
      <c r="F157" s="59"/>
      <c r="G157" s="59"/>
      <c r="H157" s="59"/>
      <c r="I157" s="59"/>
    </row>
    <row r="158" spans="1:9" ht="15.75" x14ac:dyDescent="0.25">
      <c r="A158" s="69">
        <v>42401</v>
      </c>
      <c r="B158" s="84" t="s">
        <v>6</v>
      </c>
      <c r="C158" s="59">
        <v>60000</v>
      </c>
      <c r="D158" s="59"/>
      <c r="E158" s="59"/>
      <c r="F158" s="59"/>
      <c r="G158" s="59"/>
      <c r="H158" s="59"/>
      <c r="I158" s="59"/>
    </row>
    <row r="159" spans="1:9" ht="15.75" x14ac:dyDescent="0.25">
      <c r="A159" s="69">
        <v>42384</v>
      </c>
      <c r="B159" s="59" t="s">
        <v>493</v>
      </c>
      <c r="C159" s="59">
        <v>20000</v>
      </c>
      <c r="D159" s="59">
        <v>10000</v>
      </c>
      <c r="E159" s="59"/>
      <c r="F159" s="59" t="s">
        <v>2</v>
      </c>
      <c r="G159" s="59"/>
      <c r="H159" s="59"/>
      <c r="I159" s="40" t="s">
        <v>3992</v>
      </c>
    </row>
    <row r="160" spans="1:9" ht="15.75" x14ac:dyDescent="0.25">
      <c r="A160" s="70">
        <v>42370</v>
      </c>
      <c r="B160" s="40" t="s">
        <v>494</v>
      </c>
      <c r="C160" s="40">
        <v>40000</v>
      </c>
      <c r="D160" s="40"/>
      <c r="E160" s="40"/>
      <c r="F160" s="40"/>
      <c r="G160" s="59"/>
      <c r="H160" s="59"/>
      <c r="I160" s="59" t="s">
        <v>1341</v>
      </c>
    </row>
    <row r="161" spans="1:9" ht="15.75" x14ac:dyDescent="0.25">
      <c r="A161" s="70">
        <v>42370</v>
      </c>
      <c r="B161" s="76" t="s">
        <v>495</v>
      </c>
      <c r="C161" s="40">
        <v>40000</v>
      </c>
      <c r="D161" s="59"/>
      <c r="E161" s="59"/>
      <c r="F161" s="59"/>
      <c r="G161" s="40"/>
      <c r="H161" s="59"/>
      <c r="I161" s="59"/>
    </row>
    <row r="162" spans="1:9" ht="15.75" x14ac:dyDescent="0.25">
      <c r="A162" s="69">
        <v>42361</v>
      </c>
      <c r="B162" s="84" t="s">
        <v>496</v>
      </c>
      <c r="C162" s="59">
        <v>31913</v>
      </c>
      <c r="D162" s="59">
        <v>31913</v>
      </c>
      <c r="E162" s="59"/>
      <c r="F162" s="59" t="s">
        <v>2</v>
      </c>
      <c r="G162" s="59"/>
      <c r="H162" s="59"/>
      <c r="I162" s="40" t="s">
        <v>3992</v>
      </c>
    </row>
    <row r="163" spans="1:9" ht="15.75" x14ac:dyDescent="0.25">
      <c r="A163" s="69">
        <v>42335</v>
      </c>
      <c r="B163" s="59" t="s">
        <v>497</v>
      </c>
      <c r="C163" s="59"/>
      <c r="D163" s="59">
        <v>40000</v>
      </c>
      <c r="E163" s="59"/>
      <c r="F163" s="59" t="s">
        <v>2</v>
      </c>
      <c r="G163" s="59"/>
      <c r="H163" s="59"/>
      <c r="I163" s="40" t="s">
        <v>3992</v>
      </c>
    </row>
    <row r="164" spans="1:9" ht="15.75" x14ac:dyDescent="0.25">
      <c r="A164" s="69">
        <v>42328</v>
      </c>
      <c r="B164" s="59" t="s">
        <v>497</v>
      </c>
      <c r="C164" s="59">
        <v>50000</v>
      </c>
      <c r="D164" s="59"/>
      <c r="E164" s="59"/>
      <c r="F164" s="59"/>
      <c r="G164" s="59"/>
      <c r="H164" s="59"/>
      <c r="I164" s="59"/>
    </row>
    <row r="165" spans="1:9" ht="15.75" x14ac:dyDescent="0.25">
      <c r="A165" s="69">
        <v>42292</v>
      </c>
      <c r="B165" s="84" t="s">
        <v>498</v>
      </c>
      <c r="C165" s="59">
        <v>100000</v>
      </c>
      <c r="D165" s="59">
        <v>100000</v>
      </c>
      <c r="E165" s="59"/>
      <c r="F165" s="59" t="s">
        <v>1</v>
      </c>
      <c r="G165" s="59"/>
      <c r="H165" s="59"/>
      <c r="I165" s="40" t="s">
        <v>3992</v>
      </c>
    </row>
    <row r="166" spans="1:9" ht="15.75" x14ac:dyDescent="0.25">
      <c r="A166" s="83">
        <v>42258</v>
      </c>
      <c r="B166" s="84" t="s">
        <v>499</v>
      </c>
      <c r="C166" s="84">
        <v>58700</v>
      </c>
      <c r="D166" s="84">
        <v>58700</v>
      </c>
      <c r="E166" s="84"/>
      <c r="F166" s="84" t="s">
        <v>1</v>
      </c>
      <c r="G166" s="84"/>
      <c r="H166" s="59"/>
      <c r="I166" s="40" t="s">
        <v>3992</v>
      </c>
    </row>
    <row r="167" spans="1:9" ht="15.75" x14ac:dyDescent="0.25">
      <c r="A167" s="69">
        <v>42191</v>
      </c>
      <c r="B167" s="59" t="s">
        <v>500</v>
      </c>
      <c r="C167" s="59">
        <v>20000</v>
      </c>
      <c r="D167" s="59">
        <v>19500</v>
      </c>
      <c r="E167" s="59"/>
      <c r="F167" s="59" t="s">
        <v>467</v>
      </c>
      <c r="G167" s="59"/>
      <c r="H167" s="59"/>
      <c r="I167" s="40" t="s">
        <v>3992</v>
      </c>
    </row>
    <row r="168" spans="1:9" ht="15.75" x14ac:dyDescent="0.25">
      <c r="A168" s="69">
        <v>42583</v>
      </c>
      <c r="B168" s="84" t="s">
        <v>3083</v>
      </c>
      <c r="C168" s="59"/>
      <c r="D168" s="59">
        <v>6396</v>
      </c>
      <c r="E168" s="59"/>
      <c r="F168" s="59" t="s">
        <v>1341</v>
      </c>
      <c r="G168" s="59"/>
      <c r="H168" s="59"/>
      <c r="I168" s="40" t="s">
        <v>1341</v>
      </c>
    </row>
    <row r="169" spans="1:9" ht="15.75" x14ac:dyDescent="0.25">
      <c r="A169" s="69">
        <v>42583</v>
      </c>
      <c r="B169" s="59" t="s">
        <v>3084</v>
      </c>
      <c r="C169" s="59"/>
      <c r="D169" s="59">
        <v>30202</v>
      </c>
      <c r="E169" s="59"/>
      <c r="F169" s="59" t="s">
        <v>1341</v>
      </c>
      <c r="G169" s="59"/>
      <c r="H169" s="59"/>
      <c r="I169" s="40" t="s">
        <v>1341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0"/>
  <dimension ref="A1:I1037"/>
  <sheetViews>
    <sheetView zoomScaleNormal="100" workbookViewId="0">
      <selection activeCell="B78" sqref="B78"/>
    </sheetView>
  </sheetViews>
  <sheetFormatPr defaultRowHeight="14.25" x14ac:dyDescent="0.25"/>
  <cols>
    <col min="1" max="1" width="12.140625" customWidth="1"/>
    <col min="2" max="2" width="32.42578125" customWidth="1"/>
    <col min="3" max="3" width="16.85546875" customWidth="1"/>
    <col min="4" max="4" width="13.85546875" customWidth="1"/>
    <col min="5" max="5" width="17.7109375" customWidth="1"/>
    <col min="6" max="6" width="15.28515625" customWidth="1"/>
    <col min="7" max="7" width="35.7109375" customWidth="1"/>
    <col min="8" max="8" width="19" customWidth="1"/>
    <col min="9" max="9" width="15.42578125" customWidth="1"/>
  </cols>
  <sheetData>
    <row r="1" spans="1:9" ht="15.75" x14ac:dyDescent="0.25">
      <c r="A1" s="40" t="s">
        <v>42</v>
      </c>
      <c r="B1" s="40" t="s">
        <v>446</v>
      </c>
      <c r="C1" s="40" t="s">
        <v>14</v>
      </c>
      <c r="D1" s="40" t="s">
        <v>15</v>
      </c>
      <c r="E1" s="40" t="s">
        <v>1195</v>
      </c>
      <c r="F1" s="40" t="s">
        <v>0</v>
      </c>
      <c r="G1" s="40" t="s">
        <v>44</v>
      </c>
      <c r="H1" s="40" t="s">
        <v>3205</v>
      </c>
      <c r="I1" s="40" t="s">
        <v>3990</v>
      </c>
    </row>
    <row r="2" spans="1:9" ht="15.75" hidden="1" x14ac:dyDescent="0.25">
      <c r="A2" s="69">
        <v>43039</v>
      </c>
      <c r="B2" s="79" t="s">
        <v>516</v>
      </c>
      <c r="C2" s="59"/>
      <c r="D2" s="59">
        <v>1760</v>
      </c>
      <c r="E2" s="68">
        <f t="shared" ref="E2" si="0">MONTH(A2)</f>
        <v>10</v>
      </c>
      <c r="F2" s="68" t="s">
        <v>2</v>
      </c>
      <c r="G2" s="69"/>
      <c r="H2" s="69"/>
      <c r="I2" s="59" t="str">
        <f>Таблица7[[#This Row],[Счет]]</f>
        <v>Манунин</v>
      </c>
    </row>
    <row r="3" spans="1:9" ht="15.75" hidden="1" x14ac:dyDescent="0.25">
      <c r="A3" s="69">
        <v>43047</v>
      </c>
      <c r="B3" s="59" t="s">
        <v>1207</v>
      </c>
      <c r="C3" s="59"/>
      <c r="D3" s="59">
        <v>301</v>
      </c>
      <c r="E3" s="68">
        <f t="shared" ref="E3:E66" si="1">MONTH(A3)</f>
        <v>11</v>
      </c>
      <c r="F3" s="68" t="str">
        <f>"Прео"</f>
        <v>Прео</v>
      </c>
      <c r="G3" s="69"/>
      <c r="H3" s="69"/>
      <c r="I3" s="59" t="str">
        <f>Таблица7[[#This Row],[Счет]]</f>
        <v>Прео</v>
      </c>
    </row>
    <row r="4" spans="1:9" ht="15.75" x14ac:dyDescent="0.25">
      <c r="A4" s="69">
        <v>43042</v>
      </c>
      <c r="B4" s="79" t="s">
        <v>3417</v>
      </c>
      <c r="C4" s="59"/>
      <c r="D4" s="59">
        <v>600</v>
      </c>
      <c r="E4" s="68">
        <f t="shared" si="1"/>
        <v>11</v>
      </c>
      <c r="F4" s="68" t="s">
        <v>1341</v>
      </c>
      <c r="G4" s="69"/>
      <c r="H4" s="69"/>
      <c r="I4" s="59" t="str">
        <f>Таблица7[[#This Row],[Счет]]</f>
        <v>Питер</v>
      </c>
    </row>
    <row r="5" spans="1:9" ht="15.75" hidden="1" x14ac:dyDescent="0.25">
      <c r="A5" s="69">
        <v>43042</v>
      </c>
      <c r="B5" s="59" t="s">
        <v>1849</v>
      </c>
      <c r="C5" s="59"/>
      <c r="D5" s="59">
        <v>1600</v>
      </c>
      <c r="E5" s="68">
        <f t="shared" si="1"/>
        <v>11</v>
      </c>
      <c r="F5" s="68" t="str">
        <f>"Прео"</f>
        <v>Прео</v>
      </c>
      <c r="G5" s="69"/>
      <c r="H5" s="69"/>
      <c r="I5" s="59" t="str">
        <f>Таблица7[[#This Row],[Счет]]</f>
        <v>Прео</v>
      </c>
    </row>
    <row r="6" spans="1:9" ht="31.5" hidden="1" x14ac:dyDescent="0.25">
      <c r="A6" s="69">
        <v>43047</v>
      </c>
      <c r="B6" s="79" t="s">
        <v>6009</v>
      </c>
      <c r="C6" s="59"/>
      <c r="D6" s="59">
        <v>192</v>
      </c>
      <c r="E6" s="68">
        <f t="shared" si="1"/>
        <v>11</v>
      </c>
      <c r="F6" s="68" t="s">
        <v>2</v>
      </c>
      <c r="G6" s="69"/>
      <c r="H6" s="69"/>
      <c r="I6" s="59" t="str">
        <f>Таблица7[[#This Row],[Счет]]</f>
        <v>Манунин</v>
      </c>
    </row>
    <row r="7" spans="1:9" ht="15.75" x14ac:dyDescent="0.25">
      <c r="A7" s="69">
        <v>43042</v>
      </c>
      <c r="B7" s="79" t="s">
        <v>557</v>
      </c>
      <c r="C7" s="59"/>
      <c r="D7" s="59">
        <v>600</v>
      </c>
      <c r="E7" s="68">
        <f t="shared" si="1"/>
        <v>11</v>
      </c>
      <c r="F7" s="68" t="s">
        <v>1341</v>
      </c>
      <c r="G7" s="69"/>
      <c r="H7" s="69"/>
      <c r="I7" s="59" t="str">
        <f>Таблица7[[#This Row],[Счет]]</f>
        <v>Питер</v>
      </c>
    </row>
    <row r="8" spans="1:9" ht="15.75" x14ac:dyDescent="0.25">
      <c r="A8" s="69">
        <v>43042</v>
      </c>
      <c r="B8" s="79" t="s">
        <v>3534</v>
      </c>
      <c r="C8" s="59"/>
      <c r="D8" s="59">
        <v>3000</v>
      </c>
      <c r="E8" s="68">
        <f t="shared" si="1"/>
        <v>11</v>
      </c>
      <c r="F8" s="68" t="s">
        <v>1341</v>
      </c>
      <c r="G8" s="69"/>
      <c r="H8" s="69"/>
      <c r="I8" s="59" t="str">
        <f>Таблица7[[#This Row],[Счет]]</f>
        <v>Питер</v>
      </c>
    </row>
    <row r="9" spans="1:9" ht="15.75" x14ac:dyDescent="0.25">
      <c r="A9" s="69">
        <v>43033</v>
      </c>
      <c r="B9" s="79" t="s">
        <v>6183</v>
      </c>
      <c r="C9" s="59"/>
      <c r="D9" s="59">
        <v>4040</v>
      </c>
      <c r="E9" s="68">
        <f t="shared" si="1"/>
        <v>10</v>
      </c>
      <c r="F9" s="68" t="s">
        <v>1341</v>
      </c>
      <c r="G9" s="69"/>
      <c r="H9" s="69"/>
      <c r="I9" s="59" t="str">
        <f>Таблица7[[#This Row],[Счет]]</f>
        <v>Питер</v>
      </c>
    </row>
    <row r="10" spans="1:9" ht="15.75" x14ac:dyDescent="0.25">
      <c r="A10" s="69">
        <v>43033</v>
      </c>
      <c r="B10" s="79" t="s">
        <v>560</v>
      </c>
      <c r="C10" s="59"/>
      <c r="D10" s="59">
        <v>100</v>
      </c>
      <c r="E10" s="68">
        <f t="shared" si="1"/>
        <v>10</v>
      </c>
      <c r="F10" s="68" t="s">
        <v>1341</v>
      </c>
      <c r="G10" s="69"/>
      <c r="H10" s="69"/>
      <c r="I10" s="59" t="str">
        <f>Таблица7[[#This Row],[Счет]]</f>
        <v>Питер</v>
      </c>
    </row>
    <row r="11" spans="1:9" ht="15.75" hidden="1" x14ac:dyDescent="0.25">
      <c r="A11" s="69">
        <v>43029</v>
      </c>
      <c r="B11" s="59" t="s">
        <v>1207</v>
      </c>
      <c r="C11" s="59"/>
      <c r="D11" s="59">
        <v>375</v>
      </c>
      <c r="E11" s="68">
        <f t="shared" si="1"/>
        <v>10</v>
      </c>
      <c r="F11" s="68" t="str">
        <f>"Прео"</f>
        <v>Прео</v>
      </c>
      <c r="G11" s="69"/>
      <c r="H11" s="69"/>
      <c r="I11" s="59" t="str">
        <f>Таблица7[[#This Row],[Счет]]</f>
        <v>Прео</v>
      </c>
    </row>
    <row r="12" spans="1:9" ht="15.75" x14ac:dyDescent="0.25">
      <c r="A12" s="69">
        <v>43025</v>
      </c>
      <c r="B12" s="79" t="s">
        <v>5827</v>
      </c>
      <c r="C12" s="59"/>
      <c r="D12" s="59">
        <v>800</v>
      </c>
      <c r="E12" s="68">
        <f t="shared" si="1"/>
        <v>10</v>
      </c>
      <c r="F12" s="68" t="s">
        <v>1341</v>
      </c>
      <c r="G12" s="69"/>
      <c r="H12" s="69"/>
      <c r="I12" s="59" t="str">
        <f>Таблица7[[#This Row],[Счет]]</f>
        <v>Питер</v>
      </c>
    </row>
    <row r="13" spans="1:9" ht="15.75" x14ac:dyDescent="0.25">
      <c r="A13" s="69">
        <v>43024</v>
      </c>
      <c r="B13" s="79" t="s">
        <v>5828</v>
      </c>
      <c r="C13" s="59"/>
      <c r="D13" s="59">
        <v>1000</v>
      </c>
      <c r="E13" s="68">
        <f t="shared" si="1"/>
        <v>10</v>
      </c>
      <c r="F13" s="68" t="s">
        <v>1341</v>
      </c>
      <c r="G13" s="69"/>
      <c r="H13" s="69"/>
      <c r="I13" s="59" t="str">
        <f>Таблица7[[#This Row],[Счет]]</f>
        <v>Питер</v>
      </c>
    </row>
    <row r="14" spans="1:9" ht="15.75" hidden="1" x14ac:dyDescent="0.25">
      <c r="A14" s="69">
        <v>43047</v>
      </c>
      <c r="B14" s="59" t="s">
        <v>5721</v>
      </c>
      <c r="C14" s="59"/>
      <c r="D14" s="59">
        <v>280</v>
      </c>
      <c r="E14" s="68">
        <f t="shared" si="1"/>
        <v>11</v>
      </c>
      <c r="F14" s="68" t="str">
        <f>"Самокатная"</f>
        <v>Самокатная</v>
      </c>
      <c r="G14" s="69"/>
      <c r="H14" s="69"/>
      <c r="I14" s="59" t="str">
        <f>Таблица7[[#This Row],[Счет]]</f>
        <v>Самокатная</v>
      </c>
    </row>
    <row r="15" spans="1:9" ht="15.75" hidden="1" x14ac:dyDescent="0.25">
      <c r="A15" s="69">
        <v>43018</v>
      </c>
      <c r="B15" s="59" t="s">
        <v>4624</v>
      </c>
      <c r="C15" s="59"/>
      <c r="D15" s="59">
        <v>1200</v>
      </c>
      <c r="E15" s="68">
        <f t="shared" si="1"/>
        <v>10</v>
      </c>
      <c r="F15" s="68" t="s">
        <v>2</v>
      </c>
      <c r="G15" s="69"/>
      <c r="H15" s="69"/>
      <c r="I15" s="59" t="s">
        <v>6</v>
      </c>
    </row>
    <row r="16" spans="1:9" ht="15.75" hidden="1" x14ac:dyDescent="0.25">
      <c r="A16" s="69">
        <v>43040</v>
      </c>
      <c r="B16" s="59" t="s">
        <v>1746</v>
      </c>
      <c r="C16" s="59"/>
      <c r="D16" s="59">
        <v>99</v>
      </c>
      <c r="E16" s="68">
        <f t="shared" si="1"/>
        <v>11</v>
      </c>
      <c r="F16" s="68" t="str">
        <f>"Самокатная"</f>
        <v>Самокатная</v>
      </c>
      <c r="G16" s="69"/>
      <c r="H16" s="69"/>
      <c r="I16" s="59" t="str">
        <f>Таблица7[[#This Row],[Счет]]</f>
        <v>Самокатная</v>
      </c>
    </row>
    <row r="17" spans="1:9" ht="15.75" hidden="1" x14ac:dyDescent="0.25">
      <c r="A17" s="69">
        <v>43040</v>
      </c>
      <c r="B17" s="59" t="s">
        <v>6111</v>
      </c>
      <c r="C17" s="59"/>
      <c r="D17" s="59">
        <v>379</v>
      </c>
      <c r="E17" s="68">
        <f t="shared" si="1"/>
        <v>11</v>
      </c>
      <c r="F17" s="68" t="str">
        <f>"Самокатная"</f>
        <v>Самокатная</v>
      </c>
      <c r="G17" s="69"/>
      <c r="H17" s="69"/>
      <c r="I17" s="59" t="str">
        <f>Таблица7[[#This Row],[Счет]]</f>
        <v>Самокатная</v>
      </c>
    </row>
    <row r="18" spans="1:9" ht="15.75" hidden="1" x14ac:dyDescent="0.25">
      <c r="A18" s="69">
        <v>43029</v>
      </c>
      <c r="B18" s="59" t="s">
        <v>6153</v>
      </c>
      <c r="C18" s="59"/>
      <c r="D18" s="59">
        <v>150</v>
      </c>
      <c r="E18" s="68">
        <f t="shared" si="1"/>
        <v>10</v>
      </c>
      <c r="F18" s="68" t="str">
        <f>"Прео"</f>
        <v>Прео</v>
      </c>
      <c r="G18" s="69"/>
      <c r="H18" s="69"/>
      <c r="I18" s="59" t="str">
        <f>Таблица7[[#This Row],[Счет]]</f>
        <v>Прео</v>
      </c>
    </row>
    <row r="19" spans="1:9" ht="15.75" hidden="1" x14ac:dyDescent="0.25">
      <c r="A19" s="69">
        <v>43015</v>
      </c>
      <c r="B19" s="59" t="s">
        <v>3589</v>
      </c>
      <c r="C19" s="59"/>
      <c r="D19" s="59">
        <v>2500</v>
      </c>
      <c r="E19" s="68">
        <f t="shared" si="1"/>
        <v>10</v>
      </c>
      <c r="F19" s="68" t="s">
        <v>2</v>
      </c>
      <c r="G19" s="69"/>
      <c r="H19" s="69"/>
      <c r="I19" s="59" t="s">
        <v>1341</v>
      </c>
    </row>
    <row r="20" spans="1:9" ht="15.75" hidden="1" x14ac:dyDescent="0.25">
      <c r="A20" s="69">
        <v>43015</v>
      </c>
      <c r="B20" s="59" t="s">
        <v>5729</v>
      </c>
      <c r="C20" s="59"/>
      <c r="D20" s="59">
        <v>5000</v>
      </c>
      <c r="E20" s="68">
        <f t="shared" si="1"/>
        <v>10</v>
      </c>
      <c r="F20" s="68" t="s">
        <v>2</v>
      </c>
      <c r="G20" s="69"/>
      <c r="H20" s="69"/>
      <c r="I20" s="59" t="s">
        <v>1341</v>
      </c>
    </row>
    <row r="21" spans="1:9" ht="15.75" hidden="1" x14ac:dyDescent="0.25">
      <c r="A21" s="69">
        <v>43029</v>
      </c>
      <c r="B21" s="59" t="s">
        <v>6154</v>
      </c>
      <c r="C21" s="59"/>
      <c r="D21" s="59">
        <v>1500</v>
      </c>
      <c r="E21" s="68">
        <f t="shared" si="1"/>
        <v>10</v>
      </c>
      <c r="F21" s="68" t="str">
        <f>"Прео"</f>
        <v>Прео</v>
      </c>
      <c r="G21" s="69"/>
      <c r="H21" s="69"/>
      <c r="I21" s="59" t="str">
        <f>Таблица7[[#This Row],[Счет]]</f>
        <v>Прео</v>
      </c>
    </row>
    <row r="22" spans="1:9" ht="15.75" hidden="1" x14ac:dyDescent="0.25">
      <c r="A22" s="69">
        <v>43028</v>
      </c>
      <c r="B22" s="59" t="s">
        <v>557</v>
      </c>
      <c r="C22" s="59"/>
      <c r="D22" s="59">
        <v>100</v>
      </c>
      <c r="E22" s="68">
        <f t="shared" si="1"/>
        <v>10</v>
      </c>
      <c r="F22" s="68" t="str">
        <f>"Прео"</f>
        <v>Прео</v>
      </c>
      <c r="G22" s="69"/>
      <c r="H22" s="69"/>
      <c r="I22" s="59" t="str">
        <f>Таблица7[[#This Row],[Счет]]</f>
        <v>Прео</v>
      </c>
    </row>
    <row r="23" spans="1:9" ht="15.75" hidden="1" x14ac:dyDescent="0.25">
      <c r="A23" s="69">
        <v>43040</v>
      </c>
      <c r="B23" s="59" t="s">
        <v>6112</v>
      </c>
      <c r="C23" s="59"/>
      <c r="D23" s="59">
        <v>364</v>
      </c>
      <c r="E23" s="68">
        <f t="shared" si="1"/>
        <v>11</v>
      </c>
      <c r="F23" s="68" t="str">
        <f>"Самокатная"</f>
        <v>Самокатная</v>
      </c>
      <c r="G23" s="69"/>
      <c r="H23" s="69"/>
      <c r="I23" s="59" t="str">
        <f>Таблица7[[#This Row],[Счет]]</f>
        <v>Самокатная</v>
      </c>
    </row>
    <row r="24" spans="1:9" ht="15.75" hidden="1" x14ac:dyDescent="0.25">
      <c r="A24" s="69">
        <v>43040</v>
      </c>
      <c r="B24" s="59" t="s">
        <v>5969</v>
      </c>
      <c r="C24" s="59"/>
      <c r="D24" s="59">
        <v>500</v>
      </c>
      <c r="E24" s="68">
        <f t="shared" si="1"/>
        <v>11</v>
      </c>
      <c r="F24" s="68" t="str">
        <f>"Самокатная"</f>
        <v>Самокатная</v>
      </c>
      <c r="G24" s="69" t="s">
        <v>5970</v>
      </c>
      <c r="H24" s="69"/>
      <c r="I24" s="59" t="str">
        <f>Таблица7[[#This Row],[Счет]]</f>
        <v>Самокатная</v>
      </c>
    </row>
    <row r="25" spans="1:9" ht="15.75" hidden="1" x14ac:dyDescent="0.25">
      <c r="A25" s="69">
        <v>43039</v>
      </c>
      <c r="B25" s="59" t="s">
        <v>4521</v>
      </c>
      <c r="C25" s="59"/>
      <c r="D25" s="59">
        <v>50</v>
      </c>
      <c r="E25" s="68">
        <f t="shared" si="1"/>
        <v>10</v>
      </c>
      <c r="F25" s="68" t="str">
        <f>"Самокатная"</f>
        <v>Самокатная</v>
      </c>
      <c r="G25" s="69" t="s">
        <v>5967</v>
      </c>
      <c r="H25" s="69"/>
      <c r="I25" s="59" t="str">
        <f>Таблица7[[#This Row],[Счет]]</f>
        <v>Самокатная</v>
      </c>
    </row>
    <row r="26" spans="1:9" ht="15.75" hidden="1" x14ac:dyDescent="0.25">
      <c r="A26" s="69">
        <v>43039</v>
      </c>
      <c r="B26" s="59" t="s">
        <v>501</v>
      </c>
      <c r="C26" s="59"/>
      <c r="D26" s="59">
        <v>1190</v>
      </c>
      <c r="E26" s="68">
        <f t="shared" si="1"/>
        <v>10</v>
      </c>
      <c r="F26" s="68" t="str">
        <f>"Самокатная"</f>
        <v>Самокатная</v>
      </c>
      <c r="G26" s="69"/>
      <c r="H26" s="69"/>
      <c r="I26" s="59" t="str">
        <f>Таблица7[[#This Row],[Счет]]</f>
        <v>Самокатная</v>
      </c>
    </row>
    <row r="27" spans="1:9" ht="15.75" hidden="1" x14ac:dyDescent="0.25">
      <c r="A27" s="69">
        <v>43039</v>
      </c>
      <c r="B27" s="59" t="s">
        <v>6113</v>
      </c>
      <c r="C27" s="59"/>
      <c r="D27" s="59">
        <v>1293</v>
      </c>
      <c r="E27" s="68">
        <f t="shared" si="1"/>
        <v>10</v>
      </c>
      <c r="F27" s="68" t="str">
        <f>"Самокатная"</f>
        <v>Самокатная</v>
      </c>
      <c r="G27" s="69"/>
      <c r="H27" s="69"/>
      <c r="I27" s="59" t="str">
        <f>Таблица7[[#This Row],[Счет]]</f>
        <v>Самокатная</v>
      </c>
    </row>
    <row r="28" spans="1:9" ht="15.75" hidden="1" x14ac:dyDescent="0.25">
      <c r="A28" s="69">
        <v>43012</v>
      </c>
      <c r="B28" s="59" t="s">
        <v>5730</v>
      </c>
      <c r="C28" s="59"/>
      <c r="D28" s="59">
        <v>192</v>
      </c>
      <c r="E28" s="68">
        <f t="shared" si="1"/>
        <v>10</v>
      </c>
      <c r="F28" s="68" t="s">
        <v>2</v>
      </c>
      <c r="G28" s="69"/>
      <c r="H28" s="69"/>
      <c r="I28" s="59" t="str">
        <f>Таблица7[[#This Row],[Счет]]</f>
        <v>Манунин</v>
      </c>
    </row>
    <row r="29" spans="1:9" ht="15.75" x14ac:dyDescent="0.25">
      <c r="A29" s="69">
        <v>43024</v>
      </c>
      <c r="B29" s="79" t="s">
        <v>5829</v>
      </c>
      <c r="C29" s="59"/>
      <c r="D29" s="59">
        <v>500</v>
      </c>
      <c r="E29" s="68">
        <f t="shared" si="1"/>
        <v>10</v>
      </c>
      <c r="F29" s="68" t="s">
        <v>1341</v>
      </c>
      <c r="G29" s="69">
        <v>0.5</v>
      </c>
      <c r="H29" s="69"/>
      <c r="I29" s="59" t="str">
        <f>Таблица7[[#This Row],[Счет]]</f>
        <v>Питер</v>
      </c>
    </row>
    <row r="30" spans="1:9" ht="15.75" x14ac:dyDescent="0.25">
      <c r="A30" s="69">
        <v>43023</v>
      </c>
      <c r="B30" s="79" t="s">
        <v>5830</v>
      </c>
      <c r="C30" s="59"/>
      <c r="D30" s="59">
        <v>6045</v>
      </c>
      <c r="E30" s="68">
        <f t="shared" si="1"/>
        <v>10</v>
      </c>
      <c r="F30" s="68" t="s">
        <v>1341</v>
      </c>
      <c r="G30" s="69">
        <v>0.5</v>
      </c>
      <c r="H30" s="69"/>
      <c r="I30" s="59" t="str">
        <f>Таблица7[[#This Row],[Счет]]</f>
        <v>Питер</v>
      </c>
    </row>
    <row r="31" spans="1:9" ht="15.75" x14ac:dyDescent="0.25">
      <c r="A31" s="69">
        <v>43023</v>
      </c>
      <c r="B31" s="79" t="s">
        <v>5831</v>
      </c>
      <c r="C31" s="59"/>
      <c r="D31" s="59">
        <v>1500</v>
      </c>
      <c r="E31" s="68">
        <f t="shared" si="1"/>
        <v>10</v>
      </c>
      <c r="F31" s="68" t="s">
        <v>1341</v>
      </c>
      <c r="G31" s="69">
        <v>0.5</v>
      </c>
      <c r="H31" s="69"/>
      <c r="I31" s="59" t="str">
        <f>Таблица7[[#This Row],[Счет]]</f>
        <v>Питер</v>
      </c>
    </row>
    <row r="32" spans="1:9" ht="15.75" x14ac:dyDescent="0.25">
      <c r="A32" s="69">
        <v>43022</v>
      </c>
      <c r="B32" s="79" t="s">
        <v>5832</v>
      </c>
      <c r="C32" s="59"/>
      <c r="D32" s="59">
        <v>120</v>
      </c>
      <c r="E32" s="68">
        <f t="shared" si="1"/>
        <v>10</v>
      </c>
      <c r="F32" s="68" t="s">
        <v>1341</v>
      </c>
      <c r="G32" s="69"/>
      <c r="H32" s="69"/>
      <c r="I32" s="59" t="str">
        <f>Таблица7[[#This Row],[Счет]]</f>
        <v>Питер</v>
      </c>
    </row>
    <row r="33" spans="1:9" ht="15.75" x14ac:dyDescent="0.25">
      <c r="A33" s="69">
        <v>43022</v>
      </c>
      <c r="B33" s="79" t="s">
        <v>5828</v>
      </c>
      <c r="C33" s="59"/>
      <c r="D33" s="59">
        <v>280</v>
      </c>
      <c r="E33" s="68">
        <f t="shared" si="1"/>
        <v>10</v>
      </c>
      <c r="F33" s="68" t="s">
        <v>1341</v>
      </c>
      <c r="G33" s="69"/>
      <c r="H33" s="69"/>
      <c r="I33" s="59" t="str">
        <f>Таблица7[[#This Row],[Счет]]</f>
        <v>Питер</v>
      </c>
    </row>
    <row r="34" spans="1:9" ht="15.75" hidden="1" x14ac:dyDescent="0.25">
      <c r="A34" s="69">
        <v>43039</v>
      </c>
      <c r="B34" s="59" t="s">
        <v>6114</v>
      </c>
      <c r="C34" s="59"/>
      <c r="D34" s="59">
        <v>301</v>
      </c>
      <c r="E34" s="68">
        <f t="shared" si="1"/>
        <v>10</v>
      </c>
      <c r="F34" s="68" t="str">
        <f>"Самокатная"</f>
        <v>Самокатная</v>
      </c>
      <c r="G34" s="69"/>
      <c r="H34" s="69"/>
      <c r="I34" s="59" t="str">
        <f>Таблица7[[#This Row],[Счет]]</f>
        <v>Самокатная</v>
      </c>
    </row>
    <row r="35" spans="1:9" ht="15.75" x14ac:dyDescent="0.25">
      <c r="A35" s="83">
        <v>43012</v>
      </c>
      <c r="B35" s="173" t="s">
        <v>3418</v>
      </c>
      <c r="C35" s="84"/>
      <c r="D35" s="84">
        <v>300</v>
      </c>
      <c r="E35" s="135">
        <f t="shared" si="1"/>
        <v>10</v>
      </c>
      <c r="F35" s="68" t="s">
        <v>1341</v>
      </c>
      <c r="G35" s="83"/>
      <c r="H35" s="69"/>
      <c r="I35" s="59" t="str">
        <f>Таблица7[[#This Row],[Счет]]</f>
        <v>Питер</v>
      </c>
    </row>
    <row r="36" spans="1:9" ht="15.75" hidden="1" x14ac:dyDescent="0.25">
      <c r="A36" s="69">
        <v>43035</v>
      </c>
      <c r="B36" s="59" t="s">
        <v>3314</v>
      </c>
      <c r="C36" s="59"/>
      <c r="D36" s="59">
        <v>3000</v>
      </c>
      <c r="E36" s="68">
        <f t="shared" si="1"/>
        <v>10</v>
      </c>
      <c r="F36" s="68" t="str">
        <f>"Самокатная"</f>
        <v>Самокатная</v>
      </c>
      <c r="G36" s="69" t="s">
        <v>6115</v>
      </c>
      <c r="H36" s="69"/>
      <c r="I36" s="59" t="str">
        <f>Таблица7[[#This Row],[Счет]]</f>
        <v>Самокатная</v>
      </c>
    </row>
    <row r="37" spans="1:9" ht="15.75" hidden="1" x14ac:dyDescent="0.25">
      <c r="A37" s="69">
        <v>43007</v>
      </c>
      <c r="B37" s="59" t="s">
        <v>516</v>
      </c>
      <c r="C37" s="59"/>
      <c r="D37" s="59">
        <v>1760</v>
      </c>
      <c r="E37" s="68">
        <f t="shared" si="1"/>
        <v>9</v>
      </c>
      <c r="F37" s="68" t="s">
        <v>2</v>
      </c>
      <c r="G37" s="69"/>
      <c r="H37" s="69"/>
      <c r="I37" s="59" t="str">
        <f>Таблица7[[#This Row],[Счет]]</f>
        <v>Манунин</v>
      </c>
    </row>
    <row r="38" spans="1:9" ht="15.75" hidden="1" x14ac:dyDescent="0.25">
      <c r="A38" s="69">
        <v>43032</v>
      </c>
      <c r="B38" s="59" t="s">
        <v>5969</v>
      </c>
      <c r="C38" s="59"/>
      <c r="D38" s="59">
        <v>500</v>
      </c>
      <c r="E38" s="68">
        <f t="shared" si="1"/>
        <v>10</v>
      </c>
      <c r="F38" s="68" t="str">
        <f>"Самокатная"</f>
        <v>Самокатная</v>
      </c>
      <c r="G38" s="69" t="s">
        <v>5970</v>
      </c>
      <c r="H38" s="69"/>
      <c r="I38" s="59" t="str">
        <f>Таблица7[[#This Row],[Счет]]</f>
        <v>Самокатная</v>
      </c>
    </row>
    <row r="39" spans="1:9" ht="15.75" hidden="1" x14ac:dyDescent="0.25">
      <c r="A39" s="69">
        <v>43028</v>
      </c>
      <c r="B39" s="59" t="s">
        <v>1382</v>
      </c>
      <c r="C39" s="59"/>
      <c r="D39" s="59">
        <v>700</v>
      </c>
      <c r="E39" s="68">
        <f t="shared" si="1"/>
        <v>10</v>
      </c>
      <c r="F39" s="68" t="str">
        <f>"Самокатная"</f>
        <v>Самокатная</v>
      </c>
      <c r="G39" s="69" t="s">
        <v>6116</v>
      </c>
      <c r="H39" s="69"/>
      <c r="I39" s="59" t="str">
        <f>Таблица7[[#This Row],[Счет]]</f>
        <v>Самокатная</v>
      </c>
    </row>
    <row r="40" spans="1:9" ht="15.75" hidden="1" x14ac:dyDescent="0.25">
      <c r="A40" s="69">
        <v>43028</v>
      </c>
      <c r="B40" s="59" t="s">
        <v>6155</v>
      </c>
      <c r="C40" s="59"/>
      <c r="D40" s="59">
        <v>150</v>
      </c>
      <c r="E40" s="68">
        <f t="shared" si="1"/>
        <v>10</v>
      </c>
      <c r="F40" s="68" t="str">
        <f>"Прео"</f>
        <v>Прео</v>
      </c>
      <c r="G40" s="69"/>
      <c r="H40" s="69"/>
      <c r="I40" s="59" t="str">
        <f>Таблица7[[#This Row],[Счет]]</f>
        <v>Прео</v>
      </c>
    </row>
    <row r="41" spans="1:9" ht="15.75" hidden="1" x14ac:dyDescent="0.25">
      <c r="A41" s="69">
        <v>43027</v>
      </c>
      <c r="B41" s="59" t="s">
        <v>6117</v>
      </c>
      <c r="C41" s="59"/>
      <c r="D41" s="59">
        <v>400</v>
      </c>
      <c r="E41" s="68">
        <f t="shared" si="1"/>
        <v>10</v>
      </c>
      <c r="F41" s="68" t="str">
        <f>"Самокатная"</f>
        <v>Самокатная</v>
      </c>
      <c r="G41" s="69"/>
      <c r="H41" s="69"/>
      <c r="I41" s="59" t="str">
        <f>Таблица7[[#This Row],[Счет]]</f>
        <v>Самокатная</v>
      </c>
    </row>
    <row r="42" spans="1:9" ht="15.75" hidden="1" x14ac:dyDescent="0.25">
      <c r="A42" s="69">
        <v>43027</v>
      </c>
      <c r="B42" s="59" t="s">
        <v>6118</v>
      </c>
      <c r="C42" s="59"/>
      <c r="D42" s="59">
        <v>353</v>
      </c>
      <c r="E42" s="68">
        <f t="shared" si="1"/>
        <v>10</v>
      </c>
      <c r="F42" s="68" t="str">
        <f>"Самокатная"</f>
        <v>Самокатная</v>
      </c>
      <c r="G42" s="69"/>
      <c r="H42" s="69"/>
      <c r="I42" s="59" t="str">
        <f>Таблица7[[#This Row],[Счет]]</f>
        <v>Самокатная</v>
      </c>
    </row>
    <row r="43" spans="1:9" ht="15.75" hidden="1" x14ac:dyDescent="0.25">
      <c r="A43" s="69">
        <v>43027</v>
      </c>
      <c r="B43" s="59" t="s">
        <v>6119</v>
      </c>
      <c r="C43" s="59"/>
      <c r="D43" s="59">
        <v>99</v>
      </c>
      <c r="E43" s="68">
        <f t="shared" si="1"/>
        <v>10</v>
      </c>
      <c r="F43" s="68" t="str">
        <f>"Самокатная"</f>
        <v>Самокатная</v>
      </c>
      <c r="G43" s="69"/>
      <c r="H43" s="69"/>
      <c r="I43" s="59" t="str">
        <f>Таблица7[[#This Row],[Счет]]</f>
        <v>Самокатная</v>
      </c>
    </row>
    <row r="44" spans="1:9" ht="15.75" hidden="1" x14ac:dyDescent="0.25">
      <c r="A44" s="69">
        <v>43026</v>
      </c>
      <c r="B44" s="59" t="s">
        <v>4521</v>
      </c>
      <c r="C44" s="59"/>
      <c r="D44" s="59">
        <v>50</v>
      </c>
      <c r="E44" s="68">
        <f t="shared" si="1"/>
        <v>10</v>
      </c>
      <c r="F44" s="68" t="str">
        <f>"Самокатная"</f>
        <v>Самокатная</v>
      </c>
      <c r="G44" s="69" t="s">
        <v>5967</v>
      </c>
      <c r="H44" s="69"/>
      <c r="I44" s="59" t="str">
        <f>Таблица7[[#This Row],[Счет]]</f>
        <v>Самокатная</v>
      </c>
    </row>
    <row r="45" spans="1:9" ht="15.75" hidden="1" x14ac:dyDescent="0.25">
      <c r="A45" s="69">
        <v>43028</v>
      </c>
      <c r="B45" s="59" t="s">
        <v>1849</v>
      </c>
      <c r="C45" s="59"/>
      <c r="D45" s="59">
        <v>800</v>
      </c>
      <c r="E45" s="68">
        <f t="shared" si="1"/>
        <v>10</v>
      </c>
      <c r="F45" s="68" t="str">
        <f>"Прео"</f>
        <v>Прео</v>
      </c>
      <c r="G45" s="69"/>
      <c r="H45" s="69"/>
      <c r="I45" s="59" t="str">
        <f>Таблица7[[#This Row],[Счет]]</f>
        <v>Прео</v>
      </c>
    </row>
    <row r="46" spans="1:9" ht="15.75" x14ac:dyDescent="0.25">
      <c r="A46" s="69">
        <v>43012</v>
      </c>
      <c r="B46" s="79" t="s">
        <v>3419</v>
      </c>
      <c r="C46" s="59"/>
      <c r="D46" s="59">
        <v>300</v>
      </c>
      <c r="E46" s="68">
        <f t="shared" si="1"/>
        <v>10</v>
      </c>
      <c r="F46" s="68" t="s">
        <v>1341</v>
      </c>
      <c r="G46" s="69"/>
      <c r="H46" s="69"/>
      <c r="I46" s="59" t="str">
        <f>Таблица7[[#This Row],[Счет]]</f>
        <v>Питер</v>
      </c>
    </row>
    <row r="47" spans="1:9" ht="15.75" hidden="1" x14ac:dyDescent="0.25">
      <c r="A47" s="69">
        <v>43028</v>
      </c>
      <c r="B47" s="59" t="s">
        <v>6156</v>
      </c>
      <c r="C47" s="59"/>
      <c r="D47" s="59">
        <v>500</v>
      </c>
      <c r="E47" s="68">
        <f t="shared" si="1"/>
        <v>10</v>
      </c>
      <c r="F47" s="68" t="str">
        <f>"Прео"</f>
        <v>Прео</v>
      </c>
      <c r="G47" s="69" t="s">
        <v>4541</v>
      </c>
      <c r="H47" s="69"/>
      <c r="I47" s="59" t="str">
        <f>Таблица7[[#This Row],[Счет]]</f>
        <v>Прео</v>
      </c>
    </row>
    <row r="48" spans="1:9" ht="47.25" hidden="1" x14ac:dyDescent="0.25">
      <c r="A48" s="69">
        <v>43024</v>
      </c>
      <c r="B48" s="79" t="s">
        <v>5876</v>
      </c>
      <c r="C48" s="59"/>
      <c r="D48" s="59">
        <v>1635</v>
      </c>
      <c r="E48" s="68">
        <f t="shared" si="1"/>
        <v>10</v>
      </c>
      <c r="F48" s="68" t="str">
        <f>"Прео"</f>
        <v>Прео</v>
      </c>
      <c r="G48" s="69"/>
      <c r="H48" s="69"/>
      <c r="I48" s="59" t="str">
        <f>Таблица7[[#This Row],[Счет]]</f>
        <v>Прео</v>
      </c>
    </row>
    <row r="49" spans="1:9" ht="15.75" hidden="1" x14ac:dyDescent="0.25">
      <c r="A49" s="69">
        <v>43022</v>
      </c>
      <c r="B49" s="59" t="s">
        <v>1207</v>
      </c>
      <c r="C49" s="59"/>
      <c r="D49" s="59">
        <v>556</v>
      </c>
      <c r="E49" s="68">
        <f t="shared" si="1"/>
        <v>10</v>
      </c>
      <c r="F49" s="68" t="str">
        <f>"Прео"</f>
        <v>Прео</v>
      </c>
      <c r="G49" s="69"/>
      <c r="H49" s="69"/>
      <c r="I49" s="59" t="str">
        <f>Таблица7[[#This Row],[Счет]]</f>
        <v>Прео</v>
      </c>
    </row>
    <row r="50" spans="1:9" ht="15.75" hidden="1" x14ac:dyDescent="0.25">
      <c r="A50" s="69">
        <v>43017</v>
      </c>
      <c r="B50" s="59" t="s">
        <v>5702</v>
      </c>
      <c r="C50" s="59"/>
      <c r="D50" s="59">
        <v>5540</v>
      </c>
      <c r="E50" s="68">
        <f t="shared" si="1"/>
        <v>10</v>
      </c>
      <c r="F50" s="68" t="str">
        <f>"Прео"</f>
        <v>Прео</v>
      </c>
      <c r="G50" s="69"/>
      <c r="H50" s="69"/>
      <c r="I50" s="59" t="str">
        <f>Таблица7[[#This Row],[Счет]]</f>
        <v>Прео</v>
      </c>
    </row>
    <row r="51" spans="1:9" ht="15.75" x14ac:dyDescent="0.25">
      <c r="A51" s="69">
        <v>43012</v>
      </c>
      <c r="B51" s="79" t="s">
        <v>557</v>
      </c>
      <c r="C51" s="59"/>
      <c r="D51" s="59">
        <v>600</v>
      </c>
      <c r="E51" s="68">
        <f t="shared" si="1"/>
        <v>10</v>
      </c>
      <c r="F51" s="68" t="s">
        <v>1341</v>
      </c>
      <c r="G51" s="69"/>
      <c r="H51" s="69"/>
      <c r="I51" s="59" t="str">
        <f>Таблица7[[#This Row],[Счет]]</f>
        <v>Питер</v>
      </c>
    </row>
    <row r="52" spans="1:9" ht="15.75" hidden="1" x14ac:dyDescent="0.25">
      <c r="A52" s="69">
        <v>43025</v>
      </c>
      <c r="B52" s="59" t="s">
        <v>2657</v>
      </c>
      <c r="C52" s="59"/>
      <c r="D52" s="59">
        <v>212</v>
      </c>
      <c r="E52" s="68">
        <f t="shared" si="1"/>
        <v>10</v>
      </c>
      <c r="F52" s="68" t="str">
        <f>"Самокатная"</f>
        <v>Самокатная</v>
      </c>
      <c r="G52" s="69"/>
      <c r="H52" s="69"/>
      <c r="I52" s="59" t="str">
        <f>Таблица7[[#This Row],[Счет]]</f>
        <v>Самокатная</v>
      </c>
    </row>
    <row r="53" spans="1:9" ht="15.75" hidden="1" x14ac:dyDescent="0.25">
      <c r="A53" s="69">
        <v>42998</v>
      </c>
      <c r="B53" s="59" t="s">
        <v>5727</v>
      </c>
      <c r="C53" s="59"/>
      <c r="D53" s="59">
        <v>6786</v>
      </c>
      <c r="E53" s="68">
        <f t="shared" si="1"/>
        <v>9</v>
      </c>
      <c r="F53" s="68" t="s">
        <v>2</v>
      </c>
      <c r="G53" s="69"/>
      <c r="H53" s="69"/>
      <c r="I53" s="59" t="str">
        <f>Таблица7[[#This Row],[Счет]]</f>
        <v>Манунин</v>
      </c>
    </row>
    <row r="54" spans="1:9" ht="15.75" hidden="1" x14ac:dyDescent="0.25">
      <c r="A54" s="69">
        <v>43024</v>
      </c>
      <c r="B54" s="59" t="s">
        <v>3821</v>
      </c>
      <c r="C54" s="59"/>
      <c r="D54" s="59">
        <v>600</v>
      </c>
      <c r="E54" s="68">
        <f t="shared" si="1"/>
        <v>10</v>
      </c>
      <c r="F54" s="68" t="str">
        <f>"Самокатная"</f>
        <v>Самокатная</v>
      </c>
      <c r="G54" s="69"/>
      <c r="H54" s="69"/>
      <c r="I54" s="59" t="str">
        <f>Таблица7[[#This Row],[Счет]]</f>
        <v>Самокатная</v>
      </c>
    </row>
    <row r="55" spans="1:9" ht="15.75" hidden="1" x14ac:dyDescent="0.25">
      <c r="A55" s="69">
        <v>43022</v>
      </c>
      <c r="B55" s="59" t="s">
        <v>1751</v>
      </c>
      <c r="C55" s="59"/>
      <c r="D55" s="59">
        <v>352</v>
      </c>
      <c r="E55" s="68">
        <f t="shared" si="1"/>
        <v>10</v>
      </c>
      <c r="F55" s="68" t="str">
        <f>"Самокатная"</f>
        <v>Самокатная</v>
      </c>
      <c r="G55" s="69"/>
      <c r="H55" s="69"/>
      <c r="I55" s="59" t="str">
        <f>Таблица7[[#This Row],[Счет]]</f>
        <v>Самокатная</v>
      </c>
    </row>
    <row r="56" spans="1:9" ht="15.75" hidden="1" x14ac:dyDescent="0.25">
      <c r="A56" s="69">
        <v>43021</v>
      </c>
      <c r="B56" s="59" t="s">
        <v>5236</v>
      </c>
      <c r="C56" s="59"/>
      <c r="D56" s="59">
        <v>678</v>
      </c>
      <c r="E56" s="68">
        <f t="shared" si="1"/>
        <v>10</v>
      </c>
      <c r="F56" s="68" t="str">
        <f>"Самокатная"</f>
        <v>Самокатная</v>
      </c>
      <c r="G56" s="69" t="s">
        <v>6116</v>
      </c>
      <c r="H56" s="69"/>
      <c r="I56" s="59" t="str">
        <f>Таблица7[[#This Row],[Счет]]</f>
        <v>Самокатная</v>
      </c>
    </row>
    <row r="57" spans="1:9" ht="15.75" hidden="1" x14ac:dyDescent="0.25">
      <c r="A57" s="69">
        <v>43015</v>
      </c>
      <c r="B57" s="59" t="s">
        <v>5877</v>
      </c>
      <c r="C57" s="59"/>
      <c r="D57" s="59">
        <v>350</v>
      </c>
      <c r="E57" s="68">
        <f t="shared" si="1"/>
        <v>10</v>
      </c>
      <c r="F57" s="68" t="str">
        <f>"Прео"</f>
        <v>Прео</v>
      </c>
      <c r="G57" s="69"/>
      <c r="H57" s="69"/>
      <c r="I57" s="59" t="str">
        <f>Таблица7[[#This Row],[Счет]]</f>
        <v>Прео</v>
      </c>
    </row>
    <row r="58" spans="1:9" ht="15.75" hidden="1" x14ac:dyDescent="0.25">
      <c r="A58" s="69">
        <v>43013</v>
      </c>
      <c r="B58" s="59" t="s">
        <v>1848</v>
      </c>
      <c r="C58" s="59"/>
      <c r="D58" s="59">
        <v>545</v>
      </c>
      <c r="E58" s="68">
        <f t="shared" si="1"/>
        <v>10</v>
      </c>
      <c r="F58" s="68" t="str">
        <f>"Прео"</f>
        <v>Прео</v>
      </c>
      <c r="G58" s="69"/>
      <c r="H58" s="69"/>
      <c r="I58" s="59" t="str">
        <f>Таблица7[[#This Row],[Счет]]</f>
        <v>Прео</v>
      </c>
    </row>
    <row r="59" spans="1:9" ht="15.75" hidden="1" x14ac:dyDescent="0.25">
      <c r="A59" s="69">
        <v>43021</v>
      </c>
      <c r="B59" s="59" t="s">
        <v>6120</v>
      </c>
      <c r="C59" s="59"/>
      <c r="D59" s="59">
        <v>415</v>
      </c>
      <c r="E59" s="68">
        <f t="shared" si="1"/>
        <v>10</v>
      </c>
      <c r="F59" s="68" t="str">
        <f>"Самокатная"</f>
        <v>Самокатная</v>
      </c>
      <c r="G59" s="69"/>
      <c r="H59" s="69"/>
      <c r="I59" s="59" t="str">
        <f>Таблица7[[#This Row],[Счет]]</f>
        <v>Самокатная</v>
      </c>
    </row>
    <row r="60" spans="1:9" ht="15.75" hidden="1" x14ac:dyDescent="0.25">
      <c r="A60" s="69">
        <v>43021</v>
      </c>
      <c r="B60" s="59" t="s">
        <v>501</v>
      </c>
      <c r="C60" s="59"/>
      <c r="D60" s="59">
        <v>1200</v>
      </c>
      <c r="E60" s="68">
        <f t="shared" si="1"/>
        <v>10</v>
      </c>
      <c r="F60" s="68" t="str">
        <f>"Самокатная"</f>
        <v>Самокатная</v>
      </c>
      <c r="G60" s="69"/>
      <c r="H60" s="69"/>
      <c r="I60" s="59" t="str">
        <f>Таблица7[[#This Row],[Счет]]</f>
        <v>Самокатная</v>
      </c>
    </row>
    <row r="61" spans="1:9" ht="15.75" hidden="1" x14ac:dyDescent="0.25">
      <c r="A61" s="69">
        <v>43019</v>
      </c>
      <c r="B61" s="59" t="s">
        <v>4521</v>
      </c>
      <c r="C61" s="59"/>
      <c r="D61" s="59">
        <v>50</v>
      </c>
      <c r="E61" s="68">
        <f t="shared" si="1"/>
        <v>10</v>
      </c>
      <c r="F61" s="68" t="str">
        <f>"Самокатная"</f>
        <v>Самокатная</v>
      </c>
      <c r="G61" s="69" t="s">
        <v>5967</v>
      </c>
      <c r="H61" s="69"/>
      <c r="I61" s="59" t="str">
        <f>Таблица7[[#This Row],[Счет]]</f>
        <v>Самокатная</v>
      </c>
    </row>
    <row r="62" spans="1:9" ht="15.75" hidden="1" x14ac:dyDescent="0.25">
      <c r="A62" s="69">
        <v>43007</v>
      </c>
      <c r="B62" s="59" t="s">
        <v>4113</v>
      </c>
      <c r="C62" s="59"/>
      <c r="D62" s="59">
        <v>800</v>
      </c>
      <c r="E62" s="68">
        <f t="shared" si="1"/>
        <v>9</v>
      </c>
      <c r="F62" s="68" t="str">
        <f>"Прео"</f>
        <v>Прео</v>
      </c>
      <c r="G62" s="69"/>
      <c r="H62" s="69"/>
      <c r="I62" s="59" t="str">
        <f>Таблица7[[#This Row],[Счет]]</f>
        <v>Прео</v>
      </c>
    </row>
    <row r="63" spans="1:9" ht="15.75" hidden="1" x14ac:dyDescent="0.25">
      <c r="A63" s="69">
        <v>43005</v>
      </c>
      <c r="B63" s="59" t="s">
        <v>5878</v>
      </c>
      <c r="C63" s="59"/>
      <c r="D63" s="59">
        <v>400</v>
      </c>
      <c r="E63" s="68">
        <f t="shared" si="1"/>
        <v>9</v>
      </c>
      <c r="F63" s="68" t="str">
        <f>"Прео"</f>
        <v>Прео</v>
      </c>
      <c r="G63" s="69"/>
      <c r="H63" s="69"/>
      <c r="I63" s="59" t="str">
        <f>Таблица7[[#This Row],[Счет]]</f>
        <v>Прео</v>
      </c>
    </row>
    <row r="64" spans="1:9" ht="15.75" hidden="1" x14ac:dyDescent="0.25">
      <c r="A64" s="69">
        <v>43018</v>
      </c>
      <c r="B64" s="59" t="s">
        <v>1746</v>
      </c>
      <c r="C64" s="59"/>
      <c r="D64" s="59">
        <v>117</v>
      </c>
      <c r="E64" s="68">
        <f t="shared" si="1"/>
        <v>10</v>
      </c>
      <c r="F64" s="68" t="str">
        <f>"Самокатная"</f>
        <v>Самокатная</v>
      </c>
      <c r="G64" s="69"/>
      <c r="H64" s="69"/>
      <c r="I64" s="59" t="str">
        <f>Таблица7[[#This Row],[Счет]]</f>
        <v>Самокатная</v>
      </c>
    </row>
    <row r="65" spans="1:9" ht="15.75" hidden="1" x14ac:dyDescent="0.25">
      <c r="A65" s="69">
        <v>43002</v>
      </c>
      <c r="B65" s="59" t="s">
        <v>1207</v>
      </c>
      <c r="C65" s="59"/>
      <c r="D65" s="59">
        <v>432</v>
      </c>
      <c r="E65" s="68">
        <f t="shared" si="1"/>
        <v>9</v>
      </c>
      <c r="F65" s="68" t="str">
        <f>"Прео"</f>
        <v>Прео</v>
      </c>
      <c r="G65" s="69"/>
      <c r="H65" s="69"/>
      <c r="I65" s="59" t="str">
        <f>Таблица7[[#This Row],[Счет]]</f>
        <v>Прео</v>
      </c>
    </row>
    <row r="66" spans="1:9" ht="15.75" hidden="1" x14ac:dyDescent="0.25">
      <c r="A66" s="69">
        <v>43001</v>
      </c>
      <c r="B66" s="59" t="s">
        <v>1207</v>
      </c>
      <c r="C66" s="59"/>
      <c r="D66" s="59">
        <v>748</v>
      </c>
      <c r="E66" s="68">
        <f t="shared" si="1"/>
        <v>9</v>
      </c>
      <c r="F66" s="68" t="str">
        <f>"Прео"</f>
        <v>Прео</v>
      </c>
      <c r="G66" s="69"/>
      <c r="H66" s="69"/>
      <c r="I66" s="59" t="str">
        <f>Таблица7[[#This Row],[Счет]]</f>
        <v>Прео</v>
      </c>
    </row>
    <row r="67" spans="1:9" ht="15.75" hidden="1" x14ac:dyDescent="0.25">
      <c r="A67" s="69">
        <v>43018</v>
      </c>
      <c r="B67" s="59" t="s">
        <v>5968</v>
      </c>
      <c r="C67" s="59"/>
      <c r="D67" s="59">
        <v>1181</v>
      </c>
      <c r="E67" s="68">
        <f t="shared" ref="E67:E130" si="2">MONTH(A67)</f>
        <v>10</v>
      </c>
      <c r="F67" s="68" t="str">
        <f>"Самокатная"</f>
        <v>Самокатная</v>
      </c>
      <c r="G67" s="69"/>
      <c r="H67" s="69"/>
      <c r="I67" s="59" t="str">
        <f>Таблица7[[#This Row],[Счет]]</f>
        <v>Самокатная</v>
      </c>
    </row>
    <row r="68" spans="1:9" ht="15.75" hidden="1" x14ac:dyDescent="0.25">
      <c r="A68" s="69">
        <v>43013</v>
      </c>
      <c r="B68" s="59" t="s">
        <v>5969</v>
      </c>
      <c r="C68" s="59"/>
      <c r="D68" s="59">
        <v>500</v>
      </c>
      <c r="E68" s="68">
        <f t="shared" si="2"/>
        <v>10</v>
      </c>
      <c r="F68" s="68" t="str">
        <f>"Самокатная"</f>
        <v>Самокатная</v>
      </c>
      <c r="G68" s="69" t="s">
        <v>5970</v>
      </c>
      <c r="H68" s="69"/>
      <c r="I68" s="59" t="str">
        <f>Таблица7[[#This Row],[Счет]]</f>
        <v>Самокатная</v>
      </c>
    </row>
    <row r="69" spans="1:9" ht="15.75" hidden="1" x14ac:dyDescent="0.25">
      <c r="A69" s="69">
        <v>43013</v>
      </c>
      <c r="B69" s="59" t="s">
        <v>5971</v>
      </c>
      <c r="C69" s="59"/>
      <c r="D69" s="59">
        <v>120</v>
      </c>
      <c r="E69" s="68">
        <f t="shared" si="2"/>
        <v>10</v>
      </c>
      <c r="F69" s="68" t="str">
        <f>"Самокатная"</f>
        <v>Самокатная</v>
      </c>
      <c r="G69" s="69"/>
      <c r="H69" s="69"/>
      <c r="I69" s="59" t="str">
        <f>Таблица7[[#This Row],[Счет]]</f>
        <v>Самокатная</v>
      </c>
    </row>
    <row r="70" spans="1:9" ht="15.75" hidden="1" x14ac:dyDescent="0.25">
      <c r="A70" s="69">
        <v>42985</v>
      </c>
      <c r="B70" s="79" t="s">
        <v>516</v>
      </c>
      <c r="C70" s="59"/>
      <c r="D70" s="59">
        <v>224</v>
      </c>
      <c r="E70" s="68">
        <f t="shared" si="2"/>
        <v>9</v>
      </c>
      <c r="F70" s="68" t="s">
        <v>2</v>
      </c>
      <c r="G70" s="69" t="s">
        <v>5468</v>
      </c>
      <c r="H70" s="69"/>
      <c r="I70" s="59" t="str">
        <f>Таблица7[[#This Row],[Счет]]</f>
        <v>Манунин</v>
      </c>
    </row>
    <row r="71" spans="1:9" ht="15.75" hidden="1" x14ac:dyDescent="0.25">
      <c r="A71" s="69">
        <v>43000</v>
      </c>
      <c r="B71" s="59" t="s">
        <v>557</v>
      </c>
      <c r="C71" s="59"/>
      <c r="D71" s="59">
        <v>100</v>
      </c>
      <c r="E71" s="68">
        <f t="shared" si="2"/>
        <v>9</v>
      </c>
      <c r="F71" s="68" t="str">
        <f>"Прео"</f>
        <v>Прео</v>
      </c>
      <c r="G71" s="69"/>
      <c r="H71" s="69"/>
      <c r="I71" s="59" t="str">
        <f>Таблица7[[#This Row],[Счет]]</f>
        <v>Прео</v>
      </c>
    </row>
    <row r="72" spans="1:9" ht="15.75" x14ac:dyDescent="0.25">
      <c r="A72" s="69">
        <v>43012</v>
      </c>
      <c r="B72" s="79" t="s">
        <v>4479</v>
      </c>
      <c r="C72" s="59"/>
      <c r="D72" s="59">
        <v>250</v>
      </c>
      <c r="E72" s="68">
        <f t="shared" si="2"/>
        <v>10</v>
      </c>
      <c r="F72" s="68" t="s">
        <v>1341</v>
      </c>
      <c r="G72" s="69"/>
      <c r="H72" s="69"/>
      <c r="I72" s="59" t="str">
        <f>Таблица7[[#This Row],[Счет]]</f>
        <v>Питер</v>
      </c>
    </row>
    <row r="73" spans="1:9" ht="15.75" hidden="1" x14ac:dyDescent="0.25">
      <c r="A73" s="69">
        <v>43013</v>
      </c>
      <c r="B73" s="59" t="s">
        <v>1748</v>
      </c>
      <c r="C73" s="59"/>
      <c r="D73" s="59">
        <v>199</v>
      </c>
      <c r="E73" s="68">
        <f t="shared" si="2"/>
        <v>10</v>
      </c>
      <c r="F73" s="68" t="str">
        <f>"Самокатная"</f>
        <v>Самокатная</v>
      </c>
      <c r="G73" s="69"/>
      <c r="H73" s="69"/>
      <c r="I73" s="59" t="str">
        <f>Таблица7[[#This Row],[Счет]]</f>
        <v>Самокатная</v>
      </c>
    </row>
    <row r="74" spans="1:9" ht="15.75" hidden="1" x14ac:dyDescent="0.25">
      <c r="A74" s="69">
        <v>43013</v>
      </c>
      <c r="B74" s="59" t="s">
        <v>3962</v>
      </c>
      <c r="C74" s="59"/>
      <c r="D74" s="59">
        <v>172</v>
      </c>
      <c r="E74" s="68">
        <f t="shared" si="2"/>
        <v>10</v>
      </c>
      <c r="F74" s="68" t="str">
        <f>"Самокатная"</f>
        <v>Самокатная</v>
      </c>
      <c r="G74" s="69"/>
      <c r="H74" s="69"/>
      <c r="I74" s="59" t="str">
        <f>Таблица7[[#This Row],[Счет]]</f>
        <v>Самокатная</v>
      </c>
    </row>
    <row r="75" spans="1:9" ht="15.75" hidden="1" x14ac:dyDescent="0.25">
      <c r="A75" s="69">
        <v>43013</v>
      </c>
      <c r="B75" s="59" t="s">
        <v>1746</v>
      </c>
      <c r="C75" s="59"/>
      <c r="D75" s="59">
        <v>120</v>
      </c>
      <c r="E75" s="68">
        <f t="shared" si="2"/>
        <v>10</v>
      </c>
      <c r="F75" s="68" t="str">
        <f>"Самокатная"</f>
        <v>Самокатная</v>
      </c>
      <c r="G75" s="69"/>
      <c r="H75" s="69"/>
      <c r="I75" s="59" t="str">
        <f>Таблица7[[#This Row],[Счет]]</f>
        <v>Самокатная</v>
      </c>
    </row>
    <row r="76" spans="1:9" ht="15.75" hidden="1" x14ac:dyDescent="0.25">
      <c r="A76" s="69">
        <v>43000</v>
      </c>
      <c r="B76" s="59" t="s">
        <v>4113</v>
      </c>
      <c r="C76" s="59"/>
      <c r="D76" s="59">
        <v>800</v>
      </c>
      <c r="E76" s="68">
        <f t="shared" si="2"/>
        <v>9</v>
      </c>
      <c r="F76" s="68" t="str">
        <f>"Прео"</f>
        <v>Прео</v>
      </c>
      <c r="G76" s="69"/>
      <c r="H76" s="69"/>
      <c r="I76" s="59" t="str">
        <f>Таблица7[[#This Row],[Счет]]</f>
        <v>Прео</v>
      </c>
    </row>
    <row r="77" spans="1:9" ht="15.75" x14ac:dyDescent="0.25">
      <c r="A77" s="69">
        <v>43012</v>
      </c>
      <c r="B77" s="79" t="s">
        <v>3417</v>
      </c>
      <c r="C77" s="59"/>
      <c r="D77" s="59">
        <v>600</v>
      </c>
      <c r="E77" s="68">
        <f t="shared" si="2"/>
        <v>10</v>
      </c>
      <c r="F77" s="68" t="s">
        <v>1341</v>
      </c>
      <c r="G77" s="69"/>
      <c r="H77" s="69"/>
      <c r="I77" s="59" t="str">
        <f>Таблица7[[#This Row],[Счет]]</f>
        <v>Питер</v>
      </c>
    </row>
    <row r="78" spans="1:9" ht="15.75" x14ac:dyDescent="0.25">
      <c r="A78" s="69">
        <v>43011</v>
      </c>
      <c r="B78" s="79" t="s">
        <v>3534</v>
      </c>
      <c r="C78" s="59"/>
      <c r="D78" s="59">
        <v>3000</v>
      </c>
      <c r="E78" s="68">
        <f t="shared" si="2"/>
        <v>10</v>
      </c>
      <c r="F78" s="68" t="s">
        <v>1341</v>
      </c>
      <c r="G78" s="69"/>
      <c r="H78" s="69"/>
      <c r="I78" s="59" t="str">
        <f>Таблица7[[#This Row],[Счет]]</f>
        <v>Питер</v>
      </c>
    </row>
    <row r="79" spans="1:9" ht="15.75" x14ac:dyDescent="0.25">
      <c r="A79" s="69">
        <v>43002</v>
      </c>
      <c r="B79" s="79" t="s">
        <v>5833</v>
      </c>
      <c r="C79" s="59"/>
      <c r="D79" s="59">
        <v>402</v>
      </c>
      <c r="E79" s="68">
        <f t="shared" si="2"/>
        <v>9</v>
      </c>
      <c r="F79" s="68" t="s">
        <v>1341</v>
      </c>
      <c r="G79" s="69"/>
      <c r="H79" s="69"/>
      <c r="I79" s="59" t="str">
        <f>Таблица7[[#This Row],[Счет]]</f>
        <v>Питер</v>
      </c>
    </row>
    <row r="80" spans="1:9" ht="15.75" hidden="1" x14ac:dyDescent="0.25">
      <c r="A80" s="69">
        <v>43012</v>
      </c>
      <c r="B80" s="59" t="s">
        <v>5972</v>
      </c>
      <c r="C80" s="59"/>
      <c r="D80" s="59">
        <v>1700</v>
      </c>
      <c r="E80" s="68">
        <f t="shared" si="2"/>
        <v>10</v>
      </c>
      <c r="F80" s="68" t="str">
        <f>"Самокатная"</f>
        <v>Самокатная</v>
      </c>
      <c r="G80" s="69"/>
      <c r="H80" s="69"/>
      <c r="I80" s="59" t="str">
        <f>Таблица7[[#This Row],[Счет]]</f>
        <v>Самокатная</v>
      </c>
    </row>
    <row r="81" spans="1:9" ht="15.75" hidden="1" x14ac:dyDescent="0.25">
      <c r="A81" s="69">
        <v>43010</v>
      </c>
      <c r="B81" s="59" t="s">
        <v>3825</v>
      </c>
      <c r="C81" s="59"/>
      <c r="D81" s="59">
        <v>731</v>
      </c>
      <c r="E81" s="68">
        <f t="shared" si="2"/>
        <v>10</v>
      </c>
      <c r="F81" s="68" t="str">
        <f>"Самокатная"</f>
        <v>Самокатная</v>
      </c>
      <c r="G81" s="69"/>
      <c r="H81" s="69"/>
      <c r="I81" s="59" t="str">
        <f>Таблица7[[#This Row],[Счет]]</f>
        <v>Самокатная</v>
      </c>
    </row>
    <row r="82" spans="1:9" ht="15.75" hidden="1" x14ac:dyDescent="0.25">
      <c r="A82" s="69">
        <v>43000</v>
      </c>
      <c r="B82" s="59" t="s">
        <v>5879</v>
      </c>
      <c r="C82" s="59"/>
      <c r="D82" s="59">
        <v>280</v>
      </c>
      <c r="E82" s="68">
        <f t="shared" si="2"/>
        <v>9</v>
      </c>
      <c r="F82" s="68" t="str">
        <f>"Прео"</f>
        <v>Прео</v>
      </c>
      <c r="G82" s="69"/>
      <c r="H82" s="69"/>
      <c r="I82" s="59" t="str">
        <f>Таблица7[[#This Row],[Счет]]</f>
        <v>Прео</v>
      </c>
    </row>
    <row r="83" spans="1:9" ht="15.75" hidden="1" x14ac:dyDescent="0.25">
      <c r="A83" s="69">
        <v>42994</v>
      </c>
      <c r="B83" s="59" t="s">
        <v>2579</v>
      </c>
      <c r="C83" s="59"/>
      <c r="D83" s="59">
        <v>605</v>
      </c>
      <c r="E83" s="68">
        <f t="shared" si="2"/>
        <v>9</v>
      </c>
      <c r="F83" s="68" t="str">
        <f>"Прео"</f>
        <v>Прео</v>
      </c>
      <c r="G83" s="69"/>
      <c r="H83" s="69"/>
      <c r="I83" s="59" t="str">
        <f>Таблица7[[#This Row],[Счет]]</f>
        <v>Прео</v>
      </c>
    </row>
    <row r="84" spans="1:9" ht="15.75" hidden="1" x14ac:dyDescent="0.25">
      <c r="A84" s="69">
        <v>42993</v>
      </c>
      <c r="B84" s="59" t="s">
        <v>4113</v>
      </c>
      <c r="C84" s="59"/>
      <c r="D84" s="59">
        <v>800</v>
      </c>
      <c r="E84" s="68">
        <f t="shared" si="2"/>
        <v>9</v>
      </c>
      <c r="F84" s="68" t="str">
        <f>"Прео"</f>
        <v>Прео</v>
      </c>
      <c r="G84" s="69"/>
      <c r="H84" s="69"/>
      <c r="I84" s="59" t="str">
        <f>Таблица7[[#This Row],[Счет]]</f>
        <v>Прео</v>
      </c>
    </row>
    <row r="85" spans="1:9" ht="15.75" hidden="1" x14ac:dyDescent="0.25">
      <c r="A85" s="69">
        <v>42988</v>
      </c>
      <c r="B85" s="59" t="s">
        <v>2579</v>
      </c>
      <c r="C85" s="59"/>
      <c r="D85" s="59">
        <v>476</v>
      </c>
      <c r="E85" s="68">
        <f t="shared" si="2"/>
        <v>9</v>
      </c>
      <c r="F85" s="68" t="str">
        <f>"Прео"</f>
        <v>Прео</v>
      </c>
      <c r="G85" s="69"/>
      <c r="H85" s="69"/>
      <c r="I85" s="59" t="str">
        <f>Таблица7[[#This Row],[Счет]]</f>
        <v>Прео</v>
      </c>
    </row>
    <row r="86" spans="1:9" ht="15.75" hidden="1" x14ac:dyDescent="0.25">
      <c r="A86" s="69">
        <v>42978</v>
      </c>
      <c r="B86" s="79" t="s">
        <v>516</v>
      </c>
      <c r="C86" s="59"/>
      <c r="D86" s="59">
        <v>124</v>
      </c>
      <c r="E86" s="68">
        <f t="shared" si="2"/>
        <v>8</v>
      </c>
      <c r="F86" s="68" t="s">
        <v>2</v>
      </c>
      <c r="G86" s="69" t="s">
        <v>5469</v>
      </c>
      <c r="H86" s="69"/>
      <c r="I86" s="59" t="str">
        <f>Таблица7[[#This Row],[Счет]]</f>
        <v>Манунин</v>
      </c>
    </row>
    <row r="87" spans="1:9" ht="15.75" hidden="1" x14ac:dyDescent="0.25">
      <c r="A87" s="69">
        <v>42978</v>
      </c>
      <c r="B87" s="79" t="s">
        <v>516</v>
      </c>
      <c r="C87" s="59"/>
      <c r="D87" s="59">
        <v>1700</v>
      </c>
      <c r="E87" s="68">
        <f t="shared" si="2"/>
        <v>8</v>
      </c>
      <c r="F87" s="68" t="s">
        <v>2</v>
      </c>
      <c r="G87" s="69" t="s">
        <v>3271</v>
      </c>
      <c r="H87" s="69"/>
      <c r="I87" s="59" t="str">
        <f>Таблица7[[#This Row],[Счет]]</f>
        <v>Манунин</v>
      </c>
    </row>
    <row r="88" spans="1:9" ht="15.75" hidden="1" x14ac:dyDescent="0.25">
      <c r="A88" s="69">
        <v>42987</v>
      </c>
      <c r="B88" s="59" t="s">
        <v>557</v>
      </c>
      <c r="C88" s="59"/>
      <c r="D88" s="59">
        <v>100</v>
      </c>
      <c r="E88" s="68">
        <f t="shared" si="2"/>
        <v>9</v>
      </c>
      <c r="F88" s="68" t="str">
        <f>"Прео"</f>
        <v>Прео</v>
      </c>
      <c r="G88" s="69"/>
      <c r="H88" s="69"/>
      <c r="I88" s="59" t="str">
        <f>Таблица7[[#This Row],[Счет]]</f>
        <v>Прео</v>
      </c>
    </row>
    <row r="89" spans="1:9" ht="15.75" x14ac:dyDescent="0.25">
      <c r="A89" s="69">
        <v>43000</v>
      </c>
      <c r="B89" s="79" t="s">
        <v>4671</v>
      </c>
      <c r="C89" s="59"/>
      <c r="D89" s="59">
        <v>650</v>
      </c>
      <c r="E89" s="68">
        <f t="shared" si="2"/>
        <v>9</v>
      </c>
      <c r="F89" s="68" t="s">
        <v>1341</v>
      </c>
      <c r="G89" s="69"/>
      <c r="H89" s="69"/>
      <c r="I89" s="59" t="str">
        <f>Таблица7[[#This Row],[Счет]]</f>
        <v>Питер</v>
      </c>
    </row>
    <row r="90" spans="1:9" ht="15.75" x14ac:dyDescent="0.25">
      <c r="A90" s="69">
        <v>42985</v>
      </c>
      <c r="B90" s="79" t="s">
        <v>562</v>
      </c>
      <c r="C90" s="59"/>
      <c r="D90" s="59">
        <v>235</v>
      </c>
      <c r="E90" s="68">
        <f t="shared" si="2"/>
        <v>9</v>
      </c>
      <c r="F90" s="68" t="s">
        <v>1341</v>
      </c>
      <c r="G90" s="69"/>
      <c r="H90" s="69"/>
      <c r="I90" s="59" t="str">
        <f>Таблица7[[#This Row],[Счет]]</f>
        <v>Питер</v>
      </c>
    </row>
    <row r="91" spans="1:9" ht="15.75" hidden="1" x14ac:dyDescent="0.25">
      <c r="A91" s="69">
        <v>43006</v>
      </c>
      <c r="B91" s="59" t="s">
        <v>5973</v>
      </c>
      <c r="C91" s="59"/>
      <c r="D91" s="59">
        <v>400</v>
      </c>
      <c r="E91" s="68">
        <f t="shared" si="2"/>
        <v>9</v>
      </c>
      <c r="F91" s="68" t="str">
        <f>"Самокатная"</f>
        <v>Самокатная</v>
      </c>
      <c r="G91" s="69"/>
      <c r="H91" s="69"/>
      <c r="I91" s="59" t="str">
        <f>Таблица7[[#This Row],[Счет]]</f>
        <v>Самокатная</v>
      </c>
    </row>
    <row r="92" spans="1:9" ht="15.75" hidden="1" x14ac:dyDescent="0.25">
      <c r="A92" s="69">
        <v>43006</v>
      </c>
      <c r="B92" s="59" t="s">
        <v>5974</v>
      </c>
      <c r="C92" s="59"/>
      <c r="D92" s="59">
        <v>819</v>
      </c>
      <c r="E92" s="68">
        <f t="shared" si="2"/>
        <v>9</v>
      </c>
      <c r="F92" s="68" t="str">
        <f>"Самокатная"</f>
        <v>Самокатная</v>
      </c>
      <c r="G92" s="69"/>
      <c r="H92" s="69"/>
      <c r="I92" s="59" t="str">
        <f>Таблица7[[#This Row],[Счет]]</f>
        <v>Самокатная</v>
      </c>
    </row>
    <row r="93" spans="1:9" ht="15.75" hidden="1" x14ac:dyDescent="0.25">
      <c r="A93" s="69">
        <v>43005</v>
      </c>
      <c r="B93" s="59" t="s">
        <v>4521</v>
      </c>
      <c r="C93" s="59"/>
      <c r="D93" s="59">
        <v>50</v>
      </c>
      <c r="E93" s="68">
        <f t="shared" si="2"/>
        <v>9</v>
      </c>
      <c r="F93" s="68" t="str">
        <f>"Самокатная"</f>
        <v>Самокатная</v>
      </c>
      <c r="G93" s="69" t="s">
        <v>5975</v>
      </c>
      <c r="H93" s="69"/>
      <c r="I93" s="59" t="str">
        <f>Таблица7[[#This Row],[Счет]]</f>
        <v>Самокатная</v>
      </c>
    </row>
    <row r="94" spans="1:9" ht="15.75" hidden="1" x14ac:dyDescent="0.25">
      <c r="A94" s="69">
        <v>43004</v>
      </c>
      <c r="B94" s="59" t="s">
        <v>3196</v>
      </c>
      <c r="C94" s="59"/>
      <c r="D94" s="59">
        <v>139</v>
      </c>
      <c r="E94" s="68">
        <f t="shared" si="2"/>
        <v>9</v>
      </c>
      <c r="F94" s="68" t="str">
        <f>"Самокатная"</f>
        <v>Самокатная</v>
      </c>
      <c r="G94" s="69"/>
      <c r="H94" s="69"/>
      <c r="I94" s="59" t="str">
        <f>Таблица7[[#This Row],[Счет]]</f>
        <v>Самокатная</v>
      </c>
    </row>
    <row r="95" spans="1:9" ht="15.75" hidden="1" x14ac:dyDescent="0.25">
      <c r="A95" s="69">
        <v>42986</v>
      </c>
      <c r="B95" s="59" t="s">
        <v>5702</v>
      </c>
      <c r="C95" s="59"/>
      <c r="D95" s="59">
        <v>5814</v>
      </c>
      <c r="E95" s="68">
        <f t="shared" si="2"/>
        <v>9</v>
      </c>
      <c r="F95" s="68" t="str">
        <f>"Прео"</f>
        <v>Прео</v>
      </c>
      <c r="G95" s="69"/>
      <c r="H95" s="69"/>
      <c r="I95" s="59" t="str">
        <f>Таблица7[[#This Row],[Счет]]</f>
        <v>Прео</v>
      </c>
    </row>
    <row r="96" spans="1:9" ht="15.75" hidden="1" x14ac:dyDescent="0.25">
      <c r="A96" s="69">
        <v>42986</v>
      </c>
      <c r="B96" s="59" t="s">
        <v>4113</v>
      </c>
      <c r="C96" s="59"/>
      <c r="D96" s="59">
        <v>800</v>
      </c>
      <c r="E96" s="68">
        <f t="shared" si="2"/>
        <v>9</v>
      </c>
      <c r="F96" s="68" t="str">
        <f>"Прео"</f>
        <v>Прео</v>
      </c>
      <c r="G96" s="69"/>
      <c r="H96" s="69"/>
      <c r="I96" s="59" t="str">
        <f>Таблица7[[#This Row],[Счет]]</f>
        <v>Прео</v>
      </c>
    </row>
    <row r="97" spans="1:9" ht="15.75" hidden="1" x14ac:dyDescent="0.25">
      <c r="A97" s="69">
        <v>42985</v>
      </c>
      <c r="B97" s="59" t="s">
        <v>5703</v>
      </c>
      <c r="C97" s="59"/>
      <c r="D97" s="59">
        <v>3300</v>
      </c>
      <c r="E97" s="68">
        <f t="shared" si="2"/>
        <v>9</v>
      </c>
      <c r="F97" s="68" t="str">
        <f>"Прео"</f>
        <v>Прео</v>
      </c>
      <c r="G97" s="69"/>
      <c r="H97" s="69"/>
      <c r="I97" s="59" t="str">
        <f>Таблица7[[#This Row],[Счет]]</f>
        <v>Прео</v>
      </c>
    </row>
    <row r="98" spans="1:9" ht="15.75" x14ac:dyDescent="0.25">
      <c r="A98" s="69">
        <v>42984</v>
      </c>
      <c r="B98" s="79" t="s">
        <v>557</v>
      </c>
      <c r="C98" s="59"/>
      <c r="D98" s="59">
        <v>600</v>
      </c>
      <c r="E98" s="68">
        <f t="shared" si="2"/>
        <v>9</v>
      </c>
      <c r="F98" s="68" t="s">
        <v>1341</v>
      </c>
      <c r="G98" s="69"/>
      <c r="H98" s="69"/>
      <c r="I98" s="59" t="str">
        <f>Таблица7[[#This Row],[Счет]]</f>
        <v>Питер</v>
      </c>
    </row>
    <row r="99" spans="1:9" ht="15.75" hidden="1" x14ac:dyDescent="0.25">
      <c r="A99" s="69">
        <v>43004</v>
      </c>
      <c r="B99" s="59" t="s">
        <v>5976</v>
      </c>
      <c r="C99" s="59"/>
      <c r="D99" s="59">
        <v>45</v>
      </c>
      <c r="E99" s="68">
        <f t="shared" si="2"/>
        <v>9</v>
      </c>
      <c r="F99" s="68" t="str">
        <f>"Самокатная"</f>
        <v>Самокатная</v>
      </c>
      <c r="G99" s="69"/>
      <c r="H99" s="69"/>
      <c r="I99" s="59" t="str">
        <f>Таблица7[[#This Row],[Счет]]</f>
        <v>Самокатная</v>
      </c>
    </row>
    <row r="100" spans="1:9" ht="15.75" hidden="1" x14ac:dyDescent="0.25">
      <c r="A100" s="69">
        <v>43004</v>
      </c>
      <c r="B100" s="59" t="s">
        <v>5977</v>
      </c>
      <c r="C100" s="59"/>
      <c r="D100" s="59">
        <v>816</v>
      </c>
      <c r="E100" s="68">
        <f t="shared" si="2"/>
        <v>9</v>
      </c>
      <c r="F100" s="68" t="str">
        <f>"Самокатная"</f>
        <v>Самокатная</v>
      </c>
      <c r="G100" s="69"/>
      <c r="H100" s="69"/>
      <c r="I100" s="59" t="str">
        <f>Таблица7[[#This Row],[Счет]]</f>
        <v>Самокатная</v>
      </c>
    </row>
    <row r="101" spans="1:9" ht="15.75" hidden="1" x14ac:dyDescent="0.25">
      <c r="A101" s="69">
        <v>43000</v>
      </c>
      <c r="B101" s="59" t="s">
        <v>5969</v>
      </c>
      <c r="C101" s="59"/>
      <c r="D101" s="59">
        <v>500</v>
      </c>
      <c r="E101" s="68">
        <f t="shared" si="2"/>
        <v>9</v>
      </c>
      <c r="F101" s="68" t="str">
        <f>"Самокатная"</f>
        <v>Самокатная</v>
      </c>
      <c r="G101" s="69" t="s">
        <v>5970</v>
      </c>
      <c r="H101" s="69"/>
      <c r="I101" s="59" t="str">
        <f>Таблица7[[#This Row],[Счет]]</f>
        <v>Самокатная</v>
      </c>
    </row>
    <row r="102" spans="1:9" ht="15.75" hidden="1" x14ac:dyDescent="0.25">
      <c r="A102" s="69">
        <v>42984</v>
      </c>
      <c r="B102" s="59" t="s">
        <v>1207</v>
      </c>
      <c r="C102" s="59"/>
      <c r="D102" s="59">
        <v>353</v>
      </c>
      <c r="E102" s="68">
        <f t="shared" si="2"/>
        <v>9</v>
      </c>
      <c r="F102" s="68" t="str">
        <f>"Прео"</f>
        <v>Прео</v>
      </c>
      <c r="G102" s="69"/>
      <c r="H102" s="69"/>
      <c r="I102" s="59" t="str">
        <f>Таблица7[[#This Row],[Счет]]</f>
        <v>Прео</v>
      </c>
    </row>
    <row r="103" spans="1:9" ht="15.75" hidden="1" x14ac:dyDescent="0.25">
      <c r="A103" s="69">
        <v>42981</v>
      </c>
      <c r="B103" s="59" t="s">
        <v>2979</v>
      </c>
      <c r="C103" s="59"/>
      <c r="D103" s="59">
        <v>118</v>
      </c>
      <c r="E103" s="68">
        <f t="shared" si="2"/>
        <v>9</v>
      </c>
      <c r="F103" s="68" t="str">
        <f>"Прео"</f>
        <v>Прео</v>
      </c>
      <c r="G103" s="69"/>
      <c r="H103" s="69"/>
      <c r="I103" s="59" t="str">
        <f>Таблица7[[#This Row],[Счет]]</f>
        <v>Прео</v>
      </c>
    </row>
    <row r="104" spans="1:9" ht="15.75" hidden="1" x14ac:dyDescent="0.25">
      <c r="A104" s="69">
        <v>42980</v>
      </c>
      <c r="B104" s="59" t="s">
        <v>1207</v>
      </c>
      <c r="C104" s="59"/>
      <c r="D104" s="59">
        <v>581</v>
      </c>
      <c r="E104" s="68">
        <f t="shared" si="2"/>
        <v>9</v>
      </c>
      <c r="F104" s="68" t="str">
        <f>"Прео"</f>
        <v>Прео</v>
      </c>
      <c r="G104" s="69"/>
      <c r="H104" s="69"/>
      <c r="I104" s="59" t="str">
        <f>Таблица7[[#This Row],[Счет]]</f>
        <v>Прео</v>
      </c>
    </row>
    <row r="105" spans="1:9" ht="15.75" hidden="1" x14ac:dyDescent="0.25">
      <c r="A105" s="69">
        <v>42979</v>
      </c>
      <c r="B105" s="59" t="s">
        <v>5549</v>
      </c>
      <c r="C105" s="59"/>
      <c r="D105" s="59">
        <v>180</v>
      </c>
      <c r="E105" s="68">
        <f t="shared" si="2"/>
        <v>9</v>
      </c>
      <c r="F105" s="68" t="str">
        <f>"Прео"</f>
        <v>Прео</v>
      </c>
      <c r="G105" s="69"/>
      <c r="H105" s="69"/>
      <c r="I105" s="59" t="str">
        <f>Таблица7[[#This Row],[Счет]]</f>
        <v>Прео</v>
      </c>
    </row>
    <row r="106" spans="1:9" ht="15.75" hidden="1" x14ac:dyDescent="0.25">
      <c r="A106" s="69">
        <v>42998</v>
      </c>
      <c r="B106" s="59" t="s">
        <v>4202</v>
      </c>
      <c r="C106" s="59"/>
      <c r="D106" s="59">
        <v>400</v>
      </c>
      <c r="E106" s="68">
        <f t="shared" si="2"/>
        <v>9</v>
      </c>
      <c r="F106" s="68" t="str">
        <f>"Самокатная"</f>
        <v>Самокатная</v>
      </c>
      <c r="G106" s="69"/>
      <c r="H106" s="69"/>
      <c r="I106" s="59" t="str">
        <f>Таблица7[[#This Row],[Счет]]</f>
        <v>Самокатная</v>
      </c>
    </row>
    <row r="107" spans="1:9" ht="15.75" hidden="1" x14ac:dyDescent="0.25">
      <c r="A107" s="69">
        <v>42997</v>
      </c>
      <c r="B107" s="59" t="s">
        <v>3825</v>
      </c>
      <c r="C107" s="59"/>
      <c r="D107" s="59">
        <v>360</v>
      </c>
      <c r="E107" s="68">
        <f t="shared" si="2"/>
        <v>9</v>
      </c>
      <c r="F107" s="68" t="str">
        <f>"Самокатная"</f>
        <v>Самокатная</v>
      </c>
      <c r="G107" s="69"/>
      <c r="H107" s="69"/>
      <c r="I107" s="59" t="str">
        <f>Таблица7[[#This Row],[Счет]]</f>
        <v>Самокатная</v>
      </c>
    </row>
    <row r="108" spans="1:9" ht="15.75" hidden="1" x14ac:dyDescent="0.25">
      <c r="A108" s="69">
        <v>42996</v>
      </c>
      <c r="B108" s="59" t="s">
        <v>1746</v>
      </c>
      <c r="C108" s="59"/>
      <c r="D108" s="59">
        <v>148</v>
      </c>
      <c r="E108" s="68">
        <f t="shared" si="2"/>
        <v>9</v>
      </c>
      <c r="F108" s="68" t="str">
        <f>"Самокатная"</f>
        <v>Самокатная</v>
      </c>
      <c r="G108" s="69"/>
      <c r="H108" s="69"/>
      <c r="I108" s="59" t="str">
        <f>Таблица7[[#This Row],[Счет]]</f>
        <v>Самокатная</v>
      </c>
    </row>
    <row r="109" spans="1:9" ht="15.75" hidden="1" x14ac:dyDescent="0.25">
      <c r="A109" s="69">
        <v>42979</v>
      </c>
      <c r="B109" s="59" t="s">
        <v>4113</v>
      </c>
      <c r="C109" s="59">
        <v>1620</v>
      </c>
      <c r="D109" s="59">
        <v>800</v>
      </c>
      <c r="E109" s="68">
        <f t="shared" si="2"/>
        <v>9</v>
      </c>
      <c r="F109" s="68" t="str">
        <f>"Прео"</f>
        <v>Прео</v>
      </c>
      <c r="G109" s="69"/>
      <c r="H109" s="69"/>
      <c r="I109" s="59" t="str">
        <f>Таблица7[[#This Row],[Счет]]</f>
        <v>Прео</v>
      </c>
    </row>
    <row r="110" spans="1:9" s="34" customFormat="1" ht="15.75" x14ac:dyDescent="0.25">
      <c r="A110" s="69">
        <v>42984</v>
      </c>
      <c r="B110" s="79" t="s">
        <v>3417</v>
      </c>
      <c r="C110" s="59"/>
      <c r="D110" s="59">
        <v>600</v>
      </c>
      <c r="E110" s="68">
        <f t="shared" si="2"/>
        <v>9</v>
      </c>
      <c r="F110" s="68" t="s">
        <v>1341</v>
      </c>
      <c r="G110" s="69"/>
      <c r="H110" s="69"/>
      <c r="I110" s="59" t="str">
        <f>Таблица7[[#This Row],[Счет]]</f>
        <v>Питер</v>
      </c>
    </row>
    <row r="111" spans="1:9" ht="15.75" x14ac:dyDescent="0.25">
      <c r="A111" s="83">
        <v>42984</v>
      </c>
      <c r="B111" s="173" t="s">
        <v>5381</v>
      </c>
      <c r="C111" s="84"/>
      <c r="D111" s="84">
        <v>250</v>
      </c>
      <c r="E111" s="135">
        <f t="shared" si="2"/>
        <v>9</v>
      </c>
      <c r="F111" s="68" t="s">
        <v>1341</v>
      </c>
      <c r="G111" s="83"/>
      <c r="H111" s="69"/>
      <c r="I111" s="59" t="str">
        <f>Таблица7[[#This Row],[Счет]]</f>
        <v>Питер</v>
      </c>
    </row>
    <row r="112" spans="1:9" ht="15.75" hidden="1" x14ac:dyDescent="0.25">
      <c r="A112" s="69">
        <v>42978</v>
      </c>
      <c r="B112" s="59" t="s">
        <v>3438</v>
      </c>
      <c r="C112" s="59"/>
      <c r="D112" s="59">
        <v>1620</v>
      </c>
      <c r="E112" s="68">
        <f t="shared" si="2"/>
        <v>8</v>
      </c>
      <c r="F112" s="68" t="str">
        <f>"Прео"</f>
        <v>Прео</v>
      </c>
      <c r="G112" s="69" t="s">
        <v>5550</v>
      </c>
      <c r="H112" s="69"/>
      <c r="I112" s="59" t="str">
        <f>Таблица7[[#This Row],[Счет]]</f>
        <v>Прео</v>
      </c>
    </row>
    <row r="113" spans="1:9" ht="15.75" hidden="1" x14ac:dyDescent="0.25">
      <c r="A113" s="69">
        <v>42974</v>
      </c>
      <c r="B113" s="59" t="s">
        <v>1207</v>
      </c>
      <c r="C113" s="59"/>
      <c r="D113" s="59">
        <v>593</v>
      </c>
      <c r="E113" s="68">
        <f t="shared" si="2"/>
        <v>8</v>
      </c>
      <c r="F113" s="68" t="str">
        <f>"Прео"</f>
        <v>Прео</v>
      </c>
      <c r="G113" s="69"/>
      <c r="H113" s="69"/>
      <c r="I113" s="59" t="str">
        <f>Таблица7[[#This Row],[Счет]]</f>
        <v>Прео</v>
      </c>
    </row>
    <row r="114" spans="1:9" ht="15.75" hidden="1" x14ac:dyDescent="0.25">
      <c r="A114" s="69">
        <v>42993</v>
      </c>
      <c r="B114" s="59" t="s">
        <v>501</v>
      </c>
      <c r="C114" s="59"/>
      <c r="D114" s="59">
        <v>1200</v>
      </c>
      <c r="E114" s="68">
        <f t="shared" si="2"/>
        <v>9</v>
      </c>
      <c r="F114" s="68" t="str">
        <f>"Самокатная"</f>
        <v>Самокатная</v>
      </c>
      <c r="G114" s="69"/>
      <c r="H114" s="69"/>
      <c r="I114" s="59" t="str">
        <f>Таблица7[[#This Row],[Счет]]</f>
        <v>Самокатная</v>
      </c>
    </row>
    <row r="115" spans="1:9" ht="15.75" hidden="1" x14ac:dyDescent="0.25">
      <c r="A115" s="69">
        <v>42973</v>
      </c>
      <c r="B115" s="59" t="s">
        <v>1207</v>
      </c>
      <c r="C115" s="59"/>
      <c r="D115" s="59">
        <v>418</v>
      </c>
      <c r="E115" s="68">
        <f t="shared" si="2"/>
        <v>8</v>
      </c>
      <c r="F115" s="68" t="str">
        <f>"Прео"</f>
        <v>Прео</v>
      </c>
      <c r="G115" s="69"/>
      <c r="H115" s="69"/>
      <c r="I115" s="59" t="str">
        <f>Таблица7[[#This Row],[Счет]]</f>
        <v>Прео</v>
      </c>
    </row>
    <row r="116" spans="1:9" ht="15.75" x14ac:dyDescent="0.25">
      <c r="A116" s="69">
        <v>42978</v>
      </c>
      <c r="B116" s="79" t="s">
        <v>3534</v>
      </c>
      <c r="C116" s="59"/>
      <c r="D116" s="59">
        <v>3000</v>
      </c>
      <c r="E116" s="68">
        <f t="shared" si="2"/>
        <v>8</v>
      </c>
      <c r="F116" s="68" t="s">
        <v>1341</v>
      </c>
      <c r="G116" s="69"/>
      <c r="H116" s="69"/>
      <c r="I116" s="59" t="str">
        <f>Таблица7[[#This Row],[Счет]]</f>
        <v>Питер</v>
      </c>
    </row>
    <row r="117" spans="1:9" ht="15.75" hidden="1" x14ac:dyDescent="0.25">
      <c r="A117" s="69">
        <v>42989</v>
      </c>
      <c r="B117" s="59" t="s">
        <v>521</v>
      </c>
      <c r="C117" s="59"/>
      <c r="D117" s="59">
        <v>137</v>
      </c>
      <c r="E117" s="68">
        <f t="shared" si="2"/>
        <v>9</v>
      </c>
      <c r="F117" s="68" t="str">
        <f>"Самокатная"</f>
        <v>Самокатная</v>
      </c>
      <c r="G117" s="69"/>
      <c r="H117" s="69"/>
      <c r="I117" s="59" t="str">
        <f>Таблица7[[#This Row],[Счет]]</f>
        <v>Самокатная</v>
      </c>
    </row>
    <row r="118" spans="1:9" ht="15.75" hidden="1" x14ac:dyDescent="0.25">
      <c r="A118" s="69">
        <v>42989</v>
      </c>
      <c r="B118" s="59" t="s">
        <v>3314</v>
      </c>
      <c r="C118" s="59"/>
      <c r="D118" s="59">
        <v>3000</v>
      </c>
      <c r="E118" s="68">
        <f t="shared" si="2"/>
        <v>9</v>
      </c>
      <c r="F118" s="68" t="str">
        <f>"Самокатная"</f>
        <v>Самокатная</v>
      </c>
      <c r="G118" s="69"/>
      <c r="H118" s="69"/>
      <c r="I118" s="59" t="str">
        <f>Таблица7[[#This Row],[Счет]]</f>
        <v>Самокатная</v>
      </c>
    </row>
    <row r="119" spans="1:9" ht="15.75" hidden="1" x14ac:dyDescent="0.25">
      <c r="A119" s="69">
        <v>42987</v>
      </c>
      <c r="B119" s="59" t="s">
        <v>5726</v>
      </c>
      <c r="C119" s="59"/>
      <c r="D119" s="59">
        <v>350</v>
      </c>
      <c r="E119" s="68">
        <f t="shared" si="2"/>
        <v>9</v>
      </c>
      <c r="F119" s="68" t="str">
        <f>"Самокатная"</f>
        <v>Самокатная</v>
      </c>
      <c r="G119" s="69"/>
      <c r="H119" s="69"/>
      <c r="I119" s="59" t="str">
        <f>Таблица7[[#This Row],[Счет]]</f>
        <v>Самокатная</v>
      </c>
    </row>
    <row r="120" spans="1:9" ht="15.75" hidden="1" x14ac:dyDescent="0.25">
      <c r="A120" s="69">
        <v>42986</v>
      </c>
      <c r="B120" s="59" t="s">
        <v>5720</v>
      </c>
      <c r="C120" s="59"/>
      <c r="D120" s="59">
        <v>644</v>
      </c>
      <c r="E120" s="68">
        <f t="shared" si="2"/>
        <v>9</v>
      </c>
      <c r="F120" s="68" t="str">
        <f>"Самокатная"</f>
        <v>Самокатная</v>
      </c>
      <c r="G120" s="69"/>
      <c r="H120" s="69"/>
      <c r="I120" s="59" t="str">
        <f>Таблица7[[#This Row],[Счет]]</f>
        <v>Самокатная</v>
      </c>
    </row>
    <row r="121" spans="1:9" ht="15.75" hidden="1" x14ac:dyDescent="0.25">
      <c r="A121" s="69">
        <v>42972</v>
      </c>
      <c r="B121" s="59" t="s">
        <v>1849</v>
      </c>
      <c r="C121" s="59"/>
      <c r="D121" s="59">
        <v>800</v>
      </c>
      <c r="E121" s="68">
        <f t="shared" si="2"/>
        <v>8</v>
      </c>
      <c r="F121" s="68" t="str">
        <f>"Прео"</f>
        <v>Прео</v>
      </c>
      <c r="G121" s="69"/>
      <c r="H121" s="69"/>
      <c r="I121" s="59" t="str">
        <f>Таблица7[[#This Row],[Счет]]</f>
        <v>Прео</v>
      </c>
    </row>
    <row r="122" spans="1:9" ht="15.75" hidden="1" x14ac:dyDescent="0.25">
      <c r="A122" s="69">
        <v>42967</v>
      </c>
      <c r="B122" s="59" t="s">
        <v>1208</v>
      </c>
      <c r="C122" s="59"/>
      <c r="D122" s="59">
        <v>402</v>
      </c>
      <c r="E122" s="68">
        <f t="shared" si="2"/>
        <v>8</v>
      </c>
      <c r="F122" s="68" t="str">
        <f>"Прео"</f>
        <v>Прео</v>
      </c>
      <c r="G122" s="69"/>
      <c r="H122" s="69"/>
      <c r="I122" s="59" t="str">
        <f>Таблица7[[#This Row],[Счет]]</f>
        <v>Прео</v>
      </c>
    </row>
    <row r="123" spans="1:9" ht="15.75" hidden="1" x14ac:dyDescent="0.25">
      <c r="A123" s="69">
        <v>42966</v>
      </c>
      <c r="B123" s="59" t="s">
        <v>560</v>
      </c>
      <c r="C123" s="59"/>
      <c r="D123" s="59">
        <v>58</v>
      </c>
      <c r="E123" s="68">
        <f t="shared" si="2"/>
        <v>8</v>
      </c>
      <c r="F123" s="68" t="str">
        <f>"Прео"</f>
        <v>Прео</v>
      </c>
      <c r="G123" s="69"/>
      <c r="H123" s="69"/>
      <c r="I123" s="59" t="str">
        <f>Таблица7[[#This Row],[Счет]]</f>
        <v>Прео</v>
      </c>
    </row>
    <row r="124" spans="1:9" ht="15.75" x14ac:dyDescent="0.25">
      <c r="A124" s="69">
        <v>42977</v>
      </c>
      <c r="B124" s="79" t="s">
        <v>5515</v>
      </c>
      <c r="C124" s="59"/>
      <c r="D124" s="59">
        <v>220</v>
      </c>
      <c r="E124" s="68">
        <f t="shared" si="2"/>
        <v>8</v>
      </c>
      <c r="F124" s="68" t="s">
        <v>1341</v>
      </c>
      <c r="G124" s="69"/>
      <c r="H124" s="69"/>
      <c r="I124" s="59" t="str">
        <f>Таблица7[[#This Row],[Счет]]</f>
        <v>Питер</v>
      </c>
    </row>
    <row r="125" spans="1:9" ht="15.75" hidden="1" x14ac:dyDescent="0.25">
      <c r="A125" s="69">
        <v>42986</v>
      </c>
      <c r="B125" s="59" t="s">
        <v>5721</v>
      </c>
      <c r="C125" s="59"/>
      <c r="D125" s="59">
        <v>150</v>
      </c>
      <c r="E125" s="68">
        <f t="shared" si="2"/>
        <v>9</v>
      </c>
      <c r="F125" s="68" t="str">
        <f>"Самокатная"</f>
        <v>Самокатная</v>
      </c>
      <c r="G125" s="69"/>
      <c r="H125" s="69"/>
      <c r="I125" s="59" t="str">
        <f>Таблица7[[#This Row],[Счет]]</f>
        <v>Самокатная</v>
      </c>
    </row>
    <row r="126" spans="1:9" ht="15.75" hidden="1" x14ac:dyDescent="0.25">
      <c r="A126" s="69">
        <v>42986</v>
      </c>
      <c r="B126" s="59" t="s">
        <v>5722</v>
      </c>
      <c r="C126" s="59"/>
      <c r="D126" s="59">
        <v>330</v>
      </c>
      <c r="E126" s="68">
        <f t="shared" si="2"/>
        <v>9</v>
      </c>
      <c r="F126" s="68" t="str">
        <f>"Самокатная"</f>
        <v>Самокатная</v>
      </c>
      <c r="G126" s="69"/>
      <c r="H126" s="69"/>
      <c r="I126" s="59" t="str">
        <f>Таблица7[[#This Row],[Счет]]</f>
        <v>Самокатная</v>
      </c>
    </row>
    <row r="127" spans="1:9" ht="15.75" hidden="1" x14ac:dyDescent="0.25">
      <c r="A127" s="69">
        <v>42985</v>
      </c>
      <c r="B127" s="59" t="s">
        <v>5610</v>
      </c>
      <c r="C127" s="59"/>
      <c r="D127" s="59">
        <v>490</v>
      </c>
      <c r="E127" s="68">
        <f t="shared" si="2"/>
        <v>9</v>
      </c>
      <c r="F127" s="68" t="str">
        <f>"Самокатная"</f>
        <v>Самокатная</v>
      </c>
      <c r="G127" s="69"/>
      <c r="H127" s="69"/>
      <c r="I127" s="59" t="str">
        <f>Таблица7[[#This Row],[Счет]]</f>
        <v>Самокатная</v>
      </c>
    </row>
    <row r="128" spans="1:9" ht="15.75" x14ac:dyDescent="0.25">
      <c r="A128" s="69">
        <v>42972</v>
      </c>
      <c r="B128" s="79" t="s">
        <v>4479</v>
      </c>
      <c r="C128" s="59"/>
      <c r="D128" s="59">
        <v>376</v>
      </c>
      <c r="E128" s="68">
        <f t="shared" si="2"/>
        <v>8</v>
      </c>
      <c r="F128" s="68" t="s">
        <v>1341</v>
      </c>
      <c r="G128" s="69"/>
      <c r="H128" s="69"/>
      <c r="I128" s="59" t="str">
        <f>Таблица7[[#This Row],[Счет]]</f>
        <v>Питер</v>
      </c>
    </row>
    <row r="129" spans="1:9" ht="15.75" x14ac:dyDescent="0.25">
      <c r="A129" s="69">
        <v>42960</v>
      </c>
      <c r="B129" s="79" t="s">
        <v>3418</v>
      </c>
      <c r="C129" s="59"/>
      <c r="D129" s="59">
        <v>200</v>
      </c>
      <c r="E129" s="68">
        <f t="shared" si="2"/>
        <v>8</v>
      </c>
      <c r="F129" s="68" t="s">
        <v>1341</v>
      </c>
      <c r="G129" s="69"/>
      <c r="H129" s="69"/>
      <c r="I129" s="59" t="str">
        <f>Таблица7[[#This Row],[Счет]]</f>
        <v>Питер</v>
      </c>
    </row>
    <row r="130" spans="1:9" ht="15.75" x14ac:dyDescent="0.25">
      <c r="A130" s="69">
        <v>42960</v>
      </c>
      <c r="B130" s="79" t="s">
        <v>3419</v>
      </c>
      <c r="C130" s="59"/>
      <c r="D130" s="59">
        <v>200</v>
      </c>
      <c r="E130" s="68">
        <f t="shared" si="2"/>
        <v>8</v>
      </c>
      <c r="F130" s="68" t="s">
        <v>1341</v>
      </c>
      <c r="G130" s="69"/>
      <c r="H130" s="69"/>
      <c r="I130" s="59" t="str">
        <f>Таблица7[[#This Row],[Счет]]</f>
        <v>Питер</v>
      </c>
    </row>
    <row r="131" spans="1:9" ht="15.75" hidden="1" x14ac:dyDescent="0.25">
      <c r="A131" s="69">
        <v>42985</v>
      </c>
      <c r="B131" s="59" t="s">
        <v>521</v>
      </c>
      <c r="C131" s="59"/>
      <c r="D131" s="59">
        <v>152</v>
      </c>
      <c r="E131" s="68">
        <f t="shared" ref="E131:E194" si="3">MONTH(A131)</f>
        <v>9</v>
      </c>
      <c r="F131" s="68" t="str">
        <f>"Самокатная"</f>
        <v>Самокатная</v>
      </c>
      <c r="G131" s="69"/>
      <c r="H131" s="69"/>
      <c r="I131" s="59" t="str">
        <f>Таблица7[[#This Row],[Счет]]</f>
        <v>Самокатная</v>
      </c>
    </row>
    <row r="132" spans="1:9" ht="15.75" hidden="1" x14ac:dyDescent="0.25">
      <c r="A132" s="69">
        <v>42985</v>
      </c>
      <c r="B132" s="59" t="s">
        <v>5611</v>
      </c>
      <c r="C132" s="59"/>
      <c r="D132" s="59">
        <v>1237</v>
      </c>
      <c r="E132" s="68">
        <f t="shared" si="3"/>
        <v>9</v>
      </c>
      <c r="F132" s="68" t="str">
        <f>"Самокатная"</f>
        <v>Самокатная</v>
      </c>
      <c r="G132" s="69"/>
      <c r="H132" s="69"/>
      <c r="I132" s="59" t="str">
        <f>Таблица7[[#This Row],[Счет]]</f>
        <v>Самокатная</v>
      </c>
    </row>
    <row r="133" spans="1:9" ht="15.75" hidden="1" x14ac:dyDescent="0.25">
      <c r="A133" s="69">
        <v>42982</v>
      </c>
      <c r="B133" s="59" t="s">
        <v>501</v>
      </c>
      <c r="C133" s="59"/>
      <c r="D133" s="59">
        <v>1200</v>
      </c>
      <c r="E133" s="68">
        <f t="shared" si="3"/>
        <v>9</v>
      </c>
      <c r="F133" s="68" t="str">
        <f>"Самокатная"</f>
        <v>Самокатная</v>
      </c>
      <c r="G133" s="69"/>
      <c r="H133" s="69"/>
      <c r="I133" s="59" t="str">
        <f>Таблица7[[#This Row],[Счет]]</f>
        <v>Самокатная</v>
      </c>
    </row>
    <row r="134" spans="1:9" ht="15.75" hidden="1" x14ac:dyDescent="0.25">
      <c r="A134" s="69">
        <v>42946</v>
      </c>
      <c r="B134" s="59" t="s">
        <v>516</v>
      </c>
      <c r="C134" s="59"/>
      <c r="D134" s="59">
        <v>1700</v>
      </c>
      <c r="E134" s="68">
        <f t="shared" si="3"/>
        <v>7</v>
      </c>
      <c r="F134" s="68" t="s">
        <v>2</v>
      </c>
      <c r="G134" s="69"/>
      <c r="H134" s="69"/>
      <c r="I134" s="59" t="str">
        <f>Таблица7[[#This Row],[Счет]]</f>
        <v>Манунин</v>
      </c>
    </row>
    <row r="135" spans="1:9" ht="15.75" hidden="1" x14ac:dyDescent="0.25">
      <c r="A135" s="69">
        <v>42966</v>
      </c>
      <c r="B135" s="59" t="s">
        <v>5551</v>
      </c>
      <c r="C135" s="59"/>
      <c r="D135" s="59">
        <v>120</v>
      </c>
      <c r="E135" s="68">
        <f t="shared" si="3"/>
        <v>8</v>
      </c>
      <c r="F135" s="68" t="str">
        <f>"Прео"</f>
        <v>Прео</v>
      </c>
      <c r="G135" s="69"/>
      <c r="H135" s="69"/>
      <c r="I135" s="59" t="str">
        <f>Таблица7[[#This Row],[Счет]]</f>
        <v>Прео</v>
      </c>
    </row>
    <row r="136" spans="1:9" ht="15.75" hidden="1" x14ac:dyDescent="0.25">
      <c r="A136" s="69">
        <v>42982</v>
      </c>
      <c r="B136" s="59" t="s">
        <v>1948</v>
      </c>
      <c r="C136" s="59"/>
      <c r="D136" s="59">
        <v>1500</v>
      </c>
      <c r="E136" s="68">
        <f t="shared" si="3"/>
        <v>9</v>
      </c>
      <c r="F136" s="68" t="str">
        <f>"Самокатная"</f>
        <v>Самокатная</v>
      </c>
      <c r="G136" s="69"/>
      <c r="H136" s="69"/>
      <c r="I136" s="59" t="str">
        <f>Таблица7[[#This Row],[Счет]]</f>
        <v>Самокатная</v>
      </c>
    </row>
    <row r="137" spans="1:9" ht="15.75" hidden="1" x14ac:dyDescent="0.25">
      <c r="A137" s="69">
        <v>42965</v>
      </c>
      <c r="B137" s="59" t="s">
        <v>1849</v>
      </c>
      <c r="C137" s="59"/>
      <c r="D137" s="59">
        <v>800</v>
      </c>
      <c r="E137" s="68">
        <f t="shared" si="3"/>
        <v>8</v>
      </c>
      <c r="F137" s="68" t="str">
        <f>"Прео"</f>
        <v>Прео</v>
      </c>
      <c r="G137" s="69"/>
      <c r="H137" s="69"/>
      <c r="I137" s="59" t="str">
        <f>Таблица7[[#This Row],[Счет]]</f>
        <v>Прео</v>
      </c>
    </row>
    <row r="138" spans="1:9" ht="15.75" hidden="1" x14ac:dyDescent="0.25">
      <c r="A138" s="69">
        <v>42960</v>
      </c>
      <c r="B138" s="59" t="s">
        <v>557</v>
      </c>
      <c r="C138" s="59"/>
      <c r="D138" s="59">
        <v>100</v>
      </c>
      <c r="E138" s="68">
        <f t="shared" si="3"/>
        <v>8</v>
      </c>
      <c r="F138" s="68" t="str">
        <f>"Прео"</f>
        <v>Прео</v>
      </c>
      <c r="G138" s="69"/>
      <c r="H138" s="69"/>
      <c r="I138" s="59" t="str">
        <f>Таблица7[[#This Row],[Счет]]</f>
        <v>Прео</v>
      </c>
    </row>
    <row r="139" spans="1:9" ht="15.75" hidden="1" x14ac:dyDescent="0.25">
      <c r="A139" s="69">
        <v>42959</v>
      </c>
      <c r="B139" s="59" t="s">
        <v>1207</v>
      </c>
      <c r="C139" s="59"/>
      <c r="D139" s="59">
        <v>686</v>
      </c>
      <c r="E139" s="68">
        <f t="shared" si="3"/>
        <v>8</v>
      </c>
      <c r="F139" s="68" t="str">
        <f>"Прео"</f>
        <v>Прео</v>
      </c>
      <c r="G139" s="69"/>
      <c r="H139" s="69"/>
      <c r="I139" s="59" t="str">
        <f>Таблица7[[#This Row],[Счет]]</f>
        <v>Прео</v>
      </c>
    </row>
    <row r="140" spans="1:9" ht="15.75" hidden="1" x14ac:dyDescent="0.25">
      <c r="A140" s="69">
        <v>42977</v>
      </c>
      <c r="B140" s="59" t="s">
        <v>5235</v>
      </c>
      <c r="C140" s="59"/>
      <c r="D140" s="59">
        <v>100</v>
      </c>
      <c r="E140" s="68">
        <f t="shared" si="3"/>
        <v>8</v>
      </c>
      <c r="F140" s="68" t="str">
        <f>"Самокатная"</f>
        <v>Самокатная</v>
      </c>
      <c r="G140" s="69"/>
      <c r="H140" s="69"/>
      <c r="I140" s="59" t="str">
        <f>Таблица7[[#This Row],[Счет]]</f>
        <v>Самокатная</v>
      </c>
    </row>
    <row r="141" spans="1:9" ht="15.75" hidden="1" x14ac:dyDescent="0.25">
      <c r="A141" s="69">
        <v>42977</v>
      </c>
      <c r="B141" s="59" t="s">
        <v>1129</v>
      </c>
      <c r="C141" s="59"/>
      <c r="D141" s="59">
        <v>449</v>
      </c>
      <c r="E141" s="68">
        <f t="shared" si="3"/>
        <v>8</v>
      </c>
      <c r="F141" s="68" t="str">
        <f>"Самокатная"</f>
        <v>Самокатная</v>
      </c>
      <c r="G141" s="69"/>
      <c r="H141" s="69"/>
      <c r="I141" s="59" t="str">
        <f>Таблица7[[#This Row],[Счет]]</f>
        <v>Самокатная</v>
      </c>
    </row>
    <row r="142" spans="1:9" ht="15.75" hidden="1" x14ac:dyDescent="0.25">
      <c r="A142" s="69">
        <v>42977</v>
      </c>
      <c r="B142" s="59" t="s">
        <v>5612</v>
      </c>
      <c r="C142" s="59"/>
      <c r="D142" s="59">
        <v>443</v>
      </c>
      <c r="E142" s="68">
        <f t="shared" si="3"/>
        <v>8</v>
      </c>
      <c r="F142" s="68" t="str">
        <f>"Самокатная"</f>
        <v>Самокатная</v>
      </c>
      <c r="G142" s="69"/>
      <c r="H142" s="69"/>
      <c r="I142" s="59" t="str">
        <f>Таблица7[[#This Row],[Счет]]</f>
        <v>Самокатная</v>
      </c>
    </row>
    <row r="143" spans="1:9" ht="15.75" hidden="1" x14ac:dyDescent="0.25">
      <c r="A143" s="69">
        <v>42975</v>
      </c>
      <c r="B143" s="59" t="s">
        <v>4202</v>
      </c>
      <c r="C143" s="59"/>
      <c r="D143" s="59">
        <v>400</v>
      </c>
      <c r="E143" s="68">
        <f t="shared" si="3"/>
        <v>8</v>
      </c>
      <c r="F143" s="68" t="str">
        <f>"Самокатная"</f>
        <v>Самокатная</v>
      </c>
      <c r="G143" s="69"/>
      <c r="H143" s="69"/>
      <c r="I143" s="59" t="str">
        <f>Таблица7[[#This Row],[Счет]]</f>
        <v>Самокатная</v>
      </c>
    </row>
    <row r="144" spans="1:9" ht="15.75" hidden="1" x14ac:dyDescent="0.25">
      <c r="A144" s="69">
        <v>42959</v>
      </c>
      <c r="B144" s="59" t="s">
        <v>1208</v>
      </c>
      <c r="C144" s="59"/>
      <c r="D144" s="59">
        <v>5238</v>
      </c>
      <c r="E144" s="68">
        <f t="shared" si="3"/>
        <v>8</v>
      </c>
      <c r="F144" s="68" t="str">
        <f>"Прео"</f>
        <v>Прео</v>
      </c>
      <c r="G144" s="69"/>
      <c r="H144" s="69"/>
      <c r="I144" s="59" t="str">
        <f>Таблица7[[#This Row],[Счет]]</f>
        <v>Прео</v>
      </c>
    </row>
    <row r="145" spans="1:9" ht="15.75" hidden="1" x14ac:dyDescent="0.25">
      <c r="A145" s="69">
        <v>42958</v>
      </c>
      <c r="B145" s="59" t="s">
        <v>1849</v>
      </c>
      <c r="C145" s="59"/>
      <c r="D145" s="59">
        <v>800</v>
      </c>
      <c r="E145" s="68">
        <f t="shared" si="3"/>
        <v>8</v>
      </c>
      <c r="F145" s="68" t="str">
        <f>"Прео"</f>
        <v>Прео</v>
      </c>
      <c r="G145" s="69"/>
      <c r="H145" s="69"/>
      <c r="I145" s="59" t="str">
        <f>Таблица7[[#This Row],[Счет]]</f>
        <v>Прео</v>
      </c>
    </row>
    <row r="146" spans="1:9" ht="15.75" hidden="1" x14ac:dyDescent="0.25">
      <c r="A146" s="69">
        <v>42953</v>
      </c>
      <c r="B146" s="59" t="s">
        <v>1207</v>
      </c>
      <c r="C146" s="59"/>
      <c r="D146" s="59">
        <v>655</v>
      </c>
      <c r="E146" s="68">
        <f t="shared" si="3"/>
        <v>8</v>
      </c>
      <c r="F146" s="68" t="str">
        <f>"Прео"</f>
        <v>Прео</v>
      </c>
      <c r="G146" s="69"/>
      <c r="H146" s="69"/>
      <c r="I146" s="59" t="str">
        <f>Таблица7[[#This Row],[Счет]]</f>
        <v>Прео</v>
      </c>
    </row>
    <row r="147" spans="1:9" ht="15.75" x14ac:dyDescent="0.25">
      <c r="A147" s="69">
        <v>42958</v>
      </c>
      <c r="B147" s="79" t="s">
        <v>5516</v>
      </c>
      <c r="C147" s="59"/>
      <c r="D147" s="59">
        <v>235</v>
      </c>
      <c r="E147" s="68">
        <f t="shared" si="3"/>
        <v>8</v>
      </c>
      <c r="F147" s="68" t="s">
        <v>1341</v>
      </c>
      <c r="G147" s="69"/>
      <c r="H147" s="69"/>
      <c r="I147" s="59" t="str">
        <f>Таблица7[[#This Row],[Счет]]</f>
        <v>Питер</v>
      </c>
    </row>
    <row r="148" spans="1:9" ht="15.75" hidden="1" x14ac:dyDescent="0.25">
      <c r="A148" s="69">
        <v>42952</v>
      </c>
      <c r="B148" s="59" t="s">
        <v>1207</v>
      </c>
      <c r="C148" s="59"/>
      <c r="D148" s="59">
        <v>263</v>
      </c>
      <c r="E148" s="68">
        <f t="shared" si="3"/>
        <v>8</v>
      </c>
      <c r="F148" s="68" t="str">
        <f>"Прео"</f>
        <v>Прео</v>
      </c>
      <c r="G148" s="69"/>
      <c r="H148" s="69"/>
      <c r="I148" s="59" t="str">
        <f>Таблица7[[#This Row],[Счет]]</f>
        <v>Прео</v>
      </c>
    </row>
    <row r="149" spans="1:9" ht="15.75" hidden="1" x14ac:dyDescent="0.25">
      <c r="A149" s="69">
        <v>42951</v>
      </c>
      <c r="B149" s="59" t="s">
        <v>1849</v>
      </c>
      <c r="C149" s="59"/>
      <c r="D149" s="59">
        <v>800</v>
      </c>
      <c r="E149" s="68">
        <f t="shared" si="3"/>
        <v>8</v>
      </c>
      <c r="F149" s="68" t="str">
        <f>"Прео"</f>
        <v>Прео</v>
      </c>
      <c r="G149" s="69"/>
      <c r="H149" s="69"/>
      <c r="I149" s="59" t="str">
        <f>Таблица7[[#This Row],[Счет]]</f>
        <v>Прео</v>
      </c>
    </row>
    <row r="150" spans="1:9" ht="15.75" hidden="1" x14ac:dyDescent="0.25">
      <c r="A150" s="69">
        <v>42944</v>
      </c>
      <c r="B150" s="59" t="s">
        <v>1849</v>
      </c>
      <c r="C150" s="59"/>
      <c r="D150" s="59">
        <v>800</v>
      </c>
      <c r="E150" s="68">
        <f t="shared" si="3"/>
        <v>7</v>
      </c>
      <c r="F150" s="68" t="str">
        <f>"Прео"</f>
        <v>Прео</v>
      </c>
      <c r="G150" s="69"/>
      <c r="H150" s="69"/>
      <c r="I150" s="59" t="str">
        <f>Таблица7[[#This Row],[Счет]]</f>
        <v>Прео</v>
      </c>
    </row>
    <row r="151" spans="1:9" ht="15.75" hidden="1" x14ac:dyDescent="0.25">
      <c r="A151" s="69">
        <v>42942</v>
      </c>
      <c r="B151" s="59" t="s">
        <v>1207</v>
      </c>
      <c r="C151" s="59"/>
      <c r="D151" s="59">
        <v>720</v>
      </c>
      <c r="E151" s="68">
        <f t="shared" si="3"/>
        <v>7</v>
      </c>
      <c r="F151" s="68" t="str">
        <f>"Прео"</f>
        <v>Прео</v>
      </c>
      <c r="G151" s="69"/>
      <c r="H151" s="69"/>
      <c r="I151" s="59" t="str">
        <f>Таблица7[[#This Row],[Счет]]</f>
        <v>Прео</v>
      </c>
    </row>
    <row r="152" spans="1:9" ht="15.75" x14ac:dyDescent="0.25">
      <c r="A152" s="69">
        <v>42951</v>
      </c>
      <c r="B152" s="79" t="s">
        <v>5381</v>
      </c>
      <c r="C152" s="59"/>
      <c r="D152" s="59">
        <v>250</v>
      </c>
      <c r="E152" s="68">
        <f t="shared" si="3"/>
        <v>8</v>
      </c>
      <c r="F152" s="68" t="s">
        <v>1341</v>
      </c>
      <c r="G152" s="69"/>
      <c r="H152" s="69"/>
      <c r="I152" s="59" t="str">
        <f>Таблица7[[#This Row],[Счет]]</f>
        <v>Питер</v>
      </c>
    </row>
    <row r="153" spans="1:9" ht="15.75" hidden="1" x14ac:dyDescent="0.25">
      <c r="A153" s="69">
        <v>42972</v>
      </c>
      <c r="B153" s="59" t="s">
        <v>5613</v>
      </c>
      <c r="C153" s="59"/>
      <c r="D153" s="59">
        <v>400</v>
      </c>
      <c r="E153" s="68">
        <f t="shared" si="3"/>
        <v>8</v>
      </c>
      <c r="F153" s="68" t="str">
        <f>"Самокатная"</f>
        <v>Самокатная</v>
      </c>
      <c r="G153" s="69"/>
      <c r="H153" s="69"/>
      <c r="I153" s="59" t="str">
        <f>Таблица7[[#This Row],[Счет]]</f>
        <v>Самокатная</v>
      </c>
    </row>
    <row r="154" spans="1:9" ht="15.75" hidden="1" x14ac:dyDescent="0.25">
      <c r="A154" s="69">
        <v>42971</v>
      </c>
      <c r="B154" s="59" t="s">
        <v>5614</v>
      </c>
      <c r="C154" s="59"/>
      <c r="D154" s="59">
        <v>470</v>
      </c>
      <c r="E154" s="68">
        <f t="shared" si="3"/>
        <v>8</v>
      </c>
      <c r="F154" s="68" t="str">
        <f>"Самокатная"</f>
        <v>Самокатная</v>
      </c>
      <c r="G154" s="69"/>
      <c r="H154" s="69"/>
      <c r="I154" s="59" t="str">
        <f>Таблица7[[#This Row],[Счет]]</f>
        <v>Самокатная</v>
      </c>
    </row>
    <row r="155" spans="1:9" ht="15.75" x14ac:dyDescent="0.25">
      <c r="A155" s="69">
        <v>42949</v>
      </c>
      <c r="B155" s="79" t="s">
        <v>3534</v>
      </c>
      <c r="C155" s="59"/>
      <c r="D155" s="59">
        <v>2000</v>
      </c>
      <c r="E155" s="68">
        <f t="shared" si="3"/>
        <v>8</v>
      </c>
      <c r="F155" s="68" t="s">
        <v>1341</v>
      </c>
      <c r="G155" s="69"/>
      <c r="H155" s="69"/>
      <c r="I155" s="59" t="str">
        <f>Таблица7[[#This Row],[Счет]]</f>
        <v>Питер</v>
      </c>
    </row>
    <row r="156" spans="1:9" ht="15.75" hidden="1" x14ac:dyDescent="0.25">
      <c r="A156" s="69">
        <v>42970</v>
      </c>
      <c r="B156" s="59" t="s">
        <v>5615</v>
      </c>
      <c r="C156" s="59"/>
      <c r="D156" s="59">
        <v>358</v>
      </c>
      <c r="E156" s="68">
        <f t="shared" si="3"/>
        <v>8</v>
      </c>
      <c r="F156" s="68" t="str">
        <f t="shared" ref="F156:F162" si="4">"Самокатная"</f>
        <v>Самокатная</v>
      </c>
      <c r="G156" s="69"/>
      <c r="H156" s="69"/>
      <c r="I156" s="59" t="str">
        <f>Таблица7[[#This Row],[Счет]]</f>
        <v>Самокатная</v>
      </c>
    </row>
    <row r="157" spans="1:9" ht="15.75" hidden="1" x14ac:dyDescent="0.25">
      <c r="A157" s="69">
        <v>42964</v>
      </c>
      <c r="B157" s="59" t="s">
        <v>5616</v>
      </c>
      <c r="C157" s="59"/>
      <c r="D157" s="59">
        <v>600</v>
      </c>
      <c r="E157" s="68">
        <f t="shared" si="3"/>
        <v>8</v>
      </c>
      <c r="F157" s="68" t="str">
        <f t="shared" si="4"/>
        <v>Самокатная</v>
      </c>
      <c r="G157" s="69"/>
      <c r="H157" s="69"/>
      <c r="I157" s="59" t="str">
        <f>Таблица7[[#This Row],[Счет]]</f>
        <v>Самокатная</v>
      </c>
    </row>
    <row r="158" spans="1:9" ht="15.75" hidden="1" x14ac:dyDescent="0.25">
      <c r="A158" s="69">
        <v>42963</v>
      </c>
      <c r="B158" s="59" t="s">
        <v>2401</v>
      </c>
      <c r="C158" s="59"/>
      <c r="D158" s="59">
        <v>536</v>
      </c>
      <c r="E158" s="68">
        <f t="shared" si="3"/>
        <v>8</v>
      </c>
      <c r="F158" s="68" t="str">
        <f t="shared" si="4"/>
        <v>Самокатная</v>
      </c>
      <c r="G158" s="69"/>
      <c r="H158" s="69"/>
      <c r="I158" s="59" t="str">
        <f>Таблица7[[#This Row],[Счет]]</f>
        <v>Самокатная</v>
      </c>
    </row>
    <row r="159" spans="1:9" ht="15.75" hidden="1" x14ac:dyDescent="0.25">
      <c r="A159" s="69">
        <v>42961</v>
      </c>
      <c r="B159" s="59" t="s">
        <v>5236</v>
      </c>
      <c r="C159" s="59"/>
      <c r="D159" s="59">
        <v>339</v>
      </c>
      <c r="E159" s="68">
        <f t="shared" si="3"/>
        <v>8</v>
      </c>
      <c r="F159" s="68" t="str">
        <f t="shared" si="4"/>
        <v>Самокатная</v>
      </c>
      <c r="G159" s="69"/>
      <c r="H159" s="69"/>
      <c r="I159" s="59" t="str">
        <f>Таблица7[[#This Row],[Счет]]</f>
        <v>Самокатная</v>
      </c>
    </row>
    <row r="160" spans="1:9" ht="15.75" hidden="1" x14ac:dyDescent="0.25">
      <c r="A160" s="69">
        <v>42959</v>
      </c>
      <c r="B160" s="59" t="s">
        <v>5617</v>
      </c>
      <c r="C160" s="59"/>
      <c r="D160" s="59">
        <v>390</v>
      </c>
      <c r="E160" s="68">
        <f t="shared" si="3"/>
        <v>8</v>
      </c>
      <c r="F160" s="68" t="str">
        <f t="shared" si="4"/>
        <v>Самокатная</v>
      </c>
      <c r="G160" s="69"/>
      <c r="H160" s="69"/>
      <c r="I160" s="59" t="str">
        <f>Таблица7[[#This Row],[Счет]]</f>
        <v>Самокатная</v>
      </c>
    </row>
    <row r="161" spans="1:9" ht="15.75" hidden="1" x14ac:dyDescent="0.25">
      <c r="A161" s="69">
        <v>42958</v>
      </c>
      <c r="B161" s="59" t="s">
        <v>5618</v>
      </c>
      <c r="C161" s="59"/>
      <c r="D161" s="59">
        <v>1808</v>
      </c>
      <c r="E161" s="68">
        <f t="shared" si="3"/>
        <v>8</v>
      </c>
      <c r="F161" s="68" t="str">
        <f t="shared" si="4"/>
        <v>Самокатная</v>
      </c>
      <c r="G161" s="69"/>
      <c r="H161" s="69"/>
      <c r="I161" s="59" t="str">
        <f>Таблица7[[#This Row],[Счет]]</f>
        <v>Самокатная</v>
      </c>
    </row>
    <row r="162" spans="1:9" ht="15.75" hidden="1" x14ac:dyDescent="0.25">
      <c r="A162" s="69">
        <v>42958</v>
      </c>
      <c r="B162" s="59" t="s">
        <v>1129</v>
      </c>
      <c r="C162" s="59"/>
      <c r="D162" s="59">
        <v>584</v>
      </c>
      <c r="E162" s="68">
        <f t="shared" si="3"/>
        <v>8</v>
      </c>
      <c r="F162" s="68" t="str">
        <f t="shared" si="4"/>
        <v>Самокатная</v>
      </c>
      <c r="G162" s="69"/>
      <c r="H162" s="69"/>
      <c r="I162" s="59" t="str">
        <f>Таблица7[[#This Row],[Счет]]</f>
        <v>Самокатная</v>
      </c>
    </row>
    <row r="163" spans="1:9" ht="31.5" hidden="1" x14ac:dyDescent="0.25">
      <c r="A163" s="69">
        <v>42942</v>
      </c>
      <c r="B163" s="79" t="s">
        <v>5323</v>
      </c>
      <c r="C163" s="59"/>
      <c r="D163" s="59">
        <v>440</v>
      </c>
      <c r="E163" s="68">
        <f t="shared" si="3"/>
        <v>7</v>
      </c>
      <c r="F163" s="68" t="str">
        <f>"Прео"</f>
        <v>Прео</v>
      </c>
      <c r="G163" s="69"/>
      <c r="H163" s="69"/>
      <c r="I163" s="59" t="str">
        <f>Таблица7[[#This Row],[Счет]]</f>
        <v>Прео</v>
      </c>
    </row>
    <row r="164" spans="1:9" ht="15.75" hidden="1" x14ac:dyDescent="0.25">
      <c r="A164" s="69">
        <v>42956</v>
      </c>
      <c r="B164" s="59" t="s">
        <v>501</v>
      </c>
      <c r="C164" s="59"/>
      <c r="D164" s="59">
        <v>1190</v>
      </c>
      <c r="E164" s="68">
        <f t="shared" si="3"/>
        <v>8</v>
      </c>
      <c r="F164" s="68" t="str">
        <f>"Самокатная"</f>
        <v>Самокатная</v>
      </c>
      <c r="G164" s="69"/>
      <c r="H164" s="69"/>
      <c r="I164" s="59" t="str">
        <f>Таблица7[[#This Row],[Счет]]</f>
        <v>Самокатная</v>
      </c>
    </row>
    <row r="165" spans="1:9" ht="15.75" hidden="1" x14ac:dyDescent="0.25">
      <c r="A165" s="69">
        <v>42956</v>
      </c>
      <c r="B165" s="59" t="s">
        <v>5226</v>
      </c>
      <c r="C165" s="59"/>
      <c r="D165" s="59">
        <v>281</v>
      </c>
      <c r="E165" s="68">
        <f t="shared" si="3"/>
        <v>8</v>
      </c>
      <c r="F165" s="68" t="str">
        <f>"Самокатная"</f>
        <v>Самокатная</v>
      </c>
      <c r="G165" s="69"/>
      <c r="H165" s="69"/>
      <c r="I165" s="59" t="str">
        <f>Таблица7[[#This Row],[Счет]]</f>
        <v>Самокатная</v>
      </c>
    </row>
    <row r="166" spans="1:9" ht="15.75" x14ac:dyDescent="0.25">
      <c r="A166" s="69">
        <v>42949</v>
      </c>
      <c r="B166" s="79" t="s">
        <v>557</v>
      </c>
      <c r="C166" s="59"/>
      <c r="D166" s="59">
        <v>600</v>
      </c>
      <c r="E166" s="68">
        <f t="shared" si="3"/>
        <v>8</v>
      </c>
      <c r="F166" s="68" t="s">
        <v>1341</v>
      </c>
      <c r="G166" s="69"/>
      <c r="H166" s="69"/>
      <c r="I166" s="59" t="str">
        <f>Таблица7[[#This Row],[Счет]]</f>
        <v>Питер</v>
      </c>
    </row>
    <row r="167" spans="1:9" ht="15.75" x14ac:dyDescent="0.25">
      <c r="A167" s="69">
        <v>42949</v>
      </c>
      <c r="B167" s="173" t="s">
        <v>3417</v>
      </c>
      <c r="C167" s="84"/>
      <c r="D167" s="84">
        <v>600</v>
      </c>
      <c r="E167" s="135">
        <f t="shared" si="3"/>
        <v>8</v>
      </c>
      <c r="F167" s="68" t="s">
        <v>1341</v>
      </c>
      <c r="G167" s="69"/>
      <c r="H167" s="69"/>
      <c r="I167" s="59" t="str">
        <f>Таблица7[[#This Row],[Счет]]</f>
        <v>Питер</v>
      </c>
    </row>
    <row r="168" spans="1:9" ht="15.75" hidden="1" x14ac:dyDescent="0.25">
      <c r="A168" s="69">
        <v>42950</v>
      </c>
      <c r="B168" s="59" t="s">
        <v>5227</v>
      </c>
      <c r="C168" s="59"/>
      <c r="D168" s="59">
        <v>523</v>
      </c>
      <c r="E168" s="68">
        <f t="shared" si="3"/>
        <v>8</v>
      </c>
      <c r="F168" s="68" t="str">
        <f>"Самокатная"</f>
        <v>Самокатная</v>
      </c>
      <c r="G168" s="69"/>
      <c r="H168" s="69"/>
      <c r="I168" s="59" t="str">
        <f>Таблица7[[#This Row],[Счет]]</f>
        <v>Самокатная</v>
      </c>
    </row>
    <row r="169" spans="1:9" ht="15.75" hidden="1" x14ac:dyDescent="0.25">
      <c r="A169" s="69">
        <v>42950</v>
      </c>
      <c r="B169" s="59" t="s">
        <v>5228</v>
      </c>
      <c r="C169" s="59"/>
      <c r="D169" s="59">
        <v>199</v>
      </c>
      <c r="E169" s="68">
        <f t="shared" si="3"/>
        <v>8</v>
      </c>
      <c r="F169" s="68" t="str">
        <f>"Самокатная"</f>
        <v>Самокатная</v>
      </c>
      <c r="G169" s="69"/>
      <c r="H169" s="69"/>
      <c r="I169" s="59" t="str">
        <f>Таблица7[[#This Row],[Счет]]</f>
        <v>Самокатная</v>
      </c>
    </row>
    <row r="170" spans="1:9" ht="15.75" hidden="1" x14ac:dyDescent="0.25">
      <c r="A170" s="69">
        <v>42942</v>
      </c>
      <c r="B170" s="79" t="s">
        <v>5324</v>
      </c>
      <c r="C170" s="59"/>
      <c r="D170" s="59">
        <v>390</v>
      </c>
      <c r="E170" s="68">
        <f t="shared" si="3"/>
        <v>7</v>
      </c>
      <c r="F170" s="68" t="str">
        <f>"Прео"</f>
        <v>Прео</v>
      </c>
      <c r="G170" s="69"/>
      <c r="H170" s="69"/>
      <c r="I170" s="59" t="str">
        <f>Таблица7[[#This Row],[Счет]]</f>
        <v>Прео</v>
      </c>
    </row>
    <row r="171" spans="1:9" ht="15.75" hidden="1" x14ac:dyDescent="0.25">
      <c r="A171" s="69">
        <v>42950</v>
      </c>
      <c r="B171" s="59" t="s">
        <v>5229</v>
      </c>
      <c r="C171" s="59"/>
      <c r="D171" s="59">
        <v>1425</v>
      </c>
      <c r="E171" s="68">
        <f t="shared" si="3"/>
        <v>8</v>
      </c>
      <c r="F171" s="68" t="str">
        <f t="shared" ref="F171:F177" si="5">"Самокатная"</f>
        <v>Самокатная</v>
      </c>
      <c r="G171" s="69"/>
      <c r="H171" s="69"/>
      <c r="I171" s="59" t="str">
        <f>Таблица7[[#This Row],[Счет]]</f>
        <v>Самокатная</v>
      </c>
    </row>
    <row r="172" spans="1:9" ht="15.75" hidden="1" x14ac:dyDescent="0.25">
      <c r="A172" s="69">
        <v>42949</v>
      </c>
      <c r="B172" s="59" t="s">
        <v>1748</v>
      </c>
      <c r="C172" s="59"/>
      <c r="D172" s="59">
        <v>657</v>
      </c>
      <c r="E172" s="68">
        <f t="shared" si="3"/>
        <v>8</v>
      </c>
      <c r="F172" s="68" t="str">
        <f t="shared" si="5"/>
        <v>Самокатная</v>
      </c>
      <c r="G172" s="69"/>
      <c r="H172" s="69"/>
      <c r="I172" s="59" t="str">
        <f>Таблица7[[#This Row],[Счет]]</f>
        <v>Самокатная</v>
      </c>
    </row>
    <row r="173" spans="1:9" ht="15.75" hidden="1" x14ac:dyDescent="0.25">
      <c r="A173" s="69">
        <v>42948</v>
      </c>
      <c r="B173" s="59" t="s">
        <v>4198</v>
      </c>
      <c r="C173" s="59"/>
      <c r="D173" s="59">
        <v>146</v>
      </c>
      <c r="E173" s="68">
        <f t="shared" si="3"/>
        <v>8</v>
      </c>
      <c r="F173" s="68" t="str">
        <f t="shared" si="5"/>
        <v>Самокатная</v>
      </c>
      <c r="G173" s="69"/>
      <c r="H173" s="69"/>
      <c r="I173" s="59" t="str">
        <f>Таблица7[[#This Row],[Счет]]</f>
        <v>Самокатная</v>
      </c>
    </row>
    <row r="174" spans="1:9" ht="15.75" hidden="1" x14ac:dyDescent="0.25">
      <c r="A174" s="69">
        <v>42947</v>
      </c>
      <c r="B174" s="59" t="s">
        <v>5230</v>
      </c>
      <c r="C174" s="59"/>
      <c r="D174" s="59">
        <v>677</v>
      </c>
      <c r="E174" s="68">
        <f t="shared" si="3"/>
        <v>7</v>
      </c>
      <c r="F174" s="68" t="str">
        <f t="shared" si="5"/>
        <v>Самокатная</v>
      </c>
      <c r="G174" s="69"/>
      <c r="H174" s="69"/>
      <c r="I174" s="59" t="str">
        <f>Таблица7[[#This Row],[Счет]]</f>
        <v>Самокатная</v>
      </c>
    </row>
    <row r="175" spans="1:9" ht="15.75" hidden="1" x14ac:dyDescent="0.25">
      <c r="A175" s="69">
        <v>42943</v>
      </c>
      <c r="B175" s="59" t="s">
        <v>5231</v>
      </c>
      <c r="C175" s="59"/>
      <c r="D175" s="59">
        <v>452</v>
      </c>
      <c r="E175" s="68">
        <f t="shared" si="3"/>
        <v>7</v>
      </c>
      <c r="F175" s="68" t="str">
        <f t="shared" si="5"/>
        <v>Самокатная</v>
      </c>
      <c r="G175" s="69"/>
      <c r="H175" s="69"/>
      <c r="I175" s="59" t="str">
        <f>Таблица7[[#This Row],[Счет]]</f>
        <v>Самокатная</v>
      </c>
    </row>
    <row r="176" spans="1:9" ht="15.75" hidden="1" x14ac:dyDescent="0.25">
      <c r="A176" s="69">
        <v>42942</v>
      </c>
      <c r="B176" s="59" t="s">
        <v>501</v>
      </c>
      <c r="C176" s="59"/>
      <c r="D176" s="59">
        <v>1190</v>
      </c>
      <c r="E176" s="68">
        <f t="shared" si="3"/>
        <v>7</v>
      </c>
      <c r="F176" s="68" t="str">
        <f t="shared" si="5"/>
        <v>Самокатная</v>
      </c>
      <c r="G176" s="69"/>
      <c r="H176" s="69"/>
      <c r="I176" s="59" t="str">
        <f>Таблица7[[#This Row],[Счет]]</f>
        <v>Самокатная</v>
      </c>
    </row>
    <row r="177" spans="1:9" ht="15.75" hidden="1" x14ac:dyDescent="0.25">
      <c r="A177" s="69">
        <v>42941</v>
      </c>
      <c r="B177" s="59" t="s">
        <v>5232</v>
      </c>
      <c r="C177" s="59"/>
      <c r="D177" s="59">
        <v>3000</v>
      </c>
      <c r="E177" s="68">
        <f t="shared" si="3"/>
        <v>7</v>
      </c>
      <c r="F177" s="68" t="str">
        <f t="shared" si="5"/>
        <v>Самокатная</v>
      </c>
      <c r="G177" s="69" t="s">
        <v>5233</v>
      </c>
      <c r="H177" s="69"/>
      <c r="I177" s="59" t="str">
        <f>Таблица7[[#This Row],[Счет]]</f>
        <v>Самокатная</v>
      </c>
    </row>
    <row r="178" spans="1:9" ht="15.75" hidden="1" x14ac:dyDescent="0.25">
      <c r="A178" s="69">
        <v>42939</v>
      </c>
      <c r="B178" s="59" t="s">
        <v>755</v>
      </c>
      <c r="C178" s="59"/>
      <c r="D178" s="59">
        <v>881</v>
      </c>
      <c r="E178" s="68">
        <f t="shared" si="3"/>
        <v>7</v>
      </c>
      <c r="F178" s="68" t="str">
        <f>"Прео"</f>
        <v>Прео</v>
      </c>
      <c r="G178" s="69"/>
      <c r="H178" s="69"/>
      <c r="I178" s="59" t="str">
        <f>Таблица7[[#This Row],[Счет]]</f>
        <v>Прео</v>
      </c>
    </row>
    <row r="179" spans="1:9" ht="15.75" hidden="1" x14ac:dyDescent="0.25">
      <c r="A179" s="69">
        <v>42938</v>
      </c>
      <c r="B179" s="59" t="s">
        <v>1207</v>
      </c>
      <c r="C179" s="59"/>
      <c r="D179" s="59">
        <v>154</v>
      </c>
      <c r="E179" s="68">
        <f t="shared" si="3"/>
        <v>7</v>
      </c>
      <c r="F179" s="68" t="str">
        <f>"Прео"</f>
        <v>Прео</v>
      </c>
      <c r="G179" s="69"/>
      <c r="H179" s="69"/>
      <c r="I179" s="59" t="str">
        <f>Таблица7[[#This Row],[Счет]]</f>
        <v>Прео</v>
      </c>
    </row>
    <row r="180" spans="1:9" ht="15.75" hidden="1" x14ac:dyDescent="0.25">
      <c r="A180" s="69">
        <v>42940</v>
      </c>
      <c r="B180" s="59" t="s">
        <v>1129</v>
      </c>
      <c r="C180" s="59"/>
      <c r="D180" s="59">
        <v>651</v>
      </c>
      <c r="E180" s="68">
        <f t="shared" si="3"/>
        <v>7</v>
      </c>
      <c r="F180" s="68" t="str">
        <f>"Самокатная"</f>
        <v>Самокатная</v>
      </c>
      <c r="G180" s="69"/>
      <c r="H180" s="69"/>
      <c r="I180" s="59" t="str">
        <f>Таблица7[[#This Row],[Счет]]</f>
        <v>Самокатная</v>
      </c>
    </row>
    <row r="181" spans="1:9" ht="15.75" x14ac:dyDescent="0.25">
      <c r="A181" s="69">
        <v>42938</v>
      </c>
      <c r="B181" s="79" t="s">
        <v>5382</v>
      </c>
      <c r="C181" s="59"/>
      <c r="D181" s="59">
        <v>480</v>
      </c>
      <c r="E181" s="68">
        <f t="shared" si="3"/>
        <v>7</v>
      </c>
      <c r="F181" s="68" t="s">
        <v>1341</v>
      </c>
      <c r="G181" s="69"/>
      <c r="H181" s="69"/>
      <c r="I181" s="59" t="str">
        <f>Таблица7[[#This Row],[Счет]]</f>
        <v>Питер</v>
      </c>
    </row>
    <row r="182" spans="1:9" ht="15.75" hidden="1" x14ac:dyDescent="0.25">
      <c r="A182" s="69">
        <v>42938</v>
      </c>
      <c r="B182" s="59" t="s">
        <v>5325</v>
      </c>
      <c r="C182" s="59"/>
      <c r="D182" s="59">
        <v>282</v>
      </c>
      <c r="E182" s="68">
        <f t="shared" si="3"/>
        <v>7</v>
      </c>
      <c r="F182" s="68" t="str">
        <f>"Прео"</f>
        <v>Прео</v>
      </c>
      <c r="G182" s="69" t="s">
        <v>5326</v>
      </c>
      <c r="H182" s="69"/>
      <c r="I182" s="59" t="str">
        <f>Таблица7[[#This Row],[Счет]]</f>
        <v>Прео</v>
      </c>
    </row>
    <row r="183" spans="1:9" ht="15.75" hidden="1" x14ac:dyDescent="0.25">
      <c r="A183" s="69">
        <v>42937</v>
      </c>
      <c r="B183" s="59" t="s">
        <v>557</v>
      </c>
      <c r="C183" s="59"/>
      <c r="D183" s="59">
        <v>50</v>
      </c>
      <c r="E183" s="68">
        <f t="shared" si="3"/>
        <v>7</v>
      </c>
      <c r="F183" s="68" t="str">
        <f>"Прео"</f>
        <v>Прео</v>
      </c>
      <c r="G183" s="69"/>
      <c r="H183" s="69"/>
      <c r="I183" s="59" t="str">
        <f>Таблица7[[#This Row],[Счет]]</f>
        <v>Прео</v>
      </c>
    </row>
    <row r="184" spans="1:9" ht="15.75" hidden="1" x14ac:dyDescent="0.25">
      <c r="A184" s="69">
        <v>42937</v>
      </c>
      <c r="B184" s="59" t="s">
        <v>1215</v>
      </c>
      <c r="C184" s="59"/>
      <c r="D184" s="59">
        <v>150</v>
      </c>
      <c r="E184" s="68">
        <f t="shared" si="3"/>
        <v>7</v>
      </c>
      <c r="F184" s="68" t="str">
        <f>"Прео"</f>
        <v>Прео</v>
      </c>
      <c r="G184" s="69"/>
      <c r="H184" s="69"/>
      <c r="I184" s="59" t="str">
        <f>Таблица7[[#This Row],[Счет]]</f>
        <v>Прео</v>
      </c>
    </row>
    <row r="185" spans="1:9" ht="15.75" hidden="1" x14ac:dyDescent="0.25">
      <c r="A185" s="69">
        <v>42940</v>
      </c>
      <c r="B185" s="59" t="s">
        <v>5234</v>
      </c>
      <c r="C185" s="59"/>
      <c r="D185" s="59">
        <v>510</v>
      </c>
      <c r="E185" s="68">
        <f t="shared" si="3"/>
        <v>7</v>
      </c>
      <c r="F185" s="68" t="s">
        <v>6</v>
      </c>
      <c r="G185" s="69"/>
      <c r="H185" s="69"/>
      <c r="I185" s="59" t="str">
        <f>Таблица7[[#This Row],[Счет]]</f>
        <v>Самокатная</v>
      </c>
    </row>
    <row r="186" spans="1:9" ht="15.75" hidden="1" x14ac:dyDescent="0.25">
      <c r="A186" s="69">
        <v>42937</v>
      </c>
      <c r="B186" s="59" t="s">
        <v>1948</v>
      </c>
      <c r="C186" s="59"/>
      <c r="D186" s="59">
        <v>1000</v>
      </c>
      <c r="E186" s="68">
        <f t="shared" si="3"/>
        <v>7</v>
      </c>
      <c r="F186" s="68" t="str">
        <f>"Самокатная"</f>
        <v>Самокатная</v>
      </c>
      <c r="G186" s="69"/>
      <c r="H186" s="69"/>
      <c r="I186" s="59" t="str">
        <f>Таблица7[[#This Row],[Счет]]</f>
        <v>Самокатная</v>
      </c>
    </row>
    <row r="187" spans="1:9" ht="31.5" x14ac:dyDescent="0.25">
      <c r="A187" s="69">
        <v>42937</v>
      </c>
      <c r="B187" s="79" t="s">
        <v>5383</v>
      </c>
      <c r="C187" s="59"/>
      <c r="D187" s="59">
        <v>283</v>
      </c>
      <c r="E187" s="68">
        <f t="shared" si="3"/>
        <v>7</v>
      </c>
      <c r="F187" s="68" t="s">
        <v>1341</v>
      </c>
      <c r="G187" s="69"/>
      <c r="H187" s="69"/>
      <c r="I187" s="59" t="str">
        <f>Таблица7[[#This Row],[Счет]]</f>
        <v>Питер</v>
      </c>
    </row>
    <row r="188" spans="1:9" ht="15.75" x14ac:dyDescent="0.25">
      <c r="A188" s="69">
        <v>42936</v>
      </c>
      <c r="B188" s="79" t="s">
        <v>5384</v>
      </c>
      <c r="C188" s="59"/>
      <c r="D188" s="59">
        <v>600</v>
      </c>
      <c r="E188" s="68">
        <f t="shared" si="3"/>
        <v>7</v>
      </c>
      <c r="F188" s="68" t="s">
        <v>1341</v>
      </c>
      <c r="G188" s="69"/>
      <c r="H188" s="69"/>
      <c r="I188" s="59" t="str">
        <f>Таблица7[[#This Row],[Счет]]</f>
        <v>Питер</v>
      </c>
    </row>
    <row r="189" spans="1:9" ht="15.75" x14ac:dyDescent="0.25">
      <c r="A189" s="69">
        <v>42929</v>
      </c>
      <c r="B189" s="79" t="s">
        <v>562</v>
      </c>
      <c r="C189" s="59"/>
      <c r="D189" s="59">
        <v>160</v>
      </c>
      <c r="E189" s="68">
        <f t="shared" si="3"/>
        <v>7</v>
      </c>
      <c r="F189" s="68" t="s">
        <v>1341</v>
      </c>
      <c r="G189" s="69"/>
      <c r="H189" s="69"/>
      <c r="I189" s="59" t="str">
        <f>Таблица7[[#This Row],[Счет]]</f>
        <v>Питер</v>
      </c>
    </row>
    <row r="190" spans="1:9" ht="15.75" hidden="1" x14ac:dyDescent="0.25">
      <c r="A190" s="69">
        <v>42937</v>
      </c>
      <c r="B190" s="59" t="s">
        <v>4202</v>
      </c>
      <c r="C190" s="59"/>
      <c r="D190" s="59">
        <v>500</v>
      </c>
      <c r="E190" s="68">
        <f t="shared" si="3"/>
        <v>7</v>
      </c>
      <c r="F190" s="68" t="str">
        <f>"Самокатная"</f>
        <v>Самокатная</v>
      </c>
      <c r="G190" s="69"/>
      <c r="H190" s="69"/>
      <c r="I190" s="59" t="str">
        <f>Таблица7[[#This Row],[Счет]]</f>
        <v>Самокатная</v>
      </c>
    </row>
    <row r="191" spans="1:9" ht="15.75" hidden="1" x14ac:dyDescent="0.25">
      <c r="A191" s="69">
        <v>42937</v>
      </c>
      <c r="B191" s="59" t="s">
        <v>1849</v>
      </c>
      <c r="C191" s="59"/>
      <c r="D191" s="59">
        <v>800</v>
      </c>
      <c r="E191" s="68">
        <f t="shared" si="3"/>
        <v>7</v>
      </c>
      <c r="F191" s="68" t="str">
        <f>"Прео"</f>
        <v>Прео</v>
      </c>
      <c r="G191" s="69"/>
      <c r="H191" s="69"/>
      <c r="I191" s="59" t="str">
        <f>Таблица7[[#This Row],[Счет]]</f>
        <v>Прео</v>
      </c>
    </row>
    <row r="192" spans="1:9" ht="15.75" hidden="1" x14ac:dyDescent="0.25">
      <c r="A192" s="69">
        <v>42937</v>
      </c>
      <c r="B192" s="59" t="s">
        <v>4109</v>
      </c>
      <c r="C192" s="59"/>
      <c r="D192" s="59">
        <v>900</v>
      </c>
      <c r="E192" s="68">
        <f t="shared" si="3"/>
        <v>7</v>
      </c>
      <c r="F192" s="68" t="str">
        <f>"Прео"</f>
        <v>Прео</v>
      </c>
      <c r="G192" s="69" t="s">
        <v>4110</v>
      </c>
      <c r="H192" s="69"/>
      <c r="I192" s="59" t="str">
        <f>Таблица7[[#This Row],[Счет]]</f>
        <v>Прео</v>
      </c>
    </row>
    <row r="193" spans="1:9" ht="15.75" hidden="1" x14ac:dyDescent="0.25">
      <c r="A193" s="69">
        <v>42931</v>
      </c>
      <c r="B193" s="59" t="s">
        <v>1207</v>
      </c>
      <c r="C193" s="59"/>
      <c r="D193" s="59">
        <v>1280</v>
      </c>
      <c r="E193" s="68">
        <f t="shared" si="3"/>
        <v>7</v>
      </c>
      <c r="F193" s="68" t="str">
        <f>"Прео"</f>
        <v>Прео</v>
      </c>
      <c r="G193" s="69"/>
      <c r="H193" s="69"/>
      <c r="I193" s="59" t="str">
        <f>Таблица7[[#This Row],[Счет]]</f>
        <v>Прео</v>
      </c>
    </row>
    <row r="194" spans="1:9" ht="15.75" hidden="1" x14ac:dyDescent="0.25">
      <c r="A194" s="69">
        <v>42916</v>
      </c>
      <c r="B194" s="59" t="s">
        <v>516</v>
      </c>
      <c r="C194" s="59"/>
      <c r="D194" s="59">
        <v>1700</v>
      </c>
      <c r="E194" s="68">
        <f t="shared" si="3"/>
        <v>6</v>
      </c>
      <c r="F194" s="68" t="s">
        <v>2</v>
      </c>
      <c r="G194" s="68"/>
      <c r="H194" s="69"/>
      <c r="I194" s="59" t="str">
        <f>Таблица7[[#This Row],[Счет]]</f>
        <v>Манунин</v>
      </c>
    </row>
    <row r="195" spans="1:9" ht="15.75" x14ac:dyDescent="0.25">
      <c r="A195" s="69">
        <v>42929</v>
      </c>
      <c r="B195" s="79" t="s">
        <v>557</v>
      </c>
      <c r="C195" s="59"/>
      <c r="D195" s="59">
        <v>600</v>
      </c>
      <c r="E195" s="68">
        <f t="shared" ref="E195:E258" si="6">MONTH(A195)</f>
        <v>7</v>
      </c>
      <c r="F195" s="68" t="s">
        <v>1341</v>
      </c>
      <c r="G195" s="69"/>
      <c r="H195" s="69"/>
      <c r="I195" s="59" t="str">
        <f>Таблица7[[#This Row],[Счет]]</f>
        <v>Питер</v>
      </c>
    </row>
    <row r="196" spans="1:9" ht="15.75" x14ac:dyDescent="0.25">
      <c r="A196" s="69">
        <v>42922</v>
      </c>
      <c r="B196" s="79" t="s">
        <v>4958</v>
      </c>
      <c r="C196" s="59"/>
      <c r="D196" s="59">
        <v>538</v>
      </c>
      <c r="E196" s="68">
        <f t="shared" si="6"/>
        <v>7</v>
      </c>
      <c r="F196" s="68" t="s">
        <v>1341</v>
      </c>
      <c r="G196" s="69"/>
      <c r="H196" s="69"/>
      <c r="I196" s="59" t="str">
        <f>Таблица7[[#This Row],[Счет]]</f>
        <v>Питер</v>
      </c>
    </row>
    <row r="197" spans="1:9" ht="15.75" hidden="1" x14ac:dyDescent="0.25">
      <c r="A197" s="69">
        <v>42936</v>
      </c>
      <c r="B197" s="59" t="s">
        <v>4353</v>
      </c>
      <c r="C197" s="59"/>
      <c r="D197" s="59">
        <v>860</v>
      </c>
      <c r="E197" s="68">
        <f t="shared" si="6"/>
        <v>7</v>
      </c>
      <c r="F197" s="68" t="str">
        <f>"Самокатная"</f>
        <v>Самокатная</v>
      </c>
      <c r="G197" s="69"/>
      <c r="H197" s="69"/>
      <c r="I197" s="59" t="str">
        <f>Таблица7[[#This Row],[Счет]]</f>
        <v>Самокатная</v>
      </c>
    </row>
    <row r="198" spans="1:9" ht="15.75" hidden="1" x14ac:dyDescent="0.25">
      <c r="A198" s="69">
        <v>42928</v>
      </c>
      <c r="B198" s="59" t="s">
        <v>557</v>
      </c>
      <c r="C198" s="59"/>
      <c r="D198" s="59">
        <v>100</v>
      </c>
      <c r="E198" s="68">
        <f t="shared" si="6"/>
        <v>7</v>
      </c>
      <c r="F198" s="68" t="str">
        <f>"Прео"</f>
        <v>Прео</v>
      </c>
      <c r="G198" s="69"/>
      <c r="H198" s="69"/>
      <c r="I198" s="59" t="str">
        <f>Таблица7[[#This Row],[Счет]]</f>
        <v>Прео</v>
      </c>
    </row>
    <row r="199" spans="1:9" ht="15.75" hidden="1" x14ac:dyDescent="0.25">
      <c r="A199" s="69">
        <v>42924</v>
      </c>
      <c r="B199" s="59" t="s">
        <v>1207</v>
      </c>
      <c r="C199" s="59"/>
      <c r="D199" s="59">
        <v>497</v>
      </c>
      <c r="E199" s="68">
        <f t="shared" si="6"/>
        <v>7</v>
      </c>
      <c r="F199" s="68" t="str">
        <f>"Прео"</f>
        <v>Прео</v>
      </c>
      <c r="G199" s="69"/>
      <c r="H199" s="69"/>
      <c r="I199" s="59" t="str">
        <f>Таблица7[[#This Row],[Счет]]</f>
        <v>Прео</v>
      </c>
    </row>
    <row r="200" spans="1:9" ht="15.75" hidden="1" x14ac:dyDescent="0.25">
      <c r="A200" s="69">
        <v>42936</v>
      </c>
      <c r="B200" s="59" t="s">
        <v>1382</v>
      </c>
      <c r="C200" s="59"/>
      <c r="D200" s="59">
        <v>350</v>
      </c>
      <c r="E200" s="68">
        <f t="shared" si="6"/>
        <v>7</v>
      </c>
      <c r="F200" s="68" t="str">
        <f>"Самокатная"</f>
        <v>Самокатная</v>
      </c>
      <c r="G200" s="69"/>
      <c r="H200" s="69"/>
      <c r="I200" s="59" t="str">
        <f>Таблица7[[#This Row],[Счет]]</f>
        <v>Самокатная</v>
      </c>
    </row>
    <row r="201" spans="1:9" ht="15.75" hidden="1" x14ac:dyDescent="0.25">
      <c r="A201" s="69">
        <v>42936</v>
      </c>
      <c r="B201" s="59" t="s">
        <v>5236</v>
      </c>
      <c r="C201" s="59"/>
      <c r="D201" s="59">
        <v>339</v>
      </c>
      <c r="E201" s="68">
        <f t="shared" si="6"/>
        <v>7</v>
      </c>
      <c r="F201" s="68" t="str">
        <f>"Самокатная"</f>
        <v>Самокатная</v>
      </c>
      <c r="G201" s="69"/>
      <c r="H201" s="69"/>
      <c r="I201" s="59" t="str">
        <f>Таблица7[[#This Row],[Счет]]</f>
        <v>Самокатная</v>
      </c>
    </row>
    <row r="202" spans="1:9" ht="15.75" hidden="1" x14ac:dyDescent="0.25">
      <c r="A202" s="69">
        <v>42923</v>
      </c>
      <c r="B202" s="59" t="s">
        <v>1849</v>
      </c>
      <c r="C202" s="59"/>
      <c r="D202" s="59">
        <v>800</v>
      </c>
      <c r="E202" s="68">
        <f t="shared" si="6"/>
        <v>7</v>
      </c>
      <c r="F202" s="68" t="str">
        <f>"Прео"</f>
        <v>Прео</v>
      </c>
      <c r="G202" s="69"/>
      <c r="H202" s="69"/>
      <c r="I202" s="59" t="str">
        <f>Таблица7[[#This Row],[Счет]]</f>
        <v>Прео</v>
      </c>
    </row>
    <row r="203" spans="1:9" ht="15.75" hidden="1" x14ac:dyDescent="0.25">
      <c r="A203" s="69">
        <v>42936</v>
      </c>
      <c r="B203" s="59" t="s">
        <v>2402</v>
      </c>
      <c r="C203" s="59"/>
      <c r="D203" s="59">
        <v>315</v>
      </c>
      <c r="E203" s="68">
        <f t="shared" si="6"/>
        <v>7</v>
      </c>
      <c r="F203" s="68" t="str">
        <f>"Самокатная"</f>
        <v>Самокатная</v>
      </c>
      <c r="G203" s="69"/>
      <c r="H203" s="69"/>
      <c r="I203" s="59" t="str">
        <f>Таблица7[[#This Row],[Счет]]</f>
        <v>Самокатная</v>
      </c>
    </row>
    <row r="204" spans="1:9" ht="15.75" hidden="1" x14ac:dyDescent="0.25">
      <c r="A204" s="69">
        <v>42936</v>
      </c>
      <c r="B204" s="59" t="s">
        <v>5235</v>
      </c>
      <c r="C204" s="59"/>
      <c r="D204" s="59">
        <v>270</v>
      </c>
      <c r="E204" s="68">
        <f t="shared" si="6"/>
        <v>7</v>
      </c>
      <c r="F204" s="68" t="str">
        <f>"Самокатная"</f>
        <v>Самокатная</v>
      </c>
      <c r="G204" s="69"/>
      <c r="H204" s="69"/>
      <c r="I204" s="59" t="str">
        <f>Таблица7[[#This Row],[Счет]]</f>
        <v>Самокатная</v>
      </c>
    </row>
    <row r="205" spans="1:9" ht="15.75" hidden="1" x14ac:dyDescent="0.25">
      <c r="A205" s="69">
        <v>42934</v>
      </c>
      <c r="B205" s="59" t="s">
        <v>5237</v>
      </c>
      <c r="C205" s="59"/>
      <c r="D205" s="59">
        <v>1300</v>
      </c>
      <c r="E205" s="68">
        <f t="shared" si="6"/>
        <v>7</v>
      </c>
      <c r="F205" s="68" t="str">
        <f>"Самокатная"</f>
        <v>Самокатная</v>
      </c>
      <c r="G205" s="69"/>
      <c r="H205" s="69"/>
      <c r="I205" s="59" t="str">
        <f>Таблица7[[#This Row],[Счет]]</f>
        <v>Самокатная</v>
      </c>
    </row>
    <row r="206" spans="1:9" ht="15.75" hidden="1" x14ac:dyDescent="0.25">
      <c r="A206" s="69">
        <v>42933</v>
      </c>
      <c r="B206" s="59" t="s">
        <v>501</v>
      </c>
      <c r="C206" s="59"/>
      <c r="D206" s="59">
        <v>1190</v>
      </c>
      <c r="E206" s="68">
        <f t="shared" si="6"/>
        <v>7</v>
      </c>
      <c r="F206" s="68" t="str">
        <f>"Самокатная"</f>
        <v>Самокатная</v>
      </c>
      <c r="G206" s="69"/>
      <c r="H206" s="69"/>
      <c r="I206" s="59" t="str">
        <f>Таблица7[[#This Row],[Счет]]</f>
        <v>Самокатная</v>
      </c>
    </row>
    <row r="207" spans="1:9" ht="15.75" hidden="1" x14ac:dyDescent="0.25">
      <c r="A207" s="69">
        <v>42921</v>
      </c>
      <c r="B207" s="59" t="s">
        <v>5036</v>
      </c>
      <c r="C207" s="59"/>
      <c r="D207" s="59">
        <v>598</v>
      </c>
      <c r="E207" s="68">
        <f t="shared" si="6"/>
        <v>7</v>
      </c>
      <c r="F207" s="68" t="str">
        <f>"Прео"</f>
        <v>Прео</v>
      </c>
      <c r="G207" s="236" t="s">
        <v>5037</v>
      </c>
      <c r="H207" s="69"/>
      <c r="I207" s="59" t="str">
        <f>Таблица7[[#This Row],[Счет]]</f>
        <v>Прео</v>
      </c>
    </row>
    <row r="208" spans="1:9" ht="15.75" hidden="1" x14ac:dyDescent="0.25">
      <c r="A208" s="69">
        <v>42921</v>
      </c>
      <c r="B208" s="59" t="s">
        <v>5330</v>
      </c>
      <c r="C208" s="59">
        <v>345</v>
      </c>
      <c r="D208" s="59">
        <v>1820</v>
      </c>
      <c r="E208" s="68">
        <f t="shared" si="6"/>
        <v>7</v>
      </c>
      <c r="F208" s="68" t="str">
        <f>"Прео"</f>
        <v>Прео</v>
      </c>
      <c r="G208" s="69"/>
      <c r="H208" s="69"/>
      <c r="I208" s="59" t="str">
        <f>Таблица7[[#This Row],[Счет]]</f>
        <v>Прео</v>
      </c>
    </row>
    <row r="209" spans="1:9" ht="15.75" hidden="1" x14ac:dyDescent="0.25">
      <c r="A209" s="69">
        <v>42921</v>
      </c>
      <c r="B209" s="59" t="s">
        <v>5331</v>
      </c>
      <c r="C209" s="59">
        <v>198</v>
      </c>
      <c r="D209" s="59">
        <v>400</v>
      </c>
      <c r="E209" s="68">
        <f t="shared" si="6"/>
        <v>7</v>
      </c>
      <c r="F209" s="68" t="str">
        <f>"Прео"</f>
        <v>Прео</v>
      </c>
      <c r="G209" s="69"/>
      <c r="H209" s="69"/>
      <c r="I209" s="59" t="str">
        <f>Таблица7[[#This Row],[Счет]]</f>
        <v>Прео</v>
      </c>
    </row>
    <row r="210" spans="1:9" ht="15.75" hidden="1" x14ac:dyDescent="0.25">
      <c r="A210" s="69">
        <v>42930</v>
      </c>
      <c r="B210" s="59" t="s">
        <v>5238</v>
      </c>
      <c r="C210" s="59"/>
      <c r="D210" s="59">
        <v>453</v>
      </c>
      <c r="E210" s="68">
        <f t="shared" si="6"/>
        <v>7</v>
      </c>
      <c r="F210" s="68" t="str">
        <f>"Самокатная"</f>
        <v>Самокатная</v>
      </c>
      <c r="G210" s="69"/>
      <c r="H210" s="69"/>
      <c r="I210" s="59" t="str">
        <f>Таблица7[[#This Row],[Счет]]</f>
        <v>Самокатная</v>
      </c>
    </row>
    <row r="211" spans="1:9" ht="15.75" hidden="1" x14ac:dyDescent="0.25">
      <c r="A211" s="69">
        <v>42930</v>
      </c>
      <c r="B211" s="59" t="s">
        <v>5239</v>
      </c>
      <c r="C211" s="59"/>
      <c r="D211" s="59">
        <v>290</v>
      </c>
      <c r="E211" s="68">
        <f t="shared" si="6"/>
        <v>7</v>
      </c>
      <c r="F211" s="68" t="str">
        <f>"Самокатная"</f>
        <v>Самокатная</v>
      </c>
      <c r="G211" s="69"/>
      <c r="H211" s="69"/>
      <c r="I211" s="59" t="str">
        <f>Таблица7[[#This Row],[Счет]]</f>
        <v>Самокатная</v>
      </c>
    </row>
    <row r="212" spans="1:9" ht="15.75" hidden="1" x14ac:dyDescent="0.25">
      <c r="A212" s="69">
        <v>42918</v>
      </c>
      <c r="B212" s="59" t="s">
        <v>1207</v>
      </c>
      <c r="C212" s="59"/>
      <c r="D212" s="59">
        <v>345</v>
      </c>
      <c r="E212" s="68">
        <f t="shared" si="6"/>
        <v>7</v>
      </c>
      <c r="F212" s="68" t="str">
        <f>"Прео"</f>
        <v>Прео</v>
      </c>
      <c r="G212" s="69"/>
      <c r="H212" s="69"/>
      <c r="I212" s="59" t="str">
        <f>Таблица7[[#This Row],[Счет]]</f>
        <v>Прео</v>
      </c>
    </row>
    <row r="213" spans="1:9" ht="15.75" x14ac:dyDescent="0.25">
      <c r="A213" s="83">
        <v>42919</v>
      </c>
      <c r="B213" s="79" t="s">
        <v>3417</v>
      </c>
      <c r="C213" s="59"/>
      <c r="D213" s="59">
        <v>600</v>
      </c>
      <c r="E213" s="135">
        <f t="shared" si="6"/>
        <v>7</v>
      </c>
      <c r="F213" s="68" t="s">
        <v>1341</v>
      </c>
      <c r="G213" s="69"/>
      <c r="H213" s="69"/>
      <c r="I213" s="59" t="str">
        <f>Таблица7[[#This Row],[Счет]]</f>
        <v>Питер</v>
      </c>
    </row>
    <row r="214" spans="1:9" ht="15.75" hidden="1" x14ac:dyDescent="0.25">
      <c r="A214" s="69">
        <v>42929</v>
      </c>
      <c r="B214" s="59" t="s">
        <v>5240</v>
      </c>
      <c r="C214" s="59"/>
      <c r="D214" s="59">
        <v>872</v>
      </c>
      <c r="E214" s="68">
        <f t="shared" si="6"/>
        <v>7</v>
      </c>
      <c r="F214" s="68" t="str">
        <f>"Самокатная"</f>
        <v>Самокатная</v>
      </c>
      <c r="G214" s="69"/>
      <c r="H214" s="69"/>
      <c r="I214" s="59" t="str">
        <f>Таблица7[[#This Row],[Счет]]</f>
        <v>Самокатная</v>
      </c>
    </row>
    <row r="215" spans="1:9" ht="15.75" hidden="1" x14ac:dyDescent="0.25">
      <c r="A215" s="69">
        <v>42929</v>
      </c>
      <c r="B215" s="59" t="s">
        <v>4353</v>
      </c>
      <c r="C215" s="59"/>
      <c r="D215" s="59">
        <v>860</v>
      </c>
      <c r="E215" s="68">
        <f t="shared" si="6"/>
        <v>7</v>
      </c>
      <c r="F215" s="68" t="str">
        <f>"Самокатная"</f>
        <v>Самокатная</v>
      </c>
      <c r="G215" s="69"/>
      <c r="H215" s="69"/>
      <c r="I215" s="59" t="str">
        <f>Таблица7[[#This Row],[Счет]]</f>
        <v>Самокатная</v>
      </c>
    </row>
    <row r="216" spans="1:9" ht="15.75" hidden="1" x14ac:dyDescent="0.25">
      <c r="A216" s="69">
        <v>42928</v>
      </c>
      <c r="B216" s="59" t="s">
        <v>3814</v>
      </c>
      <c r="C216" s="59"/>
      <c r="D216" s="59">
        <v>225</v>
      </c>
      <c r="E216" s="68">
        <f t="shared" si="6"/>
        <v>7</v>
      </c>
      <c r="F216" s="68" t="str">
        <f>"Самокатная"</f>
        <v>Самокатная</v>
      </c>
      <c r="G216" s="69"/>
      <c r="H216" s="69"/>
      <c r="I216" s="59" t="str">
        <f>Таблица7[[#This Row],[Счет]]</f>
        <v>Самокатная</v>
      </c>
    </row>
    <row r="217" spans="1:9" ht="15.75" hidden="1" x14ac:dyDescent="0.25">
      <c r="A217" s="69">
        <v>42927</v>
      </c>
      <c r="B217" s="59" t="s">
        <v>3814</v>
      </c>
      <c r="C217" s="59"/>
      <c r="D217" s="59">
        <v>69</v>
      </c>
      <c r="E217" s="68">
        <f t="shared" si="6"/>
        <v>7</v>
      </c>
      <c r="F217" s="68" t="str">
        <f>"Самокатная"</f>
        <v>Самокатная</v>
      </c>
      <c r="G217" s="69"/>
      <c r="H217" s="69"/>
      <c r="I217" s="59" t="str">
        <f>Таблица7[[#This Row],[Счет]]</f>
        <v>Самокатная</v>
      </c>
    </row>
    <row r="218" spans="1:9" ht="15.75" hidden="1" x14ac:dyDescent="0.25">
      <c r="A218" s="69">
        <v>42926</v>
      </c>
      <c r="B218" s="59" t="s">
        <v>3817</v>
      </c>
      <c r="C218" s="59"/>
      <c r="D218" s="59">
        <v>1499</v>
      </c>
      <c r="E218" s="68">
        <f t="shared" si="6"/>
        <v>7</v>
      </c>
      <c r="F218" s="68" t="str">
        <f>"Самокатная"</f>
        <v>Самокатная</v>
      </c>
      <c r="G218" s="69" t="s">
        <v>5241</v>
      </c>
      <c r="H218" s="69"/>
      <c r="I218" s="59" t="str">
        <f>Таблица7[[#This Row],[Счет]]</f>
        <v>Самокатная</v>
      </c>
    </row>
    <row r="219" spans="1:9" ht="15.75" hidden="1" x14ac:dyDescent="0.25">
      <c r="A219" s="69">
        <v>42926</v>
      </c>
      <c r="B219" s="59" t="s">
        <v>5236</v>
      </c>
      <c r="C219" s="59"/>
      <c r="D219" s="59">
        <v>1017</v>
      </c>
      <c r="E219" s="68">
        <f t="shared" si="6"/>
        <v>7</v>
      </c>
      <c r="F219" s="68" t="s">
        <v>6</v>
      </c>
      <c r="G219" s="69" t="s">
        <v>5244</v>
      </c>
      <c r="H219" s="69"/>
      <c r="I219" s="59" t="str">
        <f>Таблица7[[#This Row],[Счет]]</f>
        <v>Самокатная</v>
      </c>
    </row>
    <row r="220" spans="1:9" ht="15.75" hidden="1" x14ac:dyDescent="0.25">
      <c r="A220" s="69">
        <v>42918</v>
      </c>
      <c r="B220" s="59" t="s">
        <v>2979</v>
      </c>
      <c r="C220" s="59"/>
      <c r="D220" s="59">
        <v>198</v>
      </c>
      <c r="E220" s="68">
        <f t="shared" si="6"/>
        <v>7</v>
      </c>
      <c r="F220" s="68" t="str">
        <f>"Прео"</f>
        <v>Прео</v>
      </c>
      <c r="G220" s="69"/>
      <c r="H220" s="69"/>
      <c r="I220" s="59" t="str">
        <f>Таблица7[[#This Row],[Счет]]</f>
        <v>Прео</v>
      </c>
    </row>
    <row r="221" spans="1:9" ht="47.25" hidden="1" x14ac:dyDescent="0.25">
      <c r="A221" s="69">
        <v>42917</v>
      </c>
      <c r="B221" s="59" t="s">
        <v>1208</v>
      </c>
      <c r="C221" s="59"/>
      <c r="D221" s="59">
        <v>5828</v>
      </c>
      <c r="E221" s="68">
        <f t="shared" si="6"/>
        <v>7</v>
      </c>
      <c r="F221" s="68" t="str">
        <f>"Прео"</f>
        <v>Прео</v>
      </c>
      <c r="G221" s="236" t="s">
        <v>5038</v>
      </c>
      <c r="H221" s="69"/>
      <c r="I221" s="59" t="str">
        <f>Таблица7[[#This Row],[Счет]]</f>
        <v>Прео</v>
      </c>
    </row>
    <row r="222" spans="1:9" ht="15.75" x14ac:dyDescent="0.25">
      <c r="A222" s="69">
        <v>42919</v>
      </c>
      <c r="B222" s="79" t="s">
        <v>3418</v>
      </c>
      <c r="C222" s="59"/>
      <c r="D222" s="59">
        <v>300</v>
      </c>
      <c r="E222" s="68">
        <f t="shared" si="6"/>
        <v>7</v>
      </c>
      <c r="F222" s="68" t="s">
        <v>1341</v>
      </c>
      <c r="G222" s="69"/>
      <c r="H222" s="69"/>
      <c r="I222" s="59" t="str">
        <f>Таблица7[[#This Row],[Счет]]</f>
        <v>Питер</v>
      </c>
    </row>
    <row r="223" spans="1:9" ht="15.75" hidden="1" x14ac:dyDescent="0.25">
      <c r="A223" s="69">
        <v>42926</v>
      </c>
      <c r="B223" s="59" t="s">
        <v>5243</v>
      </c>
      <c r="C223" s="59"/>
      <c r="D223" s="59">
        <v>661</v>
      </c>
      <c r="E223" s="68">
        <f t="shared" si="6"/>
        <v>7</v>
      </c>
      <c r="F223" s="68" t="str">
        <f>"Самокатная"</f>
        <v>Самокатная</v>
      </c>
      <c r="G223" s="69"/>
      <c r="H223" s="69"/>
      <c r="I223" s="59" t="str">
        <f>Таблица7[[#This Row],[Счет]]</f>
        <v>Самокатная</v>
      </c>
    </row>
    <row r="224" spans="1:9" ht="15.75" hidden="1" x14ac:dyDescent="0.25">
      <c r="A224" s="69">
        <v>42926</v>
      </c>
      <c r="B224" s="59" t="s">
        <v>1945</v>
      </c>
      <c r="C224" s="59"/>
      <c r="D224" s="59">
        <v>350</v>
      </c>
      <c r="E224" s="68">
        <f t="shared" si="6"/>
        <v>7</v>
      </c>
      <c r="F224" s="68" t="str">
        <f>"Самокатная"</f>
        <v>Самокатная</v>
      </c>
      <c r="G224" s="69" t="s">
        <v>5242</v>
      </c>
      <c r="H224" s="69"/>
      <c r="I224" s="59" t="str">
        <f>Таблица7[[#This Row],[Счет]]</f>
        <v>Самокатная</v>
      </c>
    </row>
    <row r="225" spans="1:9" ht="15.75" hidden="1" x14ac:dyDescent="0.25">
      <c r="A225" s="69">
        <v>42926</v>
      </c>
      <c r="B225" s="59" t="s">
        <v>3814</v>
      </c>
      <c r="C225" s="59"/>
      <c r="D225" s="59">
        <v>69</v>
      </c>
      <c r="E225" s="68">
        <f t="shared" si="6"/>
        <v>7</v>
      </c>
      <c r="F225" s="68" t="s">
        <v>6</v>
      </c>
      <c r="G225" s="69"/>
      <c r="H225" s="69"/>
      <c r="I225" s="59" t="str">
        <f>Таблица7[[#This Row],[Счет]]</f>
        <v>Самокатная</v>
      </c>
    </row>
    <row r="226" spans="1:9" ht="15.75" hidden="1" x14ac:dyDescent="0.25">
      <c r="A226" s="69">
        <v>42923</v>
      </c>
      <c r="B226" s="59" t="s">
        <v>4202</v>
      </c>
      <c r="C226" s="59"/>
      <c r="D226" s="59">
        <v>400</v>
      </c>
      <c r="E226" s="68">
        <f t="shared" si="6"/>
        <v>7</v>
      </c>
      <c r="F226" s="68" t="str">
        <f>"Самокатная"</f>
        <v>Самокатная</v>
      </c>
      <c r="G226" s="69"/>
      <c r="H226" s="69"/>
      <c r="I226" s="59" t="str">
        <f>Таблица7[[#This Row],[Счет]]</f>
        <v>Самокатная</v>
      </c>
    </row>
    <row r="227" spans="1:9" ht="15.75" hidden="1" x14ac:dyDescent="0.25">
      <c r="A227" s="69">
        <v>42915</v>
      </c>
      <c r="B227" s="59" t="s">
        <v>557</v>
      </c>
      <c r="C227" s="59"/>
      <c r="D227" s="59">
        <v>100</v>
      </c>
      <c r="E227" s="68">
        <f t="shared" si="6"/>
        <v>6</v>
      </c>
      <c r="F227" s="68" t="str">
        <f>"Прео"</f>
        <v>Прео</v>
      </c>
      <c r="G227" s="69"/>
      <c r="H227" s="69"/>
      <c r="I227" s="59" t="str">
        <f>Таблица7[[#This Row],[Счет]]</f>
        <v>Прео</v>
      </c>
    </row>
    <row r="228" spans="1:9" ht="15.75" hidden="1" x14ac:dyDescent="0.25">
      <c r="A228" s="69">
        <v>42915</v>
      </c>
      <c r="B228" s="59" t="s">
        <v>1849</v>
      </c>
      <c r="C228" s="59">
        <v>500</v>
      </c>
      <c r="D228" s="59">
        <v>800</v>
      </c>
      <c r="E228" s="68">
        <f t="shared" si="6"/>
        <v>6</v>
      </c>
      <c r="F228" s="68" t="str">
        <f>"Прео"</f>
        <v>Прео</v>
      </c>
      <c r="G228" s="69"/>
      <c r="H228" s="69"/>
      <c r="I228" s="59" t="str">
        <f>Таблица7[[#This Row],[Счет]]</f>
        <v>Прео</v>
      </c>
    </row>
    <row r="229" spans="1:9" ht="15.75" hidden="1" x14ac:dyDescent="0.25">
      <c r="A229" s="69">
        <v>42921</v>
      </c>
      <c r="B229" s="59" t="s">
        <v>4994</v>
      </c>
      <c r="C229" s="59"/>
      <c r="D229" s="59">
        <v>1100</v>
      </c>
      <c r="E229" s="68">
        <f t="shared" si="6"/>
        <v>7</v>
      </c>
      <c r="F229" s="68" t="str">
        <f>"Самокатная"</f>
        <v>Самокатная</v>
      </c>
      <c r="G229" s="69"/>
      <c r="H229" s="69"/>
      <c r="I229" s="59" t="str">
        <f>Таблица7[[#This Row],[Счет]]</f>
        <v>Самокатная</v>
      </c>
    </row>
    <row r="230" spans="1:9" ht="15.75" x14ac:dyDescent="0.25">
      <c r="A230" s="83">
        <v>42919</v>
      </c>
      <c r="B230" s="79" t="s">
        <v>3419</v>
      </c>
      <c r="C230" s="59"/>
      <c r="D230" s="59">
        <v>300</v>
      </c>
      <c r="E230" s="135">
        <f t="shared" si="6"/>
        <v>7</v>
      </c>
      <c r="F230" s="68" t="s">
        <v>1341</v>
      </c>
      <c r="G230" s="69"/>
      <c r="H230" s="69"/>
      <c r="I230" s="59" t="str">
        <f>Таблица7[[#This Row],[Счет]]</f>
        <v>Питер</v>
      </c>
    </row>
    <row r="231" spans="1:9" ht="15.75" x14ac:dyDescent="0.25">
      <c r="A231" s="69">
        <v>42916</v>
      </c>
      <c r="B231" s="79" t="s">
        <v>3534</v>
      </c>
      <c r="C231" s="59"/>
      <c r="D231" s="59">
        <v>2000</v>
      </c>
      <c r="E231" s="68">
        <f t="shared" si="6"/>
        <v>6</v>
      </c>
      <c r="F231" s="68" t="s">
        <v>1341</v>
      </c>
      <c r="G231" s="69"/>
      <c r="H231" s="69"/>
      <c r="I231" s="59" t="str">
        <f>Таблица7[[#This Row],[Счет]]</f>
        <v>Питер</v>
      </c>
    </row>
    <row r="232" spans="1:9" ht="15.75" hidden="1" x14ac:dyDescent="0.25">
      <c r="A232" s="69">
        <v>42921</v>
      </c>
      <c r="B232" s="59" t="s">
        <v>4995</v>
      </c>
      <c r="C232" s="59"/>
      <c r="D232" s="59">
        <v>471</v>
      </c>
      <c r="E232" s="68">
        <f t="shared" si="6"/>
        <v>7</v>
      </c>
      <c r="F232" s="68" t="str">
        <f>"Самокатная"</f>
        <v>Самокатная</v>
      </c>
      <c r="G232" s="69"/>
      <c r="H232" s="69"/>
      <c r="I232" s="59" t="str">
        <f>Таблица7[[#This Row],[Счет]]</f>
        <v>Самокатная</v>
      </c>
    </row>
    <row r="233" spans="1:9" ht="15.75" hidden="1" x14ac:dyDescent="0.25">
      <c r="A233" s="69">
        <v>42919</v>
      </c>
      <c r="B233" s="59" t="s">
        <v>501</v>
      </c>
      <c r="C233" s="59"/>
      <c r="D233" s="59">
        <v>1190</v>
      </c>
      <c r="E233" s="68">
        <f t="shared" si="6"/>
        <v>7</v>
      </c>
      <c r="F233" s="68" t="str">
        <f>"Самокатная"</f>
        <v>Самокатная</v>
      </c>
      <c r="G233" s="69"/>
      <c r="H233" s="69"/>
      <c r="I233" s="59" t="str">
        <f>Таблица7[[#This Row],[Счет]]</f>
        <v>Самокатная</v>
      </c>
    </row>
    <row r="234" spans="1:9" ht="47.25" x14ac:dyDescent="0.25">
      <c r="A234" s="69">
        <v>42916</v>
      </c>
      <c r="B234" s="79" t="s">
        <v>4959</v>
      </c>
      <c r="C234" s="59"/>
      <c r="D234" s="59">
        <v>667</v>
      </c>
      <c r="E234" s="68">
        <f t="shared" si="6"/>
        <v>6</v>
      </c>
      <c r="F234" s="68" t="s">
        <v>1341</v>
      </c>
      <c r="G234" s="69"/>
      <c r="H234" s="69"/>
      <c r="I234" s="59" t="str">
        <f>Таблица7[[#This Row],[Счет]]</f>
        <v>Питер</v>
      </c>
    </row>
    <row r="235" spans="1:9" ht="15.75" hidden="1" x14ac:dyDescent="0.25">
      <c r="A235" s="69">
        <v>42916</v>
      </c>
      <c r="B235" s="59" t="s">
        <v>4996</v>
      </c>
      <c r="C235" s="59"/>
      <c r="D235" s="59">
        <v>1073</v>
      </c>
      <c r="E235" s="68">
        <f t="shared" si="6"/>
        <v>6</v>
      </c>
      <c r="F235" s="68" t="str">
        <f>"Самокатная"</f>
        <v>Самокатная</v>
      </c>
      <c r="G235" s="69"/>
      <c r="H235" s="69"/>
      <c r="I235" s="59" t="str">
        <f>Таблица7[[#This Row],[Счет]]</f>
        <v>Самокатная</v>
      </c>
    </row>
    <row r="236" spans="1:9" ht="15.75" hidden="1" x14ac:dyDescent="0.25">
      <c r="A236" s="69">
        <v>42914</v>
      </c>
      <c r="B236" s="59" t="s">
        <v>1207</v>
      </c>
      <c r="C236" s="59"/>
      <c r="D236" s="59">
        <v>500</v>
      </c>
      <c r="E236" s="68">
        <f t="shared" si="6"/>
        <v>6</v>
      </c>
      <c r="F236" s="68" t="str">
        <f>"Прео"</f>
        <v>Прео</v>
      </c>
      <c r="G236" s="69"/>
      <c r="H236" s="69"/>
      <c r="I236" s="59" t="str">
        <f>Таблица7[[#This Row],[Счет]]</f>
        <v>Прео</v>
      </c>
    </row>
    <row r="237" spans="1:9" ht="15.75" hidden="1" x14ac:dyDescent="0.25">
      <c r="A237" s="69">
        <v>42911</v>
      </c>
      <c r="B237" s="59" t="s">
        <v>1207</v>
      </c>
      <c r="C237" s="59"/>
      <c r="D237" s="59">
        <v>872</v>
      </c>
      <c r="E237" s="68">
        <f t="shared" si="6"/>
        <v>6</v>
      </c>
      <c r="F237" s="68" t="str">
        <f>"Прео"</f>
        <v>Прео</v>
      </c>
      <c r="G237" s="69"/>
      <c r="H237" s="69"/>
      <c r="I237" s="59" t="str">
        <f>Таблица7[[#This Row],[Счет]]</f>
        <v>Прео</v>
      </c>
    </row>
    <row r="238" spans="1:9" ht="15.75" x14ac:dyDescent="0.25">
      <c r="A238" s="69">
        <v>42906</v>
      </c>
      <c r="B238" s="79" t="s">
        <v>4845</v>
      </c>
      <c r="C238" s="59"/>
      <c r="D238" s="59">
        <v>1800</v>
      </c>
      <c r="E238" s="68">
        <f t="shared" si="6"/>
        <v>6</v>
      </c>
      <c r="F238" s="68" t="s">
        <v>1341</v>
      </c>
      <c r="G238" s="69"/>
      <c r="H238" s="69"/>
      <c r="I238" s="59" t="str">
        <f>Таблица7[[#This Row],[Счет]]</f>
        <v>Питер</v>
      </c>
    </row>
    <row r="239" spans="1:9" ht="15.75" x14ac:dyDescent="0.25">
      <c r="A239" s="69">
        <v>42901</v>
      </c>
      <c r="B239" s="79" t="s">
        <v>4846</v>
      </c>
      <c r="C239" s="59"/>
      <c r="D239" s="59">
        <v>302</v>
      </c>
      <c r="E239" s="68">
        <f t="shared" si="6"/>
        <v>6</v>
      </c>
      <c r="F239" s="68" t="s">
        <v>1341</v>
      </c>
      <c r="G239" s="69"/>
      <c r="H239" s="69"/>
      <c r="I239" s="59" t="str">
        <f>Таблица7[[#This Row],[Счет]]</f>
        <v>Питер</v>
      </c>
    </row>
    <row r="240" spans="1:9" ht="15.75" x14ac:dyDescent="0.25">
      <c r="A240" s="83">
        <v>42893</v>
      </c>
      <c r="B240" s="173" t="s">
        <v>4696</v>
      </c>
      <c r="C240" s="84"/>
      <c r="D240" s="84">
        <v>200</v>
      </c>
      <c r="E240" s="135">
        <f t="shared" si="6"/>
        <v>6</v>
      </c>
      <c r="F240" s="68" t="s">
        <v>1341</v>
      </c>
      <c r="G240" s="69"/>
      <c r="H240" s="69"/>
      <c r="I240" s="59" t="str">
        <f>Таблица7[[#This Row],[Счет]]</f>
        <v>Питер</v>
      </c>
    </row>
    <row r="241" spans="1:9" ht="15.75" x14ac:dyDescent="0.25">
      <c r="A241" s="69">
        <v>42892</v>
      </c>
      <c r="B241" s="79" t="s">
        <v>4697</v>
      </c>
      <c r="C241" s="59"/>
      <c r="D241" s="59">
        <v>520</v>
      </c>
      <c r="E241" s="68">
        <f t="shared" si="6"/>
        <v>6</v>
      </c>
      <c r="F241" s="68" t="s">
        <v>1341</v>
      </c>
      <c r="G241" s="69"/>
      <c r="H241" s="69"/>
      <c r="I241" s="59" t="str">
        <f>Таблица7[[#This Row],[Счет]]</f>
        <v>Питер</v>
      </c>
    </row>
    <row r="242" spans="1:9" ht="15.75" hidden="1" x14ac:dyDescent="0.25">
      <c r="A242" s="69">
        <v>42915</v>
      </c>
      <c r="B242" s="59" t="s">
        <v>4648</v>
      </c>
      <c r="C242" s="59"/>
      <c r="D242" s="59">
        <v>164</v>
      </c>
      <c r="E242" s="68">
        <f t="shared" si="6"/>
        <v>6</v>
      </c>
      <c r="F242" s="68" t="str">
        <f>"Самокатная"</f>
        <v>Самокатная</v>
      </c>
      <c r="G242" s="69"/>
      <c r="H242" s="69"/>
      <c r="I242" s="59" t="str">
        <f>Таблица7[[#This Row],[Счет]]</f>
        <v>Самокатная</v>
      </c>
    </row>
    <row r="243" spans="1:9" ht="15.75" hidden="1" x14ac:dyDescent="0.25">
      <c r="A243" s="69">
        <v>42915</v>
      </c>
      <c r="B243" s="59" t="s">
        <v>4997</v>
      </c>
      <c r="C243" s="59"/>
      <c r="D243" s="59">
        <v>300</v>
      </c>
      <c r="E243" s="68">
        <f t="shared" si="6"/>
        <v>6</v>
      </c>
      <c r="F243" s="68" t="str">
        <f>"Самокатная"</f>
        <v>Самокатная</v>
      </c>
      <c r="G243" s="69"/>
      <c r="H243" s="69"/>
      <c r="I243" s="59" t="str">
        <f>Таблица7[[#This Row],[Счет]]</f>
        <v>Самокатная</v>
      </c>
    </row>
    <row r="244" spans="1:9" ht="15.75" hidden="1" x14ac:dyDescent="0.25">
      <c r="A244" s="69">
        <v>42914</v>
      </c>
      <c r="B244" s="59" t="s">
        <v>3314</v>
      </c>
      <c r="C244" s="59"/>
      <c r="D244" s="59">
        <v>6000</v>
      </c>
      <c r="E244" s="68">
        <f t="shared" si="6"/>
        <v>6</v>
      </c>
      <c r="F244" s="68" t="str">
        <f>"Самокатная"</f>
        <v>Самокатная</v>
      </c>
      <c r="G244" s="69" t="s">
        <v>4998</v>
      </c>
      <c r="H244" s="69"/>
      <c r="I244" s="59" t="s">
        <v>2</v>
      </c>
    </row>
    <row r="245" spans="1:9" ht="15.75" hidden="1" x14ac:dyDescent="0.25">
      <c r="A245" s="69">
        <v>42913</v>
      </c>
      <c r="B245" s="59" t="s">
        <v>1382</v>
      </c>
      <c r="C245" s="59"/>
      <c r="D245" s="59">
        <v>350</v>
      </c>
      <c r="E245" s="68">
        <f t="shared" si="6"/>
        <v>6</v>
      </c>
      <c r="F245" s="68" t="str">
        <f>"Самокатная"</f>
        <v>Самокатная</v>
      </c>
      <c r="G245" s="69"/>
      <c r="H245" s="69"/>
      <c r="I245" s="59" t="str">
        <f>Таблица7[[#This Row],[Счет]]</f>
        <v>Самокатная</v>
      </c>
    </row>
    <row r="246" spans="1:9" ht="15.75" hidden="1" x14ac:dyDescent="0.25">
      <c r="A246" s="69">
        <v>42886</v>
      </c>
      <c r="B246" s="59" t="s">
        <v>4624</v>
      </c>
      <c r="C246" s="59"/>
      <c r="D246" s="59">
        <v>2106</v>
      </c>
      <c r="E246" s="68">
        <f t="shared" si="6"/>
        <v>5</v>
      </c>
      <c r="F246" s="68" t="s">
        <v>2</v>
      </c>
      <c r="G246" s="69"/>
      <c r="H246" s="69"/>
      <c r="I246" s="59" t="s">
        <v>6</v>
      </c>
    </row>
    <row r="247" spans="1:9" ht="15.75" hidden="1" x14ac:dyDescent="0.25">
      <c r="A247" s="69">
        <v>42886</v>
      </c>
      <c r="B247" s="59" t="s">
        <v>516</v>
      </c>
      <c r="C247" s="59"/>
      <c r="D247" s="59">
        <v>1760</v>
      </c>
      <c r="E247" s="68">
        <f t="shared" si="6"/>
        <v>5</v>
      </c>
      <c r="F247" s="68" t="s">
        <v>2</v>
      </c>
      <c r="G247" s="69" t="s">
        <v>3271</v>
      </c>
      <c r="H247" s="69"/>
      <c r="I247" s="59" t="str">
        <f>Таблица7[[#This Row],[Счет]]</f>
        <v>Манунин</v>
      </c>
    </row>
    <row r="248" spans="1:9" ht="31.5" hidden="1" x14ac:dyDescent="0.25">
      <c r="A248" s="69">
        <v>42911</v>
      </c>
      <c r="B248" s="59" t="s">
        <v>4923</v>
      </c>
      <c r="C248" s="59"/>
      <c r="D248" s="59">
        <v>358</v>
      </c>
      <c r="E248" s="68">
        <f t="shared" si="6"/>
        <v>6</v>
      </c>
      <c r="F248" s="68" t="str">
        <f>"Прео"</f>
        <v>Прео</v>
      </c>
      <c r="G248" s="236" t="s">
        <v>4924</v>
      </c>
      <c r="H248" s="69"/>
      <c r="I248" s="59" t="str">
        <f>Таблица7[[#This Row],[Счет]]</f>
        <v>Прео</v>
      </c>
    </row>
    <row r="249" spans="1:9" ht="15.75" hidden="1" x14ac:dyDescent="0.25">
      <c r="A249" s="69">
        <v>42909</v>
      </c>
      <c r="B249" s="59" t="s">
        <v>1849</v>
      </c>
      <c r="C249" s="59"/>
      <c r="D249" s="59">
        <v>800</v>
      </c>
      <c r="E249" s="68">
        <f t="shared" si="6"/>
        <v>6</v>
      </c>
      <c r="F249" s="68" t="str">
        <f>"Прео"</f>
        <v>Прео</v>
      </c>
      <c r="G249" s="69"/>
      <c r="H249" s="69"/>
      <c r="I249" s="59" t="str">
        <f>Таблица7[[#This Row],[Счет]]</f>
        <v>Прео</v>
      </c>
    </row>
    <row r="250" spans="1:9" ht="15.75" x14ac:dyDescent="0.25">
      <c r="A250" s="69">
        <v>42891</v>
      </c>
      <c r="B250" s="79" t="s">
        <v>4698</v>
      </c>
      <c r="C250" s="59"/>
      <c r="D250" s="59">
        <v>550</v>
      </c>
      <c r="E250" s="68">
        <f t="shared" si="6"/>
        <v>6</v>
      </c>
      <c r="F250" s="68" t="s">
        <v>1341</v>
      </c>
      <c r="G250" s="69"/>
      <c r="H250" s="69"/>
      <c r="I250" s="59" t="str">
        <f>Таблица7[[#This Row],[Счет]]</f>
        <v>Питер</v>
      </c>
    </row>
    <row r="251" spans="1:9" ht="15.75" x14ac:dyDescent="0.25">
      <c r="A251" s="69">
        <v>42888</v>
      </c>
      <c r="B251" s="79" t="s">
        <v>557</v>
      </c>
      <c r="C251" s="59"/>
      <c r="D251" s="59">
        <v>600</v>
      </c>
      <c r="E251" s="68">
        <f t="shared" si="6"/>
        <v>6</v>
      </c>
      <c r="F251" s="68" t="s">
        <v>1341</v>
      </c>
      <c r="G251" s="69"/>
      <c r="H251" s="69"/>
      <c r="I251" s="59" t="str">
        <f>Таблица7[[#This Row],[Счет]]</f>
        <v>Питер</v>
      </c>
    </row>
    <row r="252" spans="1:9" ht="15.75" x14ac:dyDescent="0.25">
      <c r="A252" s="69">
        <v>42888</v>
      </c>
      <c r="B252" s="79" t="s">
        <v>3417</v>
      </c>
      <c r="C252" s="59"/>
      <c r="D252" s="59">
        <v>600</v>
      </c>
      <c r="E252" s="68">
        <f t="shared" si="6"/>
        <v>6</v>
      </c>
      <c r="F252" s="68" t="s">
        <v>1341</v>
      </c>
      <c r="G252" s="69"/>
      <c r="H252" s="69"/>
      <c r="I252" s="59" t="str">
        <f>Таблица7[[#This Row],[Счет]]</f>
        <v>Питер</v>
      </c>
    </row>
    <row r="253" spans="1:9" ht="15.75" hidden="1" x14ac:dyDescent="0.25">
      <c r="A253" s="69">
        <v>42913</v>
      </c>
      <c r="B253" s="59" t="s">
        <v>4999</v>
      </c>
      <c r="C253" s="59"/>
      <c r="D253" s="59">
        <v>150</v>
      </c>
      <c r="E253" s="68">
        <f t="shared" si="6"/>
        <v>6</v>
      </c>
      <c r="F253" s="68" t="str">
        <f>"Самокатная"</f>
        <v>Самокатная</v>
      </c>
      <c r="G253" s="69" t="s">
        <v>5000</v>
      </c>
      <c r="H253" s="69"/>
      <c r="I253" s="59" t="str">
        <f>Таблица7[[#This Row],[Счет]]</f>
        <v>Самокатная</v>
      </c>
    </row>
    <row r="254" spans="1:9" ht="15.75" hidden="1" x14ac:dyDescent="0.25">
      <c r="A254" s="69">
        <v>42882</v>
      </c>
      <c r="B254" s="59" t="s">
        <v>4623</v>
      </c>
      <c r="C254" s="59"/>
      <c r="D254" s="59">
        <v>1350</v>
      </c>
      <c r="E254" s="68">
        <f t="shared" si="6"/>
        <v>5</v>
      </c>
      <c r="F254" s="68" t="s">
        <v>2</v>
      </c>
      <c r="G254" s="69"/>
      <c r="H254" s="69"/>
      <c r="I254" s="59" t="str">
        <f>Таблица7[[#This Row],[Счет]]</f>
        <v>Манунин</v>
      </c>
    </row>
    <row r="255" spans="1:9" ht="15.75" hidden="1" x14ac:dyDescent="0.25">
      <c r="A255" s="69">
        <v>42913</v>
      </c>
      <c r="B255" s="59" t="s">
        <v>5001</v>
      </c>
      <c r="C255" s="59"/>
      <c r="D255" s="59">
        <v>523</v>
      </c>
      <c r="E255" s="68">
        <f t="shared" si="6"/>
        <v>6</v>
      </c>
      <c r="F255" s="68" t="str">
        <f>"Самокатная"</f>
        <v>Самокатная</v>
      </c>
      <c r="G255" s="69"/>
      <c r="H255" s="69"/>
      <c r="I255" s="59" t="str">
        <f>Таблица7[[#This Row],[Счет]]</f>
        <v>Самокатная</v>
      </c>
    </row>
    <row r="256" spans="1:9" ht="15.75" hidden="1" x14ac:dyDescent="0.25">
      <c r="A256" s="69">
        <v>42909</v>
      </c>
      <c r="B256" s="59" t="s">
        <v>2382</v>
      </c>
      <c r="C256" s="59"/>
      <c r="D256" s="59">
        <v>3000</v>
      </c>
      <c r="E256" s="68">
        <f t="shared" si="6"/>
        <v>6</v>
      </c>
      <c r="F256" s="68" t="str">
        <f>"Самокатная"</f>
        <v>Самокатная</v>
      </c>
      <c r="G256" s="69" t="s">
        <v>5002</v>
      </c>
      <c r="H256" s="69"/>
      <c r="I256" s="59" t="str">
        <f>Таблица7[[#This Row],[Счет]]</f>
        <v>Самокатная</v>
      </c>
    </row>
    <row r="257" spans="1:9" ht="15.75" hidden="1" x14ac:dyDescent="0.25">
      <c r="A257" s="69">
        <v>42909</v>
      </c>
      <c r="B257" s="59" t="s">
        <v>5003</v>
      </c>
      <c r="C257" s="59"/>
      <c r="D257" s="59">
        <v>245</v>
      </c>
      <c r="E257" s="68">
        <f t="shared" si="6"/>
        <v>6</v>
      </c>
      <c r="F257" s="68" t="str">
        <f>"Самокатная"</f>
        <v>Самокатная</v>
      </c>
      <c r="G257" s="69"/>
      <c r="H257" s="69"/>
      <c r="I257" s="59" t="str">
        <f>Таблица7[[#This Row],[Счет]]</f>
        <v>Самокатная</v>
      </c>
    </row>
    <row r="258" spans="1:9" ht="15.75" hidden="1" x14ac:dyDescent="0.25">
      <c r="A258" s="69">
        <v>42908</v>
      </c>
      <c r="B258" s="59" t="s">
        <v>557</v>
      </c>
      <c r="C258" s="59"/>
      <c r="D258" s="59">
        <v>110</v>
      </c>
      <c r="E258" s="68">
        <f t="shared" si="6"/>
        <v>6</v>
      </c>
      <c r="F258" s="68" t="str">
        <f>"Прео"</f>
        <v>Прео</v>
      </c>
      <c r="G258" s="69"/>
      <c r="H258" s="69"/>
      <c r="I258" s="59" t="str">
        <f>Таблица7[[#This Row],[Счет]]</f>
        <v>Прео</v>
      </c>
    </row>
    <row r="259" spans="1:9" ht="15.75" hidden="1" x14ac:dyDescent="0.25">
      <c r="A259" s="69">
        <v>42902</v>
      </c>
      <c r="B259" s="59" t="s">
        <v>1849</v>
      </c>
      <c r="C259" s="59"/>
      <c r="D259" s="59">
        <v>800</v>
      </c>
      <c r="E259" s="68">
        <f t="shared" ref="E259:E322" si="7">MONTH(A259)</f>
        <v>6</v>
      </c>
      <c r="F259" s="68" t="str">
        <f>"Прео"</f>
        <v>Прео</v>
      </c>
      <c r="G259" s="69"/>
      <c r="H259" s="69"/>
      <c r="I259" s="59" t="str">
        <f>Таблица7[[#This Row],[Счет]]</f>
        <v>Прео</v>
      </c>
    </row>
    <row r="260" spans="1:9" ht="15.75" hidden="1" x14ac:dyDescent="0.25">
      <c r="A260" s="69">
        <v>42902</v>
      </c>
      <c r="B260" s="59" t="s">
        <v>4925</v>
      </c>
      <c r="C260" s="59"/>
      <c r="D260" s="59">
        <v>220</v>
      </c>
      <c r="E260" s="68">
        <f t="shared" si="7"/>
        <v>6</v>
      </c>
      <c r="F260" s="68" t="str">
        <f>"Прео"</f>
        <v>Прео</v>
      </c>
      <c r="G260" s="69"/>
      <c r="H260" s="69"/>
      <c r="I260" s="59" t="str">
        <f>Таблица7[[#This Row],[Счет]]</f>
        <v>Прео</v>
      </c>
    </row>
    <row r="261" spans="1:9" ht="15.75" hidden="1" x14ac:dyDescent="0.25">
      <c r="A261" s="69">
        <v>42895</v>
      </c>
      <c r="B261" s="59" t="s">
        <v>1849</v>
      </c>
      <c r="C261" s="59"/>
      <c r="D261" s="59">
        <v>800</v>
      </c>
      <c r="E261" s="68">
        <f t="shared" si="7"/>
        <v>6</v>
      </c>
      <c r="F261" s="68" t="str">
        <f>"Прео"</f>
        <v>Прео</v>
      </c>
      <c r="G261" s="69"/>
      <c r="H261" s="69"/>
      <c r="I261" s="59" t="str">
        <f>Таблица7[[#This Row],[Счет]]</f>
        <v>Прео</v>
      </c>
    </row>
    <row r="262" spans="1:9" ht="15.75" hidden="1" x14ac:dyDescent="0.25">
      <c r="A262" s="69">
        <v>42906</v>
      </c>
      <c r="B262" s="59" t="s">
        <v>1964</v>
      </c>
      <c r="C262" s="59"/>
      <c r="D262" s="59">
        <v>84</v>
      </c>
      <c r="E262" s="68">
        <f t="shared" si="7"/>
        <v>6</v>
      </c>
      <c r="F262" s="68" t="str">
        <f t="shared" ref="F262:F268" si="8">"Самокатная"</f>
        <v>Самокатная</v>
      </c>
      <c r="G262" s="69" t="s">
        <v>1762</v>
      </c>
      <c r="H262" s="69"/>
      <c r="I262" s="59" t="str">
        <f>Таблица7[[#This Row],[Счет]]</f>
        <v>Самокатная</v>
      </c>
    </row>
    <row r="263" spans="1:9" ht="15.75" hidden="1" x14ac:dyDescent="0.25">
      <c r="A263" s="69">
        <v>42905</v>
      </c>
      <c r="B263" s="59" t="s">
        <v>501</v>
      </c>
      <c r="C263" s="59"/>
      <c r="D263" s="59">
        <v>1190</v>
      </c>
      <c r="E263" s="68">
        <f t="shared" si="7"/>
        <v>6</v>
      </c>
      <c r="F263" s="68" t="str">
        <f t="shared" si="8"/>
        <v>Самокатная</v>
      </c>
      <c r="G263" s="69"/>
      <c r="H263" s="69"/>
      <c r="I263" s="59" t="str">
        <f>Таблица7[[#This Row],[Счет]]</f>
        <v>Самокатная</v>
      </c>
    </row>
    <row r="264" spans="1:9" ht="15.75" hidden="1" x14ac:dyDescent="0.25">
      <c r="A264" s="69">
        <v>42905</v>
      </c>
      <c r="B264" s="59" t="s">
        <v>2010</v>
      </c>
      <c r="C264" s="59"/>
      <c r="D264" s="59">
        <v>300</v>
      </c>
      <c r="E264" s="68">
        <f t="shared" si="7"/>
        <v>6</v>
      </c>
      <c r="F264" s="68" t="str">
        <f t="shared" si="8"/>
        <v>Самокатная</v>
      </c>
      <c r="G264" s="69" t="s">
        <v>4878</v>
      </c>
      <c r="H264" s="69"/>
      <c r="I264" s="59" t="str">
        <f>Таблица7[[#This Row],[Счет]]</f>
        <v>Самокатная</v>
      </c>
    </row>
    <row r="265" spans="1:9" ht="15.75" hidden="1" x14ac:dyDescent="0.25">
      <c r="A265" s="69">
        <v>42905</v>
      </c>
      <c r="B265" s="59" t="s">
        <v>4879</v>
      </c>
      <c r="C265" s="59"/>
      <c r="D265" s="59">
        <v>278</v>
      </c>
      <c r="E265" s="68">
        <f t="shared" si="7"/>
        <v>6</v>
      </c>
      <c r="F265" s="68" t="str">
        <f t="shared" si="8"/>
        <v>Самокатная</v>
      </c>
      <c r="G265" s="69"/>
      <c r="H265" s="69"/>
      <c r="I265" s="59" t="str">
        <f>Таблица7[[#This Row],[Счет]]</f>
        <v>Самокатная</v>
      </c>
    </row>
    <row r="266" spans="1:9" ht="15.75" hidden="1" x14ac:dyDescent="0.25">
      <c r="A266" s="69">
        <v>42905</v>
      </c>
      <c r="B266" s="59" t="s">
        <v>4880</v>
      </c>
      <c r="C266" s="59"/>
      <c r="D266" s="59">
        <v>224</v>
      </c>
      <c r="E266" s="68">
        <f t="shared" si="7"/>
        <v>6</v>
      </c>
      <c r="F266" s="68" t="str">
        <f t="shared" si="8"/>
        <v>Самокатная</v>
      </c>
      <c r="G266" s="69"/>
      <c r="H266" s="69"/>
      <c r="I266" s="59" t="str">
        <f>Таблица7[[#This Row],[Счет]]</f>
        <v>Самокатная</v>
      </c>
    </row>
    <row r="267" spans="1:9" ht="15.75" hidden="1" x14ac:dyDescent="0.25">
      <c r="A267" s="69">
        <v>42905</v>
      </c>
      <c r="B267" s="59" t="s">
        <v>4881</v>
      </c>
      <c r="C267" s="59"/>
      <c r="D267" s="59">
        <v>1300</v>
      </c>
      <c r="E267" s="68">
        <f t="shared" si="7"/>
        <v>6</v>
      </c>
      <c r="F267" s="68" t="str">
        <f t="shared" si="8"/>
        <v>Самокатная</v>
      </c>
      <c r="G267" s="69" t="s">
        <v>4882</v>
      </c>
      <c r="H267" s="69"/>
      <c r="I267" s="59" t="str">
        <f>Таблица7[[#This Row],[Счет]]</f>
        <v>Самокатная</v>
      </c>
    </row>
    <row r="268" spans="1:9" ht="15.75" hidden="1" x14ac:dyDescent="0.25">
      <c r="A268" s="69">
        <v>42901</v>
      </c>
      <c r="B268" s="59" t="s">
        <v>1129</v>
      </c>
      <c r="C268" s="59"/>
      <c r="D268" s="59">
        <v>425</v>
      </c>
      <c r="E268" s="68">
        <f t="shared" si="7"/>
        <v>6</v>
      </c>
      <c r="F268" s="68" t="str">
        <f t="shared" si="8"/>
        <v>Самокатная</v>
      </c>
      <c r="G268" s="69"/>
      <c r="H268" s="69"/>
      <c r="I268" s="59" t="str">
        <f>Таблица7[[#This Row],[Счет]]</f>
        <v>Самокатная</v>
      </c>
    </row>
    <row r="269" spans="1:9" ht="15.75" x14ac:dyDescent="0.25">
      <c r="A269" s="69">
        <v>42888</v>
      </c>
      <c r="B269" s="79" t="s">
        <v>3418</v>
      </c>
      <c r="C269" s="59"/>
      <c r="D269" s="59">
        <v>300</v>
      </c>
      <c r="E269" s="68">
        <f t="shared" si="7"/>
        <v>6</v>
      </c>
      <c r="F269" s="68" t="s">
        <v>1341</v>
      </c>
      <c r="G269" s="69"/>
      <c r="H269" s="69"/>
      <c r="I269" s="59" t="str">
        <f>Таблица7[[#This Row],[Счет]]</f>
        <v>Питер</v>
      </c>
    </row>
    <row r="270" spans="1:9" ht="15.75" hidden="1" x14ac:dyDescent="0.25">
      <c r="A270" s="69">
        <v>42901</v>
      </c>
      <c r="B270" s="59" t="s">
        <v>4883</v>
      </c>
      <c r="C270" s="59"/>
      <c r="D270" s="59">
        <v>60</v>
      </c>
      <c r="E270" s="68">
        <f t="shared" si="7"/>
        <v>6</v>
      </c>
      <c r="F270" s="68" t="str">
        <f>"Самокатная"</f>
        <v>Самокатная</v>
      </c>
      <c r="G270" s="69"/>
      <c r="H270" s="69"/>
      <c r="I270" s="59" t="str">
        <f>Таблица7[[#This Row],[Счет]]</f>
        <v>Самокатная</v>
      </c>
    </row>
    <row r="271" spans="1:9" ht="15.75" hidden="1" x14ac:dyDescent="0.25">
      <c r="A271" s="69">
        <v>42899</v>
      </c>
      <c r="B271" s="59" t="s">
        <v>4884</v>
      </c>
      <c r="C271" s="59"/>
      <c r="D271" s="59">
        <v>506</v>
      </c>
      <c r="E271" s="68">
        <f t="shared" si="7"/>
        <v>6</v>
      </c>
      <c r="F271" s="68" t="str">
        <f>"Самокатная"</f>
        <v>Самокатная</v>
      </c>
      <c r="G271" s="69"/>
      <c r="H271" s="69"/>
      <c r="I271" s="59" t="str">
        <f>Таблица7[[#This Row],[Счет]]</f>
        <v>Самокатная</v>
      </c>
    </row>
    <row r="272" spans="1:9" ht="15.75" hidden="1" x14ac:dyDescent="0.25">
      <c r="A272" s="69">
        <v>42871</v>
      </c>
      <c r="B272" s="59" t="s">
        <v>4452</v>
      </c>
      <c r="C272" s="59"/>
      <c r="D272" s="59">
        <v>1500</v>
      </c>
      <c r="E272" s="68">
        <f t="shared" si="7"/>
        <v>5</v>
      </c>
      <c r="F272" s="68" t="s">
        <v>2</v>
      </c>
      <c r="G272" s="69"/>
      <c r="H272" s="69"/>
      <c r="I272" s="59" t="str">
        <f>Таблица7[[#This Row],[Счет]]</f>
        <v>Манунин</v>
      </c>
    </row>
    <row r="273" spans="1:9" ht="15.75" x14ac:dyDescent="0.25">
      <c r="A273" s="69">
        <v>42888</v>
      </c>
      <c r="B273" s="79" t="s">
        <v>3419</v>
      </c>
      <c r="C273" s="59"/>
      <c r="D273" s="59">
        <v>300</v>
      </c>
      <c r="E273" s="68">
        <f t="shared" si="7"/>
        <v>6</v>
      </c>
      <c r="F273" s="68" t="s">
        <v>1341</v>
      </c>
      <c r="G273" s="69"/>
      <c r="H273" s="69"/>
      <c r="I273" s="59" t="str">
        <f>Таблица7[[#This Row],[Счет]]</f>
        <v>Питер</v>
      </c>
    </row>
    <row r="274" spans="1:9" ht="15.75" x14ac:dyDescent="0.25">
      <c r="A274" s="69">
        <v>42886</v>
      </c>
      <c r="B274" s="79" t="s">
        <v>3534</v>
      </c>
      <c r="C274" s="59"/>
      <c r="D274" s="59">
        <v>2000</v>
      </c>
      <c r="E274" s="68">
        <f t="shared" si="7"/>
        <v>5</v>
      </c>
      <c r="F274" s="68" t="s">
        <v>1341</v>
      </c>
      <c r="G274" s="69"/>
      <c r="H274" s="69"/>
      <c r="I274" s="59" t="str">
        <f>Таблица7[[#This Row],[Счет]]</f>
        <v>Питер</v>
      </c>
    </row>
    <row r="275" spans="1:9" ht="15.75" hidden="1" x14ac:dyDescent="0.25">
      <c r="A275" s="69">
        <v>42894</v>
      </c>
      <c r="B275" s="59" t="s">
        <v>1207</v>
      </c>
      <c r="C275" s="59"/>
      <c r="D275" s="59">
        <v>1338</v>
      </c>
      <c r="E275" s="68">
        <f t="shared" si="7"/>
        <v>6</v>
      </c>
      <c r="F275" s="68" t="str">
        <f>"Прео"</f>
        <v>Прео</v>
      </c>
      <c r="G275" s="69" t="s">
        <v>4687</v>
      </c>
      <c r="H275" s="69"/>
      <c r="I275" s="59" t="str">
        <f>Таблица7[[#This Row],[Счет]]</f>
        <v>Прео</v>
      </c>
    </row>
    <row r="276" spans="1:9" ht="15.75" hidden="1" x14ac:dyDescent="0.25">
      <c r="A276" s="69">
        <v>42899</v>
      </c>
      <c r="B276" s="59" t="s">
        <v>4885</v>
      </c>
      <c r="C276" s="59"/>
      <c r="D276" s="59">
        <v>2500</v>
      </c>
      <c r="E276" s="68">
        <f t="shared" si="7"/>
        <v>6</v>
      </c>
      <c r="F276" s="68" t="str">
        <f>"Самокатная"</f>
        <v>Самокатная</v>
      </c>
      <c r="G276" s="69" t="s">
        <v>2080</v>
      </c>
      <c r="H276" s="69"/>
      <c r="I276" s="59" t="s">
        <v>2</v>
      </c>
    </row>
    <row r="277" spans="1:9" ht="15.75" hidden="1" x14ac:dyDescent="0.25">
      <c r="A277" s="69">
        <v>42894</v>
      </c>
      <c r="B277" s="59" t="s">
        <v>4720</v>
      </c>
      <c r="C277" s="59"/>
      <c r="D277" s="59">
        <v>3000</v>
      </c>
      <c r="E277" s="68">
        <f t="shared" si="7"/>
        <v>6</v>
      </c>
      <c r="F277" s="68" t="str">
        <f>"Самокатная"</f>
        <v>Самокатная</v>
      </c>
      <c r="G277" s="69"/>
      <c r="H277" s="69"/>
      <c r="I277" s="59" t="s">
        <v>2</v>
      </c>
    </row>
    <row r="278" spans="1:9" ht="15.75" hidden="1" x14ac:dyDescent="0.25">
      <c r="A278" s="69">
        <v>42892</v>
      </c>
      <c r="B278" s="59" t="s">
        <v>2171</v>
      </c>
      <c r="C278" s="59"/>
      <c r="D278" s="59">
        <v>350</v>
      </c>
      <c r="E278" s="68">
        <f t="shared" si="7"/>
        <v>6</v>
      </c>
      <c r="F278" s="68" t="str">
        <f>"Самокатная"</f>
        <v>Самокатная</v>
      </c>
      <c r="G278" s="69" t="s">
        <v>2177</v>
      </c>
      <c r="H278" s="69"/>
      <c r="I278" s="59" t="str">
        <f>Таблица7[[#This Row],[Счет]]</f>
        <v>Самокатная</v>
      </c>
    </row>
    <row r="279" spans="1:9" ht="15.75" hidden="1" x14ac:dyDescent="0.25">
      <c r="A279" s="69">
        <v>42863</v>
      </c>
      <c r="B279" s="59" t="s">
        <v>4283</v>
      </c>
      <c r="C279" s="59"/>
      <c r="D279" s="59">
        <v>1000</v>
      </c>
      <c r="E279" s="68">
        <f t="shared" si="7"/>
        <v>5</v>
      </c>
      <c r="F279" s="68" t="s">
        <v>2</v>
      </c>
      <c r="G279" s="69"/>
      <c r="H279" s="69"/>
      <c r="I279" s="59" t="str">
        <f>Таблица7[[#This Row],[Счет]]</f>
        <v>Манунин</v>
      </c>
    </row>
    <row r="280" spans="1:9" ht="15.75" hidden="1" x14ac:dyDescent="0.25">
      <c r="A280" s="69">
        <v>42863</v>
      </c>
      <c r="B280" s="59" t="s">
        <v>4282</v>
      </c>
      <c r="C280" s="59"/>
      <c r="D280" s="59">
        <v>2100</v>
      </c>
      <c r="E280" s="68">
        <f t="shared" si="7"/>
        <v>5</v>
      </c>
      <c r="F280" s="68" t="s">
        <v>2</v>
      </c>
      <c r="G280" s="69"/>
      <c r="H280" s="69"/>
      <c r="I280" s="59" t="str">
        <f>Таблица7[[#This Row],[Счет]]</f>
        <v>Манунин</v>
      </c>
    </row>
    <row r="281" spans="1:9" ht="15.75" hidden="1" x14ac:dyDescent="0.25">
      <c r="A281" s="69">
        <v>42889</v>
      </c>
      <c r="B281" s="59" t="s">
        <v>2579</v>
      </c>
      <c r="C281" s="59"/>
      <c r="D281" s="59">
        <v>543</v>
      </c>
      <c r="E281" s="68">
        <f t="shared" si="7"/>
        <v>6</v>
      </c>
      <c r="F281" s="68" t="str">
        <f>"Прео"</f>
        <v>Прео</v>
      </c>
      <c r="G281" s="69"/>
      <c r="H281" s="69"/>
      <c r="I281" s="59" t="str">
        <f>Таблица7[[#This Row],[Счет]]</f>
        <v>Прео</v>
      </c>
    </row>
    <row r="282" spans="1:9" ht="15.75" x14ac:dyDescent="0.25">
      <c r="A282" s="69">
        <v>42886</v>
      </c>
      <c r="B282" s="79" t="s">
        <v>4479</v>
      </c>
      <c r="C282" s="59"/>
      <c r="D282" s="59">
        <v>250</v>
      </c>
      <c r="E282" s="68">
        <f t="shared" si="7"/>
        <v>5</v>
      </c>
      <c r="F282" s="68" t="s">
        <v>1341</v>
      </c>
      <c r="G282" s="69"/>
      <c r="H282" s="69"/>
      <c r="I282" s="59" t="str">
        <f>Таблица7[[#This Row],[Счет]]</f>
        <v>Питер</v>
      </c>
    </row>
    <row r="283" spans="1:9" ht="15.75" hidden="1" x14ac:dyDescent="0.25">
      <c r="A283" s="69">
        <v>42888</v>
      </c>
      <c r="B283" s="59" t="s">
        <v>1849</v>
      </c>
      <c r="C283" s="59"/>
      <c r="D283" s="59">
        <v>800</v>
      </c>
      <c r="E283" s="68">
        <f t="shared" si="7"/>
        <v>6</v>
      </c>
      <c r="F283" s="68" t="str">
        <f>"Прео"</f>
        <v>Прео</v>
      </c>
      <c r="G283" s="69"/>
      <c r="H283" s="69"/>
      <c r="I283" s="59" t="str">
        <f>Таблица7[[#This Row],[Счет]]</f>
        <v>Прео</v>
      </c>
    </row>
    <row r="284" spans="1:9" ht="15.75" hidden="1" x14ac:dyDescent="0.25">
      <c r="A284" s="69">
        <v>42886</v>
      </c>
      <c r="B284" s="59" t="s">
        <v>1207</v>
      </c>
      <c r="C284" s="59"/>
      <c r="D284" s="59">
        <v>904</v>
      </c>
      <c r="E284" s="68">
        <f t="shared" si="7"/>
        <v>5</v>
      </c>
      <c r="F284" s="68" t="str">
        <f>"Прео"</f>
        <v>Прео</v>
      </c>
      <c r="G284" s="69"/>
      <c r="H284" s="69"/>
      <c r="I284" s="59" t="str">
        <f>Таблица7[[#This Row],[Счет]]</f>
        <v>Прео</v>
      </c>
    </row>
    <row r="285" spans="1:9" ht="15.75" hidden="1" x14ac:dyDescent="0.25">
      <c r="A285" s="69">
        <v>42892</v>
      </c>
      <c r="B285" s="59" t="s">
        <v>2701</v>
      </c>
      <c r="C285" s="59"/>
      <c r="D285" s="59">
        <v>600</v>
      </c>
      <c r="E285" s="68">
        <f t="shared" si="7"/>
        <v>6</v>
      </c>
      <c r="F285" s="68" t="str">
        <f t="shared" ref="F285:F290" si="9">"Самокатная"</f>
        <v>Самокатная</v>
      </c>
      <c r="G285" s="69" t="s">
        <v>4721</v>
      </c>
      <c r="H285" s="69"/>
      <c r="I285" s="59" t="str">
        <f>Таблица7[[#This Row],[Счет]]</f>
        <v>Самокатная</v>
      </c>
    </row>
    <row r="286" spans="1:9" ht="15.75" hidden="1" x14ac:dyDescent="0.25">
      <c r="A286" s="69">
        <v>42891</v>
      </c>
      <c r="B286" s="59" t="s">
        <v>3804</v>
      </c>
      <c r="C286" s="59"/>
      <c r="D286" s="59">
        <v>2200</v>
      </c>
      <c r="E286" s="68">
        <f t="shared" si="7"/>
        <v>6</v>
      </c>
      <c r="F286" s="68" t="str">
        <f t="shared" si="9"/>
        <v>Самокатная</v>
      </c>
      <c r="G286" s="69" t="s">
        <v>4722</v>
      </c>
      <c r="H286" s="69"/>
      <c r="I286" s="59" t="s">
        <v>2</v>
      </c>
    </row>
    <row r="287" spans="1:9" ht="15.75" hidden="1" x14ac:dyDescent="0.25">
      <c r="A287" s="69">
        <v>42887</v>
      </c>
      <c r="B287" s="59" t="s">
        <v>3196</v>
      </c>
      <c r="C287" s="59"/>
      <c r="D287" s="59">
        <v>191</v>
      </c>
      <c r="E287" s="68">
        <f t="shared" si="7"/>
        <v>6</v>
      </c>
      <c r="F287" s="68" t="str">
        <f t="shared" si="9"/>
        <v>Самокатная</v>
      </c>
      <c r="G287" s="69"/>
      <c r="H287" s="69"/>
      <c r="I287" s="59" t="str">
        <f>Таблица7[[#This Row],[Счет]]</f>
        <v>Самокатная</v>
      </c>
    </row>
    <row r="288" spans="1:9" ht="15.75" hidden="1" x14ac:dyDescent="0.25">
      <c r="A288" s="69">
        <v>42887</v>
      </c>
      <c r="B288" s="59" t="s">
        <v>4648</v>
      </c>
      <c r="C288" s="59"/>
      <c r="D288" s="59">
        <v>143</v>
      </c>
      <c r="E288" s="68">
        <f t="shared" si="7"/>
        <v>6</v>
      </c>
      <c r="F288" s="68" t="str">
        <f t="shared" si="9"/>
        <v>Самокатная</v>
      </c>
      <c r="G288" s="69"/>
      <c r="H288" s="69"/>
      <c r="I288" s="59" t="str">
        <f>Таблица7[[#This Row],[Счет]]</f>
        <v>Самокатная</v>
      </c>
    </row>
    <row r="289" spans="1:9" ht="15.75" hidden="1" x14ac:dyDescent="0.25">
      <c r="A289" s="69">
        <v>42887</v>
      </c>
      <c r="B289" s="59" t="s">
        <v>4649</v>
      </c>
      <c r="C289" s="59"/>
      <c r="D289" s="59">
        <v>100</v>
      </c>
      <c r="E289" s="68">
        <f t="shared" si="7"/>
        <v>6</v>
      </c>
      <c r="F289" s="68" t="str">
        <f t="shared" si="9"/>
        <v>Самокатная</v>
      </c>
      <c r="G289" s="69"/>
      <c r="H289" s="69"/>
      <c r="I289" s="59" t="str">
        <f>Таблица7[[#This Row],[Счет]]</f>
        <v>Самокатная</v>
      </c>
    </row>
    <row r="290" spans="1:9" ht="15.75" hidden="1" x14ac:dyDescent="0.25">
      <c r="A290" s="69">
        <v>42887</v>
      </c>
      <c r="B290" s="59" t="s">
        <v>4723</v>
      </c>
      <c r="C290" s="59"/>
      <c r="D290" s="59">
        <v>671</v>
      </c>
      <c r="E290" s="68">
        <f t="shared" si="7"/>
        <v>6</v>
      </c>
      <c r="F290" s="68" t="str">
        <f t="shared" si="9"/>
        <v>Самокатная</v>
      </c>
      <c r="G290" s="69"/>
      <c r="H290" s="69"/>
      <c r="I290" s="59" t="str">
        <f>Таблица7[[#This Row],[Счет]]</f>
        <v>Самокатная</v>
      </c>
    </row>
    <row r="291" spans="1:9" ht="15.75" x14ac:dyDescent="0.25">
      <c r="A291" s="83">
        <v>42886</v>
      </c>
      <c r="B291" s="173" t="s">
        <v>4671</v>
      </c>
      <c r="C291" s="84"/>
      <c r="D291" s="84">
        <v>720</v>
      </c>
      <c r="E291" s="135">
        <f t="shared" si="7"/>
        <v>5</v>
      </c>
      <c r="F291" s="68" t="s">
        <v>1341</v>
      </c>
      <c r="G291" s="83"/>
      <c r="H291" s="69"/>
      <c r="I291" s="59" t="str">
        <f>Таблица7[[#This Row],[Счет]]</f>
        <v>Питер</v>
      </c>
    </row>
    <row r="292" spans="1:9" ht="15.75" x14ac:dyDescent="0.25">
      <c r="A292" s="69">
        <v>42873</v>
      </c>
      <c r="B292" s="79" t="s">
        <v>4479</v>
      </c>
      <c r="C292" s="59"/>
      <c r="D292" s="59">
        <v>249</v>
      </c>
      <c r="E292" s="68">
        <f t="shared" si="7"/>
        <v>5</v>
      </c>
      <c r="F292" s="68" t="s">
        <v>1341</v>
      </c>
      <c r="G292" s="69"/>
      <c r="H292" s="69"/>
      <c r="I292" s="59" t="str">
        <f>Таблица7[[#This Row],[Счет]]</f>
        <v>Питер</v>
      </c>
    </row>
    <row r="293" spans="1:9" ht="15.75" hidden="1" x14ac:dyDescent="0.25">
      <c r="A293" s="69">
        <v>42884</v>
      </c>
      <c r="B293" s="59" t="s">
        <v>1748</v>
      </c>
      <c r="C293" s="59"/>
      <c r="D293" s="59">
        <v>329</v>
      </c>
      <c r="E293" s="68">
        <f t="shared" si="7"/>
        <v>5</v>
      </c>
      <c r="F293" s="68" t="str">
        <f>"Самокатная"</f>
        <v>Самокатная</v>
      </c>
      <c r="G293" s="69"/>
      <c r="H293" s="69"/>
      <c r="I293" s="59" t="str">
        <f>Таблица7[[#This Row],[Счет]]</f>
        <v>Самокатная</v>
      </c>
    </row>
    <row r="294" spans="1:9" ht="15.75" hidden="1" x14ac:dyDescent="0.25">
      <c r="A294" s="69">
        <v>42881</v>
      </c>
      <c r="B294" s="59" t="s">
        <v>3821</v>
      </c>
      <c r="C294" s="59"/>
      <c r="D294" s="59">
        <v>800</v>
      </c>
      <c r="E294" s="68">
        <f t="shared" si="7"/>
        <v>5</v>
      </c>
      <c r="F294" s="68" t="str">
        <f>"Самокатная"</f>
        <v>Самокатная</v>
      </c>
      <c r="G294" s="69"/>
      <c r="H294" s="69"/>
      <c r="I294" s="59" t="str">
        <f>Таблица7[[#This Row],[Счет]]</f>
        <v>Самокатная</v>
      </c>
    </row>
    <row r="295" spans="1:9" ht="15.75" hidden="1" x14ac:dyDescent="0.25">
      <c r="A295" s="69">
        <v>42880</v>
      </c>
      <c r="B295" s="59" t="s">
        <v>1382</v>
      </c>
      <c r="C295" s="59"/>
      <c r="D295" s="59">
        <v>350</v>
      </c>
      <c r="E295" s="68">
        <f t="shared" si="7"/>
        <v>5</v>
      </c>
      <c r="F295" s="68" t="str">
        <f>"Самокатная"</f>
        <v>Самокатная</v>
      </c>
      <c r="G295" s="69"/>
      <c r="H295" s="69"/>
      <c r="I295" s="59" t="str">
        <f>Таблица7[[#This Row],[Счет]]</f>
        <v>Самокатная</v>
      </c>
    </row>
    <row r="296" spans="1:9" ht="15.75" hidden="1" x14ac:dyDescent="0.25">
      <c r="A296" s="69">
        <v>42880</v>
      </c>
      <c r="B296" s="59" t="s">
        <v>4658</v>
      </c>
      <c r="C296" s="59">
        <v>165</v>
      </c>
      <c r="D296" s="59">
        <v>540</v>
      </c>
      <c r="E296" s="68">
        <f t="shared" si="7"/>
        <v>5</v>
      </c>
      <c r="F296" s="68" t="str">
        <f>"Самокатная"</f>
        <v>Самокатная</v>
      </c>
      <c r="G296" s="69"/>
      <c r="H296" s="69"/>
      <c r="I296" s="59" t="str">
        <f>Таблица7[[#This Row],[Счет]]</f>
        <v>Самокатная</v>
      </c>
    </row>
    <row r="297" spans="1:9" ht="15.75" hidden="1" x14ac:dyDescent="0.25">
      <c r="A297" s="69">
        <v>42874</v>
      </c>
      <c r="B297" s="59" t="s">
        <v>4342</v>
      </c>
      <c r="C297" s="59"/>
      <c r="D297" s="59">
        <v>165</v>
      </c>
      <c r="E297" s="68">
        <f t="shared" si="7"/>
        <v>5</v>
      </c>
      <c r="F297" s="68" t="str">
        <f>"Самокатная"</f>
        <v>Самокатная</v>
      </c>
      <c r="G297" s="69"/>
      <c r="H297" s="69"/>
      <c r="I297" s="59" t="str">
        <f>Таблица7[[#This Row],[Счет]]</f>
        <v>Самокатная</v>
      </c>
    </row>
    <row r="298" spans="1:9" ht="15.75" hidden="1" x14ac:dyDescent="0.25">
      <c r="A298" s="69">
        <v>42886</v>
      </c>
      <c r="B298" s="59" t="s">
        <v>557</v>
      </c>
      <c r="C298" s="59"/>
      <c r="D298" s="59">
        <v>55</v>
      </c>
      <c r="E298" s="68">
        <f t="shared" si="7"/>
        <v>5</v>
      </c>
      <c r="F298" s="68" t="str">
        <f>"Прео"</f>
        <v>Прео</v>
      </c>
      <c r="G298" s="69"/>
      <c r="H298" s="69"/>
      <c r="I298" s="59" t="str">
        <f>Таблица7[[#This Row],[Счет]]</f>
        <v>Прео</v>
      </c>
    </row>
    <row r="299" spans="1:9" ht="15.75" hidden="1" x14ac:dyDescent="0.25">
      <c r="A299" s="69">
        <v>42853</v>
      </c>
      <c r="B299" s="59" t="s">
        <v>516</v>
      </c>
      <c r="C299" s="59"/>
      <c r="D299" s="59">
        <v>1760</v>
      </c>
      <c r="E299" s="68">
        <f t="shared" si="7"/>
        <v>4</v>
      </c>
      <c r="F299" s="68" t="s">
        <v>2</v>
      </c>
      <c r="G299" s="69" t="s">
        <v>3271</v>
      </c>
      <c r="H299" s="69"/>
      <c r="I299" s="59" t="str">
        <f>Таблица7[[#This Row],[Счет]]</f>
        <v>Манунин</v>
      </c>
    </row>
    <row r="300" spans="1:9" ht="15.75" hidden="1" x14ac:dyDescent="0.25">
      <c r="A300" s="69">
        <v>42879</v>
      </c>
      <c r="B300" s="59" t="s">
        <v>557</v>
      </c>
      <c r="C300" s="59"/>
      <c r="D300" s="59">
        <v>100</v>
      </c>
      <c r="E300" s="68">
        <f t="shared" si="7"/>
        <v>5</v>
      </c>
      <c r="F300" s="68" t="str">
        <f>"Прео"</f>
        <v>Прео</v>
      </c>
      <c r="G300" s="69"/>
      <c r="H300" s="69"/>
      <c r="I300" s="59" t="str">
        <f>Таблица7[[#This Row],[Счет]]</f>
        <v>Прео</v>
      </c>
    </row>
    <row r="301" spans="1:9" ht="15.75" x14ac:dyDescent="0.25">
      <c r="A301" s="69">
        <v>42868</v>
      </c>
      <c r="B301" s="79" t="s">
        <v>4480</v>
      </c>
      <c r="C301" s="59"/>
      <c r="D301" s="59">
        <v>207</v>
      </c>
      <c r="E301" s="68">
        <f t="shared" si="7"/>
        <v>5</v>
      </c>
      <c r="F301" s="68" t="s">
        <v>1341</v>
      </c>
      <c r="G301" s="69"/>
      <c r="H301" s="69"/>
      <c r="I301" s="59" t="str">
        <f>Таблица7[[#This Row],[Счет]]</f>
        <v>Питер</v>
      </c>
    </row>
    <row r="302" spans="1:9" ht="15.75" hidden="1" x14ac:dyDescent="0.25">
      <c r="A302" s="69">
        <v>42874</v>
      </c>
      <c r="B302" s="59" t="s">
        <v>4603</v>
      </c>
      <c r="C302" s="59"/>
      <c r="D302" s="59">
        <v>19</v>
      </c>
      <c r="E302" s="68">
        <f t="shared" si="7"/>
        <v>5</v>
      </c>
      <c r="F302" s="68" t="str">
        <f>"Самокатная"</f>
        <v>Самокатная</v>
      </c>
      <c r="G302" s="69"/>
      <c r="H302" s="69"/>
      <c r="I302" s="59" t="str">
        <f>Таблица7[[#This Row],[Счет]]</f>
        <v>Самокатная</v>
      </c>
    </row>
    <row r="303" spans="1:9" ht="15.75" hidden="1" x14ac:dyDescent="0.25">
      <c r="A303" s="69">
        <v>42874</v>
      </c>
      <c r="B303" s="59" t="s">
        <v>4604</v>
      </c>
      <c r="C303" s="59"/>
      <c r="D303" s="59">
        <v>350</v>
      </c>
      <c r="E303" s="68">
        <f t="shared" si="7"/>
        <v>5</v>
      </c>
      <c r="F303" s="68" t="str">
        <f>"Самокатная"</f>
        <v>Самокатная</v>
      </c>
      <c r="G303" s="69"/>
      <c r="H303" s="69"/>
      <c r="I303" s="59" t="str">
        <f>Таблица7[[#This Row],[Счет]]</f>
        <v>Самокатная</v>
      </c>
    </row>
    <row r="304" spans="1:9" ht="15.75" hidden="1" x14ac:dyDescent="0.25">
      <c r="A304" s="69">
        <v>42874</v>
      </c>
      <c r="B304" s="59" t="s">
        <v>1215</v>
      </c>
      <c r="C304" s="59"/>
      <c r="D304" s="59">
        <v>150</v>
      </c>
      <c r="E304" s="68">
        <f t="shared" si="7"/>
        <v>5</v>
      </c>
      <c r="F304" s="68" t="str">
        <f>"Прео"</f>
        <v>Прео</v>
      </c>
      <c r="G304" s="69"/>
      <c r="H304" s="69"/>
      <c r="I304" s="59" t="str">
        <f>Таблица7[[#This Row],[Счет]]</f>
        <v>Прео</v>
      </c>
    </row>
    <row r="305" spans="1:9" ht="15.75" hidden="1" x14ac:dyDescent="0.25">
      <c r="A305" s="69">
        <v>42874</v>
      </c>
      <c r="B305" s="59" t="s">
        <v>557</v>
      </c>
      <c r="C305" s="59"/>
      <c r="D305" s="59">
        <v>110</v>
      </c>
      <c r="E305" s="68">
        <f t="shared" si="7"/>
        <v>5</v>
      </c>
      <c r="F305" s="68" t="str">
        <f>"Прео"</f>
        <v>Прео</v>
      </c>
      <c r="G305" s="69"/>
      <c r="H305" s="69"/>
      <c r="I305" s="59" t="str">
        <f>Таблица7[[#This Row],[Счет]]</f>
        <v>Прео</v>
      </c>
    </row>
    <row r="306" spans="1:9" ht="15.75" hidden="1" x14ac:dyDescent="0.25">
      <c r="A306" s="69">
        <v>42874</v>
      </c>
      <c r="B306" s="59" t="s">
        <v>4605</v>
      </c>
      <c r="C306" s="59"/>
      <c r="D306" s="59">
        <v>750</v>
      </c>
      <c r="E306" s="68">
        <f t="shared" si="7"/>
        <v>5</v>
      </c>
      <c r="F306" s="68" t="str">
        <f>"Самокатная"</f>
        <v>Самокатная</v>
      </c>
      <c r="G306" s="69"/>
      <c r="H306" s="69"/>
      <c r="I306" s="59" t="str">
        <f>Таблица7[[#This Row],[Счет]]</f>
        <v>Самокатная</v>
      </c>
    </row>
    <row r="307" spans="1:9" ht="15.75" hidden="1" x14ac:dyDescent="0.25">
      <c r="A307" s="69">
        <v>42874</v>
      </c>
      <c r="B307" s="59" t="s">
        <v>501</v>
      </c>
      <c r="C307" s="59"/>
      <c r="D307" s="59">
        <v>1190</v>
      </c>
      <c r="E307" s="68">
        <f t="shared" si="7"/>
        <v>5</v>
      </c>
      <c r="F307" s="68" t="str">
        <f>"Самокатная"</f>
        <v>Самокатная</v>
      </c>
      <c r="G307" s="69"/>
      <c r="H307" s="69"/>
      <c r="I307" s="59" t="str">
        <f>Таблица7[[#This Row],[Счет]]</f>
        <v>Самокатная</v>
      </c>
    </row>
    <row r="308" spans="1:9" ht="15.75" hidden="1" x14ac:dyDescent="0.25">
      <c r="A308" s="69">
        <v>42874</v>
      </c>
      <c r="B308" s="59" t="s">
        <v>4606</v>
      </c>
      <c r="C308" s="59"/>
      <c r="D308" s="59">
        <v>838</v>
      </c>
      <c r="E308" s="68">
        <f t="shared" si="7"/>
        <v>5</v>
      </c>
      <c r="F308" s="68" t="str">
        <f>"Самокатная"</f>
        <v>Самокатная</v>
      </c>
      <c r="G308" s="69"/>
      <c r="H308" s="69"/>
      <c r="I308" s="59" t="str">
        <f>Таблица7[[#This Row],[Счет]]</f>
        <v>Самокатная</v>
      </c>
    </row>
    <row r="309" spans="1:9" ht="15.75" hidden="1" x14ac:dyDescent="0.25">
      <c r="A309" s="69">
        <v>42874</v>
      </c>
      <c r="B309" s="59" t="s">
        <v>3196</v>
      </c>
      <c r="C309" s="59"/>
      <c r="D309" s="59">
        <v>116</v>
      </c>
      <c r="E309" s="68">
        <f t="shared" si="7"/>
        <v>5</v>
      </c>
      <c r="F309" s="68" t="str">
        <f>"Самокатная"</f>
        <v>Самокатная</v>
      </c>
      <c r="G309" s="69"/>
      <c r="H309" s="69"/>
      <c r="I309" s="59" t="str">
        <f>Таблица7[[#This Row],[Счет]]</f>
        <v>Самокатная</v>
      </c>
    </row>
    <row r="310" spans="1:9" ht="15.75" hidden="1" x14ac:dyDescent="0.25">
      <c r="A310" s="69">
        <v>42874</v>
      </c>
      <c r="B310" s="59" t="s">
        <v>1849</v>
      </c>
      <c r="C310" s="59"/>
      <c r="D310" s="59">
        <v>800</v>
      </c>
      <c r="E310" s="68">
        <f t="shared" si="7"/>
        <v>5</v>
      </c>
      <c r="F310" s="68" t="str">
        <f>"Прео"</f>
        <v>Прео</v>
      </c>
      <c r="G310" s="69"/>
      <c r="H310" s="69"/>
      <c r="I310" s="59" t="str">
        <f>Таблица7[[#This Row],[Счет]]</f>
        <v>Прео</v>
      </c>
    </row>
    <row r="311" spans="1:9" ht="15.75" hidden="1" x14ac:dyDescent="0.25">
      <c r="A311" s="69">
        <v>42867</v>
      </c>
      <c r="B311" s="59" t="s">
        <v>1849</v>
      </c>
      <c r="C311" s="59"/>
      <c r="D311" s="59">
        <v>800</v>
      </c>
      <c r="E311" s="68">
        <f t="shared" si="7"/>
        <v>5</v>
      </c>
      <c r="F311" s="68" t="str">
        <f>"Прео"</f>
        <v>Прео</v>
      </c>
      <c r="G311" s="69"/>
      <c r="H311" s="69"/>
      <c r="I311" s="59" t="str">
        <f>Таблица7[[#This Row],[Счет]]</f>
        <v>Прео</v>
      </c>
    </row>
    <row r="312" spans="1:9" ht="15.75" hidden="1" x14ac:dyDescent="0.25">
      <c r="A312" s="69">
        <v>42873</v>
      </c>
      <c r="B312" s="59" t="s">
        <v>4607</v>
      </c>
      <c r="C312" s="59"/>
      <c r="D312" s="59">
        <v>50</v>
      </c>
      <c r="E312" s="68">
        <f t="shared" si="7"/>
        <v>5</v>
      </c>
      <c r="F312" s="68" t="str">
        <f>"Самокатная"</f>
        <v>Самокатная</v>
      </c>
      <c r="G312" s="69"/>
      <c r="H312" s="69"/>
      <c r="I312" s="59" t="str">
        <f>Таблица7[[#This Row],[Счет]]</f>
        <v>Самокатная</v>
      </c>
    </row>
    <row r="313" spans="1:9" ht="15.75" hidden="1" x14ac:dyDescent="0.25">
      <c r="A313" s="69">
        <v>42873</v>
      </c>
      <c r="B313" s="59" t="s">
        <v>1751</v>
      </c>
      <c r="C313" s="59"/>
      <c r="D313" s="59">
        <v>802</v>
      </c>
      <c r="E313" s="68">
        <f t="shared" si="7"/>
        <v>5</v>
      </c>
      <c r="F313" s="68" t="str">
        <f>"Самокатная"</f>
        <v>Самокатная</v>
      </c>
      <c r="G313" s="69"/>
      <c r="H313" s="69"/>
      <c r="I313" s="59" t="str">
        <f>Таблица7[[#This Row],[Счет]]</f>
        <v>Самокатная</v>
      </c>
    </row>
    <row r="314" spans="1:9" ht="15.75" hidden="1" x14ac:dyDescent="0.25">
      <c r="A314" s="69">
        <v>42861</v>
      </c>
      <c r="B314" s="59" t="s">
        <v>1207</v>
      </c>
      <c r="C314" s="59"/>
      <c r="D314" s="59">
        <v>1227</v>
      </c>
      <c r="E314" s="68">
        <f t="shared" si="7"/>
        <v>5</v>
      </c>
      <c r="F314" s="68" t="str">
        <f>"Прео"</f>
        <v>Прео</v>
      </c>
      <c r="G314" s="69"/>
      <c r="H314" s="69"/>
      <c r="I314" s="59" t="str">
        <f>Таблица7[[#This Row],[Счет]]</f>
        <v>Прео</v>
      </c>
    </row>
    <row r="315" spans="1:9" ht="15.75" hidden="1" x14ac:dyDescent="0.25">
      <c r="A315" s="69">
        <v>42867</v>
      </c>
      <c r="B315" s="59" t="s">
        <v>4510</v>
      </c>
      <c r="C315" s="59"/>
      <c r="D315" s="59">
        <v>94</v>
      </c>
      <c r="E315" s="68">
        <f t="shared" si="7"/>
        <v>5</v>
      </c>
      <c r="F315" s="68" t="str">
        <f>"Самокатная"</f>
        <v>Самокатная</v>
      </c>
      <c r="G315" s="69"/>
      <c r="H315" s="69"/>
      <c r="I315" s="59" t="str">
        <f>Таблица7[[#This Row],[Счет]]</f>
        <v>Самокатная</v>
      </c>
    </row>
    <row r="316" spans="1:9" ht="15.75" hidden="1" x14ac:dyDescent="0.25">
      <c r="A316" s="69">
        <v>42865</v>
      </c>
      <c r="B316" s="59" t="s">
        <v>4336</v>
      </c>
      <c r="C316" s="59"/>
      <c r="D316" s="59">
        <v>543</v>
      </c>
      <c r="E316" s="68">
        <f t="shared" si="7"/>
        <v>5</v>
      </c>
      <c r="F316" s="68" t="str">
        <f>"Самокатная"</f>
        <v>Самокатная</v>
      </c>
      <c r="G316" s="69"/>
      <c r="H316" s="69"/>
      <c r="I316" s="59" t="str">
        <f>Таблица7[[#This Row],[Счет]]</f>
        <v>Самокатная</v>
      </c>
    </row>
    <row r="317" spans="1:9" ht="47.25" x14ac:dyDescent="0.25">
      <c r="A317" s="83">
        <v>42868</v>
      </c>
      <c r="B317" s="173" t="s">
        <v>4481</v>
      </c>
      <c r="C317" s="84"/>
      <c r="D317" s="84">
        <v>1292</v>
      </c>
      <c r="E317" s="135">
        <f t="shared" si="7"/>
        <v>5</v>
      </c>
      <c r="F317" s="68" t="s">
        <v>1341</v>
      </c>
      <c r="G317" s="83"/>
      <c r="H317" s="69"/>
      <c r="I317" s="59" t="str">
        <f>Таблица7[[#This Row],[Счет]]</f>
        <v>Питер</v>
      </c>
    </row>
    <row r="318" spans="1:9" ht="31.5" x14ac:dyDescent="0.25">
      <c r="A318" s="69">
        <v>42861</v>
      </c>
      <c r="B318" s="79" t="s">
        <v>4435</v>
      </c>
      <c r="C318" s="59"/>
      <c r="D318" s="59">
        <v>930</v>
      </c>
      <c r="E318" s="68">
        <f t="shared" si="7"/>
        <v>5</v>
      </c>
      <c r="F318" s="68" t="s">
        <v>1341</v>
      </c>
      <c r="G318" s="69"/>
      <c r="H318" s="69"/>
      <c r="I318" s="59" t="str">
        <f>Таблица7[[#This Row],[Счет]]</f>
        <v>Питер</v>
      </c>
    </row>
    <row r="319" spans="1:9" ht="15.75" hidden="1" x14ac:dyDescent="0.25">
      <c r="A319" s="69">
        <v>42860</v>
      </c>
      <c r="B319" s="59" t="s">
        <v>557</v>
      </c>
      <c r="C319" s="59"/>
      <c r="D319" s="59">
        <v>100</v>
      </c>
      <c r="E319" s="68">
        <f t="shared" si="7"/>
        <v>5</v>
      </c>
      <c r="F319" s="68" t="str">
        <f>"Прео"</f>
        <v>Прео</v>
      </c>
      <c r="G319" s="69"/>
      <c r="H319" s="69"/>
      <c r="I319" s="59" t="str">
        <f>Таблица7[[#This Row],[Счет]]</f>
        <v>Прео</v>
      </c>
    </row>
    <row r="320" spans="1:9" ht="15.75" hidden="1" x14ac:dyDescent="0.25">
      <c r="A320" s="69">
        <v>42860</v>
      </c>
      <c r="B320" s="59" t="s">
        <v>1849</v>
      </c>
      <c r="C320" s="59"/>
      <c r="D320" s="59">
        <v>800</v>
      </c>
      <c r="E320" s="68">
        <f t="shared" si="7"/>
        <v>5</v>
      </c>
      <c r="F320" s="68" t="str">
        <f>"Прео"</f>
        <v>Прео</v>
      </c>
      <c r="G320" s="69"/>
      <c r="H320" s="69"/>
      <c r="I320" s="59" t="str">
        <f>Таблица7[[#This Row],[Счет]]</f>
        <v>Прео</v>
      </c>
    </row>
    <row r="321" spans="1:9" ht="15.75" hidden="1" x14ac:dyDescent="0.25">
      <c r="A321" s="69">
        <v>42854</v>
      </c>
      <c r="B321" s="59" t="s">
        <v>1207</v>
      </c>
      <c r="C321" s="59"/>
      <c r="D321" s="59">
        <v>932</v>
      </c>
      <c r="E321" s="68">
        <f t="shared" si="7"/>
        <v>4</v>
      </c>
      <c r="F321" s="68" t="str">
        <f>"Прео"</f>
        <v>Прео</v>
      </c>
      <c r="G321" s="69"/>
      <c r="H321" s="69"/>
      <c r="I321" s="59" t="str">
        <f>Таблица7[[#This Row],[Счет]]</f>
        <v>Прео</v>
      </c>
    </row>
    <row r="322" spans="1:9" ht="15.75" hidden="1" x14ac:dyDescent="0.25">
      <c r="A322" s="69">
        <v>42865</v>
      </c>
      <c r="B322" s="59" t="s">
        <v>3814</v>
      </c>
      <c r="C322" s="59"/>
      <c r="D322" s="59">
        <v>370</v>
      </c>
      <c r="E322" s="68">
        <f t="shared" si="7"/>
        <v>5</v>
      </c>
      <c r="F322" s="68" t="str">
        <f t="shared" ref="F322:F328" si="10">"Самокатная"</f>
        <v>Самокатная</v>
      </c>
      <c r="G322" s="69"/>
      <c r="H322" s="69"/>
      <c r="I322" s="59" t="str">
        <f>Таблица7[[#This Row],[Счет]]</f>
        <v>Самокатная</v>
      </c>
    </row>
    <row r="323" spans="1:9" ht="15.75" hidden="1" x14ac:dyDescent="0.25">
      <c r="A323" s="69">
        <v>42860</v>
      </c>
      <c r="B323" s="59" t="s">
        <v>4337</v>
      </c>
      <c r="C323" s="59"/>
      <c r="D323" s="59">
        <v>70</v>
      </c>
      <c r="E323" s="68">
        <f t="shared" ref="E323:E386" si="11">MONTH(A323)</f>
        <v>5</v>
      </c>
      <c r="F323" s="68" t="str">
        <f t="shared" si="10"/>
        <v>Самокатная</v>
      </c>
      <c r="G323" s="69"/>
      <c r="H323" s="69"/>
      <c r="I323" s="59" t="str">
        <f>Таблица7[[#This Row],[Счет]]</f>
        <v>Самокатная</v>
      </c>
    </row>
    <row r="324" spans="1:9" ht="15.75" hidden="1" x14ac:dyDescent="0.25">
      <c r="A324" s="69">
        <v>42860</v>
      </c>
      <c r="B324" s="59" t="s">
        <v>4338</v>
      </c>
      <c r="C324" s="59"/>
      <c r="D324" s="59">
        <v>337</v>
      </c>
      <c r="E324" s="68">
        <f t="shared" si="11"/>
        <v>5</v>
      </c>
      <c r="F324" s="68" t="str">
        <f t="shared" si="10"/>
        <v>Самокатная</v>
      </c>
      <c r="G324" s="69"/>
      <c r="H324" s="69"/>
      <c r="I324" s="59" t="str">
        <f>Таблица7[[#This Row],[Счет]]</f>
        <v>Самокатная</v>
      </c>
    </row>
    <row r="325" spans="1:9" ht="15.75" hidden="1" x14ac:dyDescent="0.25">
      <c r="A325" s="69">
        <v>42860</v>
      </c>
      <c r="B325" s="59" t="s">
        <v>501</v>
      </c>
      <c r="C325" s="59"/>
      <c r="D325" s="59">
        <v>1050</v>
      </c>
      <c r="E325" s="68">
        <f t="shared" si="11"/>
        <v>5</v>
      </c>
      <c r="F325" s="68" t="str">
        <f t="shared" si="10"/>
        <v>Самокатная</v>
      </c>
      <c r="G325" s="69"/>
      <c r="H325" s="69"/>
      <c r="I325" s="59" t="str">
        <f>Таблица7[[#This Row],[Счет]]</f>
        <v>Самокатная</v>
      </c>
    </row>
    <row r="326" spans="1:9" ht="15.75" hidden="1" x14ac:dyDescent="0.25">
      <c r="A326" s="69">
        <v>42859</v>
      </c>
      <c r="B326" s="59" t="s">
        <v>4339</v>
      </c>
      <c r="C326" s="59"/>
      <c r="D326" s="59">
        <v>3200</v>
      </c>
      <c r="E326" s="68">
        <f t="shared" si="11"/>
        <v>5</v>
      </c>
      <c r="F326" s="68" t="str">
        <f t="shared" si="10"/>
        <v>Самокатная</v>
      </c>
      <c r="G326" s="69" t="s">
        <v>4340</v>
      </c>
      <c r="H326" s="69"/>
      <c r="I326" s="59" t="s">
        <v>1061</v>
      </c>
    </row>
    <row r="327" spans="1:9" ht="15.75" hidden="1" x14ac:dyDescent="0.25">
      <c r="A327" s="69">
        <v>42859</v>
      </c>
      <c r="B327" s="59" t="s">
        <v>4341</v>
      </c>
      <c r="C327" s="59"/>
      <c r="D327" s="59">
        <v>80</v>
      </c>
      <c r="E327" s="68">
        <f t="shared" si="11"/>
        <v>5</v>
      </c>
      <c r="F327" s="68" t="str">
        <f t="shared" si="10"/>
        <v>Самокатная</v>
      </c>
      <c r="G327" s="69"/>
      <c r="H327" s="69"/>
      <c r="I327" s="59" t="str">
        <f>Таблица7[[#This Row],[Счет]]</f>
        <v>Самокатная</v>
      </c>
    </row>
    <row r="328" spans="1:9" ht="15.75" hidden="1" x14ac:dyDescent="0.25">
      <c r="A328" s="69">
        <v>42859</v>
      </c>
      <c r="B328" s="59" t="s">
        <v>3830</v>
      </c>
      <c r="C328" s="59"/>
      <c r="D328" s="59">
        <v>300</v>
      </c>
      <c r="E328" s="68">
        <f t="shared" si="11"/>
        <v>5</v>
      </c>
      <c r="F328" s="68" t="str">
        <f t="shared" si="10"/>
        <v>Самокатная</v>
      </c>
      <c r="G328" s="69"/>
      <c r="H328" s="69"/>
      <c r="I328" s="59" t="str">
        <f>Таблица7[[#This Row],[Счет]]</f>
        <v>Самокатная</v>
      </c>
    </row>
    <row r="329" spans="1:9" ht="15.75" x14ac:dyDescent="0.25">
      <c r="A329" s="83">
        <v>42858</v>
      </c>
      <c r="B329" s="173" t="s">
        <v>557</v>
      </c>
      <c r="C329" s="84"/>
      <c r="D329" s="84">
        <v>600</v>
      </c>
      <c r="E329" s="135">
        <f t="shared" si="11"/>
        <v>5</v>
      </c>
      <c r="F329" s="68" t="s">
        <v>1341</v>
      </c>
      <c r="G329" s="83"/>
      <c r="H329" s="69"/>
      <c r="I329" s="59" t="str">
        <f>Таблица7[[#This Row],[Счет]]</f>
        <v>Питер</v>
      </c>
    </row>
    <row r="330" spans="1:9" ht="15.75" hidden="1" x14ac:dyDescent="0.25">
      <c r="A330" s="69">
        <v>42853</v>
      </c>
      <c r="B330" s="59" t="s">
        <v>1849</v>
      </c>
      <c r="C330" s="59"/>
      <c r="D330" s="59">
        <v>800</v>
      </c>
      <c r="E330" s="68">
        <f t="shared" si="11"/>
        <v>4</v>
      </c>
      <c r="F330" s="68" t="str">
        <f>"Прео"</f>
        <v>Прео</v>
      </c>
      <c r="G330" s="69"/>
      <c r="H330" s="69"/>
      <c r="I330" s="59" t="str">
        <f>Таблица7[[#This Row],[Счет]]</f>
        <v>Прео</v>
      </c>
    </row>
    <row r="331" spans="1:9" ht="15.75" hidden="1" x14ac:dyDescent="0.25">
      <c r="A331" s="69">
        <v>42858</v>
      </c>
      <c r="B331" s="59" t="s">
        <v>4342</v>
      </c>
      <c r="C331" s="59"/>
      <c r="D331" s="59">
        <v>59</v>
      </c>
      <c r="E331" s="68">
        <f t="shared" si="11"/>
        <v>5</v>
      </c>
      <c r="F331" s="68" t="str">
        <f>"Самокатная"</f>
        <v>Самокатная</v>
      </c>
      <c r="G331" s="69"/>
      <c r="H331" s="69"/>
      <c r="I331" s="59" t="str">
        <f>Таблица7[[#This Row],[Счет]]</f>
        <v>Самокатная</v>
      </c>
    </row>
    <row r="332" spans="1:9" ht="15.75" x14ac:dyDescent="0.25">
      <c r="A332" s="69">
        <v>42858</v>
      </c>
      <c r="B332" s="79" t="s">
        <v>3417</v>
      </c>
      <c r="C332" s="59"/>
      <c r="D332" s="59">
        <v>600</v>
      </c>
      <c r="E332" s="68">
        <f t="shared" si="11"/>
        <v>5</v>
      </c>
      <c r="F332" s="68" t="s">
        <v>1341</v>
      </c>
      <c r="G332" s="69"/>
      <c r="H332" s="69"/>
      <c r="I332" s="59" t="str">
        <f>Таблица7[[#This Row],[Счет]]</f>
        <v>Питер</v>
      </c>
    </row>
    <row r="333" spans="1:9" ht="15.75" x14ac:dyDescent="0.25">
      <c r="A333" s="69">
        <v>42853</v>
      </c>
      <c r="B333" s="79" t="s">
        <v>3534</v>
      </c>
      <c r="C333" s="59"/>
      <c r="D333" s="59">
        <v>2000</v>
      </c>
      <c r="E333" s="68">
        <f t="shared" si="11"/>
        <v>4</v>
      </c>
      <c r="F333" s="68" t="s">
        <v>1341</v>
      </c>
      <c r="G333" s="69"/>
      <c r="H333" s="69"/>
      <c r="I333" s="59" t="str">
        <f>Таблица7[[#This Row],[Счет]]</f>
        <v>Питер</v>
      </c>
    </row>
    <row r="334" spans="1:9" ht="47.25" hidden="1" x14ac:dyDescent="0.25">
      <c r="A334" s="69">
        <v>42852</v>
      </c>
      <c r="B334" s="59" t="s">
        <v>4444</v>
      </c>
      <c r="C334" s="59"/>
      <c r="D334" s="59">
        <v>1082</v>
      </c>
      <c r="E334" s="68">
        <f t="shared" si="11"/>
        <v>4</v>
      </c>
      <c r="F334" s="68" t="str">
        <f>"Прео"</f>
        <v>Прео</v>
      </c>
      <c r="G334" s="236" t="s">
        <v>4445</v>
      </c>
      <c r="H334" s="69"/>
      <c r="I334" s="59" t="str">
        <f>Таблица7[[#This Row],[Счет]]</f>
        <v>Прео</v>
      </c>
    </row>
    <row r="335" spans="1:9" ht="15.75" hidden="1" x14ac:dyDescent="0.25">
      <c r="A335" s="69">
        <v>42858</v>
      </c>
      <c r="B335" s="59" t="s">
        <v>1748</v>
      </c>
      <c r="C335" s="59"/>
      <c r="D335" s="59">
        <v>397</v>
      </c>
      <c r="E335" s="68">
        <f t="shared" si="11"/>
        <v>5</v>
      </c>
      <c r="F335" s="68" t="str">
        <f>"Самокатная"</f>
        <v>Самокатная</v>
      </c>
      <c r="G335" s="69"/>
      <c r="H335" s="69"/>
      <c r="I335" s="59" t="str">
        <f>Таблица7[[#This Row],[Счет]]</f>
        <v>Самокатная</v>
      </c>
    </row>
    <row r="336" spans="1:9" ht="15.75" hidden="1" x14ac:dyDescent="0.25">
      <c r="A336" s="69">
        <v>42852</v>
      </c>
      <c r="B336" s="59" t="s">
        <v>1207</v>
      </c>
      <c r="C336" s="59"/>
      <c r="D336" s="59">
        <v>358</v>
      </c>
      <c r="E336" s="68">
        <f t="shared" si="11"/>
        <v>4</v>
      </c>
      <c r="F336" s="68" t="str">
        <f>"Прео"</f>
        <v>Прео</v>
      </c>
      <c r="G336" s="69"/>
      <c r="H336" s="69"/>
      <c r="I336" s="59" t="str">
        <f>Таблица7[[#This Row],[Счет]]</f>
        <v>Прео</v>
      </c>
    </row>
    <row r="337" spans="1:9" ht="15.75" hidden="1" x14ac:dyDescent="0.25">
      <c r="A337" s="69">
        <v>42857</v>
      </c>
      <c r="B337" s="59" t="s">
        <v>1382</v>
      </c>
      <c r="C337" s="59"/>
      <c r="D337" s="59">
        <v>350</v>
      </c>
      <c r="E337" s="68">
        <f t="shared" si="11"/>
        <v>5</v>
      </c>
      <c r="F337" s="68" t="str">
        <f>"Самокатная"</f>
        <v>Самокатная</v>
      </c>
      <c r="G337" s="69"/>
      <c r="H337" s="69"/>
      <c r="I337" s="59" t="str">
        <f>Таблица7[[#This Row],[Счет]]</f>
        <v>Самокатная</v>
      </c>
    </row>
    <row r="338" spans="1:9" ht="15.75" hidden="1" x14ac:dyDescent="0.25">
      <c r="A338" s="69">
        <v>42857</v>
      </c>
      <c r="B338" s="59" t="s">
        <v>1746</v>
      </c>
      <c r="C338" s="59"/>
      <c r="D338" s="59">
        <v>175</v>
      </c>
      <c r="E338" s="68">
        <f t="shared" si="11"/>
        <v>5</v>
      </c>
      <c r="F338" s="68" t="str">
        <f>"Самокатная"</f>
        <v>Самокатная</v>
      </c>
      <c r="G338" s="69"/>
      <c r="H338" s="69"/>
      <c r="I338" s="59" t="str">
        <f>Таблица7[[#This Row],[Счет]]</f>
        <v>Самокатная</v>
      </c>
    </row>
    <row r="339" spans="1:9" ht="15.75" hidden="1" x14ac:dyDescent="0.25">
      <c r="A339" s="69">
        <v>42857</v>
      </c>
      <c r="B339" s="59" t="s">
        <v>4343</v>
      </c>
      <c r="C339" s="59"/>
      <c r="D339" s="59">
        <v>440</v>
      </c>
      <c r="E339" s="68">
        <f t="shared" si="11"/>
        <v>5</v>
      </c>
      <c r="F339" s="68" t="str">
        <f>"Самокатная"</f>
        <v>Самокатная</v>
      </c>
      <c r="G339" s="69"/>
      <c r="H339" s="69"/>
      <c r="I339" s="59" t="str">
        <f>Таблица7[[#This Row],[Счет]]</f>
        <v>Самокатная</v>
      </c>
    </row>
    <row r="340" spans="1:9" ht="15.75" hidden="1" x14ac:dyDescent="0.25">
      <c r="A340" s="69">
        <v>42853</v>
      </c>
      <c r="B340" s="59" t="s">
        <v>4344</v>
      </c>
      <c r="C340" s="59"/>
      <c r="D340" s="59">
        <v>172</v>
      </c>
      <c r="E340" s="68">
        <f t="shared" si="11"/>
        <v>4</v>
      </c>
      <c r="F340" s="68" t="str">
        <f>"Самокатная"</f>
        <v>Самокатная</v>
      </c>
      <c r="G340" s="69"/>
      <c r="H340" s="69"/>
      <c r="I340" s="59" t="str">
        <f>Таблица7[[#This Row],[Счет]]</f>
        <v>Самокатная</v>
      </c>
    </row>
    <row r="341" spans="1:9" ht="15.75" x14ac:dyDescent="0.25">
      <c r="A341" s="69">
        <v>42840</v>
      </c>
      <c r="B341" s="79" t="s">
        <v>4143</v>
      </c>
      <c r="C341" s="59"/>
      <c r="D341" s="59">
        <v>650</v>
      </c>
      <c r="E341" s="68">
        <f t="shared" si="11"/>
        <v>4</v>
      </c>
      <c r="F341" s="68" t="s">
        <v>1341</v>
      </c>
      <c r="G341" s="69"/>
      <c r="H341" s="69"/>
      <c r="I341" s="59" t="str">
        <f>Таблица7[[#This Row],[Счет]]</f>
        <v>Питер</v>
      </c>
    </row>
    <row r="342" spans="1:9" ht="47.25" x14ac:dyDescent="0.25">
      <c r="A342" s="69">
        <v>42839</v>
      </c>
      <c r="B342" s="79" t="s">
        <v>4144</v>
      </c>
      <c r="C342" s="59"/>
      <c r="D342" s="59">
        <v>3903</v>
      </c>
      <c r="E342" s="68">
        <f t="shared" si="11"/>
        <v>4</v>
      </c>
      <c r="F342" s="68" t="s">
        <v>1341</v>
      </c>
      <c r="G342" s="83"/>
      <c r="H342" s="69"/>
      <c r="I342" s="59" t="str">
        <f>Таблица7[[#This Row],[Счет]]</f>
        <v>Питер</v>
      </c>
    </row>
    <row r="343" spans="1:9" ht="15.75" hidden="1" x14ac:dyDescent="0.25">
      <c r="A343" s="69">
        <v>42853</v>
      </c>
      <c r="B343" s="59" t="s">
        <v>4345</v>
      </c>
      <c r="C343" s="59"/>
      <c r="D343" s="59">
        <v>405</v>
      </c>
      <c r="E343" s="68">
        <f t="shared" si="11"/>
        <v>4</v>
      </c>
      <c r="F343" s="68" t="str">
        <f>"Самокатная"</f>
        <v>Самокатная</v>
      </c>
      <c r="G343" s="69"/>
      <c r="H343" s="69"/>
      <c r="I343" s="59" t="str">
        <f>Таблица7[[#This Row],[Счет]]</f>
        <v>Самокатная</v>
      </c>
    </row>
    <row r="344" spans="1:9" ht="15.75" x14ac:dyDescent="0.25">
      <c r="A344" s="69">
        <v>42835</v>
      </c>
      <c r="B344" s="79" t="s">
        <v>4145</v>
      </c>
      <c r="C344" s="59"/>
      <c r="D344" s="59">
        <v>3500</v>
      </c>
      <c r="E344" s="68">
        <f t="shared" si="11"/>
        <v>4</v>
      </c>
      <c r="F344" s="68" t="s">
        <v>1341</v>
      </c>
      <c r="G344" s="69"/>
      <c r="H344" s="69"/>
      <c r="I344" s="59" t="str">
        <f>Таблица7[[#This Row],[Счет]]</f>
        <v>Питер</v>
      </c>
    </row>
    <row r="345" spans="1:9" ht="15.75" x14ac:dyDescent="0.25">
      <c r="A345" s="69">
        <v>42833</v>
      </c>
      <c r="B345" s="79" t="s">
        <v>4146</v>
      </c>
      <c r="C345" s="59"/>
      <c r="D345" s="59">
        <v>1500</v>
      </c>
      <c r="E345" s="68">
        <f t="shared" si="11"/>
        <v>4</v>
      </c>
      <c r="F345" s="68" t="s">
        <v>1341</v>
      </c>
      <c r="G345" s="69"/>
      <c r="H345" s="69"/>
      <c r="I345" s="59" t="str">
        <f>Таблица7[[#This Row],[Счет]]</f>
        <v>Питер</v>
      </c>
    </row>
    <row r="346" spans="1:9" ht="15.75" x14ac:dyDescent="0.25">
      <c r="A346" s="69">
        <v>42833</v>
      </c>
      <c r="B346" s="79" t="s">
        <v>4147</v>
      </c>
      <c r="C346" s="59"/>
      <c r="D346" s="59">
        <v>400</v>
      </c>
      <c r="E346" s="68">
        <f t="shared" si="11"/>
        <v>4</v>
      </c>
      <c r="F346" s="68" t="s">
        <v>1341</v>
      </c>
      <c r="G346" s="69"/>
      <c r="H346" s="69"/>
      <c r="I346" s="59" t="str">
        <f>Таблица7[[#This Row],[Счет]]</f>
        <v>Питер</v>
      </c>
    </row>
    <row r="347" spans="1:9" ht="31.5" x14ac:dyDescent="0.25">
      <c r="A347" s="69">
        <v>42830</v>
      </c>
      <c r="B347" s="79" t="s">
        <v>4148</v>
      </c>
      <c r="C347" s="59"/>
      <c r="D347" s="59">
        <v>980</v>
      </c>
      <c r="E347" s="68">
        <f t="shared" si="11"/>
        <v>4</v>
      </c>
      <c r="F347" s="68" t="s">
        <v>1341</v>
      </c>
      <c r="G347" s="69"/>
      <c r="H347" s="69"/>
      <c r="I347" s="59" t="str">
        <f>Таблица7[[#This Row],[Счет]]</f>
        <v>Питер</v>
      </c>
    </row>
    <row r="348" spans="1:9" ht="15.75" x14ac:dyDescent="0.25">
      <c r="A348" s="83">
        <v>42830</v>
      </c>
      <c r="B348" s="173" t="s">
        <v>3535</v>
      </c>
      <c r="C348" s="84"/>
      <c r="D348" s="84">
        <v>180</v>
      </c>
      <c r="E348" s="135">
        <f t="shared" si="11"/>
        <v>4</v>
      </c>
      <c r="F348" s="68" t="s">
        <v>1341</v>
      </c>
      <c r="G348" s="83"/>
      <c r="H348" s="69"/>
      <c r="I348" s="59" t="str">
        <f>Таблица7[[#This Row],[Счет]]</f>
        <v>Питер</v>
      </c>
    </row>
    <row r="349" spans="1:9" ht="15.75" hidden="1" x14ac:dyDescent="0.25">
      <c r="A349" s="69">
        <v>42848</v>
      </c>
      <c r="B349" s="59" t="s">
        <v>557</v>
      </c>
      <c r="C349" s="59"/>
      <c r="D349" s="59">
        <v>370</v>
      </c>
      <c r="E349" s="68">
        <f t="shared" si="11"/>
        <v>4</v>
      </c>
      <c r="F349" s="68" t="str">
        <f>"Прео"</f>
        <v>Прео</v>
      </c>
      <c r="G349" s="69"/>
      <c r="H349" s="69"/>
      <c r="I349" s="59" t="str">
        <f>Таблица7[[#This Row],[Счет]]</f>
        <v>Прео</v>
      </c>
    </row>
    <row r="350" spans="1:9" ht="15.75" hidden="1" x14ac:dyDescent="0.25">
      <c r="A350" s="69">
        <v>42846</v>
      </c>
      <c r="B350" s="59" t="s">
        <v>1849</v>
      </c>
      <c r="C350" s="59"/>
      <c r="D350" s="59">
        <v>800</v>
      </c>
      <c r="E350" s="68">
        <f t="shared" si="11"/>
        <v>4</v>
      </c>
      <c r="F350" s="68" t="str">
        <f>"Прео"</f>
        <v>Прео</v>
      </c>
      <c r="G350" s="69"/>
      <c r="H350" s="69"/>
      <c r="I350" s="59" t="str">
        <f>Таблица7[[#This Row],[Счет]]</f>
        <v>Прео</v>
      </c>
    </row>
    <row r="351" spans="1:9" ht="15.75" hidden="1" x14ac:dyDescent="0.25">
      <c r="A351" s="69">
        <v>42825</v>
      </c>
      <c r="B351" s="59" t="s">
        <v>516</v>
      </c>
      <c r="C351" s="59"/>
      <c r="D351" s="59">
        <v>1660</v>
      </c>
      <c r="E351" s="68">
        <f t="shared" si="11"/>
        <v>3</v>
      </c>
      <c r="F351" s="68" t="s">
        <v>2</v>
      </c>
      <c r="G351" s="69" t="s">
        <v>3271</v>
      </c>
      <c r="H351" s="69"/>
      <c r="I351" s="59" t="str">
        <f>Таблица7[[#This Row],[Счет]]</f>
        <v>Манунин</v>
      </c>
    </row>
    <row r="352" spans="1:9" ht="15.75" hidden="1" x14ac:dyDescent="0.25">
      <c r="A352" s="69">
        <v>42844</v>
      </c>
      <c r="B352" s="59" t="s">
        <v>1207</v>
      </c>
      <c r="C352" s="59"/>
      <c r="D352" s="59">
        <v>1087</v>
      </c>
      <c r="E352" s="68">
        <f t="shared" si="11"/>
        <v>4</v>
      </c>
      <c r="F352" s="68" t="str">
        <f>"Прео"</f>
        <v>Прео</v>
      </c>
      <c r="G352" s="69"/>
      <c r="H352" s="69"/>
      <c r="I352" s="59" t="str">
        <f>Таблица7[[#This Row],[Счет]]</f>
        <v>Прео</v>
      </c>
    </row>
    <row r="353" spans="1:9" ht="15.75" hidden="1" x14ac:dyDescent="0.25">
      <c r="A353" s="69">
        <v>42839</v>
      </c>
      <c r="B353" s="59" t="s">
        <v>1207</v>
      </c>
      <c r="C353" s="59"/>
      <c r="D353" s="59">
        <v>833</v>
      </c>
      <c r="E353" s="68">
        <f t="shared" si="11"/>
        <v>4</v>
      </c>
      <c r="F353" s="68" t="str">
        <f>"Прео"</f>
        <v>Прео</v>
      </c>
      <c r="G353" s="69"/>
      <c r="H353" s="69"/>
      <c r="I353" s="59" t="str">
        <f>Таблица7[[#This Row],[Счет]]</f>
        <v>Прео</v>
      </c>
    </row>
    <row r="354" spans="1:9" ht="15.75" x14ac:dyDescent="0.25">
      <c r="A354" s="69">
        <v>42828</v>
      </c>
      <c r="B354" s="59" t="s">
        <v>4149</v>
      </c>
      <c r="C354" s="59"/>
      <c r="D354" s="59">
        <v>468</v>
      </c>
      <c r="E354" s="135">
        <f t="shared" si="11"/>
        <v>4</v>
      </c>
      <c r="F354" s="68" t="s">
        <v>1341</v>
      </c>
      <c r="G354" s="69"/>
      <c r="H354" s="69"/>
      <c r="I354" s="59" t="str">
        <f>Таблица7[[#This Row],[Счет]]</f>
        <v>Питер</v>
      </c>
    </row>
    <row r="355" spans="1:9" ht="15.75" x14ac:dyDescent="0.25">
      <c r="A355" s="69">
        <v>42828</v>
      </c>
      <c r="B355" s="79" t="s">
        <v>3418</v>
      </c>
      <c r="C355" s="59"/>
      <c r="D355" s="59">
        <v>250</v>
      </c>
      <c r="E355" s="68">
        <f t="shared" si="11"/>
        <v>4</v>
      </c>
      <c r="F355" s="68" t="s">
        <v>1341</v>
      </c>
      <c r="G355" s="69"/>
      <c r="H355" s="69"/>
      <c r="I355" s="59" t="str">
        <f>Таблица7[[#This Row],[Счет]]</f>
        <v>Питер</v>
      </c>
    </row>
    <row r="356" spans="1:9" ht="15.75" hidden="1" x14ac:dyDescent="0.25">
      <c r="A356" s="69">
        <v>42839</v>
      </c>
      <c r="B356" s="59" t="s">
        <v>1849</v>
      </c>
      <c r="C356" s="59"/>
      <c r="D356" s="59">
        <v>800</v>
      </c>
      <c r="E356" s="68">
        <f t="shared" si="11"/>
        <v>4</v>
      </c>
      <c r="F356" s="68" t="str">
        <f>"Прео"</f>
        <v>Прео</v>
      </c>
      <c r="G356" s="69"/>
      <c r="H356" s="69"/>
      <c r="I356" s="59" t="str">
        <f>Таблица7[[#This Row],[Счет]]</f>
        <v>Прео</v>
      </c>
    </row>
    <row r="357" spans="1:9" ht="15.75" hidden="1" x14ac:dyDescent="0.25">
      <c r="A357" s="69">
        <v>42852</v>
      </c>
      <c r="B357" s="59" t="s">
        <v>4346</v>
      </c>
      <c r="C357" s="59"/>
      <c r="D357" s="59">
        <v>1309</v>
      </c>
      <c r="E357" s="68">
        <f t="shared" si="11"/>
        <v>4</v>
      </c>
      <c r="F357" s="68" t="str">
        <f>"Самокатная"</f>
        <v>Самокатная</v>
      </c>
      <c r="G357" s="69" t="s">
        <v>4347</v>
      </c>
      <c r="H357" s="69"/>
      <c r="I357" s="59" t="str">
        <f>Таблица7[[#This Row],[Счет]]</f>
        <v>Самокатная</v>
      </c>
    </row>
    <row r="358" spans="1:9" ht="15.75" x14ac:dyDescent="0.25">
      <c r="A358" s="69">
        <v>42828</v>
      </c>
      <c r="B358" s="79" t="s">
        <v>3419</v>
      </c>
      <c r="C358" s="59"/>
      <c r="D358" s="59">
        <v>250</v>
      </c>
      <c r="E358" s="68">
        <f t="shared" si="11"/>
        <v>4</v>
      </c>
      <c r="F358" s="68" t="s">
        <v>1341</v>
      </c>
      <c r="G358" s="69"/>
      <c r="H358" s="69"/>
      <c r="I358" s="59" t="str">
        <f>Таблица7[[#This Row],[Счет]]</f>
        <v>Питер</v>
      </c>
    </row>
    <row r="359" spans="1:9" ht="15.75" hidden="1" x14ac:dyDescent="0.25">
      <c r="A359" s="69">
        <v>42839</v>
      </c>
      <c r="B359" s="59" t="s">
        <v>4109</v>
      </c>
      <c r="C359" s="59"/>
      <c r="D359" s="59">
        <v>1500</v>
      </c>
      <c r="E359" s="68">
        <f t="shared" si="11"/>
        <v>4</v>
      </c>
      <c r="F359" s="68" t="str">
        <f>"Прео"</f>
        <v>Прео</v>
      </c>
      <c r="G359" s="69" t="s">
        <v>4110</v>
      </c>
      <c r="H359" s="69"/>
      <c r="I359" s="59" t="str">
        <f>Таблица7[[#This Row],[Счет]]</f>
        <v>Прео</v>
      </c>
    </row>
    <row r="360" spans="1:9" ht="15.75" hidden="1" x14ac:dyDescent="0.25">
      <c r="A360" s="69">
        <v>42852</v>
      </c>
      <c r="B360" s="59" t="s">
        <v>4348</v>
      </c>
      <c r="C360" s="59"/>
      <c r="D360" s="59">
        <v>80</v>
      </c>
      <c r="E360" s="68">
        <f t="shared" si="11"/>
        <v>4</v>
      </c>
      <c r="F360" s="68" t="str">
        <f>"Самокатная"</f>
        <v>Самокатная</v>
      </c>
      <c r="G360" s="69" t="s">
        <v>4349</v>
      </c>
      <c r="H360" s="69"/>
      <c r="I360" s="59" t="str">
        <f>Таблица7[[#This Row],[Счет]]</f>
        <v>Самокатная</v>
      </c>
    </row>
    <row r="361" spans="1:9" ht="15.75" hidden="1" x14ac:dyDescent="0.25">
      <c r="A361" s="69">
        <v>42851</v>
      </c>
      <c r="B361" s="59" t="s">
        <v>4350</v>
      </c>
      <c r="C361" s="59"/>
      <c r="D361" s="59">
        <v>270</v>
      </c>
      <c r="E361" s="68">
        <f t="shared" si="11"/>
        <v>4</v>
      </c>
      <c r="F361" s="68" t="str">
        <f>"Самокатная"</f>
        <v>Самокатная</v>
      </c>
      <c r="G361" s="69"/>
      <c r="H361" s="69"/>
      <c r="I361" s="59" t="str">
        <f>Таблица7[[#This Row],[Счет]]</f>
        <v>Самокатная</v>
      </c>
    </row>
    <row r="362" spans="1:9" ht="15.75" hidden="1" x14ac:dyDescent="0.25">
      <c r="A362" s="69">
        <v>42849</v>
      </c>
      <c r="B362" s="59" t="s">
        <v>501</v>
      </c>
      <c r="C362" s="59"/>
      <c r="D362" s="59">
        <v>1050</v>
      </c>
      <c r="E362" s="68">
        <f t="shared" si="11"/>
        <v>4</v>
      </c>
      <c r="F362" s="68" t="str">
        <f>"Самокатная"</f>
        <v>Самокатная</v>
      </c>
      <c r="G362" s="69"/>
      <c r="H362" s="69"/>
      <c r="I362" s="59" t="str">
        <f>Таблица7[[#This Row],[Счет]]</f>
        <v>Самокатная</v>
      </c>
    </row>
    <row r="363" spans="1:9" ht="15.75" hidden="1" x14ac:dyDescent="0.25">
      <c r="A363" s="69">
        <v>42845</v>
      </c>
      <c r="B363" s="59" t="s">
        <v>4351</v>
      </c>
      <c r="C363" s="59"/>
      <c r="D363" s="59">
        <v>350</v>
      </c>
      <c r="E363" s="68">
        <f t="shared" si="11"/>
        <v>4</v>
      </c>
      <c r="F363" s="68" t="str">
        <f>"Самокатная"</f>
        <v>Самокатная</v>
      </c>
      <c r="G363" s="69"/>
      <c r="H363" s="69"/>
      <c r="I363" s="59" t="str">
        <f>Таблица7[[#This Row],[Счет]]</f>
        <v>Самокатная</v>
      </c>
    </row>
    <row r="364" spans="1:9" ht="15.75" x14ac:dyDescent="0.25">
      <c r="A364" s="69">
        <v>42828</v>
      </c>
      <c r="B364" s="173" t="s">
        <v>557</v>
      </c>
      <c r="C364" s="84"/>
      <c r="D364" s="84">
        <v>600</v>
      </c>
      <c r="E364" s="135">
        <f t="shared" si="11"/>
        <v>4</v>
      </c>
      <c r="F364" s="68" t="s">
        <v>1341</v>
      </c>
      <c r="G364" s="83"/>
      <c r="H364" s="69"/>
      <c r="I364" s="59" t="str">
        <f>Таблица7[[#This Row],[Счет]]</f>
        <v>Питер</v>
      </c>
    </row>
    <row r="365" spans="1:9" ht="15.75" hidden="1" x14ac:dyDescent="0.25">
      <c r="A365" s="69">
        <v>42845</v>
      </c>
      <c r="B365" s="59" t="s">
        <v>4352</v>
      </c>
      <c r="C365" s="59"/>
      <c r="D365" s="59">
        <v>1127</v>
      </c>
      <c r="E365" s="68">
        <f t="shared" si="11"/>
        <v>4</v>
      </c>
      <c r="F365" s="68" t="str">
        <f>"Самокатная"</f>
        <v>Самокатная</v>
      </c>
      <c r="G365" s="69"/>
      <c r="H365" s="69"/>
      <c r="I365" s="59" t="str">
        <f>Таблица7[[#This Row],[Счет]]</f>
        <v>Самокатная</v>
      </c>
    </row>
    <row r="366" spans="1:9" ht="15.75" hidden="1" x14ac:dyDescent="0.25">
      <c r="A366" s="69">
        <v>42841</v>
      </c>
      <c r="B366" s="59" t="s">
        <v>501</v>
      </c>
      <c r="C366" s="59"/>
      <c r="D366" s="59">
        <v>126</v>
      </c>
      <c r="E366" s="68">
        <f t="shared" si="11"/>
        <v>4</v>
      </c>
      <c r="F366" s="68" t="str">
        <f>"Самокатная"</f>
        <v>Самокатная</v>
      </c>
      <c r="G366" s="69"/>
      <c r="H366" s="69"/>
      <c r="I366" s="59" t="str">
        <f>Таблица7[[#This Row],[Счет]]</f>
        <v>Самокатная</v>
      </c>
    </row>
    <row r="367" spans="1:9" ht="15.75" hidden="1" x14ac:dyDescent="0.25">
      <c r="A367" s="69">
        <v>42841</v>
      </c>
      <c r="B367" s="59" t="s">
        <v>4353</v>
      </c>
      <c r="C367" s="59"/>
      <c r="D367" s="59">
        <v>800</v>
      </c>
      <c r="E367" s="68">
        <f t="shared" si="11"/>
        <v>4</v>
      </c>
      <c r="F367" s="68" t="str">
        <f>"Самокатная"</f>
        <v>Самокатная</v>
      </c>
      <c r="G367" s="69"/>
      <c r="H367" s="69"/>
      <c r="I367" s="59" t="str">
        <f>Таблица7[[#This Row],[Счет]]</f>
        <v>Самокатная</v>
      </c>
    </row>
    <row r="368" spans="1:9" ht="15.75" x14ac:dyDescent="0.25">
      <c r="A368" s="69">
        <v>42828</v>
      </c>
      <c r="B368" s="79" t="s">
        <v>3417</v>
      </c>
      <c r="C368" s="59"/>
      <c r="D368" s="59">
        <v>500</v>
      </c>
      <c r="E368" s="68">
        <f t="shared" si="11"/>
        <v>4</v>
      </c>
      <c r="F368" s="68" t="s">
        <v>1341</v>
      </c>
      <c r="G368" s="69"/>
      <c r="H368" s="69"/>
      <c r="I368" s="59" t="str">
        <f>Таблица7[[#This Row],[Счет]]</f>
        <v>Питер</v>
      </c>
    </row>
    <row r="369" spans="1:9" ht="15.75" hidden="1" x14ac:dyDescent="0.25">
      <c r="A369" s="69">
        <v>42839</v>
      </c>
      <c r="B369" s="59" t="s">
        <v>4198</v>
      </c>
      <c r="C369" s="59"/>
      <c r="D369" s="59">
        <v>417</v>
      </c>
      <c r="E369" s="68">
        <f t="shared" si="11"/>
        <v>4</v>
      </c>
      <c r="F369" s="68" t="str">
        <f>"Самокатная"</f>
        <v>Самокатная</v>
      </c>
      <c r="G369" s="69"/>
      <c r="H369" s="69"/>
      <c r="I369" s="59" t="str">
        <f>Таблица7[[#This Row],[Счет]]</f>
        <v>Самокатная</v>
      </c>
    </row>
    <row r="370" spans="1:9" ht="15.75" hidden="1" x14ac:dyDescent="0.25">
      <c r="A370" s="69">
        <v>42839</v>
      </c>
      <c r="B370" s="59" t="s">
        <v>4354</v>
      </c>
      <c r="C370" s="59"/>
      <c r="D370" s="59">
        <v>134</v>
      </c>
      <c r="E370" s="68">
        <f t="shared" si="11"/>
        <v>4</v>
      </c>
      <c r="F370" s="68" t="str">
        <f>"Самокатная"</f>
        <v>Самокатная</v>
      </c>
      <c r="G370" s="69"/>
      <c r="H370" s="69"/>
      <c r="I370" s="59" t="str">
        <f>Таблица7[[#This Row],[Счет]]</f>
        <v>Самокатная</v>
      </c>
    </row>
    <row r="371" spans="1:9" ht="15.75" hidden="1" x14ac:dyDescent="0.25">
      <c r="A371" s="69">
        <v>42839</v>
      </c>
      <c r="B371" s="59" t="s">
        <v>501</v>
      </c>
      <c r="C371" s="59"/>
      <c r="D371" s="59">
        <v>1050</v>
      </c>
      <c r="E371" s="68">
        <f t="shared" si="11"/>
        <v>4</v>
      </c>
      <c r="F371" s="68" t="str">
        <f>"Самокатная"</f>
        <v>Самокатная</v>
      </c>
      <c r="G371" s="69"/>
      <c r="H371" s="69"/>
      <c r="I371" s="59" t="str">
        <f>Таблица7[[#This Row],[Счет]]</f>
        <v>Самокатная</v>
      </c>
    </row>
    <row r="372" spans="1:9" ht="15.75" x14ac:dyDescent="0.25">
      <c r="A372" s="69">
        <v>42824</v>
      </c>
      <c r="B372" s="79" t="s">
        <v>3983</v>
      </c>
      <c r="C372" s="59"/>
      <c r="D372" s="59">
        <v>600</v>
      </c>
      <c r="E372" s="68">
        <f t="shared" si="11"/>
        <v>3</v>
      </c>
      <c r="F372" s="68" t="s">
        <v>1341</v>
      </c>
      <c r="G372" s="69"/>
      <c r="H372" s="69"/>
      <c r="I372" s="59" t="str">
        <f>Таблица7[[#This Row],[Счет]]</f>
        <v>Питер</v>
      </c>
    </row>
    <row r="373" spans="1:9" ht="15.75" hidden="1" x14ac:dyDescent="0.25">
      <c r="A373" s="69">
        <v>42817</v>
      </c>
      <c r="B373" s="59" t="s">
        <v>3594</v>
      </c>
      <c r="C373" s="59"/>
      <c r="D373" s="59">
        <v>12537</v>
      </c>
      <c r="E373" s="68">
        <f t="shared" si="11"/>
        <v>3</v>
      </c>
      <c r="F373" s="68" t="s">
        <v>2</v>
      </c>
      <c r="G373" s="69"/>
      <c r="H373" s="69"/>
      <c r="I373" s="59" t="s">
        <v>6</v>
      </c>
    </row>
    <row r="374" spans="1:9" ht="15.75" x14ac:dyDescent="0.25">
      <c r="A374" s="83">
        <v>42824</v>
      </c>
      <c r="B374" s="173" t="s">
        <v>3984</v>
      </c>
      <c r="C374" s="84"/>
      <c r="D374" s="84">
        <v>500</v>
      </c>
      <c r="E374" s="135">
        <f t="shared" si="11"/>
        <v>3</v>
      </c>
      <c r="F374" s="68" t="s">
        <v>1341</v>
      </c>
      <c r="G374" s="69"/>
      <c r="H374" s="69"/>
      <c r="I374" s="59" t="str">
        <f>Таблица7[[#This Row],[Счет]]</f>
        <v>Питер</v>
      </c>
    </row>
    <row r="375" spans="1:9" ht="15.75" hidden="1" x14ac:dyDescent="0.25">
      <c r="A375" s="69">
        <v>42838</v>
      </c>
      <c r="B375" s="59" t="s">
        <v>4197</v>
      </c>
      <c r="C375" s="59"/>
      <c r="D375" s="59">
        <v>33</v>
      </c>
      <c r="E375" s="68">
        <f t="shared" si="11"/>
        <v>4</v>
      </c>
      <c r="F375" s="68" t="str">
        <f t="shared" ref="F375:F382" si="12">"Самокатная"</f>
        <v>Самокатная</v>
      </c>
      <c r="G375" s="69"/>
      <c r="H375" s="69"/>
      <c r="I375" s="59" t="str">
        <f>Таблица7[[#This Row],[Счет]]</f>
        <v>Самокатная</v>
      </c>
    </row>
    <row r="376" spans="1:9" ht="15.75" hidden="1" x14ac:dyDescent="0.25">
      <c r="A376" s="69">
        <v>42838</v>
      </c>
      <c r="B376" s="59" t="s">
        <v>4198</v>
      </c>
      <c r="C376" s="59"/>
      <c r="D376" s="59">
        <v>201</v>
      </c>
      <c r="E376" s="68">
        <f t="shared" si="11"/>
        <v>4</v>
      </c>
      <c r="F376" s="68" t="str">
        <f t="shared" si="12"/>
        <v>Самокатная</v>
      </c>
      <c r="G376" s="69"/>
      <c r="H376" s="69"/>
      <c r="I376" s="59" t="str">
        <f>Таблица7[[#This Row],[Счет]]</f>
        <v>Самокатная</v>
      </c>
    </row>
    <row r="377" spans="1:9" ht="15.75" hidden="1" x14ac:dyDescent="0.25">
      <c r="A377" s="69">
        <v>42838</v>
      </c>
      <c r="B377" s="59" t="s">
        <v>2416</v>
      </c>
      <c r="C377" s="59"/>
      <c r="D377" s="59">
        <v>1069</v>
      </c>
      <c r="E377" s="68">
        <f t="shared" si="11"/>
        <v>4</v>
      </c>
      <c r="F377" s="68" t="str">
        <f t="shared" si="12"/>
        <v>Самокатная</v>
      </c>
      <c r="G377" s="69"/>
      <c r="H377" s="69"/>
      <c r="I377" s="59" t="str">
        <f>Таблица7[[#This Row],[Счет]]</f>
        <v>Самокатная</v>
      </c>
    </row>
    <row r="378" spans="1:9" ht="15.75" hidden="1" x14ac:dyDescent="0.25">
      <c r="A378" s="69">
        <v>42837</v>
      </c>
      <c r="B378" s="59" t="s">
        <v>4199</v>
      </c>
      <c r="C378" s="59"/>
      <c r="D378" s="59">
        <v>3000</v>
      </c>
      <c r="E378" s="68">
        <f t="shared" si="11"/>
        <v>4</v>
      </c>
      <c r="F378" s="68" t="str">
        <f t="shared" si="12"/>
        <v>Самокатная</v>
      </c>
      <c r="G378" s="69" t="s">
        <v>4200</v>
      </c>
      <c r="H378" s="69"/>
      <c r="I378" s="59" t="str">
        <f>Таблица7[[#This Row],[Счет]]</f>
        <v>Самокатная</v>
      </c>
    </row>
    <row r="379" spans="1:9" ht="15.75" hidden="1" x14ac:dyDescent="0.25">
      <c r="A379" s="69">
        <v>42834</v>
      </c>
      <c r="B379" s="59" t="s">
        <v>3196</v>
      </c>
      <c r="C379" s="59"/>
      <c r="D379" s="59">
        <v>146</v>
      </c>
      <c r="E379" s="68">
        <f t="shared" si="11"/>
        <v>4</v>
      </c>
      <c r="F379" s="68" t="str">
        <f t="shared" si="12"/>
        <v>Самокатная</v>
      </c>
      <c r="G379" s="69"/>
      <c r="H379" s="69"/>
      <c r="I379" s="59" t="str">
        <f>Таблица7[[#This Row],[Счет]]</f>
        <v>Самокатная</v>
      </c>
    </row>
    <row r="380" spans="1:9" ht="15.75" hidden="1" x14ac:dyDescent="0.25">
      <c r="A380" s="69">
        <v>42833</v>
      </c>
      <c r="B380" s="59" t="s">
        <v>4201</v>
      </c>
      <c r="C380" s="59"/>
      <c r="D380" s="59">
        <v>1594</v>
      </c>
      <c r="E380" s="68">
        <f t="shared" si="11"/>
        <v>4</v>
      </c>
      <c r="F380" s="68" t="str">
        <f t="shared" si="12"/>
        <v>Самокатная</v>
      </c>
      <c r="G380" s="69"/>
      <c r="H380" s="69"/>
      <c r="I380" s="59" t="str">
        <f>Таблица7[[#This Row],[Счет]]</f>
        <v>Самокатная</v>
      </c>
    </row>
    <row r="381" spans="1:9" ht="15.75" hidden="1" x14ac:dyDescent="0.25">
      <c r="A381" s="69">
        <v>42832</v>
      </c>
      <c r="B381" s="59" t="s">
        <v>4202</v>
      </c>
      <c r="C381" s="59"/>
      <c r="D381" s="59">
        <v>400</v>
      </c>
      <c r="E381" s="68">
        <f t="shared" si="11"/>
        <v>4</v>
      </c>
      <c r="F381" s="68" t="str">
        <f t="shared" si="12"/>
        <v>Самокатная</v>
      </c>
      <c r="G381" s="69"/>
      <c r="H381" s="69"/>
      <c r="I381" s="59" t="str">
        <f>Таблица7[[#This Row],[Счет]]</f>
        <v>Самокатная</v>
      </c>
    </row>
    <row r="382" spans="1:9" ht="15.75" hidden="1" x14ac:dyDescent="0.25">
      <c r="A382" s="69">
        <v>42831</v>
      </c>
      <c r="B382" s="59" t="s">
        <v>2382</v>
      </c>
      <c r="C382" s="59"/>
      <c r="D382" s="59">
        <v>302</v>
      </c>
      <c r="E382" s="68">
        <f t="shared" si="11"/>
        <v>4</v>
      </c>
      <c r="F382" s="68" t="str">
        <f t="shared" si="12"/>
        <v>Самокатная</v>
      </c>
      <c r="G382" s="69" t="s">
        <v>4203</v>
      </c>
      <c r="H382" s="69"/>
      <c r="I382" s="59" t="str">
        <f>Таблица7[[#This Row],[Счет]]</f>
        <v>Самокатная</v>
      </c>
    </row>
    <row r="383" spans="1:9" ht="15.75" hidden="1" x14ac:dyDescent="0.25">
      <c r="A383" s="69">
        <v>42812</v>
      </c>
      <c r="B383" s="59" t="s">
        <v>3590</v>
      </c>
      <c r="C383" s="59"/>
      <c r="D383" s="59">
        <v>658</v>
      </c>
      <c r="E383" s="68">
        <f t="shared" si="11"/>
        <v>3</v>
      </c>
      <c r="F383" s="68" t="s">
        <v>2</v>
      </c>
      <c r="G383" s="69"/>
      <c r="H383" s="69"/>
      <c r="I383" s="59" t="s">
        <v>1341</v>
      </c>
    </row>
    <row r="384" spans="1:9" ht="15.75" hidden="1" x14ac:dyDescent="0.25">
      <c r="A384" s="69">
        <v>42812</v>
      </c>
      <c r="B384" s="59" t="s">
        <v>3589</v>
      </c>
      <c r="C384" s="59"/>
      <c r="D384" s="59">
        <v>6000</v>
      </c>
      <c r="E384" s="68">
        <f t="shared" si="11"/>
        <v>3</v>
      </c>
      <c r="F384" s="68" t="s">
        <v>2</v>
      </c>
      <c r="G384" s="69"/>
      <c r="H384" s="69"/>
      <c r="I384" s="59" t="s">
        <v>1341</v>
      </c>
    </row>
    <row r="385" spans="1:9" ht="15.75" hidden="1" x14ac:dyDescent="0.25">
      <c r="A385" s="69">
        <v>42812</v>
      </c>
      <c r="B385" s="59" t="s">
        <v>3587</v>
      </c>
      <c r="C385" s="59"/>
      <c r="D385" s="59">
        <v>5000</v>
      </c>
      <c r="E385" s="68">
        <f t="shared" si="11"/>
        <v>3</v>
      </c>
      <c r="F385" s="68" t="s">
        <v>2</v>
      </c>
      <c r="G385" s="69"/>
      <c r="H385" s="69"/>
      <c r="I385" s="59" t="s">
        <v>1341</v>
      </c>
    </row>
    <row r="386" spans="1:9" ht="15.75" hidden="1" x14ac:dyDescent="0.25">
      <c r="A386" s="69">
        <v>42809</v>
      </c>
      <c r="B386" s="59" t="s">
        <v>1340</v>
      </c>
      <c r="C386" s="59"/>
      <c r="D386" s="59">
        <v>4496</v>
      </c>
      <c r="E386" s="68">
        <f t="shared" si="11"/>
        <v>3</v>
      </c>
      <c r="F386" s="68" t="s">
        <v>2</v>
      </c>
      <c r="G386" s="69"/>
      <c r="H386" s="69"/>
      <c r="I386" s="59" t="s">
        <v>1341</v>
      </c>
    </row>
    <row r="387" spans="1:9" ht="15.75" hidden="1" x14ac:dyDescent="0.25">
      <c r="A387" s="69">
        <v>42809</v>
      </c>
      <c r="B387" s="59" t="s">
        <v>3586</v>
      </c>
      <c r="C387" s="59"/>
      <c r="D387" s="59">
        <v>1500</v>
      </c>
      <c r="E387" s="68">
        <f t="shared" ref="E387:E450" si="13">MONTH(A387)</f>
        <v>3</v>
      </c>
      <c r="F387" s="68" t="s">
        <v>2</v>
      </c>
      <c r="G387" s="69"/>
      <c r="H387" s="69"/>
      <c r="I387" s="59" t="str">
        <f>Таблица7[[#This Row],[Счет]]</f>
        <v>Манунин</v>
      </c>
    </row>
    <row r="388" spans="1:9" ht="15.75" x14ac:dyDescent="0.25">
      <c r="A388" s="69">
        <v>42823</v>
      </c>
      <c r="B388" s="79" t="s">
        <v>3534</v>
      </c>
      <c r="C388" s="59"/>
      <c r="D388" s="59">
        <v>2000</v>
      </c>
      <c r="E388" s="68">
        <f t="shared" si="13"/>
        <v>3</v>
      </c>
      <c r="F388" s="68" t="s">
        <v>1341</v>
      </c>
      <c r="G388" s="69"/>
      <c r="H388" s="69"/>
      <c r="I388" s="59" t="str">
        <f>Таблица7[[#This Row],[Счет]]</f>
        <v>Питер</v>
      </c>
    </row>
    <row r="389" spans="1:9" ht="15.75" hidden="1" x14ac:dyDescent="0.25">
      <c r="A389" s="69">
        <v>42831</v>
      </c>
      <c r="B389" s="59" t="s">
        <v>2507</v>
      </c>
      <c r="C389" s="59"/>
      <c r="D389" s="59">
        <v>1104</v>
      </c>
      <c r="E389" s="68">
        <f t="shared" si="13"/>
        <v>4</v>
      </c>
      <c r="F389" s="68" t="str">
        <f t="shared" ref="F389:F396" si="14">"Самокатная"</f>
        <v>Самокатная</v>
      </c>
      <c r="G389" s="69"/>
      <c r="H389" s="69"/>
      <c r="I389" s="59" t="str">
        <f>Таблица7[[#This Row],[Счет]]</f>
        <v>Самокатная</v>
      </c>
    </row>
    <row r="390" spans="1:9" ht="15.75" hidden="1" x14ac:dyDescent="0.25">
      <c r="A390" s="69">
        <v>42831</v>
      </c>
      <c r="B390" s="59" t="s">
        <v>501</v>
      </c>
      <c r="C390" s="59"/>
      <c r="D390" s="59">
        <v>1050</v>
      </c>
      <c r="E390" s="68">
        <f t="shared" si="13"/>
        <v>4</v>
      </c>
      <c r="F390" s="68" t="str">
        <f t="shared" si="14"/>
        <v>Самокатная</v>
      </c>
      <c r="G390" s="69"/>
      <c r="H390" s="69"/>
      <c r="I390" s="59" t="str">
        <f>Таблица7[[#This Row],[Счет]]</f>
        <v>Самокатная</v>
      </c>
    </row>
    <row r="391" spans="1:9" ht="15.75" hidden="1" x14ac:dyDescent="0.25">
      <c r="A391" s="69">
        <v>42830</v>
      </c>
      <c r="B391" s="59" t="s">
        <v>4204</v>
      </c>
      <c r="C391" s="59"/>
      <c r="D391" s="59">
        <v>25</v>
      </c>
      <c r="E391" s="68">
        <f t="shared" si="13"/>
        <v>4</v>
      </c>
      <c r="F391" s="68" t="str">
        <f t="shared" si="14"/>
        <v>Самокатная</v>
      </c>
      <c r="G391" s="69" t="s">
        <v>4205</v>
      </c>
      <c r="H391" s="69"/>
      <c r="I391" s="59" t="str">
        <f>Таблица7[[#This Row],[Счет]]</f>
        <v>Самокатная</v>
      </c>
    </row>
    <row r="392" spans="1:9" ht="15.75" hidden="1" x14ac:dyDescent="0.25">
      <c r="A392" s="69">
        <v>42824</v>
      </c>
      <c r="B392" s="59" t="s">
        <v>3952</v>
      </c>
      <c r="C392" s="59"/>
      <c r="D392" s="59">
        <v>250</v>
      </c>
      <c r="E392" s="68">
        <f t="shared" si="13"/>
        <v>3</v>
      </c>
      <c r="F392" s="68" t="str">
        <f t="shared" si="14"/>
        <v>Самокатная</v>
      </c>
      <c r="G392" s="69" t="s">
        <v>3953</v>
      </c>
      <c r="H392" s="69"/>
      <c r="I392" s="59" t="str">
        <f>Таблица7[[#This Row],[Счет]]</f>
        <v>Самокатная</v>
      </c>
    </row>
    <row r="393" spans="1:9" ht="15.75" hidden="1" x14ac:dyDescent="0.25">
      <c r="A393" s="69">
        <v>42823</v>
      </c>
      <c r="B393" s="59" t="s">
        <v>501</v>
      </c>
      <c r="C393" s="59"/>
      <c r="D393" s="59">
        <v>1050</v>
      </c>
      <c r="E393" s="68">
        <f t="shared" si="13"/>
        <v>3</v>
      </c>
      <c r="F393" s="68" t="str">
        <f t="shared" si="14"/>
        <v>Самокатная</v>
      </c>
      <c r="G393" s="69"/>
      <c r="H393" s="69"/>
      <c r="I393" s="59" t="str">
        <f>Таблица7[[#This Row],[Счет]]</f>
        <v>Самокатная</v>
      </c>
    </row>
    <row r="394" spans="1:9" ht="15.75" hidden="1" x14ac:dyDescent="0.25">
      <c r="A394" s="69">
        <v>42823</v>
      </c>
      <c r="B394" s="59" t="s">
        <v>3954</v>
      </c>
      <c r="C394" s="59"/>
      <c r="D394" s="59">
        <v>-3300</v>
      </c>
      <c r="E394" s="68">
        <f t="shared" si="13"/>
        <v>3</v>
      </c>
      <c r="F394" s="68" t="str">
        <f t="shared" si="14"/>
        <v>Самокатная</v>
      </c>
      <c r="G394" s="69"/>
      <c r="H394" s="69"/>
      <c r="I394" s="59" t="str">
        <f>Таблица7[[#This Row],[Счет]]</f>
        <v>Самокатная</v>
      </c>
    </row>
    <row r="395" spans="1:9" ht="15.75" hidden="1" x14ac:dyDescent="0.25">
      <c r="A395" s="69">
        <v>42823</v>
      </c>
      <c r="B395" s="59" t="s">
        <v>3955</v>
      </c>
      <c r="C395" s="59"/>
      <c r="D395" s="59">
        <v>100</v>
      </c>
      <c r="E395" s="68">
        <f t="shared" si="13"/>
        <v>3</v>
      </c>
      <c r="F395" s="68" t="str">
        <f t="shared" si="14"/>
        <v>Самокатная</v>
      </c>
      <c r="G395" s="69" t="s">
        <v>3956</v>
      </c>
      <c r="H395" s="69"/>
      <c r="I395" s="59" t="str">
        <f>Таблица7[[#This Row],[Счет]]</f>
        <v>Самокатная</v>
      </c>
    </row>
    <row r="396" spans="1:9" ht="15.75" hidden="1" x14ac:dyDescent="0.25">
      <c r="A396" s="69">
        <v>42823</v>
      </c>
      <c r="B396" s="59" t="s">
        <v>3957</v>
      </c>
      <c r="C396" s="59"/>
      <c r="D396" s="59">
        <v>226</v>
      </c>
      <c r="E396" s="68">
        <f t="shared" si="13"/>
        <v>3</v>
      </c>
      <c r="F396" s="68" t="str">
        <f t="shared" si="14"/>
        <v>Самокатная</v>
      </c>
      <c r="G396" s="69"/>
      <c r="H396" s="69"/>
      <c r="I396" s="59" t="str">
        <f>Таблица7[[#This Row],[Счет]]</f>
        <v>Самокатная</v>
      </c>
    </row>
    <row r="397" spans="1:9" ht="15.75" x14ac:dyDescent="0.25">
      <c r="A397" s="83">
        <v>42822</v>
      </c>
      <c r="B397" s="173" t="s">
        <v>3985</v>
      </c>
      <c r="C397" s="84"/>
      <c r="D397" s="84">
        <v>1480</v>
      </c>
      <c r="E397" s="135">
        <f t="shared" si="13"/>
        <v>3</v>
      </c>
      <c r="F397" s="68" t="s">
        <v>1341</v>
      </c>
      <c r="G397" s="69"/>
      <c r="H397" s="69"/>
      <c r="I397" s="59" t="str">
        <f>Таблица7[[#This Row],[Счет]]</f>
        <v>Питер</v>
      </c>
    </row>
    <row r="398" spans="1:9" ht="31.5" x14ac:dyDescent="0.25">
      <c r="A398" s="69">
        <v>42821</v>
      </c>
      <c r="B398" s="79" t="s">
        <v>3986</v>
      </c>
      <c r="C398" s="59"/>
      <c r="D398" s="59">
        <v>2000</v>
      </c>
      <c r="E398" s="68">
        <f t="shared" si="13"/>
        <v>3</v>
      </c>
      <c r="F398" s="68" t="s">
        <v>1341</v>
      </c>
      <c r="G398" s="69"/>
      <c r="H398" s="69"/>
      <c r="I398" s="59" t="str">
        <f>Таблица7[[#This Row],[Счет]]</f>
        <v>Питер</v>
      </c>
    </row>
    <row r="399" spans="1:9" ht="15.75" hidden="1" x14ac:dyDescent="0.25">
      <c r="A399" s="69">
        <v>42822</v>
      </c>
      <c r="B399" s="59" t="s">
        <v>3958</v>
      </c>
      <c r="C399" s="59"/>
      <c r="D399" s="59">
        <v>89</v>
      </c>
      <c r="E399" s="68">
        <f t="shared" si="13"/>
        <v>3</v>
      </c>
      <c r="F399" s="68" t="str">
        <f>"Самокатная"</f>
        <v>Самокатная</v>
      </c>
      <c r="G399" s="69"/>
      <c r="H399" s="69"/>
      <c r="I399" s="59" t="str">
        <f>Таблица7[[#This Row],[Счет]]</f>
        <v>Самокатная</v>
      </c>
    </row>
    <row r="400" spans="1:9" ht="15.75" hidden="1" x14ac:dyDescent="0.25">
      <c r="A400" s="69">
        <v>42822</v>
      </c>
      <c r="B400" s="59" t="s">
        <v>3959</v>
      </c>
      <c r="C400" s="59"/>
      <c r="D400" s="59">
        <v>800</v>
      </c>
      <c r="E400" s="68">
        <f t="shared" si="13"/>
        <v>3</v>
      </c>
      <c r="F400" s="68" t="str">
        <f>"Самокатная"</f>
        <v>Самокатная</v>
      </c>
      <c r="G400" s="69"/>
      <c r="H400" s="69"/>
      <c r="I400" s="59" t="str">
        <f>Таблица7[[#This Row],[Счет]]</f>
        <v>Самокатная</v>
      </c>
    </row>
    <row r="401" spans="1:9" ht="15.75" hidden="1" x14ac:dyDescent="0.25">
      <c r="A401" s="69">
        <v>42822</v>
      </c>
      <c r="B401" s="59" t="s">
        <v>1382</v>
      </c>
      <c r="C401" s="59"/>
      <c r="D401" s="59">
        <v>350</v>
      </c>
      <c r="E401" s="68">
        <f t="shared" si="13"/>
        <v>3</v>
      </c>
      <c r="F401" s="68" t="str">
        <f>"Самокатная"</f>
        <v>Самокатная</v>
      </c>
      <c r="G401" s="69"/>
      <c r="H401" s="69"/>
      <c r="I401" s="59" t="str">
        <f>Таблица7[[#This Row],[Счет]]</f>
        <v>Самокатная</v>
      </c>
    </row>
    <row r="402" spans="1:9" ht="15.75" hidden="1" x14ac:dyDescent="0.25">
      <c r="A402" s="69">
        <v>42821</v>
      </c>
      <c r="B402" s="59" t="s">
        <v>3960</v>
      </c>
      <c r="C402" s="59"/>
      <c r="D402" s="59">
        <v>400</v>
      </c>
      <c r="E402" s="68">
        <f t="shared" si="13"/>
        <v>3</v>
      </c>
      <c r="F402" s="68" t="str">
        <f>"Самокатная"</f>
        <v>Самокатная</v>
      </c>
      <c r="G402" s="69"/>
      <c r="H402" s="69"/>
      <c r="I402" s="59" t="str">
        <f>Таблица7[[#This Row],[Счет]]</f>
        <v>Самокатная</v>
      </c>
    </row>
    <row r="403" spans="1:9" ht="15.75" x14ac:dyDescent="0.25">
      <c r="A403" s="69">
        <v>42819</v>
      </c>
      <c r="B403" s="79" t="s">
        <v>3987</v>
      </c>
      <c r="C403" s="59"/>
      <c r="D403" s="59">
        <v>620</v>
      </c>
      <c r="E403" s="68">
        <f t="shared" si="13"/>
        <v>3</v>
      </c>
      <c r="F403" s="68" t="s">
        <v>1341</v>
      </c>
      <c r="G403" s="69"/>
      <c r="H403" s="69"/>
      <c r="I403" s="59" t="str">
        <f>Таблица7[[#This Row],[Счет]]</f>
        <v>Питер</v>
      </c>
    </row>
    <row r="404" spans="1:9" ht="15.75" hidden="1" x14ac:dyDescent="0.25">
      <c r="A404" s="69">
        <v>42821</v>
      </c>
      <c r="B404" s="59" t="s">
        <v>3961</v>
      </c>
      <c r="C404" s="59"/>
      <c r="D404" s="59">
        <v>863</v>
      </c>
      <c r="E404" s="68">
        <f t="shared" si="13"/>
        <v>3</v>
      </c>
      <c r="F404" s="68" t="str">
        <f>"Самокатная"</f>
        <v>Самокатная</v>
      </c>
      <c r="G404" s="69"/>
      <c r="H404" s="69"/>
      <c r="I404" s="59" t="str">
        <f>Таблица7[[#This Row],[Счет]]</f>
        <v>Самокатная</v>
      </c>
    </row>
    <row r="405" spans="1:9" ht="15.75" hidden="1" x14ac:dyDescent="0.25">
      <c r="A405" s="69">
        <v>42821</v>
      </c>
      <c r="B405" s="59" t="s">
        <v>3962</v>
      </c>
      <c r="C405" s="59"/>
      <c r="D405" s="59">
        <v>378</v>
      </c>
      <c r="E405" s="68">
        <f t="shared" si="13"/>
        <v>3</v>
      </c>
      <c r="F405" s="68" t="str">
        <f>"Самокатная"</f>
        <v>Самокатная</v>
      </c>
      <c r="G405" s="69"/>
      <c r="H405" s="69"/>
      <c r="I405" s="59" t="str">
        <f>Таблица7[[#This Row],[Счет]]</f>
        <v>Самокатная</v>
      </c>
    </row>
    <row r="406" spans="1:9" ht="31.5" hidden="1" x14ac:dyDescent="0.25">
      <c r="A406" s="69">
        <v>42834</v>
      </c>
      <c r="B406" s="59" t="s">
        <v>4111</v>
      </c>
      <c r="C406" s="59"/>
      <c r="D406" s="59">
        <v>1311</v>
      </c>
      <c r="E406" s="68">
        <f t="shared" si="13"/>
        <v>4</v>
      </c>
      <c r="F406" s="68" t="str">
        <f>"Прео"</f>
        <v>Прео</v>
      </c>
      <c r="G406" s="236" t="s">
        <v>4112</v>
      </c>
      <c r="H406" s="69"/>
      <c r="I406" s="59" t="str">
        <f>Таблица7[[#This Row],[Счет]]</f>
        <v>Прео</v>
      </c>
    </row>
    <row r="407" spans="1:9" ht="15.75" hidden="1" x14ac:dyDescent="0.25">
      <c r="A407" s="69">
        <v>42833</v>
      </c>
      <c r="B407" s="59" t="s">
        <v>1207</v>
      </c>
      <c r="C407" s="59"/>
      <c r="D407" s="59">
        <v>862</v>
      </c>
      <c r="E407" s="68">
        <f t="shared" si="13"/>
        <v>4</v>
      </c>
      <c r="F407" s="68" t="str">
        <f>"Прео"</f>
        <v>Прео</v>
      </c>
      <c r="G407" s="69"/>
      <c r="H407" s="69"/>
      <c r="I407" s="59" t="str">
        <f>Таблица7[[#This Row],[Счет]]</f>
        <v>Прео</v>
      </c>
    </row>
    <row r="408" spans="1:9" ht="15.75" hidden="1" x14ac:dyDescent="0.25">
      <c r="A408" s="69">
        <v>42832</v>
      </c>
      <c r="B408" s="59" t="s">
        <v>1849</v>
      </c>
      <c r="C408" s="59"/>
      <c r="D408" s="59">
        <v>800</v>
      </c>
      <c r="E408" s="68">
        <f t="shared" si="13"/>
        <v>4</v>
      </c>
      <c r="F408" s="68" t="str">
        <f>"Прео"</f>
        <v>Прео</v>
      </c>
      <c r="G408" s="69"/>
      <c r="H408" s="69"/>
      <c r="I408" s="59" t="str">
        <f>Таблица7[[#This Row],[Счет]]</f>
        <v>Прео</v>
      </c>
    </row>
    <row r="409" spans="1:9" ht="15.75" hidden="1" x14ac:dyDescent="0.25">
      <c r="A409" s="69">
        <v>42816</v>
      </c>
      <c r="B409" s="59" t="s">
        <v>3802</v>
      </c>
      <c r="C409" s="59"/>
      <c r="D409" s="59">
        <v>400</v>
      </c>
      <c r="E409" s="68">
        <f t="shared" si="13"/>
        <v>3</v>
      </c>
      <c r="F409" s="68" t="str">
        <f t="shared" ref="F409:F415" si="15">"Самокатная"</f>
        <v>Самокатная</v>
      </c>
      <c r="G409" s="69"/>
      <c r="H409" s="69"/>
      <c r="I409" s="59" t="str">
        <f>Таблица7[[#This Row],[Счет]]</f>
        <v>Самокатная</v>
      </c>
    </row>
    <row r="410" spans="1:9" ht="15.75" hidden="1" x14ac:dyDescent="0.25">
      <c r="A410" s="69">
        <v>42816</v>
      </c>
      <c r="B410" s="59" t="s">
        <v>3803</v>
      </c>
      <c r="C410" s="59"/>
      <c r="D410" s="59">
        <v>172</v>
      </c>
      <c r="E410" s="68">
        <f t="shared" si="13"/>
        <v>3</v>
      </c>
      <c r="F410" s="68" t="str">
        <f t="shared" si="15"/>
        <v>Самокатная</v>
      </c>
      <c r="G410" s="69"/>
      <c r="H410" s="69"/>
      <c r="I410" s="59" t="str">
        <f>Таблица7[[#This Row],[Счет]]</f>
        <v>Самокатная</v>
      </c>
    </row>
    <row r="411" spans="1:9" ht="15.75" hidden="1" x14ac:dyDescent="0.25">
      <c r="A411" s="69">
        <v>42816</v>
      </c>
      <c r="B411" s="59" t="s">
        <v>3804</v>
      </c>
      <c r="C411" s="59"/>
      <c r="D411" s="59">
        <v>3000</v>
      </c>
      <c r="E411" s="68">
        <f t="shared" si="13"/>
        <v>3</v>
      </c>
      <c r="F411" s="68" t="str">
        <f t="shared" si="15"/>
        <v>Самокатная</v>
      </c>
      <c r="G411" s="69" t="s">
        <v>2008</v>
      </c>
      <c r="H411" s="69"/>
      <c r="I411" s="59" t="str">
        <f>Таблица7[[#This Row],[Счет]]</f>
        <v>Самокатная</v>
      </c>
    </row>
    <row r="412" spans="1:9" ht="15.75" hidden="1" x14ac:dyDescent="0.25">
      <c r="A412" s="69">
        <v>42816</v>
      </c>
      <c r="B412" s="59" t="s">
        <v>3804</v>
      </c>
      <c r="C412" s="59"/>
      <c r="D412" s="59">
        <v>3000</v>
      </c>
      <c r="E412" s="68">
        <f t="shared" si="13"/>
        <v>3</v>
      </c>
      <c r="F412" s="68" t="str">
        <f t="shared" si="15"/>
        <v>Самокатная</v>
      </c>
      <c r="G412" s="69" t="s">
        <v>3706</v>
      </c>
      <c r="H412" s="69"/>
      <c r="I412" s="59" t="str">
        <f>Таблица7[[#This Row],[Счет]]</f>
        <v>Самокатная</v>
      </c>
    </row>
    <row r="413" spans="1:9" ht="15.75" hidden="1" x14ac:dyDescent="0.25">
      <c r="A413" s="69">
        <v>42816</v>
      </c>
      <c r="B413" s="59" t="s">
        <v>3805</v>
      </c>
      <c r="C413" s="59"/>
      <c r="D413" s="59">
        <v>291</v>
      </c>
      <c r="E413" s="68">
        <f t="shared" si="13"/>
        <v>3</v>
      </c>
      <c r="F413" s="68" t="str">
        <f t="shared" si="15"/>
        <v>Самокатная</v>
      </c>
      <c r="G413" s="69"/>
      <c r="H413" s="69"/>
      <c r="I413" s="59" t="str">
        <f>Таблица7[[#This Row],[Счет]]</f>
        <v>Самокатная</v>
      </c>
    </row>
    <row r="414" spans="1:9" ht="15.75" hidden="1" x14ac:dyDescent="0.25">
      <c r="A414" s="69">
        <v>42815</v>
      </c>
      <c r="B414" s="59" t="s">
        <v>501</v>
      </c>
      <c r="C414" s="59"/>
      <c r="D414" s="59">
        <v>1070</v>
      </c>
      <c r="E414" s="68">
        <f t="shared" si="13"/>
        <v>3</v>
      </c>
      <c r="F414" s="68" t="str">
        <f t="shared" si="15"/>
        <v>Самокатная</v>
      </c>
      <c r="G414" s="69"/>
      <c r="H414" s="69"/>
      <c r="I414" s="59" t="str">
        <f>Таблица7[[#This Row],[Счет]]</f>
        <v>Самокатная</v>
      </c>
    </row>
    <row r="415" spans="1:9" ht="15.75" hidden="1" x14ac:dyDescent="0.25">
      <c r="A415" s="69">
        <v>42814</v>
      </c>
      <c r="B415" s="59" t="s">
        <v>3806</v>
      </c>
      <c r="C415" s="59"/>
      <c r="D415" s="59">
        <v>186</v>
      </c>
      <c r="E415" s="68">
        <f t="shared" si="13"/>
        <v>3</v>
      </c>
      <c r="F415" s="68" t="str">
        <f t="shared" si="15"/>
        <v>Самокатная</v>
      </c>
      <c r="G415" s="69"/>
      <c r="H415" s="69"/>
      <c r="I415" s="59" t="str">
        <f>Таблица7[[#This Row],[Счет]]</f>
        <v>Самокатная</v>
      </c>
    </row>
    <row r="416" spans="1:9" ht="15.75" x14ac:dyDescent="0.25">
      <c r="A416" s="69">
        <v>42816</v>
      </c>
      <c r="B416" s="59" t="s">
        <v>3636</v>
      </c>
      <c r="C416" s="59"/>
      <c r="D416" s="59">
        <v>2074</v>
      </c>
      <c r="E416" s="68">
        <f t="shared" si="13"/>
        <v>3</v>
      </c>
      <c r="F416" s="68" t="s">
        <v>1341</v>
      </c>
      <c r="G416" s="69"/>
      <c r="H416" s="69"/>
      <c r="I416" s="59" t="str">
        <f>Таблица7[[#This Row],[Счет]]</f>
        <v>Питер</v>
      </c>
    </row>
    <row r="417" spans="1:9" ht="15.75" x14ac:dyDescent="0.25">
      <c r="A417" s="69">
        <v>42809</v>
      </c>
      <c r="B417" s="59" t="s">
        <v>3637</v>
      </c>
      <c r="C417" s="59"/>
      <c r="D417" s="59">
        <v>1250</v>
      </c>
      <c r="E417" s="68">
        <f t="shared" si="13"/>
        <v>3</v>
      </c>
      <c r="F417" s="68" t="s">
        <v>1341</v>
      </c>
      <c r="G417" s="69"/>
      <c r="H417" s="69"/>
      <c r="I417" s="59" t="str">
        <f>Таблица7[[#This Row],[Счет]]</f>
        <v>Питер</v>
      </c>
    </row>
    <row r="418" spans="1:9" ht="15.75" x14ac:dyDescent="0.25">
      <c r="A418" s="69">
        <v>42805</v>
      </c>
      <c r="B418" s="59" t="s">
        <v>3414</v>
      </c>
      <c r="C418" s="59"/>
      <c r="D418" s="59">
        <v>500</v>
      </c>
      <c r="E418" s="68">
        <f t="shared" si="13"/>
        <v>3</v>
      </c>
      <c r="F418" s="68" t="s">
        <v>1341</v>
      </c>
      <c r="G418" s="69"/>
      <c r="H418" s="69"/>
      <c r="I418" s="59" t="str">
        <f>Таблица7[[#This Row],[Счет]]</f>
        <v>Питер</v>
      </c>
    </row>
    <row r="419" spans="1:9" ht="15.75" x14ac:dyDescent="0.25">
      <c r="A419" s="69">
        <v>42804</v>
      </c>
      <c r="B419" s="59" t="s">
        <v>3638</v>
      </c>
      <c r="C419" s="59"/>
      <c r="D419" s="59">
        <v>1812</v>
      </c>
      <c r="E419" s="68">
        <f t="shared" si="13"/>
        <v>3</v>
      </c>
      <c r="F419" s="68" t="s">
        <v>1341</v>
      </c>
      <c r="G419" s="69"/>
      <c r="H419" s="69"/>
      <c r="I419" s="59" t="str">
        <f>Таблица7[[#This Row],[Счет]]</f>
        <v>Питер</v>
      </c>
    </row>
    <row r="420" spans="1:9" ht="15.75" hidden="1" x14ac:dyDescent="0.25">
      <c r="A420" s="69">
        <v>42794</v>
      </c>
      <c r="B420" s="59" t="s">
        <v>516</v>
      </c>
      <c r="C420" s="59"/>
      <c r="D420" s="59">
        <v>1660</v>
      </c>
      <c r="E420" s="68">
        <f t="shared" si="13"/>
        <v>2</v>
      </c>
      <c r="F420" s="68" t="s">
        <v>2</v>
      </c>
      <c r="G420" s="69" t="s">
        <v>3271</v>
      </c>
      <c r="H420" s="69"/>
      <c r="I420" s="59" t="str">
        <f>Таблица7[[#This Row],[Счет]]</f>
        <v>Манунин</v>
      </c>
    </row>
    <row r="421" spans="1:9" ht="15.75" x14ac:dyDescent="0.25">
      <c r="A421" s="69">
        <v>42801</v>
      </c>
      <c r="B421" s="59" t="s">
        <v>3533</v>
      </c>
      <c r="C421" s="59"/>
      <c r="D421" s="59">
        <v>2000</v>
      </c>
      <c r="E421" s="68">
        <f t="shared" si="13"/>
        <v>3</v>
      </c>
      <c r="F421" s="68" t="s">
        <v>1341</v>
      </c>
      <c r="G421" s="69"/>
      <c r="H421" s="69"/>
      <c r="I421" s="59" t="str">
        <f>Таблица7[[#This Row],[Счет]]</f>
        <v>Питер</v>
      </c>
    </row>
    <row r="422" spans="1:9" ht="15.75" x14ac:dyDescent="0.25">
      <c r="A422" s="69">
        <v>42795</v>
      </c>
      <c r="B422" s="59" t="s">
        <v>3417</v>
      </c>
      <c r="C422" s="59"/>
      <c r="D422" s="59">
        <v>500</v>
      </c>
      <c r="E422" s="68">
        <f t="shared" si="13"/>
        <v>3</v>
      </c>
      <c r="F422" s="68" t="s">
        <v>1341</v>
      </c>
      <c r="G422" s="69"/>
      <c r="H422" s="69"/>
      <c r="I422" s="59" t="str">
        <f>Таблица7[[#This Row],[Счет]]</f>
        <v>Питер</v>
      </c>
    </row>
    <row r="423" spans="1:9" ht="15.75" hidden="1" x14ac:dyDescent="0.25">
      <c r="A423" s="69">
        <v>42827</v>
      </c>
      <c r="B423" s="59" t="s">
        <v>1207</v>
      </c>
      <c r="C423" s="59"/>
      <c r="D423" s="59">
        <v>310</v>
      </c>
      <c r="E423" s="68">
        <f t="shared" si="13"/>
        <v>4</v>
      </c>
      <c r="F423" s="68" t="str">
        <f>"Прео"</f>
        <v>Прео</v>
      </c>
      <c r="G423" s="69"/>
      <c r="H423" s="69"/>
      <c r="I423" s="59" t="str">
        <f>Таблица7[[#This Row],[Счет]]</f>
        <v>Прео</v>
      </c>
    </row>
    <row r="424" spans="1:9" ht="15.75" x14ac:dyDescent="0.25">
      <c r="A424" s="83">
        <v>42795</v>
      </c>
      <c r="B424" s="84" t="s">
        <v>557</v>
      </c>
      <c r="C424" s="84"/>
      <c r="D424" s="84">
        <v>500</v>
      </c>
      <c r="E424" s="135">
        <f t="shared" si="13"/>
        <v>3</v>
      </c>
      <c r="F424" s="68" t="s">
        <v>1341</v>
      </c>
      <c r="G424" s="69"/>
      <c r="H424" s="69"/>
      <c r="I424" s="59" t="str">
        <f>Таблица7[[#This Row],[Счет]]</f>
        <v>Питер</v>
      </c>
    </row>
    <row r="425" spans="1:9" ht="15.75" hidden="1" x14ac:dyDescent="0.25">
      <c r="A425" s="69">
        <v>42826</v>
      </c>
      <c r="B425" s="59" t="s">
        <v>1207</v>
      </c>
      <c r="C425" s="59"/>
      <c r="D425" s="59">
        <v>410</v>
      </c>
      <c r="E425" s="68">
        <f t="shared" si="13"/>
        <v>4</v>
      </c>
      <c r="F425" s="68" t="str">
        <f>"Прео"</f>
        <v>Прео</v>
      </c>
      <c r="G425" s="69"/>
      <c r="H425" s="69"/>
      <c r="I425" s="59" t="str">
        <f>Таблица7[[#This Row],[Счет]]</f>
        <v>Прео</v>
      </c>
    </row>
    <row r="426" spans="1:9" ht="15.75" hidden="1" x14ac:dyDescent="0.25">
      <c r="A426" s="69">
        <v>42825</v>
      </c>
      <c r="B426" s="59" t="s">
        <v>4113</v>
      </c>
      <c r="C426" s="59"/>
      <c r="D426" s="59">
        <v>800</v>
      </c>
      <c r="E426" s="68">
        <f t="shared" si="13"/>
        <v>3</v>
      </c>
      <c r="F426" s="68" t="str">
        <f>"Прео"</f>
        <v>Прео</v>
      </c>
      <c r="G426" s="69"/>
      <c r="H426" s="69"/>
      <c r="I426" s="59" t="str">
        <f>Таблица7[[#This Row],[Счет]]</f>
        <v>Прео</v>
      </c>
    </row>
    <row r="427" spans="1:9" ht="15.75" x14ac:dyDescent="0.25">
      <c r="A427" s="69">
        <v>42795</v>
      </c>
      <c r="B427" s="59" t="s">
        <v>3418</v>
      </c>
      <c r="C427" s="59"/>
      <c r="D427" s="59">
        <v>250</v>
      </c>
      <c r="E427" s="68">
        <f t="shared" si="13"/>
        <v>3</v>
      </c>
      <c r="F427" s="68" t="s">
        <v>1341</v>
      </c>
      <c r="G427" s="69"/>
      <c r="H427" s="69"/>
      <c r="I427" s="59" t="str">
        <f>Таблица7[[#This Row],[Счет]]</f>
        <v>Питер</v>
      </c>
    </row>
    <row r="428" spans="1:9" ht="15.75" hidden="1" x14ac:dyDescent="0.25">
      <c r="A428" s="69">
        <v>42814</v>
      </c>
      <c r="B428" s="59" t="s">
        <v>3807</v>
      </c>
      <c r="C428" s="59"/>
      <c r="D428" s="59">
        <v>817</v>
      </c>
      <c r="E428" s="68">
        <f t="shared" si="13"/>
        <v>3</v>
      </c>
      <c r="F428" s="68" t="str">
        <f>"Самокатная"</f>
        <v>Самокатная</v>
      </c>
      <c r="G428" s="69"/>
      <c r="H428" s="69"/>
      <c r="I428" s="59" t="str">
        <f>Таблица7[[#This Row],[Счет]]</f>
        <v>Самокатная</v>
      </c>
    </row>
    <row r="429" spans="1:9" ht="15.75" hidden="1" x14ac:dyDescent="0.25">
      <c r="A429" s="69">
        <v>42809</v>
      </c>
      <c r="B429" s="59" t="s">
        <v>1746</v>
      </c>
      <c r="C429" s="59"/>
      <c r="D429" s="59">
        <v>93</v>
      </c>
      <c r="E429" s="68">
        <f t="shared" si="13"/>
        <v>3</v>
      </c>
      <c r="F429" s="68" t="str">
        <f>"Самокатная"</f>
        <v>Самокатная</v>
      </c>
      <c r="G429" s="69"/>
      <c r="H429" s="69"/>
      <c r="I429" s="59" t="str">
        <f>Таблица7[[#This Row],[Счет]]</f>
        <v>Самокатная</v>
      </c>
    </row>
    <row r="430" spans="1:9" ht="15.75" hidden="1" x14ac:dyDescent="0.25">
      <c r="A430" s="69">
        <v>42809</v>
      </c>
      <c r="B430" s="59" t="s">
        <v>3808</v>
      </c>
      <c r="C430" s="59"/>
      <c r="D430" s="59">
        <v>1325</v>
      </c>
      <c r="E430" s="68">
        <f t="shared" si="13"/>
        <v>3</v>
      </c>
      <c r="F430" s="68" t="str">
        <f>"Самокатная"</f>
        <v>Самокатная</v>
      </c>
      <c r="G430" s="69"/>
      <c r="H430" s="69"/>
      <c r="I430" s="59" t="str">
        <f>Таблица7[[#This Row],[Счет]]</f>
        <v>Самокатная</v>
      </c>
    </row>
    <row r="431" spans="1:9" ht="15.75" hidden="1" x14ac:dyDescent="0.25">
      <c r="A431" s="69">
        <v>42809</v>
      </c>
      <c r="B431" s="59" t="s">
        <v>3809</v>
      </c>
      <c r="C431" s="59"/>
      <c r="D431" s="59">
        <v>240</v>
      </c>
      <c r="E431" s="68">
        <f t="shared" si="13"/>
        <v>3</v>
      </c>
      <c r="F431" s="68" t="str">
        <f>"Самокатная"</f>
        <v>Самокатная</v>
      </c>
      <c r="G431" s="69" t="s">
        <v>3810</v>
      </c>
      <c r="H431" s="69"/>
      <c r="I431" s="59" t="str">
        <f>Таблица7[[#This Row],[Счет]]</f>
        <v>Самокатная</v>
      </c>
    </row>
    <row r="432" spans="1:9" ht="15.75" hidden="1" x14ac:dyDescent="0.25">
      <c r="A432" s="69">
        <v>42786</v>
      </c>
      <c r="B432" s="59" t="s">
        <v>3446</v>
      </c>
      <c r="C432" s="59"/>
      <c r="D432" s="59">
        <v>3250</v>
      </c>
      <c r="E432" s="68">
        <f t="shared" si="13"/>
        <v>2</v>
      </c>
      <c r="F432" s="68" t="s">
        <v>2</v>
      </c>
      <c r="G432" s="69"/>
      <c r="H432" s="69"/>
      <c r="I432" s="59" t="str">
        <f>Таблица7[[#This Row],[Счет]]</f>
        <v>Манунин</v>
      </c>
    </row>
    <row r="433" spans="1:9" ht="15.75" hidden="1" x14ac:dyDescent="0.25">
      <c r="A433" s="69">
        <v>42809</v>
      </c>
      <c r="B433" s="59" t="s">
        <v>3811</v>
      </c>
      <c r="C433" s="59"/>
      <c r="D433" s="59">
        <v>600</v>
      </c>
      <c r="E433" s="68">
        <f t="shared" si="13"/>
        <v>3</v>
      </c>
      <c r="F433" s="68" t="str">
        <f>"Самокатная"</f>
        <v>Самокатная</v>
      </c>
      <c r="G433" s="69"/>
      <c r="H433" s="69"/>
      <c r="I433" s="59" t="str">
        <f>Таблица7[[#This Row],[Счет]]</f>
        <v>Самокатная</v>
      </c>
    </row>
    <row r="434" spans="1:9" ht="15.75" hidden="1" x14ac:dyDescent="0.25">
      <c r="A434" s="69">
        <v>42825</v>
      </c>
      <c r="B434" s="59" t="s">
        <v>1208</v>
      </c>
      <c r="C434" s="59"/>
      <c r="D434" s="59">
        <v>5991</v>
      </c>
      <c r="E434" s="68">
        <f t="shared" si="13"/>
        <v>3</v>
      </c>
      <c r="F434" s="68" t="str">
        <f>"Прео"</f>
        <v>Прео</v>
      </c>
      <c r="G434" s="69"/>
      <c r="H434" s="69"/>
      <c r="I434" s="59" t="str">
        <f>Таблица7[[#This Row],[Счет]]</f>
        <v>Прео</v>
      </c>
    </row>
    <row r="435" spans="1:9" ht="15.75" hidden="1" x14ac:dyDescent="0.25">
      <c r="A435" s="69">
        <v>42824</v>
      </c>
      <c r="B435" s="59" t="s">
        <v>1207</v>
      </c>
      <c r="C435" s="59"/>
      <c r="D435" s="59">
        <v>689</v>
      </c>
      <c r="E435" s="68">
        <f t="shared" si="13"/>
        <v>3</v>
      </c>
      <c r="F435" s="68" t="str">
        <f>"Прео"</f>
        <v>Прео</v>
      </c>
      <c r="G435" s="69"/>
      <c r="H435" s="69"/>
      <c r="I435" s="59" t="str">
        <f>Таблица7[[#This Row],[Счет]]</f>
        <v>Прео</v>
      </c>
    </row>
    <row r="436" spans="1:9" ht="15.75" x14ac:dyDescent="0.25">
      <c r="A436" s="69">
        <v>42795</v>
      </c>
      <c r="B436" s="59" t="s">
        <v>3419</v>
      </c>
      <c r="C436" s="59"/>
      <c r="D436" s="59">
        <v>250</v>
      </c>
      <c r="E436" s="68">
        <f t="shared" si="13"/>
        <v>3</v>
      </c>
      <c r="F436" s="68" t="s">
        <v>1341</v>
      </c>
      <c r="G436" s="69"/>
      <c r="H436" s="69"/>
      <c r="I436" s="59" t="str">
        <f>Таблица7[[#This Row],[Счет]]</f>
        <v>Питер</v>
      </c>
    </row>
    <row r="437" spans="1:9" ht="15.75" hidden="1" x14ac:dyDescent="0.25">
      <c r="A437" s="69">
        <v>42783</v>
      </c>
      <c r="B437" s="59" t="s">
        <v>3444</v>
      </c>
      <c r="C437" s="59"/>
      <c r="D437" s="59">
        <v>1700</v>
      </c>
      <c r="E437" s="68">
        <f t="shared" si="13"/>
        <v>2</v>
      </c>
      <c r="F437" s="135" t="s">
        <v>2</v>
      </c>
      <c r="G437" s="69"/>
      <c r="H437" s="69"/>
      <c r="I437" s="59" t="str">
        <f>Таблица7[[#This Row],[Счет]]</f>
        <v>Манунин</v>
      </c>
    </row>
    <row r="438" spans="1:9" ht="15.75" hidden="1" x14ac:dyDescent="0.25">
      <c r="A438" s="69">
        <v>42823</v>
      </c>
      <c r="B438" s="59" t="s">
        <v>557</v>
      </c>
      <c r="C438" s="59"/>
      <c r="D438" s="59">
        <v>100</v>
      </c>
      <c r="E438" s="68">
        <f t="shared" si="13"/>
        <v>3</v>
      </c>
      <c r="F438" s="68" t="str">
        <f>"Прео"</f>
        <v>Прео</v>
      </c>
      <c r="G438" s="69"/>
      <c r="H438" s="69"/>
      <c r="I438" s="59" t="str">
        <f>Таблица7[[#This Row],[Счет]]</f>
        <v>Прео</v>
      </c>
    </row>
    <row r="439" spans="1:9" ht="15.75" hidden="1" x14ac:dyDescent="0.25">
      <c r="A439" s="69">
        <v>42798</v>
      </c>
      <c r="B439" s="59" t="s">
        <v>1207</v>
      </c>
      <c r="C439" s="59"/>
      <c r="D439" s="59">
        <v>991</v>
      </c>
      <c r="E439" s="68">
        <f t="shared" si="13"/>
        <v>3</v>
      </c>
      <c r="F439" s="68" t="str">
        <f>"Прео"</f>
        <v>Прео</v>
      </c>
      <c r="G439" s="69"/>
      <c r="H439" s="69"/>
      <c r="I439" s="59" t="str">
        <f>Таблица7[[#This Row],[Счет]]</f>
        <v>Прео</v>
      </c>
    </row>
    <row r="440" spans="1:9" ht="15.75" hidden="1" x14ac:dyDescent="0.25">
      <c r="A440" s="69">
        <v>42809</v>
      </c>
      <c r="B440" s="59" t="s">
        <v>3812</v>
      </c>
      <c r="C440" s="59"/>
      <c r="D440" s="59">
        <v>400</v>
      </c>
      <c r="E440" s="68">
        <f t="shared" si="13"/>
        <v>3</v>
      </c>
      <c r="F440" s="68" t="str">
        <f>"Самокатная"</f>
        <v>Самокатная</v>
      </c>
      <c r="G440" s="69"/>
      <c r="H440" s="69"/>
      <c r="I440" s="59" t="str">
        <f>Таблица7[[#This Row],[Счет]]</f>
        <v>Самокатная</v>
      </c>
    </row>
    <row r="441" spans="1:9" ht="15.75" hidden="1" x14ac:dyDescent="0.25">
      <c r="A441" s="69">
        <v>42782</v>
      </c>
      <c r="B441" s="59" t="s">
        <v>2532</v>
      </c>
      <c r="C441" s="59"/>
      <c r="D441" s="59">
        <v>290</v>
      </c>
      <c r="E441" s="68">
        <f t="shared" si="13"/>
        <v>2</v>
      </c>
      <c r="F441" s="68" t="s">
        <v>2</v>
      </c>
      <c r="G441" s="69"/>
      <c r="H441" s="69"/>
      <c r="I441" s="59" t="s">
        <v>6</v>
      </c>
    </row>
    <row r="442" spans="1:9" ht="15.75" x14ac:dyDescent="0.25">
      <c r="A442" s="83">
        <v>42794</v>
      </c>
      <c r="B442" s="84" t="s">
        <v>3534</v>
      </c>
      <c r="C442" s="84"/>
      <c r="D442" s="84">
        <v>2000</v>
      </c>
      <c r="E442" s="135">
        <f t="shared" si="13"/>
        <v>2</v>
      </c>
      <c r="F442" s="135" t="s">
        <v>1341</v>
      </c>
      <c r="G442" s="69"/>
      <c r="H442" s="69"/>
      <c r="I442" s="59" t="str">
        <f>Таблица7[[#This Row],[Счет]]</f>
        <v>Питер</v>
      </c>
    </row>
    <row r="443" spans="1:9" ht="15.75" hidden="1" x14ac:dyDescent="0.25">
      <c r="A443" s="69">
        <v>42809</v>
      </c>
      <c r="B443" s="59" t="s">
        <v>3813</v>
      </c>
      <c r="C443" s="59"/>
      <c r="D443" s="59">
        <v>400</v>
      </c>
      <c r="E443" s="68">
        <f t="shared" si="13"/>
        <v>3</v>
      </c>
      <c r="F443" s="68" t="str">
        <f>"Самокатная"</f>
        <v>Самокатная</v>
      </c>
      <c r="G443" s="69"/>
      <c r="H443" s="69"/>
      <c r="I443" s="59" t="str">
        <f>Таблица7[[#This Row],[Счет]]</f>
        <v>Самокатная</v>
      </c>
    </row>
    <row r="444" spans="1:9" ht="15.75" hidden="1" x14ac:dyDescent="0.25">
      <c r="A444" s="69">
        <v>42808</v>
      </c>
      <c r="B444" s="59" t="s">
        <v>3814</v>
      </c>
      <c r="C444" s="59"/>
      <c r="D444" s="59">
        <v>202</v>
      </c>
      <c r="E444" s="68">
        <f t="shared" si="13"/>
        <v>3</v>
      </c>
      <c r="F444" s="68" t="str">
        <f>"Самокатная"</f>
        <v>Самокатная</v>
      </c>
      <c r="G444" s="69"/>
      <c r="H444" s="69"/>
      <c r="I444" s="59" t="str">
        <f>Таблица7[[#This Row],[Счет]]</f>
        <v>Самокатная</v>
      </c>
    </row>
    <row r="445" spans="1:9" ht="15.75" hidden="1" x14ac:dyDescent="0.25">
      <c r="A445" s="69">
        <v>42807</v>
      </c>
      <c r="B445" s="59" t="s">
        <v>501</v>
      </c>
      <c r="C445" s="59"/>
      <c r="D445" s="59">
        <v>700</v>
      </c>
      <c r="E445" s="68">
        <f t="shared" si="13"/>
        <v>3</v>
      </c>
      <c r="F445" s="68" t="str">
        <f>"Самокатная"</f>
        <v>Самокатная</v>
      </c>
      <c r="G445" s="69"/>
      <c r="H445" s="69"/>
      <c r="I445" s="59" t="str">
        <f>Таблица7[[#This Row],[Счет]]</f>
        <v>Самокатная</v>
      </c>
    </row>
    <row r="446" spans="1:9" ht="15.75" x14ac:dyDescent="0.25">
      <c r="A446" s="69">
        <v>42794</v>
      </c>
      <c r="B446" s="79" t="s">
        <v>3535</v>
      </c>
      <c r="C446" s="59"/>
      <c r="D446" s="59">
        <v>236</v>
      </c>
      <c r="E446" s="68">
        <f t="shared" si="13"/>
        <v>2</v>
      </c>
      <c r="F446" s="68" t="s">
        <v>1341</v>
      </c>
      <c r="G446" s="69"/>
      <c r="H446" s="69"/>
      <c r="I446" s="59" t="str">
        <f>Таблица7[[#This Row],[Счет]]</f>
        <v>Питер</v>
      </c>
    </row>
    <row r="447" spans="1:9" ht="31.5" x14ac:dyDescent="0.25">
      <c r="A447" s="69">
        <v>42793</v>
      </c>
      <c r="B447" s="79" t="s">
        <v>3536</v>
      </c>
      <c r="C447" s="59"/>
      <c r="D447" s="59">
        <v>1145</v>
      </c>
      <c r="E447" s="68">
        <f t="shared" si="13"/>
        <v>2</v>
      </c>
      <c r="F447" s="68" t="s">
        <v>1341</v>
      </c>
      <c r="G447" s="69"/>
      <c r="H447" s="69"/>
      <c r="I447" s="59" t="str">
        <f>Таблица7[[#This Row],[Счет]]</f>
        <v>Питер</v>
      </c>
    </row>
    <row r="448" spans="1:9" ht="15.75" hidden="1" x14ac:dyDescent="0.25">
      <c r="A448" s="69">
        <v>42803</v>
      </c>
      <c r="B448" s="59" t="s">
        <v>3815</v>
      </c>
      <c r="C448" s="59"/>
      <c r="D448" s="59">
        <v>18111</v>
      </c>
      <c r="E448" s="68">
        <f t="shared" si="13"/>
        <v>3</v>
      </c>
      <c r="F448" s="68" t="str">
        <f>"Самокатная"</f>
        <v>Самокатная</v>
      </c>
      <c r="G448" s="69"/>
      <c r="H448" s="69"/>
      <c r="I448" s="59" t="str">
        <f>Таблица7[[#This Row],[Счет]]</f>
        <v>Самокатная</v>
      </c>
    </row>
    <row r="449" spans="1:9" ht="15.75" hidden="1" x14ac:dyDescent="0.25">
      <c r="A449" s="69">
        <v>42803</v>
      </c>
      <c r="B449" s="59" t="s">
        <v>3816</v>
      </c>
      <c r="C449" s="59"/>
      <c r="D449" s="59">
        <v>210</v>
      </c>
      <c r="E449" s="68">
        <f t="shared" si="13"/>
        <v>3</v>
      </c>
      <c r="F449" s="68" t="str">
        <f>"Самокатная"</f>
        <v>Самокатная</v>
      </c>
      <c r="G449" s="69"/>
      <c r="H449" s="69"/>
      <c r="I449" s="59" t="str">
        <f>Таблица7[[#This Row],[Счет]]</f>
        <v>Самокатная</v>
      </c>
    </row>
    <row r="450" spans="1:9" ht="15.75" hidden="1" x14ac:dyDescent="0.25">
      <c r="A450" s="69">
        <v>42803</v>
      </c>
      <c r="B450" s="59" t="s">
        <v>3817</v>
      </c>
      <c r="C450" s="59"/>
      <c r="D450" s="59">
        <v>2725</v>
      </c>
      <c r="E450" s="68">
        <f t="shared" si="13"/>
        <v>3</v>
      </c>
      <c r="F450" s="68" t="str">
        <f>"Самокатная"</f>
        <v>Самокатная</v>
      </c>
      <c r="G450" s="69" t="s">
        <v>3818</v>
      </c>
      <c r="H450" s="69"/>
      <c r="I450" s="59" t="str">
        <f>Таблица7[[#This Row],[Счет]]</f>
        <v>Самокатная</v>
      </c>
    </row>
    <row r="451" spans="1:9" ht="15.75" hidden="1" x14ac:dyDescent="0.25">
      <c r="A451" s="69">
        <v>42803</v>
      </c>
      <c r="B451" s="59" t="s">
        <v>3819</v>
      </c>
      <c r="C451" s="59"/>
      <c r="D451" s="59">
        <v>105</v>
      </c>
      <c r="E451" s="68">
        <f t="shared" ref="E451:E475" si="16">MONTH(A451)</f>
        <v>3</v>
      </c>
      <c r="F451" s="68" t="str">
        <f>"Самокатная"</f>
        <v>Самокатная</v>
      </c>
      <c r="G451" s="69"/>
      <c r="H451" s="69"/>
      <c r="I451" s="59" t="str">
        <f>Таблица7[[#This Row],[Счет]]</f>
        <v>Самокатная</v>
      </c>
    </row>
    <row r="452" spans="1:9" ht="15.75" hidden="1" x14ac:dyDescent="0.25">
      <c r="A452" s="69">
        <v>42801</v>
      </c>
      <c r="B452" s="59" t="s">
        <v>3820</v>
      </c>
      <c r="C452" s="59"/>
      <c r="D452" s="59">
        <v>307</v>
      </c>
      <c r="E452" s="68">
        <f t="shared" si="16"/>
        <v>3</v>
      </c>
      <c r="F452" s="68" t="str">
        <f>"Самокатная"</f>
        <v>Самокатная</v>
      </c>
      <c r="G452" s="69"/>
      <c r="H452" s="69"/>
      <c r="I452" s="59" t="str">
        <f>Таблица7[[#This Row],[Счет]]</f>
        <v>Самокатная</v>
      </c>
    </row>
    <row r="453" spans="1:9" ht="15.75" x14ac:dyDescent="0.25">
      <c r="A453" s="69">
        <v>42789</v>
      </c>
      <c r="B453" s="59" t="s">
        <v>3537</v>
      </c>
      <c r="C453" s="59"/>
      <c r="D453" s="59">
        <v>1000</v>
      </c>
      <c r="E453" s="68">
        <f t="shared" si="16"/>
        <v>2</v>
      </c>
      <c r="F453" s="135" t="s">
        <v>1341</v>
      </c>
      <c r="G453" s="69"/>
      <c r="H453" s="69"/>
      <c r="I453" s="59" t="str">
        <f>Таблица7[[#This Row],[Счет]]</f>
        <v>Питер</v>
      </c>
    </row>
    <row r="454" spans="1:9" ht="15.75" x14ac:dyDescent="0.25">
      <c r="A454" s="69">
        <v>42784</v>
      </c>
      <c r="B454" s="59" t="s">
        <v>3538</v>
      </c>
      <c r="C454" s="59"/>
      <c r="D454" s="59">
        <v>260</v>
      </c>
      <c r="E454" s="68">
        <f t="shared" si="16"/>
        <v>2</v>
      </c>
      <c r="F454" s="135" t="s">
        <v>1341</v>
      </c>
      <c r="G454" s="69"/>
      <c r="H454" s="69"/>
      <c r="I454" s="59" t="str">
        <f>Таблица7[[#This Row],[Счет]]</f>
        <v>Питер</v>
      </c>
    </row>
    <row r="455" spans="1:9" ht="15.75" hidden="1" x14ac:dyDescent="0.25">
      <c r="A455" s="69">
        <v>42800</v>
      </c>
      <c r="B455" s="59" t="s">
        <v>3809</v>
      </c>
      <c r="C455" s="59"/>
      <c r="D455" s="59">
        <v>240</v>
      </c>
      <c r="E455" s="68">
        <f t="shared" si="16"/>
        <v>3</v>
      </c>
      <c r="F455" s="68" t="str">
        <f>"Самокатная"</f>
        <v>Самокатная</v>
      </c>
      <c r="G455" s="69" t="s">
        <v>3810</v>
      </c>
      <c r="H455" s="69"/>
      <c r="I455" s="59" t="str">
        <f>Таблица7[[#This Row],[Счет]]</f>
        <v>Самокатная</v>
      </c>
    </row>
    <row r="456" spans="1:9" ht="15.75" hidden="1" x14ac:dyDescent="0.25">
      <c r="A456" s="69">
        <v>42797</v>
      </c>
      <c r="B456" s="59" t="s">
        <v>3821</v>
      </c>
      <c r="C456" s="59"/>
      <c r="D456" s="59">
        <v>1000</v>
      </c>
      <c r="E456" s="68">
        <f t="shared" si="16"/>
        <v>3</v>
      </c>
      <c r="F456" s="68" t="str">
        <f>"Самокатная"</f>
        <v>Самокатная</v>
      </c>
      <c r="G456" s="69"/>
      <c r="H456" s="69"/>
      <c r="I456" s="59" t="str">
        <f>Таблица7[[#This Row],[Счет]]</f>
        <v>Самокатная</v>
      </c>
    </row>
    <row r="457" spans="1:9" ht="15.75" hidden="1" x14ac:dyDescent="0.25">
      <c r="A457" s="69">
        <v>42797</v>
      </c>
      <c r="B457" s="59" t="s">
        <v>3822</v>
      </c>
      <c r="C457" s="59"/>
      <c r="D457" s="59">
        <v>90</v>
      </c>
      <c r="E457" s="68">
        <f t="shared" si="16"/>
        <v>3</v>
      </c>
      <c r="F457" s="68" t="str">
        <f>"Самокатная"</f>
        <v>Самокатная</v>
      </c>
      <c r="G457" s="69" t="s">
        <v>2661</v>
      </c>
      <c r="H457" s="69"/>
      <c r="I457" s="59" t="str">
        <f>Таблица7[[#This Row],[Счет]]</f>
        <v>Самокатная</v>
      </c>
    </row>
    <row r="458" spans="1:9" ht="15.75" hidden="1" x14ac:dyDescent="0.25">
      <c r="A458" s="69">
        <v>42797</v>
      </c>
      <c r="B458" s="59" t="s">
        <v>3823</v>
      </c>
      <c r="C458" s="59"/>
      <c r="D458" s="59">
        <v>359</v>
      </c>
      <c r="E458" s="68">
        <f t="shared" si="16"/>
        <v>3</v>
      </c>
      <c r="F458" s="68" t="str">
        <f>"Самокатная"</f>
        <v>Самокатная</v>
      </c>
      <c r="G458" s="69"/>
      <c r="H458" s="69"/>
      <c r="I458" s="59" t="str">
        <f>Таблица7[[#This Row],[Счет]]</f>
        <v>Самокатная</v>
      </c>
    </row>
    <row r="459" spans="1:9" ht="15.75" hidden="1" x14ac:dyDescent="0.25">
      <c r="A459" s="69">
        <v>42797</v>
      </c>
      <c r="B459" s="59" t="s">
        <v>2397</v>
      </c>
      <c r="C459" s="59"/>
      <c r="D459" s="59">
        <v>199</v>
      </c>
      <c r="E459" s="68">
        <f t="shared" si="16"/>
        <v>3</v>
      </c>
      <c r="F459" s="68" t="str">
        <f>"Самокатная"</f>
        <v>Самокатная</v>
      </c>
      <c r="G459" s="69"/>
      <c r="H459" s="69"/>
      <c r="I459" s="59" t="str">
        <f>Таблица7[[#This Row],[Счет]]</f>
        <v>Самокатная</v>
      </c>
    </row>
    <row r="460" spans="1:9" ht="15.75" hidden="1" x14ac:dyDescent="0.25">
      <c r="A460" s="144">
        <v>42774</v>
      </c>
      <c r="B460" s="59" t="s">
        <v>3275</v>
      </c>
      <c r="C460" s="59"/>
      <c r="D460" s="130">
        <v>6996</v>
      </c>
      <c r="E460" s="68">
        <f t="shared" si="16"/>
        <v>2</v>
      </c>
      <c r="F460" s="68" t="s">
        <v>2</v>
      </c>
      <c r="G460" s="144"/>
      <c r="H460" s="144"/>
      <c r="I460" s="59" t="str">
        <f>Таблица7[[#This Row],[Счет]]</f>
        <v>Манунин</v>
      </c>
    </row>
    <row r="461" spans="1:9" ht="31.5" hidden="1" x14ac:dyDescent="0.25">
      <c r="A461" s="69">
        <v>42797</v>
      </c>
      <c r="B461" s="79" t="s">
        <v>3650</v>
      </c>
      <c r="C461" s="59"/>
      <c r="D461" s="59">
        <v>1200</v>
      </c>
      <c r="E461" s="68">
        <f t="shared" si="16"/>
        <v>3</v>
      </c>
      <c r="F461" s="68" t="str">
        <f>"Прео"</f>
        <v>Прео</v>
      </c>
      <c r="G461" s="69"/>
      <c r="H461" s="69"/>
      <c r="I461" s="59" t="str">
        <f>Таблица7[[#This Row],[Счет]]</f>
        <v>Прео</v>
      </c>
    </row>
    <row r="462" spans="1:9" ht="15.75" hidden="1" x14ac:dyDescent="0.25">
      <c r="A462" s="69">
        <v>42796</v>
      </c>
      <c r="B462" s="59" t="s">
        <v>501</v>
      </c>
      <c r="C462" s="59"/>
      <c r="D462" s="59">
        <v>1320</v>
      </c>
      <c r="E462" s="68">
        <f t="shared" si="16"/>
        <v>3</v>
      </c>
      <c r="F462" s="68" t="str">
        <f>"Самокатная"</f>
        <v>Самокатная</v>
      </c>
      <c r="G462" s="69"/>
      <c r="H462" s="69"/>
      <c r="I462" s="59" t="str">
        <f>Таблица7[[#This Row],[Счет]]</f>
        <v>Самокатная</v>
      </c>
    </row>
    <row r="463" spans="1:9" ht="15.75" hidden="1" x14ac:dyDescent="0.25">
      <c r="A463" s="69">
        <v>42796</v>
      </c>
      <c r="B463" s="59" t="s">
        <v>1382</v>
      </c>
      <c r="C463" s="59"/>
      <c r="D463" s="59">
        <v>350</v>
      </c>
      <c r="E463" s="68">
        <f t="shared" si="16"/>
        <v>3</v>
      </c>
      <c r="F463" s="68" t="str">
        <f>"Самокатная"</f>
        <v>Самокатная</v>
      </c>
      <c r="G463" s="69"/>
      <c r="H463" s="69"/>
      <c r="I463" s="59" t="str">
        <f>Таблица7[[#This Row],[Счет]]</f>
        <v>Самокатная</v>
      </c>
    </row>
    <row r="464" spans="1:9" ht="15.75" hidden="1" x14ac:dyDescent="0.25">
      <c r="A464" s="69">
        <v>42797</v>
      </c>
      <c r="B464" s="59" t="s">
        <v>3651</v>
      </c>
      <c r="C464" s="59"/>
      <c r="D464" s="59">
        <v>2000</v>
      </c>
      <c r="E464" s="68">
        <f t="shared" si="16"/>
        <v>3</v>
      </c>
      <c r="F464" s="68" t="str">
        <f>"Прео"</f>
        <v>Прео</v>
      </c>
      <c r="G464" s="69"/>
      <c r="H464" s="69"/>
      <c r="I464" s="59" t="str">
        <f>Таблица7[[#This Row],[Счет]]</f>
        <v>Прео</v>
      </c>
    </row>
    <row r="465" spans="1:9" ht="15.75" x14ac:dyDescent="0.25">
      <c r="A465" s="69">
        <v>42782</v>
      </c>
      <c r="B465" s="59" t="s">
        <v>3535</v>
      </c>
      <c r="C465" s="59"/>
      <c r="D465" s="59">
        <v>290</v>
      </c>
      <c r="E465" s="68">
        <f t="shared" si="16"/>
        <v>2</v>
      </c>
      <c r="F465" s="135" t="s">
        <v>1341</v>
      </c>
      <c r="G465" s="69"/>
      <c r="H465" s="69"/>
      <c r="I465" s="59" t="str">
        <f>Таблица7[[#This Row],[Счет]]</f>
        <v>Питер</v>
      </c>
    </row>
    <row r="466" spans="1:9" ht="15.75" hidden="1" x14ac:dyDescent="0.25">
      <c r="A466" s="69">
        <v>42796</v>
      </c>
      <c r="B466" s="59" t="s">
        <v>522</v>
      </c>
      <c r="C466" s="59"/>
      <c r="D466" s="59">
        <v>1675</v>
      </c>
      <c r="E466" s="68">
        <f t="shared" si="16"/>
        <v>3</v>
      </c>
      <c r="F466" s="68" t="str">
        <f>"Самокатная"</f>
        <v>Самокатная</v>
      </c>
      <c r="G466" s="69"/>
      <c r="H466" s="69"/>
      <c r="I466" s="59" t="str">
        <f>Таблица7[[#This Row],[Счет]]</f>
        <v>Самокатная</v>
      </c>
    </row>
    <row r="467" spans="1:9" ht="15.75" hidden="1" x14ac:dyDescent="0.25">
      <c r="A467" s="69">
        <v>42788</v>
      </c>
      <c r="B467" s="59" t="s">
        <v>3824</v>
      </c>
      <c r="C467" s="59"/>
      <c r="D467" s="59">
        <v>250</v>
      </c>
      <c r="E467" s="68">
        <f t="shared" si="16"/>
        <v>2</v>
      </c>
      <c r="F467" s="68" t="str">
        <f>"Самокатная"</f>
        <v>Самокатная</v>
      </c>
      <c r="G467" s="69"/>
      <c r="H467" s="69"/>
      <c r="I467" s="59" t="str">
        <f>Таблица7[[#This Row],[Счет]]</f>
        <v>Самокатная</v>
      </c>
    </row>
    <row r="468" spans="1:9" ht="15.75" hidden="1" x14ac:dyDescent="0.25">
      <c r="A468" s="69">
        <v>42788</v>
      </c>
      <c r="B468" s="59" t="s">
        <v>3825</v>
      </c>
      <c r="C468" s="59"/>
      <c r="D468" s="59">
        <v>533</v>
      </c>
      <c r="E468" s="68">
        <f t="shared" si="16"/>
        <v>2</v>
      </c>
      <c r="F468" s="68" t="str">
        <f>"Самокатная"</f>
        <v>Самокатная</v>
      </c>
      <c r="G468" s="69"/>
      <c r="H468" s="69"/>
      <c r="I468" s="59" t="str">
        <f>Таблица7[[#This Row],[Счет]]</f>
        <v>Самокатная</v>
      </c>
    </row>
    <row r="469" spans="1:9" ht="15.75" x14ac:dyDescent="0.25">
      <c r="A469" s="83">
        <v>42781</v>
      </c>
      <c r="B469" s="84" t="s">
        <v>3539</v>
      </c>
      <c r="C469" s="84"/>
      <c r="D469" s="84">
        <v>430</v>
      </c>
      <c r="E469" s="135">
        <f t="shared" si="16"/>
        <v>2</v>
      </c>
      <c r="F469" s="135" t="s">
        <v>1341</v>
      </c>
      <c r="G469" s="69"/>
      <c r="H469" s="69"/>
      <c r="I469" s="59" t="str">
        <f>Таблица7[[#This Row],[Счет]]</f>
        <v>Питер</v>
      </c>
    </row>
    <row r="470" spans="1:9" ht="15.75" hidden="1" x14ac:dyDescent="0.25">
      <c r="A470" s="69">
        <v>42793</v>
      </c>
      <c r="B470" s="59" t="s">
        <v>1208</v>
      </c>
      <c r="C470" s="59"/>
      <c r="D470" s="59">
        <v>6852</v>
      </c>
      <c r="E470" s="68">
        <f t="shared" si="16"/>
        <v>2</v>
      </c>
      <c r="F470" s="68" t="str">
        <f>"Прео"</f>
        <v>Прео</v>
      </c>
      <c r="G470" s="69"/>
      <c r="H470" s="69"/>
      <c r="I470" s="59" t="str">
        <f>Таблица7[[#This Row],[Счет]]</f>
        <v>Прео</v>
      </c>
    </row>
    <row r="471" spans="1:9" ht="15.75" x14ac:dyDescent="0.25">
      <c r="A471" s="83">
        <v>42781</v>
      </c>
      <c r="B471" s="84" t="s">
        <v>3540</v>
      </c>
      <c r="C471" s="84"/>
      <c r="D471" s="84">
        <v>500</v>
      </c>
      <c r="E471" s="135">
        <f t="shared" si="16"/>
        <v>2</v>
      </c>
      <c r="F471" s="135" t="s">
        <v>1341</v>
      </c>
      <c r="G471" s="69"/>
      <c r="H471" s="69"/>
      <c r="I471" s="59" t="str">
        <f>Таблица7[[#This Row],[Счет]]</f>
        <v>Питер</v>
      </c>
    </row>
    <row r="472" spans="1:9" ht="15.75" x14ac:dyDescent="0.25">
      <c r="A472" s="69">
        <v>42776</v>
      </c>
      <c r="B472" s="59" t="s">
        <v>3414</v>
      </c>
      <c r="C472" s="59"/>
      <c r="D472" s="59">
        <v>500</v>
      </c>
      <c r="E472" s="68">
        <f t="shared" si="16"/>
        <v>2</v>
      </c>
      <c r="F472" s="135" t="s">
        <v>1341</v>
      </c>
      <c r="G472" s="69"/>
      <c r="H472" s="69"/>
      <c r="I472" s="59" t="str">
        <f>Таблица7[[#This Row],[Счет]]</f>
        <v>Питер</v>
      </c>
    </row>
    <row r="473" spans="1:9" ht="15.75" x14ac:dyDescent="0.25">
      <c r="A473" s="69">
        <v>42775</v>
      </c>
      <c r="B473" s="59" t="s">
        <v>3415</v>
      </c>
      <c r="C473" s="59"/>
      <c r="D473" s="59">
        <v>1000</v>
      </c>
      <c r="E473" s="68">
        <f t="shared" si="16"/>
        <v>2</v>
      </c>
      <c r="F473" s="135" t="s">
        <v>1341</v>
      </c>
      <c r="G473" s="69"/>
      <c r="H473" s="69"/>
      <c r="I473" s="59" t="str">
        <f>Таблица7[[#This Row],[Счет]]</f>
        <v>Питер</v>
      </c>
    </row>
    <row r="474" spans="1:9" ht="15.75" x14ac:dyDescent="0.25">
      <c r="A474" s="69">
        <v>42770</v>
      </c>
      <c r="B474" s="59" t="s">
        <v>3416</v>
      </c>
      <c r="C474" s="59"/>
      <c r="D474" s="59">
        <f>(423+115)</f>
        <v>538</v>
      </c>
      <c r="E474" s="68">
        <f t="shared" si="16"/>
        <v>2</v>
      </c>
      <c r="F474" s="135" t="s">
        <v>1341</v>
      </c>
      <c r="G474" s="69"/>
      <c r="H474" s="69"/>
      <c r="I474" s="59" t="str">
        <f>Таблица7[[#This Row],[Счет]]</f>
        <v>Питер</v>
      </c>
    </row>
    <row r="475" spans="1:9" ht="15.75" hidden="1" x14ac:dyDescent="0.25">
      <c r="A475" s="69">
        <v>42787</v>
      </c>
      <c r="B475" s="59" t="s">
        <v>501</v>
      </c>
      <c r="C475" s="59"/>
      <c r="D475" s="59">
        <v>1320</v>
      </c>
      <c r="E475" s="68">
        <f t="shared" si="16"/>
        <v>2</v>
      </c>
      <c r="F475" s="68" t="str">
        <f>"Самокатная"</f>
        <v>Самокатная</v>
      </c>
      <c r="G475" s="69"/>
      <c r="H475" s="69"/>
      <c r="I475" s="59" t="str">
        <f>Таблица7[[#This Row],[Счет]]</f>
        <v>Самокатная</v>
      </c>
    </row>
    <row r="476" spans="1:9" ht="15.75" hidden="1" x14ac:dyDescent="0.25">
      <c r="A476" s="144">
        <v>42766</v>
      </c>
      <c r="B476" s="59" t="s">
        <v>516</v>
      </c>
      <c r="C476" s="59"/>
      <c r="D476" s="130">
        <v>1600</v>
      </c>
      <c r="E476" s="131">
        <f>MONTH(Таблица7[[#This Row],[Дата]])</f>
        <v>1</v>
      </c>
      <c r="F476" s="68" t="s">
        <v>2</v>
      </c>
      <c r="G476" s="69" t="s">
        <v>3271</v>
      </c>
      <c r="H476" s="69"/>
      <c r="I476" s="59" t="str">
        <f>Таблица7[[#This Row],[Счет]]</f>
        <v>Манунин</v>
      </c>
    </row>
    <row r="477" spans="1:9" ht="15.75" x14ac:dyDescent="0.25">
      <c r="A477" s="69">
        <v>42768</v>
      </c>
      <c r="B477" s="59" t="s">
        <v>3417</v>
      </c>
      <c r="C477" s="59"/>
      <c r="D477" s="59">
        <v>500</v>
      </c>
      <c r="E477" s="68">
        <f>MONTH(A477)</f>
        <v>2</v>
      </c>
      <c r="F477" s="135" t="s">
        <v>1341</v>
      </c>
      <c r="G477" s="69"/>
      <c r="H477" s="69"/>
      <c r="I477" s="59" t="str">
        <f>Таблица7[[#This Row],[Счет]]</f>
        <v>Питер</v>
      </c>
    </row>
    <row r="478" spans="1:9" ht="15.75" hidden="1" x14ac:dyDescent="0.25">
      <c r="A478" s="69">
        <v>42787</v>
      </c>
      <c r="B478" s="59" t="s">
        <v>3826</v>
      </c>
      <c r="C478" s="59"/>
      <c r="D478" s="59">
        <v>835</v>
      </c>
      <c r="E478" s="68">
        <f>MONTH(A478)</f>
        <v>2</v>
      </c>
      <c r="F478" s="68" t="str">
        <f>"Самокатная"</f>
        <v>Самокатная</v>
      </c>
      <c r="G478" s="69"/>
      <c r="H478" s="69"/>
      <c r="I478" s="59" t="str">
        <f>Таблица7[[#This Row],[Счет]]</f>
        <v>Самокатная</v>
      </c>
    </row>
    <row r="479" spans="1:9" ht="15.75" hidden="1" x14ac:dyDescent="0.25">
      <c r="A479" s="69">
        <v>42786</v>
      </c>
      <c r="B479" s="59" t="s">
        <v>3827</v>
      </c>
      <c r="C479" s="59"/>
      <c r="D479" s="59">
        <v>589</v>
      </c>
      <c r="E479" s="68">
        <f>MONTH(A479)</f>
        <v>2</v>
      </c>
      <c r="F479" s="68" t="str">
        <f>"Самокатная"</f>
        <v>Самокатная</v>
      </c>
      <c r="G479" s="69"/>
      <c r="H479" s="69"/>
      <c r="I479" s="59" t="str">
        <f>Таблица7[[#This Row],[Счет]]</f>
        <v>Самокатная</v>
      </c>
    </row>
    <row r="480" spans="1:9" ht="15.75" hidden="1" x14ac:dyDescent="0.25">
      <c r="A480" s="69">
        <v>42789</v>
      </c>
      <c r="B480" s="59" t="s">
        <v>1207</v>
      </c>
      <c r="C480" s="59"/>
      <c r="D480" s="59">
        <v>1045</v>
      </c>
      <c r="E480" s="68">
        <f>MONTH(A480)</f>
        <v>2</v>
      </c>
      <c r="F480" s="68" t="str">
        <f>"Прео"</f>
        <v>Прео</v>
      </c>
      <c r="G480" s="69"/>
      <c r="H480" s="69"/>
      <c r="I480" s="59" t="str">
        <f>Таблица7[[#This Row],[Счет]]</f>
        <v>Прео</v>
      </c>
    </row>
    <row r="481" spans="1:9" ht="15.75" hidden="1" x14ac:dyDescent="0.25">
      <c r="A481" s="144">
        <v>42763</v>
      </c>
      <c r="B481" s="59" t="s">
        <v>3270</v>
      </c>
      <c r="C481" s="59"/>
      <c r="D481" s="130">
        <v>750</v>
      </c>
      <c r="E481" s="131">
        <f>MONTH(Таблица7[[#This Row],[Дата]])</f>
        <v>1</v>
      </c>
      <c r="F481" s="68" t="s">
        <v>2</v>
      </c>
      <c r="G481" s="144"/>
      <c r="H481" s="144"/>
      <c r="I481" s="59" t="str">
        <f>Таблица7[[#This Row],[Счет]]</f>
        <v>Манунин</v>
      </c>
    </row>
    <row r="482" spans="1:9" ht="15.75" hidden="1" x14ac:dyDescent="0.25">
      <c r="A482" s="69">
        <v>42789</v>
      </c>
      <c r="B482" s="59" t="s">
        <v>1208</v>
      </c>
      <c r="C482" s="59"/>
      <c r="D482" s="59">
        <v>390</v>
      </c>
      <c r="E482" s="68">
        <f t="shared" ref="E482:E492" si="17">MONTH(A482)</f>
        <v>2</v>
      </c>
      <c r="F482" s="68" t="str">
        <f>"Прео"</f>
        <v>Прео</v>
      </c>
      <c r="G482" s="69"/>
      <c r="H482" s="69"/>
      <c r="I482" s="59" t="str">
        <f>Таблица7[[#This Row],[Счет]]</f>
        <v>Прео</v>
      </c>
    </row>
    <row r="483" spans="1:9" ht="15.75" hidden="1" x14ac:dyDescent="0.25">
      <c r="A483" s="69">
        <v>42785</v>
      </c>
      <c r="B483" s="59" t="s">
        <v>1207</v>
      </c>
      <c r="C483" s="59"/>
      <c r="D483" s="59">
        <v>711</v>
      </c>
      <c r="E483" s="68">
        <f t="shared" si="17"/>
        <v>2</v>
      </c>
      <c r="F483" s="68" t="str">
        <f>"Прео"</f>
        <v>Прео</v>
      </c>
      <c r="G483" s="69"/>
      <c r="H483" s="69"/>
      <c r="I483" s="59" t="str">
        <f>Таблица7[[#This Row],[Счет]]</f>
        <v>Прео</v>
      </c>
    </row>
    <row r="484" spans="1:9" ht="15.75" hidden="1" x14ac:dyDescent="0.25">
      <c r="A484" s="69">
        <v>42784</v>
      </c>
      <c r="B484" s="59" t="s">
        <v>1207</v>
      </c>
      <c r="C484" s="59"/>
      <c r="D484" s="59">
        <v>175</v>
      </c>
      <c r="E484" s="68">
        <f t="shared" si="17"/>
        <v>2</v>
      </c>
      <c r="F484" s="68" t="str">
        <f>"Прео"</f>
        <v>Прео</v>
      </c>
      <c r="G484" s="69"/>
      <c r="H484" s="69"/>
      <c r="I484" s="59" t="str">
        <f>Таблица7[[#This Row],[Счет]]</f>
        <v>Прео</v>
      </c>
    </row>
    <row r="485" spans="1:9" ht="15.75" hidden="1" x14ac:dyDescent="0.25">
      <c r="A485" s="69">
        <v>42783</v>
      </c>
      <c r="B485" s="59" t="s">
        <v>3585</v>
      </c>
      <c r="C485" s="59"/>
      <c r="D485" s="59">
        <v>150</v>
      </c>
      <c r="E485" s="68">
        <f t="shared" si="17"/>
        <v>2</v>
      </c>
      <c r="F485" s="68" t="str">
        <f>"Прео"</f>
        <v>Прео</v>
      </c>
      <c r="G485" s="69"/>
      <c r="H485" s="69"/>
      <c r="I485" s="59" t="str">
        <f>Таблица7[[#This Row],[Счет]]</f>
        <v>Прео</v>
      </c>
    </row>
    <row r="486" spans="1:9" ht="15.75" hidden="1" x14ac:dyDescent="0.25">
      <c r="A486" s="69">
        <v>42783</v>
      </c>
      <c r="B486" s="59" t="s">
        <v>3828</v>
      </c>
      <c r="C486" s="59"/>
      <c r="D486" s="59">
        <v>962</v>
      </c>
      <c r="E486" s="68">
        <f t="shared" si="17"/>
        <v>2</v>
      </c>
      <c r="F486" s="68" t="str">
        <f>"Самокатная"</f>
        <v>Самокатная</v>
      </c>
      <c r="G486" s="69"/>
      <c r="H486" s="69"/>
      <c r="I486" s="59" t="str">
        <f>Таблица7[[#This Row],[Счет]]</f>
        <v>Самокатная</v>
      </c>
    </row>
    <row r="487" spans="1:9" ht="15.75" hidden="1" x14ac:dyDescent="0.25">
      <c r="A487" s="69">
        <v>42782</v>
      </c>
      <c r="B487" s="59" t="s">
        <v>3314</v>
      </c>
      <c r="C487" s="59"/>
      <c r="D487" s="59">
        <v>4000</v>
      </c>
      <c r="E487" s="68">
        <f t="shared" si="17"/>
        <v>2</v>
      </c>
      <c r="F487" s="68" t="str">
        <f>"Самокатная"</f>
        <v>Самокатная</v>
      </c>
      <c r="G487" s="69" t="s">
        <v>3829</v>
      </c>
      <c r="H487" s="69"/>
      <c r="I487" s="59" t="str">
        <f>Таблица7[[#This Row],[Счет]]</f>
        <v>Самокатная</v>
      </c>
    </row>
    <row r="488" spans="1:9" ht="15.75" hidden="1" x14ac:dyDescent="0.25">
      <c r="A488" s="69">
        <v>42782</v>
      </c>
      <c r="B488" s="59" t="s">
        <v>3830</v>
      </c>
      <c r="C488" s="59"/>
      <c r="D488" s="59">
        <v>200</v>
      </c>
      <c r="E488" s="68">
        <f t="shared" si="17"/>
        <v>2</v>
      </c>
      <c r="F488" s="68" t="str">
        <f>"Самокатная"</f>
        <v>Самокатная</v>
      </c>
      <c r="G488" s="69" t="s">
        <v>3334</v>
      </c>
      <c r="H488" s="69"/>
      <c r="I488" s="59" t="str">
        <f>Таблица7[[#This Row],[Счет]]</f>
        <v>Самокатная</v>
      </c>
    </row>
    <row r="489" spans="1:9" ht="15.75" hidden="1" x14ac:dyDescent="0.25">
      <c r="A489" s="69">
        <v>42782</v>
      </c>
      <c r="B489" s="59" t="s">
        <v>3826</v>
      </c>
      <c r="C489" s="59"/>
      <c r="D489" s="59">
        <v>835</v>
      </c>
      <c r="E489" s="68">
        <f t="shared" si="17"/>
        <v>2</v>
      </c>
      <c r="F489" s="68" t="str">
        <f>"Самокатная"</f>
        <v>Самокатная</v>
      </c>
      <c r="G489" s="69"/>
      <c r="H489" s="69"/>
      <c r="I489" s="59" t="str">
        <f>Таблица7[[#This Row],[Счет]]</f>
        <v>Самокатная</v>
      </c>
    </row>
    <row r="490" spans="1:9" ht="15.75" hidden="1" x14ac:dyDescent="0.25">
      <c r="A490" s="69">
        <v>42783</v>
      </c>
      <c r="B490" s="59" t="s">
        <v>1207</v>
      </c>
      <c r="C490" s="59"/>
      <c r="D490" s="59">
        <v>773</v>
      </c>
      <c r="E490" s="68">
        <f t="shared" si="17"/>
        <v>2</v>
      </c>
      <c r="F490" s="68" t="str">
        <f>"Прео"</f>
        <v>Прео</v>
      </c>
      <c r="G490" s="69"/>
      <c r="H490" s="69"/>
      <c r="I490" s="59" t="str">
        <f>Таблица7[[#This Row],[Счет]]</f>
        <v>Прео</v>
      </c>
    </row>
    <row r="491" spans="1:9" ht="15.75" x14ac:dyDescent="0.25">
      <c r="A491" s="83">
        <v>42767</v>
      </c>
      <c r="B491" s="84" t="s">
        <v>3418</v>
      </c>
      <c r="C491" s="84"/>
      <c r="D491" s="84">
        <v>250</v>
      </c>
      <c r="E491" s="135">
        <f t="shared" si="17"/>
        <v>2</v>
      </c>
      <c r="F491" s="135" t="s">
        <v>1341</v>
      </c>
      <c r="G491" s="83"/>
      <c r="H491" s="83"/>
      <c r="I491" s="59" t="str">
        <f>Таблица7[[#This Row],[Счет]]</f>
        <v>Питер</v>
      </c>
    </row>
    <row r="492" spans="1:9" ht="15.75" hidden="1" x14ac:dyDescent="0.25">
      <c r="A492" s="69">
        <v>42781</v>
      </c>
      <c r="B492" s="59" t="s">
        <v>3831</v>
      </c>
      <c r="C492" s="59"/>
      <c r="D492" s="59">
        <v>1500</v>
      </c>
      <c r="E492" s="68">
        <f t="shared" si="17"/>
        <v>2</v>
      </c>
      <c r="F492" s="68" t="str">
        <f>"Самокатная"</f>
        <v>Самокатная</v>
      </c>
      <c r="G492" s="69" t="s">
        <v>2511</v>
      </c>
      <c r="H492" s="69"/>
      <c r="I492" s="59" t="str">
        <f>Таблица7[[#This Row],[Счет]]</f>
        <v>Самокатная</v>
      </c>
    </row>
    <row r="493" spans="1:9" ht="15.75" hidden="1" x14ac:dyDescent="0.25">
      <c r="A493" s="144">
        <v>42759</v>
      </c>
      <c r="B493" s="59" t="s">
        <v>3267</v>
      </c>
      <c r="C493" s="59"/>
      <c r="D493" s="130">
        <v>930</v>
      </c>
      <c r="E493" s="131">
        <f>MONTH(Таблица7[[#This Row],[Дата]])</f>
        <v>1</v>
      </c>
      <c r="F493" s="68" t="s">
        <v>2</v>
      </c>
      <c r="G493" s="144"/>
      <c r="H493" s="144"/>
      <c r="I493" s="59" t="str">
        <f>Таблица7[[#This Row],[Счет]]</f>
        <v>Манунин</v>
      </c>
    </row>
    <row r="494" spans="1:9" ht="15.75" hidden="1" x14ac:dyDescent="0.25">
      <c r="A494" s="69">
        <v>42781</v>
      </c>
      <c r="B494" s="59" t="s">
        <v>3832</v>
      </c>
      <c r="C494" s="59"/>
      <c r="D494" s="59">
        <v>1357</v>
      </c>
      <c r="E494" s="68">
        <f t="shared" ref="E494:E499" si="18">MONTH(A494)</f>
        <v>2</v>
      </c>
      <c r="F494" s="68" t="str">
        <f>"Самокатная"</f>
        <v>Самокатная</v>
      </c>
      <c r="G494" s="69"/>
      <c r="H494" s="69"/>
      <c r="I494" s="59" t="str">
        <f>Таблица7[[#This Row],[Счет]]</f>
        <v>Самокатная</v>
      </c>
    </row>
    <row r="495" spans="1:9" ht="15.75" hidden="1" x14ac:dyDescent="0.25">
      <c r="A495" s="69">
        <v>42780</v>
      </c>
      <c r="B495" s="59" t="s">
        <v>501</v>
      </c>
      <c r="C495" s="59"/>
      <c r="D495" s="59">
        <v>1320</v>
      </c>
      <c r="E495" s="68">
        <f t="shared" si="18"/>
        <v>2</v>
      </c>
      <c r="F495" s="68" t="str">
        <f>"Самокатная"</f>
        <v>Самокатная</v>
      </c>
      <c r="G495" s="69"/>
      <c r="H495" s="69"/>
      <c r="I495" s="59" t="str">
        <f>Таблица7[[#This Row],[Счет]]</f>
        <v>Самокатная</v>
      </c>
    </row>
    <row r="496" spans="1:9" ht="15.75" hidden="1" x14ac:dyDescent="0.25">
      <c r="A496" s="69">
        <v>42774</v>
      </c>
      <c r="B496" s="59" t="s">
        <v>1207</v>
      </c>
      <c r="C496" s="59"/>
      <c r="D496" s="59">
        <v>634</v>
      </c>
      <c r="E496" s="68">
        <f t="shared" si="18"/>
        <v>2</v>
      </c>
      <c r="F496" s="68" t="str">
        <f>"Прео"</f>
        <v>Прео</v>
      </c>
      <c r="G496" s="69"/>
      <c r="H496" s="69"/>
      <c r="I496" s="59" t="str">
        <f>Таблица7[[#This Row],[Счет]]</f>
        <v>Прео</v>
      </c>
    </row>
    <row r="497" spans="1:9" ht="15.75" hidden="1" x14ac:dyDescent="0.25">
      <c r="A497" s="69">
        <v>42771</v>
      </c>
      <c r="B497" s="59" t="s">
        <v>3437</v>
      </c>
      <c r="C497" s="59"/>
      <c r="D497" s="59">
        <v>2300</v>
      </c>
      <c r="E497" s="68">
        <f t="shared" si="18"/>
        <v>2</v>
      </c>
      <c r="F497" s="68" t="str">
        <f>"Прео"</f>
        <v>Прео</v>
      </c>
      <c r="G497" s="69"/>
      <c r="H497" s="69"/>
      <c r="I497" s="59" t="str">
        <f>Таблица7[[#This Row],[Счет]]</f>
        <v>Прео</v>
      </c>
    </row>
    <row r="498" spans="1:9" ht="15.75" hidden="1" x14ac:dyDescent="0.25">
      <c r="A498" s="69">
        <v>42767</v>
      </c>
      <c r="B498" s="59" t="s">
        <v>1207</v>
      </c>
      <c r="C498" s="59"/>
      <c r="D498" s="59">
        <v>732</v>
      </c>
      <c r="E498" s="68">
        <f t="shared" si="18"/>
        <v>2</v>
      </c>
      <c r="F498" s="68" t="str">
        <f>"Прео"</f>
        <v>Прео</v>
      </c>
      <c r="G498" s="69"/>
      <c r="H498" s="69"/>
      <c r="I498" s="59" t="str">
        <f>Таблица7[[#This Row],[Счет]]</f>
        <v>Прео</v>
      </c>
    </row>
    <row r="499" spans="1:9" ht="15.75" hidden="1" x14ac:dyDescent="0.25">
      <c r="A499" s="69">
        <v>42780</v>
      </c>
      <c r="B499" s="59" t="s">
        <v>3833</v>
      </c>
      <c r="C499" s="59"/>
      <c r="D499" s="59">
        <v>563</v>
      </c>
      <c r="E499" s="68">
        <f t="shared" si="18"/>
        <v>2</v>
      </c>
      <c r="F499" s="68" t="str">
        <f>"Самокатная"</f>
        <v>Самокатная</v>
      </c>
      <c r="G499" s="69"/>
      <c r="H499" s="69"/>
      <c r="I499" s="59" t="str">
        <f>Таблица7[[#This Row],[Счет]]</f>
        <v>Самокатная</v>
      </c>
    </row>
    <row r="500" spans="1:9" ht="15.75" hidden="1" x14ac:dyDescent="0.25">
      <c r="A500" s="144">
        <v>42754</v>
      </c>
      <c r="B500" s="59" t="s">
        <v>2532</v>
      </c>
      <c r="C500" s="59"/>
      <c r="D500" s="130">
        <v>390</v>
      </c>
      <c r="E500" s="131">
        <f>MONTH(Таблица7[[#This Row],[Дата]])</f>
        <v>1</v>
      </c>
      <c r="F500" s="68" t="s">
        <v>2</v>
      </c>
      <c r="G500" s="144"/>
      <c r="H500" s="144"/>
      <c r="I500" s="59" t="s">
        <v>6</v>
      </c>
    </row>
    <row r="501" spans="1:9" ht="15.75" hidden="1" x14ac:dyDescent="0.25">
      <c r="A501" s="144">
        <v>42754</v>
      </c>
      <c r="B501" s="59" t="s">
        <v>2532</v>
      </c>
      <c r="C501" s="59"/>
      <c r="D501" s="130">
        <v>600</v>
      </c>
      <c r="E501" s="131">
        <f>MONTH(Таблица7[[#This Row],[Дата]])</f>
        <v>1</v>
      </c>
      <c r="F501" s="68" t="s">
        <v>2</v>
      </c>
      <c r="G501" s="144"/>
      <c r="H501" s="144"/>
      <c r="I501" s="59" t="s">
        <v>6</v>
      </c>
    </row>
    <row r="502" spans="1:9" ht="15.75" hidden="1" x14ac:dyDescent="0.25">
      <c r="A502" s="144">
        <v>42754</v>
      </c>
      <c r="B502" s="59" t="s">
        <v>2923</v>
      </c>
      <c r="C502" s="59"/>
      <c r="D502" s="130">
        <v>2500</v>
      </c>
      <c r="E502" s="131">
        <f>MONTH(Таблица7[[#This Row],[Дата]])</f>
        <v>1</v>
      </c>
      <c r="F502" s="68" t="s">
        <v>2</v>
      </c>
      <c r="G502" s="144"/>
      <c r="H502" s="144"/>
      <c r="I502" s="59" t="str">
        <f>Таблица7[[#This Row],[Счет]]</f>
        <v>Манунин</v>
      </c>
    </row>
    <row r="503" spans="1:9" ht="15.75" x14ac:dyDescent="0.25">
      <c r="A503" s="69">
        <v>42767</v>
      </c>
      <c r="B503" s="59" t="s">
        <v>3419</v>
      </c>
      <c r="C503" s="59"/>
      <c r="D503" s="59">
        <v>250</v>
      </c>
      <c r="E503" s="68">
        <f>MONTH(A503)</f>
        <v>2</v>
      </c>
      <c r="F503" s="135" t="s">
        <v>1341</v>
      </c>
      <c r="G503" s="69"/>
      <c r="H503" s="69"/>
      <c r="I503" s="59" t="str">
        <f>Таблица7[[#This Row],[Счет]]</f>
        <v>Питер</v>
      </c>
    </row>
    <row r="504" spans="1:9" ht="15.75" hidden="1" x14ac:dyDescent="0.25">
      <c r="A504" s="144">
        <v>42753</v>
      </c>
      <c r="B504" s="59" t="s">
        <v>2902</v>
      </c>
      <c r="C504" s="59"/>
      <c r="D504" s="130">
        <v>2400</v>
      </c>
      <c r="E504" s="131">
        <f>MONTH(Таблица7[[#This Row],[Дата]])</f>
        <v>1</v>
      </c>
      <c r="F504" s="68" t="s">
        <v>2</v>
      </c>
      <c r="G504" s="144"/>
      <c r="H504" s="144"/>
      <c r="I504" s="59" t="s">
        <v>6</v>
      </c>
    </row>
    <row r="505" spans="1:9" ht="15.75" x14ac:dyDescent="0.25">
      <c r="A505" s="69">
        <v>42767</v>
      </c>
      <c r="B505" s="59" t="s">
        <v>3420</v>
      </c>
      <c r="C505" s="59"/>
      <c r="D505" s="59">
        <v>286</v>
      </c>
      <c r="E505" s="68">
        <f t="shared" ref="E505:E520" si="19">MONTH(A505)</f>
        <v>2</v>
      </c>
      <c r="F505" s="135" t="s">
        <v>1341</v>
      </c>
      <c r="G505" s="69"/>
      <c r="H505" s="69"/>
      <c r="I505" s="59" t="str">
        <f>Таблица7[[#This Row],[Счет]]</f>
        <v>Питер</v>
      </c>
    </row>
    <row r="506" spans="1:9" ht="15.75" hidden="1" x14ac:dyDescent="0.25">
      <c r="A506" s="69">
        <v>42765</v>
      </c>
      <c r="B506" s="59" t="s">
        <v>3438</v>
      </c>
      <c r="C506" s="59"/>
      <c r="D506" s="59">
        <v>2376</v>
      </c>
      <c r="E506" s="68">
        <f t="shared" si="19"/>
        <v>1</v>
      </c>
      <c r="F506" s="68" t="str">
        <f>"Прео"</f>
        <v>Прео</v>
      </c>
      <c r="G506" s="69"/>
      <c r="H506" s="69"/>
      <c r="I506" s="59" t="str">
        <f>Таблица7[[#This Row],[Счет]]</f>
        <v>Прео</v>
      </c>
    </row>
    <row r="507" spans="1:9" ht="15.75" hidden="1" x14ac:dyDescent="0.25">
      <c r="A507" s="69">
        <v>42779</v>
      </c>
      <c r="B507" s="59" t="s">
        <v>3821</v>
      </c>
      <c r="C507" s="59"/>
      <c r="D507" s="59">
        <v>1000</v>
      </c>
      <c r="E507" s="68">
        <f t="shared" si="19"/>
        <v>2</v>
      </c>
      <c r="F507" s="68" t="str">
        <f>"Самокатная"</f>
        <v>Самокатная</v>
      </c>
      <c r="G507" s="69"/>
      <c r="H507" s="69"/>
      <c r="I507" s="59" t="str">
        <f>Таблица7[[#This Row],[Счет]]</f>
        <v>Самокатная</v>
      </c>
    </row>
    <row r="508" spans="1:9" ht="15.75" hidden="1" x14ac:dyDescent="0.25">
      <c r="A508" s="69">
        <v>42775</v>
      </c>
      <c r="B508" s="59" t="s">
        <v>3330</v>
      </c>
      <c r="C508" s="59"/>
      <c r="D508" s="59">
        <v>40</v>
      </c>
      <c r="E508" s="68">
        <f t="shared" si="19"/>
        <v>2</v>
      </c>
      <c r="F508" s="68" t="str">
        <f>"Самокатная"</f>
        <v>Самокатная</v>
      </c>
      <c r="G508" s="69" t="s">
        <v>2661</v>
      </c>
      <c r="H508" s="69"/>
      <c r="I508" s="59" t="str">
        <f>Таблица7[[#This Row],[Счет]]</f>
        <v>Самокатная</v>
      </c>
    </row>
    <row r="509" spans="1:9" ht="15.75" x14ac:dyDescent="0.25">
      <c r="A509" s="69">
        <v>42767</v>
      </c>
      <c r="B509" s="59" t="s">
        <v>557</v>
      </c>
      <c r="C509" s="59"/>
      <c r="D509" s="59">
        <v>500</v>
      </c>
      <c r="E509" s="68">
        <f t="shared" si="19"/>
        <v>2</v>
      </c>
      <c r="F509" s="135" t="s">
        <v>1341</v>
      </c>
      <c r="G509" s="69"/>
      <c r="H509" s="69"/>
      <c r="I509" s="59" t="str">
        <f>Таблица7[[#This Row],[Счет]]</f>
        <v>Питер</v>
      </c>
    </row>
    <row r="510" spans="1:9" ht="15.75" hidden="1" x14ac:dyDescent="0.25">
      <c r="A510" s="69">
        <v>42775</v>
      </c>
      <c r="B510" s="59" t="s">
        <v>3196</v>
      </c>
      <c r="C510" s="59"/>
      <c r="D510" s="59">
        <v>273</v>
      </c>
      <c r="E510" s="68">
        <f t="shared" si="19"/>
        <v>2</v>
      </c>
      <c r="F510" s="68" t="str">
        <f>"Самокатная"</f>
        <v>Самокатная</v>
      </c>
      <c r="G510" s="69"/>
      <c r="H510" s="69"/>
      <c r="I510" s="59" t="str">
        <f>Таблица7[[#This Row],[Счет]]</f>
        <v>Самокатная</v>
      </c>
    </row>
    <row r="511" spans="1:9" ht="31.5" x14ac:dyDescent="0.25">
      <c r="A511" s="69">
        <v>42766</v>
      </c>
      <c r="B511" s="79" t="s">
        <v>3421</v>
      </c>
      <c r="C511" s="59"/>
      <c r="D511" s="59">
        <v>750</v>
      </c>
      <c r="E511" s="68">
        <f t="shared" si="19"/>
        <v>1</v>
      </c>
      <c r="F511" s="135" t="s">
        <v>1341</v>
      </c>
      <c r="G511" s="69"/>
      <c r="H511" s="69"/>
      <c r="I511" s="59" t="str">
        <f>Таблица7[[#This Row],[Счет]]</f>
        <v>Питер</v>
      </c>
    </row>
    <row r="512" spans="1:9" ht="15.75" hidden="1" x14ac:dyDescent="0.25">
      <c r="A512" s="69">
        <v>42763</v>
      </c>
      <c r="B512" s="59" t="s">
        <v>1207</v>
      </c>
      <c r="C512" s="59"/>
      <c r="D512" s="59">
        <v>460</v>
      </c>
      <c r="E512" s="68">
        <f t="shared" si="19"/>
        <v>1</v>
      </c>
      <c r="F512" s="68" t="str">
        <f>"Прео"</f>
        <v>Прео</v>
      </c>
      <c r="G512" s="69"/>
      <c r="H512" s="69"/>
      <c r="I512" s="59" t="str">
        <f>Таблица7[[#This Row],[Счет]]</f>
        <v>Прео</v>
      </c>
    </row>
    <row r="513" spans="1:9" ht="15.75" hidden="1" x14ac:dyDescent="0.25">
      <c r="A513" s="69">
        <v>42762</v>
      </c>
      <c r="B513" s="59" t="s">
        <v>1207</v>
      </c>
      <c r="C513" s="59"/>
      <c r="D513" s="59">
        <v>390</v>
      </c>
      <c r="E513" s="68">
        <f t="shared" si="19"/>
        <v>1</v>
      </c>
      <c r="F513" s="68" t="str">
        <f>"Прео"</f>
        <v>Прео</v>
      </c>
      <c r="G513" s="69"/>
      <c r="H513" s="69"/>
      <c r="I513" s="59" t="str">
        <f>Таблица7[[#This Row],[Счет]]</f>
        <v>Прео</v>
      </c>
    </row>
    <row r="514" spans="1:9" ht="31.5" x14ac:dyDescent="0.25">
      <c r="A514" s="69">
        <v>42760</v>
      </c>
      <c r="B514" s="79" t="s">
        <v>3422</v>
      </c>
      <c r="C514" s="59"/>
      <c r="D514" s="59">
        <v>458</v>
      </c>
      <c r="E514" s="68">
        <f t="shared" si="19"/>
        <v>1</v>
      </c>
      <c r="F514" s="135" t="s">
        <v>1341</v>
      </c>
      <c r="G514" s="69"/>
      <c r="H514" s="69"/>
      <c r="I514" s="59" t="str">
        <f>Таблица7[[#This Row],[Счет]]</f>
        <v>Питер</v>
      </c>
    </row>
    <row r="515" spans="1:9" ht="15.75" hidden="1" x14ac:dyDescent="0.25">
      <c r="A515" s="69">
        <v>42762</v>
      </c>
      <c r="B515" s="59" t="s">
        <v>1849</v>
      </c>
      <c r="C515" s="59"/>
      <c r="D515" s="59">
        <v>500</v>
      </c>
      <c r="E515" s="68">
        <f t="shared" si="19"/>
        <v>1</v>
      </c>
      <c r="F515" s="68" t="str">
        <f>"Прео"</f>
        <v>Прео</v>
      </c>
      <c r="G515" s="69"/>
      <c r="H515" s="69"/>
      <c r="I515" s="59" t="str">
        <f>Таблица7[[#This Row],[Счет]]</f>
        <v>Прео</v>
      </c>
    </row>
    <row r="516" spans="1:9" ht="15.75" hidden="1" x14ac:dyDescent="0.25">
      <c r="A516" s="69">
        <v>42775</v>
      </c>
      <c r="B516" s="59" t="s">
        <v>3883</v>
      </c>
      <c r="C516" s="59"/>
      <c r="D516" s="59">
        <v>400</v>
      </c>
      <c r="E516" s="68">
        <f t="shared" si="19"/>
        <v>2</v>
      </c>
      <c r="F516" s="68" t="str">
        <f>"Самокатная"</f>
        <v>Самокатная</v>
      </c>
      <c r="G516" s="69"/>
      <c r="H516" s="69"/>
      <c r="I516" s="59" t="str">
        <f>Таблица7[[#This Row],[Счет]]</f>
        <v>Самокатная</v>
      </c>
    </row>
    <row r="517" spans="1:9" ht="15.75" hidden="1" x14ac:dyDescent="0.25">
      <c r="A517" s="69">
        <v>42775</v>
      </c>
      <c r="B517" s="59" t="s">
        <v>3884</v>
      </c>
      <c r="C517" s="59"/>
      <c r="D517" s="59">
        <v>3600</v>
      </c>
      <c r="E517" s="68">
        <f t="shared" si="19"/>
        <v>2</v>
      </c>
      <c r="F517" s="68" t="str">
        <f>"Самокатная"</f>
        <v>Самокатная</v>
      </c>
      <c r="G517" s="69" t="s">
        <v>3841</v>
      </c>
      <c r="H517" s="69"/>
      <c r="I517" s="59" t="str">
        <f>Таблица7[[#This Row],[Счет]]</f>
        <v>Самокатная</v>
      </c>
    </row>
    <row r="518" spans="1:9" ht="15.75" hidden="1" x14ac:dyDescent="0.25">
      <c r="A518" s="69">
        <v>42775</v>
      </c>
      <c r="B518" s="59" t="s">
        <v>3885</v>
      </c>
      <c r="C518" s="59"/>
      <c r="D518" s="59">
        <v>702</v>
      </c>
      <c r="E518" s="68">
        <f t="shared" si="19"/>
        <v>2</v>
      </c>
      <c r="F518" s="68" t="str">
        <f>"Самокатная"</f>
        <v>Самокатная</v>
      </c>
      <c r="G518" s="69"/>
      <c r="H518" s="69"/>
      <c r="I518" s="59" t="str">
        <f>Таблица7[[#This Row],[Счет]]</f>
        <v>Самокатная</v>
      </c>
    </row>
    <row r="519" spans="1:9" ht="15.75" hidden="1" x14ac:dyDescent="0.25">
      <c r="A519" s="69">
        <v>42774</v>
      </c>
      <c r="B519" s="59" t="s">
        <v>1948</v>
      </c>
      <c r="C519" s="59"/>
      <c r="D519" s="59">
        <v>1000</v>
      </c>
      <c r="E519" s="68">
        <f t="shared" si="19"/>
        <v>2</v>
      </c>
      <c r="F519" s="68" t="str">
        <f>"Самокатная"</f>
        <v>Самокатная</v>
      </c>
      <c r="G519" s="69"/>
      <c r="H519" s="69"/>
      <c r="I519" s="59" t="str">
        <f>Таблица7[[#This Row],[Счет]]</f>
        <v>Самокатная</v>
      </c>
    </row>
    <row r="520" spans="1:9" ht="15.75" hidden="1" x14ac:dyDescent="0.25">
      <c r="A520" s="69">
        <v>42772</v>
      </c>
      <c r="B520" s="59" t="s">
        <v>501</v>
      </c>
      <c r="C520" s="59"/>
      <c r="D520" s="59">
        <v>1320</v>
      </c>
      <c r="E520" s="68">
        <f t="shared" si="19"/>
        <v>2</v>
      </c>
      <c r="F520" s="68" t="str">
        <f>"Самокатная"</f>
        <v>Самокатная</v>
      </c>
      <c r="G520" s="69"/>
      <c r="H520" s="69"/>
      <c r="I520" s="59" t="str">
        <f>Таблица7[[#This Row],[Счет]]</f>
        <v>Самокатная</v>
      </c>
    </row>
    <row r="521" spans="1:9" ht="15.75" x14ac:dyDescent="0.25">
      <c r="A521" s="144">
        <v>42754</v>
      </c>
      <c r="B521" s="59" t="s">
        <v>3085</v>
      </c>
      <c r="C521" s="59"/>
      <c r="D521" s="130">
        <v>400</v>
      </c>
      <c r="E521" s="131">
        <f>MONTH(Таблица7[[#This Row],[Дата]])</f>
        <v>1</v>
      </c>
      <c r="F521" s="68" t="s">
        <v>1341</v>
      </c>
      <c r="G521" s="144"/>
      <c r="H521" s="144"/>
      <c r="I521" s="59" t="str">
        <f>Таблица7[[#This Row],[Счет]]</f>
        <v>Питер</v>
      </c>
    </row>
    <row r="522" spans="1:9" ht="15.75" hidden="1" x14ac:dyDescent="0.25">
      <c r="A522" s="69">
        <v>42769</v>
      </c>
      <c r="B522" s="59" t="s">
        <v>2106</v>
      </c>
      <c r="C522" s="59"/>
      <c r="D522" s="59">
        <v>1627</v>
      </c>
      <c r="E522" s="68">
        <f>MONTH(A522)</f>
        <v>2</v>
      </c>
      <c r="F522" s="68" t="str">
        <f>"Самокатная"</f>
        <v>Самокатная</v>
      </c>
      <c r="G522" s="69"/>
      <c r="H522" s="69"/>
      <c r="I522" s="59" t="str">
        <f>Таблица7[[#This Row],[Счет]]</f>
        <v>Самокатная</v>
      </c>
    </row>
    <row r="523" spans="1:9" ht="15.75" hidden="1" x14ac:dyDescent="0.25">
      <c r="A523" s="69">
        <v>42769</v>
      </c>
      <c r="B523" s="59" t="s">
        <v>3331</v>
      </c>
      <c r="C523" s="59"/>
      <c r="D523" s="59">
        <v>1292</v>
      </c>
      <c r="E523" s="68">
        <f>MONTH(A523)</f>
        <v>2</v>
      </c>
      <c r="F523" s="68" t="str">
        <f>"Самокатная"</f>
        <v>Самокатная</v>
      </c>
      <c r="G523" s="69"/>
      <c r="H523" s="69"/>
      <c r="I523" s="59" t="str">
        <f>Таблица7[[#This Row],[Счет]]</f>
        <v>Самокатная</v>
      </c>
    </row>
    <row r="524" spans="1:9" ht="15.75" x14ac:dyDescent="0.25">
      <c r="A524" s="144">
        <v>42753</v>
      </c>
      <c r="B524" s="59" t="s">
        <v>3086</v>
      </c>
      <c r="C524" s="59"/>
      <c r="D524" s="130">
        <v>628</v>
      </c>
      <c r="E524" s="131">
        <f>MONTH(Таблица7[[#This Row],[Дата]])</f>
        <v>1</v>
      </c>
      <c r="F524" s="68" t="s">
        <v>1341</v>
      </c>
      <c r="G524" s="144"/>
      <c r="H524" s="144"/>
      <c r="I524" s="59" t="str">
        <f>Таблица7[[#This Row],[Счет]]</f>
        <v>Питер</v>
      </c>
    </row>
    <row r="525" spans="1:9" ht="15.75" x14ac:dyDescent="0.25">
      <c r="A525" s="144">
        <v>42752</v>
      </c>
      <c r="B525" s="59" t="s">
        <v>3087</v>
      </c>
      <c r="C525" s="59"/>
      <c r="D525" s="130">
        <v>2049</v>
      </c>
      <c r="E525" s="131">
        <f>MONTH(Таблица7[[#This Row],[Дата]])</f>
        <v>1</v>
      </c>
      <c r="F525" s="68" t="s">
        <v>1341</v>
      </c>
      <c r="G525" s="144"/>
      <c r="H525" s="144"/>
      <c r="I525" s="59" t="str">
        <f>Таблица7[[#This Row],[Счет]]</f>
        <v>Питер</v>
      </c>
    </row>
    <row r="526" spans="1:9" ht="15.75" hidden="1" x14ac:dyDescent="0.25">
      <c r="A526" s="69">
        <v>42769</v>
      </c>
      <c r="B526" s="59" t="s">
        <v>3332</v>
      </c>
      <c r="C526" s="59"/>
      <c r="D526" s="59">
        <v>3903</v>
      </c>
      <c r="E526" s="68">
        <f t="shared" ref="E526:E532" si="20">MONTH(A526)</f>
        <v>2</v>
      </c>
      <c r="F526" s="68" t="str">
        <f t="shared" ref="F526:F532" si="21">"Самокатная"</f>
        <v>Самокатная</v>
      </c>
      <c r="G526" s="69"/>
      <c r="H526" s="69"/>
      <c r="I526" s="59" t="str">
        <f>Таблица7[[#This Row],[Счет]]</f>
        <v>Самокатная</v>
      </c>
    </row>
    <row r="527" spans="1:9" ht="15.75" hidden="1" x14ac:dyDescent="0.25">
      <c r="A527" s="69">
        <v>42767</v>
      </c>
      <c r="B527" s="59" t="s">
        <v>3333</v>
      </c>
      <c r="C527" s="59"/>
      <c r="D527" s="59">
        <v>400</v>
      </c>
      <c r="E527" s="68">
        <f t="shared" si="20"/>
        <v>2</v>
      </c>
      <c r="F527" s="68" t="str">
        <f t="shared" si="21"/>
        <v>Самокатная</v>
      </c>
      <c r="G527" s="69" t="s">
        <v>3334</v>
      </c>
      <c r="H527" s="69"/>
      <c r="I527" s="59" t="str">
        <f>Таблица7[[#This Row],[Счет]]</f>
        <v>Самокатная</v>
      </c>
    </row>
    <row r="528" spans="1:9" ht="15.75" hidden="1" x14ac:dyDescent="0.25">
      <c r="A528" s="69">
        <v>42766</v>
      </c>
      <c r="B528" s="59" t="s">
        <v>3335</v>
      </c>
      <c r="C528" s="59"/>
      <c r="D528" s="59">
        <v>658</v>
      </c>
      <c r="E528" s="68">
        <f t="shared" si="20"/>
        <v>1</v>
      </c>
      <c r="F528" s="68" t="str">
        <f t="shared" si="21"/>
        <v>Самокатная</v>
      </c>
      <c r="G528" s="69" t="s">
        <v>3336</v>
      </c>
      <c r="H528" s="69"/>
      <c r="I528" s="59" t="str">
        <f>Таблица7[[#This Row],[Счет]]</f>
        <v>Самокатная</v>
      </c>
    </row>
    <row r="529" spans="1:9" ht="15.75" hidden="1" x14ac:dyDescent="0.25">
      <c r="A529" s="69">
        <v>42766</v>
      </c>
      <c r="B529" s="59" t="s">
        <v>3335</v>
      </c>
      <c r="C529" s="59"/>
      <c r="D529" s="59">
        <v>779</v>
      </c>
      <c r="E529" s="68">
        <f t="shared" si="20"/>
        <v>1</v>
      </c>
      <c r="F529" s="68" t="str">
        <f t="shared" si="21"/>
        <v>Самокатная</v>
      </c>
      <c r="G529" s="69" t="s">
        <v>3336</v>
      </c>
      <c r="H529" s="69"/>
      <c r="I529" s="59" t="str">
        <f>Таблица7[[#This Row],[Счет]]</f>
        <v>Самокатная</v>
      </c>
    </row>
    <row r="530" spans="1:9" ht="15.75" hidden="1" x14ac:dyDescent="0.25">
      <c r="A530" s="69">
        <v>42762</v>
      </c>
      <c r="B530" s="59" t="s">
        <v>3337</v>
      </c>
      <c r="C530" s="59"/>
      <c r="D530" s="59">
        <v>2000</v>
      </c>
      <c r="E530" s="68">
        <f t="shared" si="20"/>
        <v>1</v>
      </c>
      <c r="F530" s="68" t="str">
        <f t="shared" si="21"/>
        <v>Самокатная</v>
      </c>
      <c r="G530" s="69" t="s">
        <v>2511</v>
      </c>
      <c r="H530" s="69"/>
      <c r="I530" s="59" t="str">
        <f>Таблица7[[#This Row],[Счет]]</f>
        <v>Самокатная</v>
      </c>
    </row>
    <row r="531" spans="1:9" ht="15.75" hidden="1" x14ac:dyDescent="0.25">
      <c r="A531" s="69">
        <v>42762</v>
      </c>
      <c r="B531" s="59" t="s">
        <v>2656</v>
      </c>
      <c r="C531" s="59"/>
      <c r="D531" s="59">
        <v>1760</v>
      </c>
      <c r="E531" s="68">
        <f t="shared" si="20"/>
        <v>1</v>
      </c>
      <c r="F531" s="68" t="str">
        <f t="shared" si="21"/>
        <v>Самокатная</v>
      </c>
      <c r="G531" s="69"/>
      <c r="H531" s="69"/>
      <c r="I531" s="59" t="str">
        <f>Таблица7[[#This Row],[Счет]]</f>
        <v>Самокатная</v>
      </c>
    </row>
    <row r="532" spans="1:9" ht="15.75" hidden="1" x14ac:dyDescent="0.25">
      <c r="A532" s="69">
        <v>42762</v>
      </c>
      <c r="B532" s="59" t="s">
        <v>3338</v>
      </c>
      <c r="C532" s="59"/>
      <c r="D532" s="59">
        <v>3735</v>
      </c>
      <c r="E532" s="68">
        <f t="shared" si="20"/>
        <v>1</v>
      </c>
      <c r="F532" s="68" t="str">
        <f t="shared" si="21"/>
        <v>Самокатная</v>
      </c>
      <c r="G532" s="69"/>
      <c r="H532" s="69"/>
      <c r="I532" s="59" t="str">
        <f>Таблица7[[#This Row],[Счет]]</f>
        <v>Самокатная</v>
      </c>
    </row>
    <row r="533" spans="1:9" ht="15.75" x14ac:dyDescent="0.25">
      <c r="A533" s="144">
        <v>42751</v>
      </c>
      <c r="B533" s="59" t="s">
        <v>3088</v>
      </c>
      <c r="C533" s="59"/>
      <c r="D533" s="130">
        <v>300</v>
      </c>
      <c r="E533" s="131">
        <f>MONTH(Таблица7[[#This Row],[Дата]])</f>
        <v>1</v>
      </c>
      <c r="F533" s="68" t="s">
        <v>1341</v>
      </c>
      <c r="G533" s="144"/>
      <c r="H533" s="144"/>
      <c r="I533" s="59" t="str">
        <f>Таблица7[[#This Row],[Счет]]</f>
        <v>Питер</v>
      </c>
    </row>
    <row r="534" spans="1:9" ht="15.75" hidden="1" x14ac:dyDescent="0.25">
      <c r="A534" s="69">
        <v>42762</v>
      </c>
      <c r="B534" s="59" t="s">
        <v>1207</v>
      </c>
      <c r="C534" s="59"/>
      <c r="D534" s="59">
        <v>805</v>
      </c>
      <c r="E534" s="68">
        <f>MONTH(A534)</f>
        <v>1</v>
      </c>
      <c r="F534" s="68" t="str">
        <f>"Прео"</f>
        <v>Прео</v>
      </c>
      <c r="G534" s="69"/>
      <c r="H534" s="69"/>
      <c r="I534" s="59" t="str">
        <f>Таблица7[[#This Row],[Счет]]</f>
        <v>Прео</v>
      </c>
    </row>
    <row r="535" spans="1:9" ht="15.75" hidden="1" x14ac:dyDescent="0.25">
      <c r="A535" s="69">
        <v>42760</v>
      </c>
      <c r="B535" s="59" t="s">
        <v>1207</v>
      </c>
      <c r="C535" s="59"/>
      <c r="D535" s="59">
        <v>150</v>
      </c>
      <c r="E535" s="68">
        <f>MONTH(A535)</f>
        <v>1</v>
      </c>
      <c r="F535" s="68" t="str">
        <f>"Прео"</f>
        <v>Прео</v>
      </c>
      <c r="G535" s="69"/>
      <c r="H535" s="69"/>
      <c r="I535" s="59" t="str">
        <f>Таблица7[[#This Row],[Счет]]</f>
        <v>Прео</v>
      </c>
    </row>
    <row r="536" spans="1:9" ht="15.75" hidden="1" x14ac:dyDescent="0.25">
      <c r="A536" s="69">
        <v>42757</v>
      </c>
      <c r="B536" s="59" t="s">
        <v>1848</v>
      </c>
      <c r="C536" s="59"/>
      <c r="D536" s="59">
        <v>516</v>
      </c>
      <c r="E536" s="68">
        <f>MONTH(A536)</f>
        <v>1</v>
      </c>
      <c r="F536" s="68" t="str">
        <f>"Прео"</f>
        <v>Прео</v>
      </c>
      <c r="G536" s="69"/>
      <c r="H536" s="69"/>
      <c r="I536" s="59" t="str">
        <f>Таблица7[[#This Row],[Счет]]</f>
        <v>Прео</v>
      </c>
    </row>
    <row r="537" spans="1:9" ht="15.75" hidden="1" x14ac:dyDescent="0.25">
      <c r="A537" s="69">
        <v>42761</v>
      </c>
      <c r="B537" s="59" t="s">
        <v>3339</v>
      </c>
      <c r="C537" s="59"/>
      <c r="D537" s="59">
        <v>3000</v>
      </c>
      <c r="E537" s="68">
        <f>MONTH(A537)</f>
        <v>1</v>
      </c>
      <c r="F537" s="68" t="str">
        <f>"Самокатная"</f>
        <v>Самокатная</v>
      </c>
      <c r="G537" s="69" t="s">
        <v>3340</v>
      </c>
      <c r="H537" s="69"/>
      <c r="I537" s="59" t="str">
        <f>Таблица7[[#This Row],[Счет]]</f>
        <v>Самокатная</v>
      </c>
    </row>
    <row r="538" spans="1:9" ht="15.75" hidden="1" x14ac:dyDescent="0.25">
      <c r="A538" s="69">
        <v>42760</v>
      </c>
      <c r="B538" s="59" t="s">
        <v>3341</v>
      </c>
      <c r="C538" s="59"/>
      <c r="D538" s="59">
        <v>400</v>
      </c>
      <c r="E538" s="68">
        <f>MONTH(A538)</f>
        <v>1</v>
      </c>
      <c r="F538" s="68" t="str">
        <f>"Самокатная"</f>
        <v>Самокатная</v>
      </c>
      <c r="G538" s="69"/>
      <c r="H538" s="69"/>
      <c r="I538" s="59" t="str">
        <f>Таблица7[[#This Row],[Счет]]</f>
        <v>Самокатная</v>
      </c>
    </row>
    <row r="539" spans="1:9" ht="15.75" hidden="1" x14ac:dyDescent="0.25">
      <c r="A539" s="144">
        <v>42733</v>
      </c>
      <c r="B539" s="59" t="s">
        <v>516</v>
      </c>
      <c r="C539" s="59"/>
      <c r="D539" s="130">
        <v>1600</v>
      </c>
      <c r="E539" s="131"/>
      <c r="F539" s="68" t="s">
        <v>2</v>
      </c>
      <c r="G539" s="144" t="s">
        <v>2773</v>
      </c>
      <c r="H539" s="144"/>
      <c r="I539" s="59" t="str">
        <f>Таблица7[[#This Row],[Счет]]</f>
        <v>Манунин</v>
      </c>
    </row>
    <row r="540" spans="1:9" ht="15.75" x14ac:dyDescent="0.25">
      <c r="A540" s="144">
        <v>42749</v>
      </c>
      <c r="B540" s="59" t="s">
        <v>557</v>
      </c>
      <c r="C540" s="59"/>
      <c r="D540" s="130">
        <v>500</v>
      </c>
      <c r="E540" s="131">
        <f>MONTH(Таблица7[[#This Row],[Дата]])</f>
        <v>1</v>
      </c>
      <c r="F540" s="68" t="s">
        <v>1341</v>
      </c>
      <c r="G540" s="144"/>
      <c r="H540" s="144"/>
      <c r="I540" s="59" t="str">
        <f>Таблица7[[#This Row],[Счет]]</f>
        <v>Питер</v>
      </c>
    </row>
    <row r="541" spans="1:9" ht="15.75" hidden="1" x14ac:dyDescent="0.25">
      <c r="A541" s="144">
        <v>42732</v>
      </c>
      <c r="B541" s="59" t="s">
        <v>2589</v>
      </c>
      <c r="C541" s="59"/>
      <c r="D541" s="130">
        <v>93</v>
      </c>
      <c r="E541" s="131"/>
      <c r="F541" s="68" t="s">
        <v>2</v>
      </c>
      <c r="G541" s="144" t="s">
        <v>2736</v>
      </c>
      <c r="H541" s="144"/>
      <c r="I541" s="59" t="str">
        <f>Таблица7[[#This Row],[Счет]]</f>
        <v>Манунин</v>
      </c>
    </row>
    <row r="542" spans="1:9" ht="15.75" hidden="1" x14ac:dyDescent="0.25">
      <c r="A542" s="144">
        <v>42732</v>
      </c>
      <c r="B542" s="59" t="s">
        <v>2532</v>
      </c>
      <c r="C542" s="59"/>
      <c r="D542" s="130">
        <v>600</v>
      </c>
      <c r="E542" s="131"/>
      <c r="F542" s="68" t="s">
        <v>2</v>
      </c>
      <c r="G542" s="144"/>
      <c r="H542" s="144"/>
      <c r="I542" s="59" t="str">
        <f>Таблица7[[#This Row],[Счет]]</f>
        <v>Манунин</v>
      </c>
    </row>
    <row r="543" spans="1:9" ht="15.75" hidden="1" x14ac:dyDescent="0.25">
      <c r="A543" s="144">
        <v>42732</v>
      </c>
      <c r="B543" s="59" t="s">
        <v>2532</v>
      </c>
      <c r="C543" s="59"/>
      <c r="D543" s="130">
        <v>600</v>
      </c>
      <c r="E543" s="131"/>
      <c r="F543" s="68" t="s">
        <v>2</v>
      </c>
      <c r="G543" s="144"/>
      <c r="H543" s="144"/>
      <c r="I543" s="59" t="str">
        <f>Таблица7[[#This Row],[Счет]]</f>
        <v>Манунин</v>
      </c>
    </row>
    <row r="544" spans="1:9" ht="15.75" hidden="1" x14ac:dyDescent="0.25">
      <c r="A544" s="144">
        <v>42732</v>
      </c>
      <c r="B544" s="59" t="s">
        <v>2857</v>
      </c>
      <c r="C544" s="59"/>
      <c r="D544" s="130">
        <v>1200</v>
      </c>
      <c r="E544" s="131"/>
      <c r="F544" s="68" t="s">
        <v>1</v>
      </c>
      <c r="G544" s="144" t="s">
        <v>2855</v>
      </c>
      <c r="H544" s="144"/>
      <c r="I544" s="59" t="str">
        <f>Таблица7[[#This Row],[Счет]]</f>
        <v>Руднев</v>
      </c>
    </row>
    <row r="545" spans="1:9" ht="15.75" hidden="1" x14ac:dyDescent="0.25">
      <c r="A545" s="69">
        <v>42759</v>
      </c>
      <c r="B545" s="59" t="s">
        <v>3196</v>
      </c>
      <c r="C545" s="59"/>
      <c r="D545" s="59">
        <v>722</v>
      </c>
      <c r="E545" s="68">
        <f>MONTH(A545)</f>
        <v>1</v>
      </c>
      <c r="F545" s="68" t="str">
        <f>"Самокатная"</f>
        <v>Самокатная</v>
      </c>
      <c r="G545" s="69"/>
      <c r="H545" s="69"/>
      <c r="I545" s="59" t="str">
        <f>Таблица7[[#This Row],[Счет]]</f>
        <v>Самокатная</v>
      </c>
    </row>
    <row r="546" spans="1:9" ht="15.75" hidden="1" x14ac:dyDescent="0.25">
      <c r="A546" s="69">
        <v>42758</v>
      </c>
      <c r="B546" s="59" t="s">
        <v>3196</v>
      </c>
      <c r="C546" s="59"/>
      <c r="D546" s="59">
        <v>216</v>
      </c>
      <c r="E546" s="68">
        <f>MONTH(A546)</f>
        <v>1</v>
      </c>
      <c r="F546" s="68" t="str">
        <f>"Самокатная"</f>
        <v>Самокатная</v>
      </c>
      <c r="G546" s="69"/>
      <c r="H546" s="69"/>
      <c r="I546" s="59" t="str">
        <f>Таблица7[[#This Row],[Счет]]</f>
        <v>Самокатная</v>
      </c>
    </row>
    <row r="547" spans="1:9" ht="15.75" hidden="1" x14ac:dyDescent="0.25">
      <c r="A547" s="144">
        <v>42731</v>
      </c>
      <c r="B547" s="59" t="s">
        <v>2589</v>
      </c>
      <c r="C547" s="59"/>
      <c r="D547" s="130">
        <v>145</v>
      </c>
      <c r="E547" s="131"/>
      <c r="F547" s="68" t="s">
        <v>2</v>
      </c>
      <c r="G547" s="144" t="s">
        <v>2732</v>
      </c>
      <c r="H547" s="144"/>
      <c r="I547" s="59" t="str">
        <f>Таблица7[[#This Row],[Счет]]</f>
        <v>Манунин</v>
      </c>
    </row>
    <row r="548" spans="1:9" ht="15.75" hidden="1" x14ac:dyDescent="0.25">
      <c r="A548" s="144">
        <v>42731</v>
      </c>
      <c r="B548" s="59" t="s">
        <v>2589</v>
      </c>
      <c r="C548" s="59"/>
      <c r="D548" s="130">
        <v>93</v>
      </c>
      <c r="E548" s="131"/>
      <c r="F548" s="68" t="s">
        <v>2</v>
      </c>
      <c r="G548" s="144" t="s">
        <v>2727</v>
      </c>
      <c r="H548" s="144"/>
      <c r="I548" s="59" t="str">
        <f>Таблица7[[#This Row],[Счет]]</f>
        <v>Манунин</v>
      </c>
    </row>
    <row r="549" spans="1:9" ht="15.75" hidden="1" x14ac:dyDescent="0.25">
      <c r="A549" s="144">
        <v>42731</v>
      </c>
      <c r="B549" s="59" t="s">
        <v>2729</v>
      </c>
      <c r="C549" s="59"/>
      <c r="D549" s="130">
        <v>48620</v>
      </c>
      <c r="E549" s="131"/>
      <c r="F549" s="68" t="s">
        <v>2</v>
      </c>
      <c r="G549" s="144"/>
      <c r="H549" s="144"/>
      <c r="I549" s="59" t="str">
        <f>Таблица7[[#This Row],[Счет]]</f>
        <v>Манунин</v>
      </c>
    </row>
    <row r="550" spans="1:9" ht="15.75" hidden="1" x14ac:dyDescent="0.25">
      <c r="A550" s="144">
        <v>42731</v>
      </c>
      <c r="B550" s="59" t="s">
        <v>2856</v>
      </c>
      <c r="C550" s="59"/>
      <c r="D550" s="130">
        <v>200</v>
      </c>
      <c r="E550" s="131"/>
      <c r="F550" s="68" t="s">
        <v>1</v>
      </c>
      <c r="G550" s="144" t="s">
        <v>2855</v>
      </c>
      <c r="H550" s="144"/>
      <c r="I550" s="59" t="str">
        <f>Таблица7[[#This Row],[Счет]]</f>
        <v>Руднев</v>
      </c>
    </row>
    <row r="551" spans="1:9" ht="15.75" hidden="1" x14ac:dyDescent="0.25">
      <c r="A551" s="69">
        <v>42755</v>
      </c>
      <c r="B551" s="59" t="s">
        <v>2416</v>
      </c>
      <c r="C551" s="59"/>
      <c r="D551" s="59">
        <v>460</v>
      </c>
      <c r="E551" s="68">
        <f>MONTH(A551)</f>
        <v>1</v>
      </c>
      <c r="F551" s="68" t="str">
        <f>"Самокатная"</f>
        <v>Самокатная</v>
      </c>
      <c r="G551" s="69"/>
      <c r="H551" s="69"/>
      <c r="I551" s="59" t="str">
        <f>Таблица7[[#This Row],[Счет]]</f>
        <v>Самокатная</v>
      </c>
    </row>
    <row r="552" spans="1:9" ht="15.75" hidden="1" x14ac:dyDescent="0.25">
      <c r="A552" s="144">
        <v>42753</v>
      </c>
      <c r="B552" s="59" t="s">
        <v>3192</v>
      </c>
      <c r="C552" s="59"/>
      <c r="D552" s="130">
        <v>169</v>
      </c>
      <c r="E552" s="131">
        <f>MONTH(Таблица7[[#This Row],[Дата]])</f>
        <v>1</v>
      </c>
      <c r="F552" s="68" t="str">
        <f>"Самокатная"</f>
        <v>Самокатная</v>
      </c>
      <c r="G552" s="144"/>
      <c r="H552" s="144"/>
      <c r="I552" s="59" t="str">
        <f>Таблица7[[#This Row],[Счет]]</f>
        <v>Самокатная</v>
      </c>
    </row>
    <row r="553" spans="1:9" ht="15.75" hidden="1" x14ac:dyDescent="0.25">
      <c r="A553" s="144">
        <v>42753</v>
      </c>
      <c r="B553" s="59" t="s">
        <v>3193</v>
      </c>
      <c r="C553" s="59"/>
      <c r="D553" s="130">
        <v>672</v>
      </c>
      <c r="E553" s="131">
        <f>MONTH(Таблица7[[#This Row],[Дата]])</f>
        <v>1</v>
      </c>
      <c r="F553" s="68" t="str">
        <f>"Самокатная"</f>
        <v>Самокатная</v>
      </c>
      <c r="G553" s="144"/>
      <c r="H553" s="144"/>
      <c r="I553" s="59" t="str">
        <f>Таблица7[[#This Row],[Счет]]</f>
        <v>Самокатная</v>
      </c>
    </row>
    <row r="554" spans="1:9" ht="15.75" hidden="1" x14ac:dyDescent="0.25">
      <c r="A554" s="144">
        <v>42730</v>
      </c>
      <c r="B554" s="59" t="s">
        <v>2726</v>
      </c>
      <c r="C554" s="59"/>
      <c r="D554" s="130">
        <v>23000</v>
      </c>
      <c r="E554" s="131"/>
      <c r="F554" s="68" t="s">
        <v>2</v>
      </c>
      <c r="G554" s="144"/>
      <c r="H554" s="144"/>
      <c r="I554" s="59" t="str">
        <f>Таблица7[[#This Row],[Счет]]</f>
        <v>Манунин</v>
      </c>
    </row>
    <row r="555" spans="1:9" ht="15.75" hidden="1" x14ac:dyDescent="0.25">
      <c r="A555" s="144">
        <v>42730</v>
      </c>
      <c r="B555" s="59" t="s">
        <v>2854</v>
      </c>
      <c r="C555" s="59"/>
      <c r="D555" s="130">
        <v>375</v>
      </c>
      <c r="E555" s="131"/>
      <c r="F555" s="68" t="s">
        <v>1</v>
      </c>
      <c r="G555" s="144" t="s">
        <v>2855</v>
      </c>
      <c r="H555" s="144"/>
      <c r="I555" s="59" t="str">
        <f>Таблица7[[#This Row],[Счет]]</f>
        <v>Руднев</v>
      </c>
    </row>
    <row r="556" spans="1:9" ht="15.75" hidden="1" x14ac:dyDescent="0.25">
      <c r="A556" s="144">
        <v>42729</v>
      </c>
      <c r="B556" s="59" t="s">
        <v>2589</v>
      </c>
      <c r="C556" s="59"/>
      <c r="D556" s="130">
        <v>495</v>
      </c>
      <c r="E556" s="131"/>
      <c r="F556" s="68" t="s">
        <v>2</v>
      </c>
      <c r="G556" s="144" t="s">
        <v>2725</v>
      </c>
      <c r="H556" s="144"/>
      <c r="I556" s="59" t="str">
        <f>Таблица7[[#This Row],[Счет]]</f>
        <v>Манунин</v>
      </c>
    </row>
    <row r="557" spans="1:9" ht="15.75" hidden="1" x14ac:dyDescent="0.25">
      <c r="A557" s="69">
        <v>42756</v>
      </c>
      <c r="B557" s="59" t="s">
        <v>3439</v>
      </c>
      <c r="C557" s="59"/>
      <c r="D557" s="59">
        <v>10964</v>
      </c>
      <c r="E557" s="68">
        <f>MONTH(A557)</f>
        <v>1</v>
      </c>
      <c r="F557" s="68" t="str">
        <f>"Прео"</f>
        <v>Прео</v>
      </c>
      <c r="G557" s="69"/>
      <c r="H557" s="69"/>
      <c r="I557" s="59" t="str">
        <f>Таблица7[[#This Row],[Счет]]</f>
        <v>Прео</v>
      </c>
    </row>
    <row r="558" spans="1:9" ht="15.75" hidden="1" x14ac:dyDescent="0.25">
      <c r="A558" s="144">
        <v>42727</v>
      </c>
      <c r="B558" s="59" t="s">
        <v>2705</v>
      </c>
      <c r="C558" s="59"/>
      <c r="D558" s="130">
        <v>6000</v>
      </c>
      <c r="E558" s="131"/>
      <c r="F558" s="68" t="s">
        <v>2</v>
      </c>
      <c r="G558" s="144"/>
      <c r="H558" s="144"/>
      <c r="I558" s="59" t="str">
        <f>Таблица7[[#This Row],[Счет]]</f>
        <v>Манунин</v>
      </c>
    </row>
    <row r="559" spans="1:9" ht="15.75" hidden="1" x14ac:dyDescent="0.25">
      <c r="A559" s="144">
        <v>42727</v>
      </c>
      <c r="B559" s="59" t="s">
        <v>2589</v>
      </c>
      <c r="C559" s="59"/>
      <c r="D559" s="130">
        <v>225</v>
      </c>
      <c r="E559" s="131"/>
      <c r="F559" s="68" t="s">
        <v>2</v>
      </c>
      <c r="G559" s="144" t="s">
        <v>2706</v>
      </c>
      <c r="H559" s="144"/>
      <c r="I559" s="59" t="str">
        <f>Таблица7[[#This Row],[Счет]]</f>
        <v>Манунин</v>
      </c>
    </row>
    <row r="560" spans="1:9" ht="15.75" hidden="1" x14ac:dyDescent="0.25">
      <c r="A560" s="69">
        <v>42755</v>
      </c>
      <c r="B560" s="59" t="s">
        <v>2094</v>
      </c>
      <c r="C560" s="59"/>
      <c r="D560" s="59">
        <v>150</v>
      </c>
      <c r="E560" s="68">
        <f>MONTH(A560)</f>
        <v>1</v>
      </c>
      <c r="F560" s="68" t="str">
        <f>"Прео"</f>
        <v>Прео</v>
      </c>
      <c r="G560" s="69"/>
      <c r="H560" s="69"/>
      <c r="I560" s="59" t="str">
        <f>Таблица7[[#This Row],[Счет]]</f>
        <v>Прео</v>
      </c>
    </row>
    <row r="561" spans="1:9" ht="15.75" hidden="1" x14ac:dyDescent="0.25">
      <c r="A561" s="144">
        <v>42726</v>
      </c>
      <c r="B561" s="59" t="s">
        <v>2702</v>
      </c>
      <c r="C561" s="59"/>
      <c r="D561" s="130">
        <v>12286</v>
      </c>
      <c r="E561" s="131"/>
      <c r="F561" s="68" t="s">
        <v>2</v>
      </c>
      <c r="G561" s="144"/>
      <c r="H561" s="144"/>
      <c r="I561" s="59" t="str">
        <f>Таблица7[[#This Row],[Счет]]</f>
        <v>Манунин</v>
      </c>
    </row>
    <row r="562" spans="1:9" ht="15.75" hidden="1" x14ac:dyDescent="0.25">
      <c r="A562" s="144">
        <v>42753</v>
      </c>
      <c r="B562" s="59" t="s">
        <v>2979</v>
      </c>
      <c r="C562" s="59"/>
      <c r="D562" s="130">
        <v>124</v>
      </c>
      <c r="E562" s="131">
        <f>MONTH(Таблица7[[#This Row],[Дата]])</f>
        <v>1</v>
      </c>
      <c r="F562" s="68" t="str">
        <f>"Прео"</f>
        <v>Прео</v>
      </c>
      <c r="G562" s="144"/>
      <c r="H562" s="144"/>
      <c r="I562" s="59" t="str">
        <f>Таблица7[[#This Row],[Счет]]</f>
        <v>Прео</v>
      </c>
    </row>
    <row r="563" spans="1:9" ht="15.75" hidden="1" x14ac:dyDescent="0.25">
      <c r="A563" s="144">
        <v>42750</v>
      </c>
      <c r="B563" s="59" t="s">
        <v>557</v>
      </c>
      <c r="C563" s="59"/>
      <c r="D563" s="130">
        <v>100</v>
      </c>
      <c r="E563" s="131">
        <f>MONTH(Таблица7[[#This Row],[Дата]])</f>
        <v>1</v>
      </c>
      <c r="F563" s="68" t="str">
        <f>"Прео"</f>
        <v>Прео</v>
      </c>
      <c r="G563" s="144"/>
      <c r="H563" s="144"/>
      <c r="I563" s="59" t="str">
        <f>Таблица7[[#This Row],[Счет]]</f>
        <v>Прео</v>
      </c>
    </row>
    <row r="564" spans="1:9" ht="15.75" hidden="1" x14ac:dyDescent="0.25">
      <c r="A564" s="144">
        <v>42725</v>
      </c>
      <c r="B564" s="59" t="s">
        <v>2701</v>
      </c>
      <c r="C564" s="59"/>
      <c r="D564" s="130">
        <v>1412</v>
      </c>
      <c r="E564" s="131"/>
      <c r="F564" s="68" t="s">
        <v>2</v>
      </c>
      <c r="G564" s="144"/>
      <c r="H564" s="144"/>
      <c r="I564" s="59" t="str">
        <f>Таблица7[[#This Row],[Счет]]</f>
        <v>Манунин</v>
      </c>
    </row>
    <row r="565" spans="1:9" ht="15.75" x14ac:dyDescent="0.25">
      <c r="A565" s="144">
        <v>42747</v>
      </c>
      <c r="B565" s="59" t="s">
        <v>3089</v>
      </c>
      <c r="C565" s="59"/>
      <c r="D565" s="130">
        <v>500</v>
      </c>
      <c r="E565" s="131">
        <f>MONTH(Таблица7[[#This Row],[Дата]])</f>
        <v>1</v>
      </c>
      <c r="F565" s="68" t="s">
        <v>1341</v>
      </c>
      <c r="G565" s="144"/>
      <c r="H565" s="144"/>
      <c r="I565" s="59" t="str">
        <f>Таблица7[[#This Row],[Счет]]</f>
        <v>Питер</v>
      </c>
    </row>
    <row r="566" spans="1:9" ht="15.75" x14ac:dyDescent="0.25">
      <c r="A566" s="144">
        <v>42746</v>
      </c>
      <c r="B566" s="59" t="s">
        <v>3090</v>
      </c>
      <c r="C566" s="59"/>
      <c r="D566" s="130">
        <v>176</v>
      </c>
      <c r="E566" s="131">
        <f>MONTH(Таблица7[[#This Row],[Дата]])</f>
        <v>1</v>
      </c>
      <c r="F566" s="68" t="s">
        <v>1341</v>
      </c>
      <c r="G566" s="144"/>
      <c r="H566" s="144"/>
      <c r="I566" s="59" t="str">
        <f>Таблица7[[#This Row],[Счет]]</f>
        <v>Питер</v>
      </c>
    </row>
    <row r="567" spans="1:9" ht="15.75" x14ac:dyDescent="0.25">
      <c r="A567" s="144">
        <v>42746</v>
      </c>
      <c r="B567" s="59" t="s">
        <v>3091</v>
      </c>
      <c r="C567" s="59"/>
      <c r="D567" s="130">
        <v>2000</v>
      </c>
      <c r="E567" s="131">
        <f>MONTH(Таблица7[[#This Row],[Дата]])</f>
        <v>1</v>
      </c>
      <c r="F567" s="68" t="s">
        <v>1341</v>
      </c>
      <c r="G567" s="144"/>
      <c r="H567" s="144"/>
      <c r="I567" s="59" t="str">
        <f>Таблица7[[#This Row],[Счет]]</f>
        <v>Питер</v>
      </c>
    </row>
    <row r="568" spans="1:9" ht="15.75" hidden="1" x14ac:dyDescent="0.25">
      <c r="A568" s="144">
        <v>42724</v>
      </c>
      <c r="B568" s="59" t="s">
        <v>2532</v>
      </c>
      <c r="C568" s="59"/>
      <c r="D568" s="130">
        <v>290</v>
      </c>
      <c r="E568" s="131"/>
      <c r="F568" s="68" t="s">
        <v>2</v>
      </c>
      <c r="G568" s="144"/>
      <c r="H568" s="144"/>
      <c r="I568" s="59" t="str">
        <f>Таблица7[[#This Row],[Счет]]</f>
        <v>Манунин</v>
      </c>
    </row>
    <row r="569" spans="1:9" ht="15.75" hidden="1" x14ac:dyDescent="0.25">
      <c r="A569" s="144">
        <v>42724</v>
      </c>
      <c r="B569" s="59" t="s">
        <v>2694</v>
      </c>
      <c r="C569" s="59"/>
      <c r="D569" s="130">
        <v>10350</v>
      </c>
      <c r="E569" s="131"/>
      <c r="F569" s="68" t="s">
        <v>2</v>
      </c>
      <c r="G569" s="144"/>
      <c r="H569" s="144"/>
      <c r="I569" s="59" t="str">
        <f>Таблица7[[#This Row],[Счет]]</f>
        <v>Манунин</v>
      </c>
    </row>
    <row r="570" spans="1:9" ht="15.75" hidden="1" x14ac:dyDescent="0.25">
      <c r="A570" s="144">
        <v>42724</v>
      </c>
      <c r="B570" s="59" t="s">
        <v>2589</v>
      </c>
      <c r="C570" s="59"/>
      <c r="D570" s="130">
        <v>147</v>
      </c>
      <c r="E570" s="131"/>
      <c r="F570" s="68" t="s">
        <v>2</v>
      </c>
      <c r="G570" s="144" t="s">
        <v>2707</v>
      </c>
      <c r="H570" s="144"/>
      <c r="I570" s="59" t="str">
        <f>Таблица7[[#This Row],[Счет]]</f>
        <v>Манунин</v>
      </c>
    </row>
    <row r="571" spans="1:9" ht="15.75" hidden="1" x14ac:dyDescent="0.25">
      <c r="A571" s="144">
        <v>42724</v>
      </c>
      <c r="B571" s="59" t="s">
        <v>2589</v>
      </c>
      <c r="C571" s="59"/>
      <c r="D571" s="130">
        <v>93</v>
      </c>
      <c r="E571" s="131"/>
      <c r="F571" s="68" t="s">
        <v>2</v>
      </c>
      <c r="G571" s="144" t="s">
        <v>2591</v>
      </c>
      <c r="H571" s="144"/>
      <c r="I571" s="59" t="str">
        <f>Таблица7[[#This Row],[Счет]]</f>
        <v>Манунин</v>
      </c>
    </row>
    <row r="572" spans="1:9" ht="15.75" hidden="1" x14ac:dyDescent="0.25">
      <c r="A572" s="144">
        <v>42724</v>
      </c>
      <c r="B572" s="59" t="s">
        <v>2589</v>
      </c>
      <c r="C572" s="59"/>
      <c r="D572" s="130">
        <v>84</v>
      </c>
      <c r="E572" s="131"/>
      <c r="F572" s="68" t="s">
        <v>2</v>
      </c>
      <c r="G572" s="144" t="s">
        <v>2591</v>
      </c>
      <c r="H572" s="144"/>
      <c r="I572" s="59" t="str">
        <f>Таблица7[[#This Row],[Счет]]</f>
        <v>Манунин</v>
      </c>
    </row>
    <row r="573" spans="1:9" ht="15.75" x14ac:dyDescent="0.25">
      <c r="A573" s="144">
        <v>42743</v>
      </c>
      <c r="B573" s="59" t="s">
        <v>3092</v>
      </c>
      <c r="C573" s="59"/>
      <c r="D573" s="130">
        <v>593</v>
      </c>
      <c r="E573" s="131">
        <f>MONTH(Таблица7[[#This Row],[Дата]])</f>
        <v>1</v>
      </c>
      <c r="F573" s="68" t="s">
        <v>1341</v>
      </c>
      <c r="G573" s="144"/>
      <c r="H573" s="144"/>
      <c r="I573" s="59" t="str">
        <f>Таблица7[[#This Row],[Счет]]</f>
        <v>Питер</v>
      </c>
    </row>
    <row r="574" spans="1:9" ht="15.75" x14ac:dyDescent="0.25">
      <c r="A574" s="144">
        <v>42733</v>
      </c>
      <c r="B574" s="59" t="s">
        <v>3093</v>
      </c>
      <c r="C574" s="59"/>
      <c r="D574" s="130">
        <v>549</v>
      </c>
      <c r="E574" s="131"/>
      <c r="F574" s="68" t="s">
        <v>1341</v>
      </c>
      <c r="G574" s="144"/>
      <c r="H574" s="144"/>
      <c r="I574" s="59" t="str">
        <f>Таблица7[[#This Row],[Счет]]</f>
        <v>Питер</v>
      </c>
    </row>
    <row r="575" spans="1:9" ht="15.75" hidden="1" x14ac:dyDescent="0.25">
      <c r="A575" s="144">
        <v>42752</v>
      </c>
      <c r="B575" s="59" t="s">
        <v>1748</v>
      </c>
      <c r="C575" s="59"/>
      <c r="D575" s="130">
        <v>299</v>
      </c>
      <c r="E575" s="131">
        <f>MONTH(Таблица7[[#This Row],[Дата]])</f>
        <v>1</v>
      </c>
      <c r="F575" s="68" t="str">
        <f>"Самокатная"</f>
        <v>Самокатная</v>
      </c>
      <c r="G575" s="144"/>
      <c r="H575" s="144"/>
      <c r="I575" s="59" t="str">
        <f>Таблица7[[#This Row],[Счет]]</f>
        <v>Самокатная</v>
      </c>
    </row>
    <row r="576" spans="1:9" ht="15.75" hidden="1" x14ac:dyDescent="0.25">
      <c r="A576" s="144">
        <v>42748</v>
      </c>
      <c r="B576" s="59" t="s">
        <v>3194</v>
      </c>
      <c r="C576" s="59"/>
      <c r="D576" s="130">
        <v>243</v>
      </c>
      <c r="E576" s="131">
        <f>MONTH(Таблица7[[#This Row],[Дата]])</f>
        <v>1</v>
      </c>
      <c r="F576" s="68" t="str">
        <f>"Самокатная"</f>
        <v>Самокатная</v>
      </c>
      <c r="G576" s="144" t="s">
        <v>1344</v>
      </c>
      <c r="H576" s="144"/>
      <c r="I576" s="59" t="str">
        <f>Таблица7[[#This Row],[Счет]]</f>
        <v>Самокатная</v>
      </c>
    </row>
    <row r="577" spans="1:9" ht="15.75" hidden="1" x14ac:dyDescent="0.25">
      <c r="A577" s="144">
        <v>42748</v>
      </c>
      <c r="B577" s="59" t="s">
        <v>1746</v>
      </c>
      <c r="C577" s="59"/>
      <c r="D577" s="130">
        <v>184</v>
      </c>
      <c r="E577" s="131">
        <f>MONTH(Таблица7[[#This Row],[Дата]])</f>
        <v>1</v>
      </c>
      <c r="F577" s="68" t="str">
        <f>"Самокатная"</f>
        <v>Самокатная</v>
      </c>
      <c r="G577" s="144"/>
      <c r="H577" s="144"/>
      <c r="I577" s="59" t="str">
        <f>Таблица7[[#This Row],[Счет]]</f>
        <v>Самокатная</v>
      </c>
    </row>
    <row r="578" spans="1:9" ht="15.75" hidden="1" x14ac:dyDescent="0.25">
      <c r="A578" s="144">
        <v>42748</v>
      </c>
      <c r="B578" s="59" t="s">
        <v>3195</v>
      </c>
      <c r="C578" s="59"/>
      <c r="D578" s="130">
        <v>736</v>
      </c>
      <c r="E578" s="131">
        <f>MONTH(Таблица7[[#This Row],[Дата]])</f>
        <v>1</v>
      </c>
      <c r="F578" s="68" t="str">
        <f>"Самокатная"</f>
        <v>Самокатная</v>
      </c>
      <c r="G578" s="144"/>
      <c r="H578" s="144"/>
      <c r="I578" s="59" t="str">
        <f>Таблица7[[#This Row],[Счет]]</f>
        <v>Самокатная</v>
      </c>
    </row>
    <row r="579" spans="1:9" ht="15.75" x14ac:dyDescent="0.25">
      <c r="A579" s="144">
        <v>42725</v>
      </c>
      <c r="B579" s="59" t="s">
        <v>3094</v>
      </c>
      <c r="C579" s="59"/>
      <c r="D579" s="130">
        <v>1283</v>
      </c>
      <c r="E579" s="131"/>
      <c r="F579" s="68" t="s">
        <v>1341</v>
      </c>
      <c r="G579" s="144"/>
      <c r="H579" s="144"/>
      <c r="I579" s="59" t="str">
        <f>Таблица7[[#This Row],[Счет]]</f>
        <v>Питер</v>
      </c>
    </row>
    <row r="580" spans="1:9" ht="15.75" x14ac:dyDescent="0.25">
      <c r="A580" s="144">
        <v>42725</v>
      </c>
      <c r="B580" s="59" t="s">
        <v>3095</v>
      </c>
      <c r="C580" s="59"/>
      <c r="D580" s="130">
        <v>1940</v>
      </c>
      <c r="E580" s="131"/>
      <c r="F580" s="68" t="s">
        <v>1341</v>
      </c>
      <c r="G580" s="144"/>
      <c r="H580" s="144"/>
      <c r="I580" s="59" t="str">
        <f>Таблица7[[#This Row],[Счет]]</f>
        <v>Питер</v>
      </c>
    </row>
    <row r="581" spans="1:9" ht="15.75" hidden="1" x14ac:dyDescent="0.25">
      <c r="A581" s="144">
        <v>42748</v>
      </c>
      <c r="B581" s="59" t="s">
        <v>3196</v>
      </c>
      <c r="C581" s="59"/>
      <c r="D581" s="130">
        <v>104</v>
      </c>
      <c r="E581" s="131">
        <f>MONTH(Таблица7[[#This Row],[Дата]])</f>
        <v>1</v>
      </c>
      <c r="F581" s="68" t="str">
        <f>"Самокатная"</f>
        <v>Самокатная</v>
      </c>
      <c r="G581" s="144"/>
      <c r="H581" s="144"/>
      <c r="I581" s="59" t="str">
        <f>Таблица7[[#This Row],[Счет]]</f>
        <v>Самокатная</v>
      </c>
    </row>
    <row r="582" spans="1:9" ht="15.75" hidden="1" x14ac:dyDescent="0.25">
      <c r="A582" s="144">
        <v>42748</v>
      </c>
      <c r="B582" s="59" t="s">
        <v>3197</v>
      </c>
      <c r="C582" s="59"/>
      <c r="D582" s="130">
        <v>400</v>
      </c>
      <c r="E582" s="131">
        <f>MONTH(Таблица7[[#This Row],[Дата]])</f>
        <v>1</v>
      </c>
      <c r="F582" s="68" t="str">
        <f>"Самокатная"</f>
        <v>Самокатная</v>
      </c>
      <c r="G582" s="144"/>
      <c r="H582" s="144"/>
      <c r="I582" s="59" t="str">
        <f>Таблица7[[#This Row],[Счет]]</f>
        <v>Самокатная</v>
      </c>
    </row>
    <row r="583" spans="1:9" ht="15.75" hidden="1" x14ac:dyDescent="0.25">
      <c r="A583" s="144">
        <v>42747</v>
      </c>
      <c r="B583" s="59" t="s">
        <v>2656</v>
      </c>
      <c r="C583" s="59"/>
      <c r="D583" s="130">
        <v>1760</v>
      </c>
      <c r="E583" s="131">
        <f>MONTH(Таблица7[[#This Row],[Дата]])</f>
        <v>1</v>
      </c>
      <c r="F583" s="68" t="str">
        <f>"Самокатная"</f>
        <v>Самокатная</v>
      </c>
      <c r="G583" s="144"/>
      <c r="H583" s="144"/>
      <c r="I583" s="59" t="str">
        <f>Таблица7[[#This Row],[Счет]]</f>
        <v>Самокатная</v>
      </c>
    </row>
    <row r="584" spans="1:9" ht="15.75" hidden="1" x14ac:dyDescent="0.25">
      <c r="A584" s="144">
        <v>42747</v>
      </c>
      <c r="B584" s="59" t="s">
        <v>3198</v>
      </c>
      <c r="C584" s="59"/>
      <c r="D584" s="130">
        <v>400</v>
      </c>
      <c r="E584" s="131">
        <f>MONTH(Таблица7[[#This Row],[Дата]])</f>
        <v>1</v>
      </c>
      <c r="F584" s="68" t="str">
        <f>"Самокатная"</f>
        <v>Самокатная</v>
      </c>
      <c r="G584" s="144"/>
      <c r="H584" s="144"/>
      <c r="I584" s="59" t="str">
        <f>Таблица7[[#This Row],[Счет]]</f>
        <v>Самокатная</v>
      </c>
    </row>
    <row r="585" spans="1:9" ht="15.75" hidden="1" x14ac:dyDescent="0.25">
      <c r="A585" s="144">
        <v>42718</v>
      </c>
      <c r="B585" s="59" t="s">
        <v>2589</v>
      </c>
      <c r="C585" s="59"/>
      <c r="D585" s="130">
        <v>123</v>
      </c>
      <c r="E585" s="131"/>
      <c r="F585" s="68" t="s">
        <v>2</v>
      </c>
      <c r="G585" s="144" t="s">
        <v>2597</v>
      </c>
      <c r="H585" s="144"/>
      <c r="I585" s="59" t="str">
        <f>Таблица7[[#This Row],[Счет]]</f>
        <v>Манунин</v>
      </c>
    </row>
    <row r="586" spans="1:9" ht="15.75" x14ac:dyDescent="0.25">
      <c r="A586" s="144">
        <v>42725</v>
      </c>
      <c r="B586" s="59" t="s">
        <v>3088</v>
      </c>
      <c r="C586" s="59"/>
      <c r="D586" s="130">
        <v>200</v>
      </c>
      <c r="E586" s="131"/>
      <c r="F586" s="68" t="s">
        <v>1341</v>
      </c>
      <c r="G586" s="144"/>
      <c r="H586" s="144"/>
      <c r="I586" s="59" t="str">
        <f>Таблица7[[#This Row],[Счет]]</f>
        <v>Питер</v>
      </c>
    </row>
    <row r="587" spans="1:9" ht="15.75" hidden="1" x14ac:dyDescent="0.25">
      <c r="A587" s="144">
        <v>42746</v>
      </c>
      <c r="B587" s="59" t="s">
        <v>3199</v>
      </c>
      <c r="C587" s="59"/>
      <c r="D587" s="130">
        <v>150</v>
      </c>
      <c r="E587" s="131">
        <f>MONTH(Таблица7[[#This Row],[Дата]])</f>
        <v>1</v>
      </c>
      <c r="F587" s="68" t="str">
        <f>"Самокатная"</f>
        <v>Самокатная</v>
      </c>
      <c r="G587" s="144" t="s">
        <v>2413</v>
      </c>
      <c r="H587" s="144"/>
      <c r="I587" s="59" t="str">
        <f>Таблица7[[#This Row],[Счет]]</f>
        <v>Самокатная</v>
      </c>
    </row>
    <row r="588" spans="1:9" ht="15.75" hidden="1" x14ac:dyDescent="0.25">
      <c r="A588" s="144">
        <v>42717</v>
      </c>
      <c r="B588" s="59" t="s">
        <v>2589</v>
      </c>
      <c r="C588" s="59"/>
      <c r="D588" s="130">
        <v>255</v>
      </c>
      <c r="E588" s="131"/>
      <c r="F588" s="68" t="s">
        <v>2</v>
      </c>
      <c r="G588" s="144" t="s">
        <v>2591</v>
      </c>
      <c r="H588" s="144"/>
      <c r="I588" s="59" t="str">
        <f>Таблица7[[#This Row],[Счет]]</f>
        <v>Манунин</v>
      </c>
    </row>
    <row r="589" spans="1:9" ht="15.75" hidden="1" x14ac:dyDescent="0.25">
      <c r="A589" s="144">
        <v>42717</v>
      </c>
      <c r="B589" s="59" t="s">
        <v>2589</v>
      </c>
      <c r="C589" s="59"/>
      <c r="D589" s="130">
        <v>180</v>
      </c>
      <c r="E589" s="131"/>
      <c r="F589" s="68" t="s">
        <v>2</v>
      </c>
      <c r="G589" s="144" t="s">
        <v>2591</v>
      </c>
      <c r="H589" s="144"/>
      <c r="I589" s="59" t="str">
        <f>Таблица7[[#This Row],[Счет]]</f>
        <v>Манунин</v>
      </c>
    </row>
    <row r="590" spans="1:9" ht="15.75" x14ac:dyDescent="0.25">
      <c r="A590" s="144">
        <v>42724</v>
      </c>
      <c r="B590" s="59" t="s">
        <v>3089</v>
      </c>
      <c r="C590" s="59"/>
      <c r="D590" s="130">
        <v>500</v>
      </c>
      <c r="E590" s="131"/>
      <c r="F590" s="68" t="s">
        <v>1341</v>
      </c>
      <c r="G590" s="144"/>
      <c r="H590" s="144"/>
      <c r="I590" s="59" t="str">
        <f>Таблица7[[#This Row],[Счет]]</f>
        <v>Питер</v>
      </c>
    </row>
    <row r="591" spans="1:9" ht="15.75" hidden="1" x14ac:dyDescent="0.25">
      <c r="A591" s="144">
        <v>42746</v>
      </c>
      <c r="B591" s="59" t="s">
        <v>3196</v>
      </c>
      <c r="C591" s="59"/>
      <c r="D591" s="130">
        <v>280</v>
      </c>
      <c r="E591" s="131">
        <f>MONTH(Таблица7[[#This Row],[Дата]])</f>
        <v>1</v>
      </c>
      <c r="F591" s="68" t="str">
        <f>"Самокатная"</f>
        <v>Самокатная</v>
      </c>
      <c r="G591" s="144"/>
      <c r="H591" s="144"/>
      <c r="I591" s="59" t="str">
        <f>Таблица7[[#This Row],[Счет]]</f>
        <v>Самокатная</v>
      </c>
    </row>
    <row r="592" spans="1:9" ht="15.75" x14ac:dyDescent="0.25">
      <c r="A592" s="144">
        <v>42724</v>
      </c>
      <c r="B592" s="59" t="s">
        <v>557</v>
      </c>
      <c r="C592" s="59"/>
      <c r="D592" s="130">
        <v>500</v>
      </c>
      <c r="E592" s="131"/>
      <c r="F592" s="68" t="s">
        <v>1341</v>
      </c>
      <c r="G592" s="144"/>
      <c r="H592" s="144"/>
      <c r="I592" s="59" t="str">
        <f>Таблица7[[#This Row],[Счет]]</f>
        <v>Питер</v>
      </c>
    </row>
    <row r="593" spans="1:9" ht="15.75" hidden="1" x14ac:dyDescent="0.25">
      <c r="A593" s="144">
        <v>42750</v>
      </c>
      <c r="B593" s="59" t="s">
        <v>1208</v>
      </c>
      <c r="C593" s="59"/>
      <c r="D593" s="130">
        <v>275</v>
      </c>
      <c r="E593" s="131">
        <f>MONTH(Таблица7[[#This Row],[Дата]])</f>
        <v>1</v>
      </c>
      <c r="F593" s="68" t="str">
        <f>"Прео"</f>
        <v>Прео</v>
      </c>
      <c r="G593" s="144"/>
      <c r="H593" s="144"/>
      <c r="I593" s="59" t="str">
        <f>Таблица7[[#This Row],[Счет]]</f>
        <v>Прео</v>
      </c>
    </row>
    <row r="594" spans="1:9" ht="15.75" hidden="1" x14ac:dyDescent="0.25">
      <c r="A594" s="144">
        <v>42713</v>
      </c>
      <c r="B594" s="59" t="s">
        <v>2536</v>
      </c>
      <c r="C594" s="59"/>
      <c r="D594" s="130">
        <v>3124</v>
      </c>
      <c r="E594" s="131"/>
      <c r="F594" s="68" t="s">
        <v>2</v>
      </c>
      <c r="G594" s="144"/>
      <c r="H594" s="144"/>
      <c r="I594" s="59" t="str">
        <f>Таблица7[[#This Row],[Счет]]</f>
        <v>Манунин</v>
      </c>
    </row>
    <row r="595" spans="1:9" ht="15.75" x14ac:dyDescent="0.25">
      <c r="A595" s="144">
        <v>42721</v>
      </c>
      <c r="B595" s="59" t="s">
        <v>3096</v>
      </c>
      <c r="C595" s="59"/>
      <c r="D595" s="130">
        <v>985</v>
      </c>
      <c r="E595" s="131"/>
      <c r="F595" s="68" t="s">
        <v>1341</v>
      </c>
      <c r="G595" s="144"/>
      <c r="H595" s="144"/>
      <c r="I595" s="59" t="str">
        <f>Таблица7[[#This Row],[Счет]]</f>
        <v>Питер</v>
      </c>
    </row>
    <row r="596" spans="1:9" ht="15.75" x14ac:dyDescent="0.25">
      <c r="A596" s="144">
        <v>42720</v>
      </c>
      <c r="B596" s="59" t="s">
        <v>3089</v>
      </c>
      <c r="C596" s="59"/>
      <c r="D596" s="130">
        <v>500</v>
      </c>
      <c r="E596" s="131"/>
      <c r="F596" s="68" t="s">
        <v>1341</v>
      </c>
      <c r="G596" s="144"/>
      <c r="H596" s="144"/>
      <c r="I596" s="59" t="str">
        <f>Таблица7[[#This Row],[Счет]]</f>
        <v>Питер</v>
      </c>
    </row>
    <row r="597" spans="1:9" ht="15.75" hidden="1" x14ac:dyDescent="0.25">
      <c r="A597" s="144">
        <v>42746</v>
      </c>
      <c r="B597" s="59" t="s">
        <v>3200</v>
      </c>
      <c r="C597" s="59"/>
      <c r="D597" s="130">
        <v>150</v>
      </c>
      <c r="E597" s="131">
        <f>MONTH(Таблица7[[#This Row],[Дата]])</f>
        <v>1</v>
      </c>
      <c r="F597" s="68" t="str">
        <f>"Самокатная"</f>
        <v>Самокатная</v>
      </c>
      <c r="G597" s="144"/>
      <c r="H597" s="144"/>
      <c r="I597" s="59" t="str">
        <f>Таблица7[[#This Row],[Счет]]</f>
        <v>Самокатная</v>
      </c>
    </row>
    <row r="598" spans="1:9" ht="15.75" hidden="1" x14ac:dyDescent="0.25">
      <c r="A598" s="144">
        <v>42746</v>
      </c>
      <c r="B598" s="59" t="s">
        <v>3201</v>
      </c>
      <c r="C598" s="59"/>
      <c r="D598" s="130">
        <v>400</v>
      </c>
      <c r="E598" s="131">
        <f>MONTH(Таблица7[[#This Row],[Дата]])</f>
        <v>1</v>
      </c>
      <c r="F598" s="68" t="str">
        <f>"Самокатная"</f>
        <v>Самокатная</v>
      </c>
      <c r="G598" s="144"/>
      <c r="H598" s="144"/>
      <c r="I598" s="59" t="str">
        <f>Таблица7[[#This Row],[Счет]]</f>
        <v>Самокатная</v>
      </c>
    </row>
    <row r="599" spans="1:9" ht="15.75" hidden="1" x14ac:dyDescent="0.25">
      <c r="A599" s="144">
        <v>42745</v>
      </c>
      <c r="B599" s="59" t="s">
        <v>3202</v>
      </c>
      <c r="C599" s="59"/>
      <c r="D599" s="130">
        <v>100</v>
      </c>
      <c r="E599" s="131">
        <f>MONTH(Таблица7[[#This Row],[Дата]])</f>
        <v>1</v>
      </c>
      <c r="F599" s="68" t="str">
        <f>"Самокатная"</f>
        <v>Самокатная</v>
      </c>
      <c r="G599" s="144"/>
      <c r="H599" s="144"/>
      <c r="I599" s="59" t="str">
        <f>Таблица7[[#This Row],[Счет]]</f>
        <v>Самокатная</v>
      </c>
    </row>
    <row r="600" spans="1:9" ht="15.75" hidden="1" x14ac:dyDescent="0.25">
      <c r="A600" s="144">
        <v>42744</v>
      </c>
      <c r="B600" s="59" t="s">
        <v>3203</v>
      </c>
      <c r="C600" s="59"/>
      <c r="D600" s="130">
        <v>260</v>
      </c>
      <c r="E600" s="131">
        <f>MONTH(Таблица7[[#This Row],[Дата]])</f>
        <v>1</v>
      </c>
      <c r="F600" s="68" t="s">
        <v>6</v>
      </c>
      <c r="G600" s="144"/>
      <c r="H600" s="144"/>
      <c r="I600" s="59" t="str">
        <f>Таблица7[[#This Row],[Счет]]</f>
        <v>Самокатная</v>
      </c>
    </row>
    <row r="601" spans="1:9" ht="15.75" x14ac:dyDescent="0.25">
      <c r="A601" s="144">
        <v>42718</v>
      </c>
      <c r="B601" s="59" t="s">
        <v>3097</v>
      </c>
      <c r="C601" s="59"/>
      <c r="D601" s="130">
        <v>473</v>
      </c>
      <c r="E601" s="131"/>
      <c r="F601" s="68" t="s">
        <v>1341</v>
      </c>
      <c r="G601" s="144"/>
      <c r="H601" s="144"/>
      <c r="I601" s="59" t="str">
        <f>Таблица7[[#This Row],[Счет]]</f>
        <v>Питер</v>
      </c>
    </row>
    <row r="602" spans="1:9" ht="15.75" x14ac:dyDescent="0.25">
      <c r="A602" s="144">
        <v>42717</v>
      </c>
      <c r="B602" s="59" t="s">
        <v>3098</v>
      </c>
      <c r="C602" s="59"/>
      <c r="D602" s="130">
        <v>100</v>
      </c>
      <c r="E602" s="131"/>
      <c r="F602" s="68" t="s">
        <v>1341</v>
      </c>
      <c r="G602" s="144"/>
      <c r="H602" s="144"/>
      <c r="I602" s="59" t="str">
        <f>Таблица7[[#This Row],[Счет]]</f>
        <v>Питер</v>
      </c>
    </row>
    <row r="603" spans="1:9" ht="15.75" hidden="1" x14ac:dyDescent="0.25">
      <c r="A603" s="144">
        <v>42744</v>
      </c>
      <c r="B603" s="59" t="s">
        <v>1946</v>
      </c>
      <c r="C603" s="59"/>
      <c r="D603" s="130">
        <v>909</v>
      </c>
      <c r="E603" s="131">
        <f>MONTH(Таблица7[[#This Row],[Дата]])</f>
        <v>1</v>
      </c>
      <c r="F603" s="68" t="str">
        <f>"Самокатная"</f>
        <v>Самокатная</v>
      </c>
      <c r="G603" s="144"/>
      <c r="H603" s="144"/>
      <c r="I603" s="59" t="str">
        <f>Таблица7[[#This Row],[Счет]]</f>
        <v>Самокатная</v>
      </c>
    </row>
    <row r="604" spans="1:9" ht="15.75" hidden="1" x14ac:dyDescent="0.25">
      <c r="A604" s="144">
        <v>42749</v>
      </c>
      <c r="B604" s="59" t="s">
        <v>1207</v>
      </c>
      <c r="C604" s="59"/>
      <c r="D604" s="130">
        <v>919</v>
      </c>
      <c r="E604" s="131">
        <f>MONTH(Таблица7[[#This Row],[Дата]])</f>
        <v>1</v>
      </c>
      <c r="F604" s="68" t="str">
        <f>"Прео"</f>
        <v>Прео</v>
      </c>
      <c r="G604" s="144"/>
      <c r="H604" s="144"/>
      <c r="I604" s="59" t="str">
        <f>Таблица7[[#This Row],[Счет]]</f>
        <v>Прео</v>
      </c>
    </row>
    <row r="605" spans="1:9" ht="15.75" hidden="1" x14ac:dyDescent="0.25">
      <c r="A605" s="144">
        <v>42742</v>
      </c>
      <c r="B605" s="59" t="s">
        <v>1848</v>
      </c>
      <c r="C605" s="59"/>
      <c r="D605" s="130">
        <v>630</v>
      </c>
      <c r="E605" s="131">
        <f>MONTH(Таблица7[[#This Row],[Дата]])</f>
        <v>1</v>
      </c>
      <c r="F605" s="68" t="str">
        <f>"Прео"</f>
        <v>Прео</v>
      </c>
      <c r="G605" s="144"/>
      <c r="H605" s="144"/>
      <c r="I605" s="59" t="str">
        <f>Таблица7[[#This Row],[Счет]]</f>
        <v>Прео</v>
      </c>
    </row>
    <row r="606" spans="1:9" ht="15.75" hidden="1" x14ac:dyDescent="0.25">
      <c r="A606" s="144">
        <v>42709</v>
      </c>
      <c r="B606" s="59" t="s">
        <v>2532</v>
      </c>
      <c r="C606" s="59"/>
      <c r="D606" s="130">
        <v>490</v>
      </c>
      <c r="E606" s="131"/>
      <c r="F606" s="68" t="s">
        <v>2</v>
      </c>
      <c r="G606" s="144"/>
      <c r="H606" s="144"/>
      <c r="I606" s="59" t="str">
        <f>Таблица7[[#This Row],[Счет]]</f>
        <v>Манунин</v>
      </c>
    </row>
    <row r="607" spans="1:9" ht="15.75" hidden="1" x14ac:dyDescent="0.25">
      <c r="A607" s="144">
        <v>42709</v>
      </c>
      <c r="B607" s="59" t="s">
        <v>516</v>
      </c>
      <c r="C607" s="59"/>
      <c r="D607" s="130">
        <v>256</v>
      </c>
      <c r="E607" s="131"/>
      <c r="F607" s="68" t="s">
        <v>2</v>
      </c>
      <c r="G607" s="144" t="s">
        <v>2530</v>
      </c>
      <c r="H607" s="144"/>
      <c r="I607" s="59" t="str">
        <f>Таблица7[[#This Row],[Счет]]</f>
        <v>Манунин</v>
      </c>
    </row>
    <row r="608" spans="1:9" ht="15.75" hidden="1" x14ac:dyDescent="0.25">
      <c r="A608" s="144">
        <v>42741</v>
      </c>
      <c r="B608" s="59" t="s">
        <v>1848</v>
      </c>
      <c r="C608" s="59"/>
      <c r="D608" s="130">
        <v>468</v>
      </c>
      <c r="E608" s="131">
        <f>MONTH(Таблица7[[#This Row],[Дата]])</f>
        <v>1</v>
      </c>
      <c r="F608" s="68" t="str">
        <f>"Прео"</f>
        <v>Прео</v>
      </c>
      <c r="G608" s="144"/>
      <c r="H608" s="144"/>
      <c r="I608" s="59" t="str">
        <f>Таблица7[[#This Row],[Счет]]</f>
        <v>Прео</v>
      </c>
    </row>
    <row r="609" spans="1:9" ht="15.75" hidden="1" x14ac:dyDescent="0.25">
      <c r="A609" s="69">
        <v>42738</v>
      </c>
      <c r="B609" s="59" t="s">
        <v>1382</v>
      </c>
      <c r="C609" s="59">
        <v>390</v>
      </c>
      <c r="D609" s="59">
        <v>350</v>
      </c>
      <c r="E609" s="68">
        <f>MONTH(A609)</f>
        <v>1</v>
      </c>
      <c r="F609" s="68" t="str">
        <f>"Самокатная"</f>
        <v>Самокатная</v>
      </c>
      <c r="G609" s="69"/>
      <c r="H609" s="69"/>
      <c r="I609" s="59" t="str">
        <f>Таблица7[[#This Row],[Счет]]</f>
        <v>Самокатная</v>
      </c>
    </row>
    <row r="610" spans="1:9" ht="15.75" hidden="1" x14ac:dyDescent="0.25">
      <c r="A610" s="69">
        <v>42736</v>
      </c>
      <c r="B610" s="59" t="s">
        <v>3368</v>
      </c>
      <c r="C610" s="59"/>
      <c r="D610" s="59">
        <v>390</v>
      </c>
      <c r="E610" s="68">
        <f>MONTH(A610)</f>
        <v>1</v>
      </c>
      <c r="F610" s="68" t="str">
        <f>"Самокатная"</f>
        <v>Самокатная</v>
      </c>
      <c r="G610" s="69" t="s">
        <v>3369</v>
      </c>
      <c r="H610" s="69"/>
      <c r="I610" s="59" t="str">
        <f>Таблица7[[#This Row],[Счет]]</f>
        <v>Самокатная</v>
      </c>
    </row>
    <row r="611" spans="1:9" ht="15.75" hidden="1" x14ac:dyDescent="0.25">
      <c r="A611" s="144">
        <v>42732</v>
      </c>
      <c r="B611" s="59" t="s">
        <v>2814</v>
      </c>
      <c r="C611" s="59"/>
      <c r="D611" s="130">
        <v>145</v>
      </c>
      <c r="E611" s="131"/>
      <c r="F611" s="68" t="str">
        <f>"Самокатная"</f>
        <v>Самокатная</v>
      </c>
      <c r="G611" s="144"/>
      <c r="H611" s="144"/>
      <c r="I611" s="59" t="str">
        <f>Таблица7[[#This Row],[Счет]]</f>
        <v>Самокатная</v>
      </c>
    </row>
    <row r="612" spans="1:9" ht="15.75" hidden="1" x14ac:dyDescent="0.25">
      <c r="A612" s="144">
        <v>42732</v>
      </c>
      <c r="B612" s="59" t="s">
        <v>1382</v>
      </c>
      <c r="C612" s="59"/>
      <c r="D612" s="130">
        <v>350</v>
      </c>
      <c r="E612" s="131"/>
      <c r="F612" s="68" t="str">
        <f>"Самокатная"</f>
        <v>Самокатная</v>
      </c>
      <c r="G612" s="144"/>
      <c r="H612" s="144"/>
      <c r="I612" s="59" t="str">
        <f>Таблица7[[#This Row],[Счет]]</f>
        <v>Самокатная</v>
      </c>
    </row>
    <row r="613" spans="1:9" ht="15.75" hidden="1" x14ac:dyDescent="0.25">
      <c r="A613" s="144">
        <v>42731</v>
      </c>
      <c r="B613" s="59" t="s">
        <v>2815</v>
      </c>
      <c r="C613" s="59"/>
      <c r="D613" s="130">
        <v>600</v>
      </c>
      <c r="E613" s="131"/>
      <c r="F613" s="68" t="str">
        <f>"Самокатная"</f>
        <v>Самокатная</v>
      </c>
      <c r="G613" s="144" t="s">
        <v>2816</v>
      </c>
      <c r="H613" s="144"/>
      <c r="I613" s="59" t="str">
        <f>Таблица7[[#This Row],[Счет]]</f>
        <v>Самокатная</v>
      </c>
    </row>
    <row r="614" spans="1:9" ht="15.75" hidden="1" x14ac:dyDescent="0.25">
      <c r="A614" s="144">
        <v>42740</v>
      </c>
      <c r="B614" s="59" t="s">
        <v>2980</v>
      </c>
      <c r="C614" s="59"/>
      <c r="D614" s="130">
        <v>946</v>
      </c>
      <c r="E614" s="131">
        <f>MONTH(Таблица7[[#This Row],[Дата]])</f>
        <v>1</v>
      </c>
      <c r="F614" s="68" t="str">
        <f>"Прео"</f>
        <v>Прео</v>
      </c>
      <c r="G614" s="144"/>
      <c r="H614" s="144"/>
      <c r="I614" s="59" t="str">
        <f>Таблица7[[#This Row],[Счет]]</f>
        <v>Прео</v>
      </c>
    </row>
    <row r="615" spans="1:9" ht="15.75" hidden="1" x14ac:dyDescent="0.25">
      <c r="A615" s="144">
        <v>42729</v>
      </c>
      <c r="B615" s="59" t="s">
        <v>778</v>
      </c>
      <c r="C615" s="59"/>
      <c r="D615" s="130">
        <v>960</v>
      </c>
      <c r="E615" s="131"/>
      <c r="F615" s="68" t="str">
        <f>"Прео"</f>
        <v>Прео</v>
      </c>
      <c r="G615" s="144"/>
      <c r="H615" s="144"/>
      <c r="I615" s="59" t="str">
        <f>Таблица7[[#This Row],[Счет]]</f>
        <v>Прео</v>
      </c>
    </row>
    <row r="616" spans="1:9" ht="15.75" hidden="1" x14ac:dyDescent="0.25">
      <c r="A616" s="144">
        <v>42731</v>
      </c>
      <c r="B616" s="59" t="s">
        <v>2815</v>
      </c>
      <c r="C616" s="59"/>
      <c r="D616" s="130">
        <v>1280</v>
      </c>
      <c r="E616" s="131"/>
      <c r="F616" s="68" t="str">
        <f>"Самокатная"</f>
        <v>Самокатная</v>
      </c>
      <c r="G616" s="144" t="s">
        <v>2817</v>
      </c>
      <c r="H616" s="144"/>
      <c r="I616" s="59" t="str">
        <f>Таблица7[[#This Row],[Счет]]</f>
        <v>Самокатная</v>
      </c>
    </row>
    <row r="617" spans="1:9" ht="15.75" hidden="1" x14ac:dyDescent="0.25">
      <c r="A617" s="144">
        <v>42727</v>
      </c>
      <c r="B617" s="59" t="s">
        <v>1207</v>
      </c>
      <c r="C617" s="59"/>
      <c r="D617" s="130">
        <v>1000</v>
      </c>
      <c r="E617" s="131"/>
      <c r="F617" s="68" t="str">
        <f>"Прео"</f>
        <v>Прео</v>
      </c>
      <c r="G617" s="144"/>
      <c r="H617" s="144"/>
      <c r="I617" s="59" t="str">
        <f>Таблица7[[#This Row],[Счет]]</f>
        <v>Прео</v>
      </c>
    </row>
    <row r="618" spans="1:9" ht="15.75" hidden="1" x14ac:dyDescent="0.25">
      <c r="A618" s="144">
        <v>42731</v>
      </c>
      <c r="B618" s="59" t="s">
        <v>2656</v>
      </c>
      <c r="C618" s="59"/>
      <c r="D618" s="130">
        <v>1760</v>
      </c>
      <c r="E618" s="131"/>
      <c r="F618" s="68" t="str">
        <f>"Самокатная"</f>
        <v>Самокатная</v>
      </c>
      <c r="G618" s="144"/>
      <c r="H618" s="144"/>
      <c r="I618" s="59" t="str">
        <f>Таблица7[[#This Row],[Счет]]</f>
        <v>Самокатная</v>
      </c>
    </row>
    <row r="619" spans="1:9" ht="15.75" hidden="1" x14ac:dyDescent="0.25">
      <c r="A619" s="144">
        <v>42724</v>
      </c>
      <c r="B619" s="59" t="s">
        <v>2818</v>
      </c>
      <c r="C619" s="59"/>
      <c r="D619" s="130">
        <v>1373</v>
      </c>
      <c r="E619" s="131"/>
      <c r="F619" s="68" t="str">
        <f>"Самокатная"</f>
        <v>Самокатная</v>
      </c>
      <c r="G619" s="144"/>
      <c r="H619" s="144"/>
      <c r="I619" s="59" t="str">
        <f>Таблица7[[#This Row],[Счет]]</f>
        <v>Самокатная</v>
      </c>
    </row>
    <row r="620" spans="1:9" ht="15.75" hidden="1" x14ac:dyDescent="0.25">
      <c r="A620" s="144">
        <v>42724</v>
      </c>
      <c r="B620" s="59" t="s">
        <v>2819</v>
      </c>
      <c r="C620" s="59"/>
      <c r="D620" s="130">
        <v>200</v>
      </c>
      <c r="E620" s="131"/>
      <c r="F620" s="68" t="str">
        <f>"Самокатная"</f>
        <v>Самокатная</v>
      </c>
      <c r="G620" s="144"/>
      <c r="H620" s="144"/>
      <c r="I620" s="59" t="str">
        <f>Таблица7[[#This Row],[Счет]]</f>
        <v>Самокатная</v>
      </c>
    </row>
    <row r="621" spans="1:9" ht="15.75" hidden="1" x14ac:dyDescent="0.25">
      <c r="A621" s="144">
        <v>42723</v>
      </c>
      <c r="B621" s="59" t="s">
        <v>2820</v>
      </c>
      <c r="C621" s="59"/>
      <c r="D621" s="130">
        <v>600</v>
      </c>
      <c r="E621" s="131"/>
      <c r="F621" s="68" t="str">
        <f>"Самокатная"</f>
        <v>Самокатная</v>
      </c>
      <c r="G621" s="144"/>
      <c r="H621" s="144"/>
      <c r="I621" s="59" t="str">
        <f>Таблица7[[#This Row],[Счет]]</f>
        <v>Самокатная</v>
      </c>
    </row>
    <row r="622" spans="1:9" ht="15.75" hidden="1" x14ac:dyDescent="0.25">
      <c r="A622" s="144">
        <v>42723</v>
      </c>
      <c r="B622" s="59" t="s">
        <v>2821</v>
      </c>
      <c r="C622" s="59"/>
      <c r="D622" s="130">
        <v>443</v>
      </c>
      <c r="E622" s="131"/>
      <c r="F622" s="68" t="str">
        <f>"Самокатная"</f>
        <v>Самокатная</v>
      </c>
      <c r="G622" s="144"/>
      <c r="H622" s="144"/>
      <c r="I622" s="59" t="str">
        <f>Таблица7[[#This Row],[Счет]]</f>
        <v>Самокатная</v>
      </c>
    </row>
    <row r="623" spans="1:9" ht="15.75" hidden="1" x14ac:dyDescent="0.25">
      <c r="A623" s="144">
        <v>42704</v>
      </c>
      <c r="B623" s="59" t="s">
        <v>2521</v>
      </c>
      <c r="C623" s="59"/>
      <c r="D623" s="130">
        <v>3000</v>
      </c>
      <c r="E623" s="131"/>
      <c r="F623" s="68" t="s">
        <v>2</v>
      </c>
      <c r="G623" s="144"/>
      <c r="H623" s="144"/>
      <c r="I623" s="59" t="str">
        <f>Таблица7[[#This Row],[Счет]]</f>
        <v>Манунин</v>
      </c>
    </row>
    <row r="624" spans="1:9" ht="15.75" hidden="1" x14ac:dyDescent="0.25">
      <c r="A624" s="144">
        <v>42704</v>
      </c>
      <c r="B624" s="59" t="s">
        <v>516</v>
      </c>
      <c r="C624" s="59"/>
      <c r="D624" s="130">
        <v>1600</v>
      </c>
      <c r="E624" s="131"/>
      <c r="F624" s="68" t="s">
        <v>2</v>
      </c>
      <c r="G624" s="144"/>
      <c r="H624" s="144"/>
      <c r="I624" s="59" t="str">
        <f>Таблица7[[#This Row],[Счет]]</f>
        <v>Манунин</v>
      </c>
    </row>
    <row r="625" spans="1:9" ht="15.75" hidden="1" x14ac:dyDescent="0.25">
      <c r="A625" s="144">
        <v>42720</v>
      </c>
      <c r="B625" s="59" t="s">
        <v>2513</v>
      </c>
      <c r="C625" s="59"/>
      <c r="D625" s="130">
        <v>202</v>
      </c>
      <c r="E625" s="131"/>
      <c r="F625" s="68" t="str">
        <f>"Самокатная"</f>
        <v>Самокатная</v>
      </c>
      <c r="G625" s="144"/>
      <c r="H625" s="144"/>
      <c r="I625" s="59" t="str">
        <f>Таблица7[[#This Row],[Счет]]</f>
        <v>Самокатная</v>
      </c>
    </row>
    <row r="626" spans="1:9" ht="15.75" hidden="1" x14ac:dyDescent="0.25">
      <c r="A626" s="144">
        <v>42719</v>
      </c>
      <c r="B626" s="59" t="s">
        <v>2653</v>
      </c>
      <c r="C626" s="59"/>
      <c r="D626" s="130">
        <v>97</v>
      </c>
      <c r="E626" s="131"/>
      <c r="F626" s="68" t="str">
        <f>"Самокатная"</f>
        <v>Самокатная</v>
      </c>
      <c r="G626" s="144"/>
      <c r="H626" s="144"/>
      <c r="I626" s="59" t="str">
        <f>Таблица7[[#This Row],[Счет]]</f>
        <v>Самокатная</v>
      </c>
    </row>
    <row r="627" spans="1:9" ht="15.75" hidden="1" x14ac:dyDescent="0.25">
      <c r="A627" s="144">
        <v>42719</v>
      </c>
      <c r="B627" s="59" t="s">
        <v>2654</v>
      </c>
      <c r="C627" s="59"/>
      <c r="D627" s="130">
        <v>1630</v>
      </c>
      <c r="E627" s="131"/>
      <c r="F627" s="68" t="str">
        <f>"Самокатная"</f>
        <v>Самокатная</v>
      </c>
      <c r="G627" s="144"/>
      <c r="H627" s="144"/>
      <c r="I627" s="59" t="str">
        <f>Таблица7[[#This Row],[Счет]]</f>
        <v>Самокатная</v>
      </c>
    </row>
    <row r="628" spans="1:9" ht="15.75" hidden="1" x14ac:dyDescent="0.25">
      <c r="A628" s="144">
        <v>42703</v>
      </c>
      <c r="B628" s="59" t="s">
        <v>2444</v>
      </c>
      <c r="C628" s="59"/>
      <c r="D628" s="130">
        <v>3000</v>
      </c>
      <c r="E628" s="131"/>
      <c r="F628" s="68" t="s">
        <v>2</v>
      </c>
      <c r="G628" s="144"/>
      <c r="H628" s="144"/>
      <c r="I628" s="59" t="str">
        <f>Таблица7[[#This Row],[Счет]]</f>
        <v>Манунин</v>
      </c>
    </row>
    <row r="629" spans="1:9" ht="15.75" hidden="1" x14ac:dyDescent="0.25">
      <c r="A629" s="144">
        <v>42719</v>
      </c>
      <c r="B629" s="59" t="s">
        <v>1131</v>
      </c>
      <c r="C629" s="59"/>
      <c r="D629" s="130">
        <v>758</v>
      </c>
      <c r="E629" s="131"/>
      <c r="F629" s="68" t="str">
        <f>"Самокатная"</f>
        <v>Самокатная</v>
      </c>
      <c r="G629" s="144" t="s">
        <v>2655</v>
      </c>
      <c r="H629" s="144"/>
      <c r="I629" s="59" t="str">
        <f>Таблица7[[#This Row],[Счет]]</f>
        <v>Самокатная</v>
      </c>
    </row>
    <row r="630" spans="1:9" ht="15.75" hidden="1" x14ac:dyDescent="0.25">
      <c r="A630" s="144">
        <v>42718</v>
      </c>
      <c r="B630" s="59" t="s">
        <v>2656</v>
      </c>
      <c r="C630" s="59"/>
      <c r="D630" s="130">
        <v>1670</v>
      </c>
      <c r="E630" s="131"/>
      <c r="F630" s="68" t="str">
        <f>"Самокатная"</f>
        <v>Самокатная</v>
      </c>
      <c r="G630" s="144"/>
      <c r="H630" s="144"/>
      <c r="I630" s="59" t="str">
        <f>Таблица7[[#This Row],[Счет]]</f>
        <v>Самокатная</v>
      </c>
    </row>
    <row r="631" spans="1:9" ht="15.75" hidden="1" x14ac:dyDescent="0.25">
      <c r="A631" s="144">
        <v>42726</v>
      </c>
      <c r="B631" s="59" t="s">
        <v>557</v>
      </c>
      <c r="C631" s="59"/>
      <c r="D631" s="130">
        <v>100</v>
      </c>
      <c r="E631" s="131"/>
      <c r="F631" s="68" t="str">
        <f>"Прео"</f>
        <v>Прео</v>
      </c>
      <c r="G631" s="144"/>
      <c r="H631" s="144"/>
      <c r="I631" s="59" t="str">
        <f>Таблица7[[#This Row],[Счет]]</f>
        <v>Прео</v>
      </c>
    </row>
    <row r="632" spans="1:9" ht="15.75" hidden="1" x14ac:dyDescent="0.25">
      <c r="A632" s="144">
        <v>42717</v>
      </c>
      <c r="B632" s="59" t="s">
        <v>599</v>
      </c>
      <c r="C632" s="59"/>
      <c r="D632" s="130">
        <v>1300</v>
      </c>
      <c r="E632" s="131"/>
      <c r="F632" s="68" t="str">
        <f>"Самокатная"</f>
        <v>Самокатная</v>
      </c>
      <c r="G632" s="144"/>
      <c r="H632" s="144"/>
      <c r="I632" s="59" t="str">
        <f>Таблица7[[#This Row],[Счет]]</f>
        <v>Самокатная</v>
      </c>
    </row>
    <row r="633" spans="1:9" ht="15.75" hidden="1" x14ac:dyDescent="0.25">
      <c r="A633" s="144">
        <v>42713</v>
      </c>
      <c r="B633" s="59" t="s">
        <v>2411</v>
      </c>
      <c r="C633" s="59"/>
      <c r="D633" s="130">
        <v>800</v>
      </c>
      <c r="E633" s="131"/>
      <c r="F633" s="68" t="str">
        <f>"Самокатная"</f>
        <v>Самокатная</v>
      </c>
      <c r="G633" s="144"/>
      <c r="H633" s="144"/>
      <c r="I633" s="59" t="str">
        <f>Таблица7[[#This Row],[Счет]]</f>
        <v>Самокатная</v>
      </c>
    </row>
    <row r="634" spans="1:9" ht="15.75" hidden="1" x14ac:dyDescent="0.25">
      <c r="A634" s="144">
        <v>42713</v>
      </c>
      <c r="B634" s="59" t="s">
        <v>2657</v>
      </c>
      <c r="C634" s="59"/>
      <c r="D634" s="130">
        <v>50</v>
      </c>
      <c r="E634" s="131"/>
      <c r="F634" s="68" t="str">
        <f>"Самокатная"</f>
        <v>Самокатная</v>
      </c>
      <c r="G634" s="144"/>
      <c r="H634" s="144"/>
      <c r="I634" s="59" t="str">
        <f>Таблица7[[#This Row],[Счет]]</f>
        <v>Самокатная</v>
      </c>
    </row>
    <row r="635" spans="1:9" ht="15.75" hidden="1" x14ac:dyDescent="0.25">
      <c r="A635" s="144">
        <v>42713</v>
      </c>
      <c r="B635" s="59" t="s">
        <v>1748</v>
      </c>
      <c r="C635" s="59"/>
      <c r="D635" s="130">
        <v>382</v>
      </c>
      <c r="E635" s="131"/>
      <c r="F635" s="68" t="str">
        <f>"Самокатная"</f>
        <v>Самокатная</v>
      </c>
      <c r="G635" s="144"/>
      <c r="H635" s="144"/>
      <c r="I635" s="59" t="str">
        <f>Таблица7[[#This Row],[Счет]]</f>
        <v>Самокатная</v>
      </c>
    </row>
    <row r="636" spans="1:9" ht="15.75" hidden="1" x14ac:dyDescent="0.25">
      <c r="A636" s="144">
        <v>42701</v>
      </c>
      <c r="B636" s="59" t="s">
        <v>2442</v>
      </c>
      <c r="C636" s="59"/>
      <c r="D636" s="130">
        <v>500</v>
      </c>
      <c r="E636" s="131"/>
      <c r="F636" s="68" t="s">
        <v>2</v>
      </c>
      <c r="G636" s="144"/>
      <c r="H636" s="144"/>
      <c r="I636" s="59" t="str">
        <f>Таблица7[[#This Row],[Счет]]</f>
        <v>Манунин</v>
      </c>
    </row>
    <row r="637" spans="1:9" ht="15.75" hidden="1" x14ac:dyDescent="0.25">
      <c r="A637" s="144">
        <v>42700</v>
      </c>
      <c r="B637" s="59" t="s">
        <v>2441</v>
      </c>
      <c r="C637" s="59"/>
      <c r="D637" s="130">
        <v>11670</v>
      </c>
      <c r="E637" s="131"/>
      <c r="F637" s="68" t="s">
        <v>2</v>
      </c>
      <c r="G637" s="144"/>
      <c r="H637" s="144"/>
      <c r="I637" s="59" t="str">
        <f>Таблица7[[#This Row],[Счет]]</f>
        <v>Манунин</v>
      </c>
    </row>
    <row r="638" spans="1:9" ht="15.75" hidden="1" x14ac:dyDescent="0.25">
      <c r="A638" s="144">
        <v>42700</v>
      </c>
      <c r="B638" s="59" t="s">
        <v>2437</v>
      </c>
      <c r="C638" s="59"/>
      <c r="D638" s="130">
        <v>1000</v>
      </c>
      <c r="E638" s="131"/>
      <c r="F638" s="68" t="s">
        <v>2</v>
      </c>
      <c r="G638" s="144"/>
      <c r="H638" s="144"/>
      <c r="I638" s="59" t="str">
        <f>Таблица7[[#This Row],[Счет]]</f>
        <v>Манунин</v>
      </c>
    </row>
    <row r="639" spans="1:9" ht="15.75" hidden="1" x14ac:dyDescent="0.25">
      <c r="A639" s="144">
        <v>42726</v>
      </c>
      <c r="B639" s="59" t="s">
        <v>2850</v>
      </c>
      <c r="C639" s="59"/>
      <c r="D639" s="130">
        <v>690</v>
      </c>
      <c r="E639" s="131"/>
      <c r="F639" s="68" t="str">
        <f>"Прео"</f>
        <v>Прео</v>
      </c>
      <c r="G639" s="144"/>
      <c r="H639" s="144"/>
      <c r="I639" s="59" t="str">
        <f>Таблица7[[#This Row],[Счет]]</f>
        <v>Прео</v>
      </c>
    </row>
    <row r="640" spans="1:9" ht="15.75" hidden="1" x14ac:dyDescent="0.25">
      <c r="A640" s="144">
        <v>42713</v>
      </c>
      <c r="B640" s="59" t="s">
        <v>2658</v>
      </c>
      <c r="C640" s="59"/>
      <c r="D640" s="130">
        <v>820</v>
      </c>
      <c r="E640" s="131"/>
      <c r="F640" s="68" t="str">
        <f t="shared" ref="F640:F647" si="22">"Самокатная"</f>
        <v>Самокатная</v>
      </c>
      <c r="G640" s="144"/>
      <c r="H640" s="144"/>
      <c r="I640" s="59" t="str">
        <f>Таблица7[[#This Row],[Счет]]</f>
        <v>Самокатная</v>
      </c>
    </row>
    <row r="641" spans="1:9" ht="15.75" hidden="1" x14ac:dyDescent="0.25">
      <c r="A641" s="144">
        <v>42712</v>
      </c>
      <c r="B641" s="59" t="s">
        <v>2659</v>
      </c>
      <c r="C641" s="59"/>
      <c r="D641" s="130">
        <v>3850</v>
      </c>
      <c r="E641" s="131"/>
      <c r="F641" s="68" t="str">
        <f t="shared" si="22"/>
        <v>Самокатная</v>
      </c>
      <c r="G641" s="144"/>
      <c r="H641" s="144"/>
      <c r="I641" s="59" t="str">
        <f>Таблица7[[#This Row],[Счет]]</f>
        <v>Самокатная</v>
      </c>
    </row>
    <row r="642" spans="1:9" ht="15.75" hidden="1" x14ac:dyDescent="0.25">
      <c r="A642" s="144">
        <v>42709</v>
      </c>
      <c r="B642" s="59" t="s">
        <v>2662</v>
      </c>
      <c r="C642" s="59"/>
      <c r="D642" s="130">
        <v>1397</v>
      </c>
      <c r="E642" s="131"/>
      <c r="F642" s="68" t="str">
        <f t="shared" si="22"/>
        <v>Самокатная</v>
      </c>
      <c r="G642" s="144"/>
      <c r="H642" s="144"/>
      <c r="I642" s="59" t="str">
        <f>Таблица7[[#This Row],[Счет]]</f>
        <v>Самокатная</v>
      </c>
    </row>
    <row r="643" spans="1:9" ht="15.75" hidden="1" x14ac:dyDescent="0.25">
      <c r="A643" s="144">
        <v>42709</v>
      </c>
      <c r="B643" s="59" t="s">
        <v>2663</v>
      </c>
      <c r="C643" s="59"/>
      <c r="D643" s="130">
        <v>444</v>
      </c>
      <c r="E643" s="131"/>
      <c r="F643" s="68" t="str">
        <f t="shared" si="22"/>
        <v>Самокатная</v>
      </c>
      <c r="G643" s="144"/>
      <c r="H643" s="144"/>
      <c r="I643" s="59" t="str">
        <f>Таблица7[[#This Row],[Счет]]</f>
        <v>Самокатная</v>
      </c>
    </row>
    <row r="644" spans="1:9" ht="15.75" hidden="1" x14ac:dyDescent="0.25">
      <c r="A644" s="144">
        <v>42709</v>
      </c>
      <c r="B644" s="59" t="s">
        <v>1946</v>
      </c>
      <c r="C644" s="59"/>
      <c r="D644" s="130">
        <v>474</v>
      </c>
      <c r="E644" s="131"/>
      <c r="F644" s="68" t="str">
        <f t="shared" si="22"/>
        <v>Самокатная</v>
      </c>
      <c r="G644" s="144"/>
      <c r="H644" s="144"/>
      <c r="I644" s="59" t="str">
        <f>Таблица7[[#This Row],[Счет]]</f>
        <v>Самокатная</v>
      </c>
    </row>
    <row r="645" spans="1:9" ht="15.75" hidden="1" x14ac:dyDescent="0.25">
      <c r="A645" s="144">
        <v>42709</v>
      </c>
      <c r="B645" s="59" t="s">
        <v>2664</v>
      </c>
      <c r="C645" s="59"/>
      <c r="D645" s="130">
        <v>517</v>
      </c>
      <c r="E645" s="131"/>
      <c r="F645" s="68" t="str">
        <f t="shared" si="22"/>
        <v>Самокатная</v>
      </c>
      <c r="G645" s="144"/>
      <c r="H645" s="144"/>
      <c r="I645" s="59" t="str">
        <f>Таблица7[[#This Row],[Счет]]</f>
        <v>Самокатная</v>
      </c>
    </row>
    <row r="646" spans="1:9" ht="15.75" hidden="1" x14ac:dyDescent="0.25">
      <c r="A646" s="144">
        <v>42709</v>
      </c>
      <c r="B646" s="59" t="s">
        <v>2665</v>
      </c>
      <c r="C646" s="59"/>
      <c r="D646" s="130">
        <v>1813</v>
      </c>
      <c r="E646" s="131"/>
      <c r="F646" s="68" t="str">
        <f t="shared" si="22"/>
        <v>Самокатная</v>
      </c>
      <c r="G646" s="144"/>
      <c r="H646" s="144"/>
      <c r="I646" s="59" t="str">
        <f>Таблица7[[#This Row],[Счет]]</f>
        <v>Самокатная</v>
      </c>
    </row>
    <row r="647" spans="1:9" ht="15.75" hidden="1" x14ac:dyDescent="0.25">
      <c r="A647" s="144">
        <v>42706</v>
      </c>
      <c r="B647" s="59" t="s">
        <v>501</v>
      </c>
      <c r="C647" s="59"/>
      <c r="D647" s="130">
        <v>1760</v>
      </c>
      <c r="E647" s="131"/>
      <c r="F647" s="68" t="str">
        <f t="shared" si="22"/>
        <v>Самокатная</v>
      </c>
      <c r="G647" s="144"/>
      <c r="H647" s="144"/>
      <c r="I647" s="59" t="str">
        <f>Таблица7[[#This Row],[Счет]]</f>
        <v>Самокатная</v>
      </c>
    </row>
    <row r="648" spans="1:9" ht="15.75" hidden="1" x14ac:dyDescent="0.25">
      <c r="A648" s="144">
        <v>42714</v>
      </c>
      <c r="B648" s="59" t="s">
        <v>1207</v>
      </c>
      <c r="C648" s="59"/>
      <c r="D648" s="130">
        <v>780</v>
      </c>
      <c r="E648" s="131"/>
      <c r="F648" s="68" t="str">
        <f>"Прео"</f>
        <v>Прео</v>
      </c>
      <c r="G648" s="144"/>
      <c r="H648" s="144"/>
      <c r="I648" s="59" t="str">
        <f>Таблица7[[#This Row],[Счет]]</f>
        <v>Прео</v>
      </c>
    </row>
    <row r="649" spans="1:9" ht="15.75" hidden="1" x14ac:dyDescent="0.25">
      <c r="A649" s="144">
        <v>42705</v>
      </c>
      <c r="B649" s="59" t="s">
        <v>2501</v>
      </c>
      <c r="C649" s="59"/>
      <c r="D649" s="130">
        <v>248</v>
      </c>
      <c r="E649" s="131"/>
      <c r="F649" s="68" t="str">
        <f t="shared" ref="F649:F654" si="23">"Самокатная"</f>
        <v>Самокатная</v>
      </c>
      <c r="G649" s="144"/>
      <c r="H649" s="144"/>
      <c r="I649" s="59" t="str">
        <f>Таблица7[[#This Row],[Счет]]</f>
        <v>Самокатная</v>
      </c>
    </row>
    <row r="650" spans="1:9" ht="15.75" hidden="1" x14ac:dyDescent="0.25">
      <c r="A650" s="144">
        <v>42705</v>
      </c>
      <c r="B650" s="59" t="s">
        <v>2502</v>
      </c>
      <c r="C650" s="59"/>
      <c r="D650" s="130">
        <v>200</v>
      </c>
      <c r="E650" s="131"/>
      <c r="F650" s="68" t="str">
        <f t="shared" si="23"/>
        <v>Самокатная</v>
      </c>
      <c r="G650" s="144" t="s">
        <v>1344</v>
      </c>
      <c r="H650" s="144"/>
      <c r="I650" s="59" t="str">
        <f>Таблица7[[#This Row],[Счет]]</f>
        <v>Самокатная</v>
      </c>
    </row>
    <row r="651" spans="1:9" ht="15.75" hidden="1" x14ac:dyDescent="0.25">
      <c r="A651" s="144">
        <v>42705</v>
      </c>
      <c r="B651" s="59" t="s">
        <v>2503</v>
      </c>
      <c r="C651" s="59"/>
      <c r="D651" s="130">
        <v>344</v>
      </c>
      <c r="E651" s="131"/>
      <c r="F651" s="68" t="str">
        <f t="shared" si="23"/>
        <v>Самокатная</v>
      </c>
      <c r="G651" s="144" t="s">
        <v>1344</v>
      </c>
      <c r="H651" s="144"/>
      <c r="I651" s="59" t="str">
        <f>Таблица7[[#This Row],[Счет]]</f>
        <v>Самокатная</v>
      </c>
    </row>
    <row r="652" spans="1:9" ht="15.75" hidden="1" x14ac:dyDescent="0.25">
      <c r="A652" s="144">
        <v>42705</v>
      </c>
      <c r="B652" s="59" t="s">
        <v>2504</v>
      </c>
      <c r="C652" s="59"/>
      <c r="D652" s="130">
        <v>356</v>
      </c>
      <c r="E652" s="131"/>
      <c r="F652" s="68" t="str">
        <f t="shared" si="23"/>
        <v>Самокатная</v>
      </c>
      <c r="G652" s="144" t="s">
        <v>1344</v>
      </c>
      <c r="H652" s="144"/>
      <c r="I652" s="59" t="str">
        <f>Таблица7[[#This Row],[Счет]]</f>
        <v>Самокатная</v>
      </c>
    </row>
    <row r="653" spans="1:9" ht="15.75" hidden="1" x14ac:dyDescent="0.25">
      <c r="A653" s="144">
        <v>42705</v>
      </c>
      <c r="B653" s="59" t="s">
        <v>903</v>
      </c>
      <c r="C653" s="59"/>
      <c r="D653" s="130">
        <v>450</v>
      </c>
      <c r="E653" s="131"/>
      <c r="F653" s="68" t="str">
        <f t="shared" si="23"/>
        <v>Самокатная</v>
      </c>
      <c r="G653" s="144"/>
      <c r="H653" s="144"/>
      <c r="I653" s="59" t="str">
        <f>Таблица7[[#This Row],[Счет]]</f>
        <v>Самокатная</v>
      </c>
    </row>
    <row r="654" spans="1:9" ht="15.75" hidden="1" x14ac:dyDescent="0.25">
      <c r="A654" s="144">
        <v>42704</v>
      </c>
      <c r="B654" s="59" t="s">
        <v>2505</v>
      </c>
      <c r="C654" s="59"/>
      <c r="D654" s="130">
        <v>1563</v>
      </c>
      <c r="E654" s="131"/>
      <c r="F654" s="68" t="str">
        <f t="shared" si="23"/>
        <v>Самокатная</v>
      </c>
      <c r="G654" s="144"/>
      <c r="H654" s="144"/>
      <c r="I654" s="59" t="str">
        <f>Таблица7[[#This Row],[Счет]]</f>
        <v>Самокатная</v>
      </c>
    </row>
    <row r="655" spans="1:9" ht="15.75" hidden="1" x14ac:dyDescent="0.25">
      <c r="A655" s="144">
        <v>42690</v>
      </c>
      <c r="B655" s="59" t="s">
        <v>2343</v>
      </c>
      <c r="C655" s="59"/>
      <c r="D655" s="130">
        <v>4500</v>
      </c>
      <c r="E655" s="131"/>
      <c r="F655" s="68" t="s">
        <v>2</v>
      </c>
      <c r="G655" s="144"/>
      <c r="H655" s="144"/>
      <c r="I655" s="59" t="str">
        <f>Таблица7[[#This Row],[Счет]]</f>
        <v>Манунин</v>
      </c>
    </row>
    <row r="656" spans="1:9" ht="15.75" hidden="1" x14ac:dyDescent="0.25">
      <c r="A656" s="144">
        <v>42704</v>
      </c>
      <c r="B656" s="59" t="s">
        <v>1746</v>
      </c>
      <c r="C656" s="59"/>
      <c r="D656" s="130">
        <v>323</v>
      </c>
      <c r="E656" s="131"/>
      <c r="F656" s="68" t="str">
        <f>"Самокатная"</f>
        <v>Самокатная</v>
      </c>
      <c r="G656" s="144"/>
      <c r="H656" s="144"/>
      <c r="I656" s="59" t="str">
        <f>Таблица7[[#This Row],[Счет]]</f>
        <v>Самокатная</v>
      </c>
    </row>
    <row r="657" spans="1:9" ht="15.75" hidden="1" x14ac:dyDescent="0.25">
      <c r="A657" s="144">
        <v>42704</v>
      </c>
      <c r="B657" s="59" t="s">
        <v>2506</v>
      </c>
      <c r="C657" s="59"/>
      <c r="D657" s="130">
        <v>3100</v>
      </c>
      <c r="E657" s="131"/>
      <c r="F657" s="68" t="s">
        <v>6</v>
      </c>
      <c r="G657" s="144"/>
      <c r="H657" s="144"/>
      <c r="I657" s="59" t="str">
        <f>Таблица7[[#This Row],[Счет]]</f>
        <v>Самокатная</v>
      </c>
    </row>
    <row r="658" spans="1:9" ht="15.75" hidden="1" x14ac:dyDescent="0.25">
      <c r="A658" s="144">
        <v>42689</v>
      </c>
      <c r="B658" s="59" t="s">
        <v>538</v>
      </c>
      <c r="C658" s="59"/>
      <c r="D658" s="130">
        <v>2500</v>
      </c>
      <c r="E658" s="131"/>
      <c r="F658" s="68" t="s">
        <v>2</v>
      </c>
      <c r="G658" s="144"/>
      <c r="H658" s="144"/>
      <c r="I658" s="59" t="str">
        <f>Таблица7[[#This Row],[Счет]]</f>
        <v>Манунин</v>
      </c>
    </row>
    <row r="659" spans="1:9" ht="15.75" hidden="1" x14ac:dyDescent="0.25">
      <c r="A659" s="144">
        <v>42689</v>
      </c>
      <c r="B659" s="59" t="s">
        <v>2340</v>
      </c>
      <c r="C659" s="59"/>
      <c r="D659" s="130">
        <v>300</v>
      </c>
      <c r="E659" s="131"/>
      <c r="F659" s="68" t="s">
        <v>2</v>
      </c>
      <c r="G659" s="144"/>
      <c r="H659" s="144"/>
      <c r="I659" s="59" t="str">
        <f>Таблица7[[#This Row],[Счет]]</f>
        <v>Манунин</v>
      </c>
    </row>
    <row r="660" spans="1:9" ht="15.75" hidden="1" x14ac:dyDescent="0.25">
      <c r="A660" s="144">
        <v>42703</v>
      </c>
      <c r="B660" s="59" t="s">
        <v>2505</v>
      </c>
      <c r="C660" s="59"/>
      <c r="D660" s="130">
        <v>7185</v>
      </c>
      <c r="E660" s="131"/>
      <c r="F660" s="68" t="str">
        <f>"Самокатная"</f>
        <v>Самокатная</v>
      </c>
      <c r="G660" s="144"/>
      <c r="H660" s="144"/>
      <c r="I660" s="59" t="str">
        <f>Таблица7[[#This Row],[Счет]]</f>
        <v>Самокатная</v>
      </c>
    </row>
    <row r="661" spans="1:9" ht="15.75" hidden="1" x14ac:dyDescent="0.25">
      <c r="A661" s="144">
        <v>42711</v>
      </c>
      <c r="B661" s="59" t="s">
        <v>1207</v>
      </c>
      <c r="C661" s="59"/>
      <c r="D661" s="130">
        <v>659</v>
      </c>
      <c r="E661" s="131"/>
      <c r="F661" s="68" t="str">
        <f>"Прео"</f>
        <v>Прео</v>
      </c>
      <c r="G661" s="144"/>
      <c r="H661" s="144"/>
      <c r="I661" s="59" t="str">
        <f>Таблица7[[#This Row],[Счет]]</f>
        <v>Прео</v>
      </c>
    </row>
    <row r="662" spans="1:9" ht="15.75" hidden="1" x14ac:dyDescent="0.25">
      <c r="A662" s="144">
        <v>42703</v>
      </c>
      <c r="B662" s="59" t="s">
        <v>2505</v>
      </c>
      <c r="C662" s="59"/>
      <c r="D662" s="130">
        <v>2275</v>
      </c>
      <c r="E662" s="131"/>
      <c r="F662" s="68" t="str">
        <f t="shared" ref="F662:F667" si="24">"Самокатная"</f>
        <v>Самокатная</v>
      </c>
      <c r="G662" s="144"/>
      <c r="H662" s="144"/>
      <c r="I662" s="59" t="str">
        <f>Таблица7[[#This Row],[Счет]]</f>
        <v>Самокатная</v>
      </c>
    </row>
    <row r="663" spans="1:9" ht="15.75" hidden="1" x14ac:dyDescent="0.25">
      <c r="A663" s="144">
        <v>42702</v>
      </c>
      <c r="B663" s="59" t="s">
        <v>2507</v>
      </c>
      <c r="C663" s="59"/>
      <c r="D663" s="130">
        <v>468</v>
      </c>
      <c r="E663" s="131"/>
      <c r="F663" s="68" t="str">
        <f t="shared" si="24"/>
        <v>Самокатная</v>
      </c>
      <c r="G663" s="144"/>
      <c r="H663" s="144"/>
      <c r="I663" s="59" t="str">
        <f>Таблица7[[#This Row],[Счет]]</f>
        <v>Самокатная</v>
      </c>
    </row>
    <row r="664" spans="1:9" ht="15.75" hidden="1" x14ac:dyDescent="0.25">
      <c r="A664" s="144">
        <v>42702</v>
      </c>
      <c r="B664" s="59" t="s">
        <v>2508</v>
      </c>
      <c r="C664" s="59"/>
      <c r="D664" s="130">
        <v>200</v>
      </c>
      <c r="E664" s="131"/>
      <c r="F664" s="68" t="str">
        <f t="shared" si="24"/>
        <v>Самокатная</v>
      </c>
      <c r="G664" s="144"/>
      <c r="H664" s="144"/>
      <c r="I664" s="59" t="str">
        <f>Таблица7[[#This Row],[Счет]]</f>
        <v>Самокатная</v>
      </c>
    </row>
    <row r="665" spans="1:9" ht="15.75" hidden="1" x14ac:dyDescent="0.25">
      <c r="A665" s="144">
        <v>42702</v>
      </c>
      <c r="B665" s="59" t="s">
        <v>2509</v>
      </c>
      <c r="C665" s="59"/>
      <c r="D665" s="130">
        <v>1000</v>
      </c>
      <c r="E665" s="131"/>
      <c r="F665" s="68" t="str">
        <f t="shared" si="24"/>
        <v>Самокатная</v>
      </c>
      <c r="G665" s="144"/>
      <c r="H665" s="144"/>
      <c r="I665" s="59" t="str">
        <f>Таблица7[[#This Row],[Счет]]</f>
        <v>Самокатная</v>
      </c>
    </row>
    <row r="666" spans="1:9" ht="15.75" hidden="1" x14ac:dyDescent="0.25">
      <c r="A666" s="144">
        <v>42702</v>
      </c>
      <c r="B666" s="59" t="s">
        <v>1382</v>
      </c>
      <c r="C666" s="59"/>
      <c r="D666" s="130">
        <v>350</v>
      </c>
      <c r="E666" s="131"/>
      <c r="F666" s="68" t="str">
        <f t="shared" si="24"/>
        <v>Самокатная</v>
      </c>
      <c r="G666" s="144"/>
      <c r="H666" s="144"/>
      <c r="I666" s="59" t="str">
        <f>Таблица7[[#This Row],[Счет]]</f>
        <v>Самокатная</v>
      </c>
    </row>
    <row r="667" spans="1:9" ht="15.75" hidden="1" x14ac:dyDescent="0.25">
      <c r="A667" s="144">
        <v>42698</v>
      </c>
      <c r="B667" s="59" t="s">
        <v>2510</v>
      </c>
      <c r="C667" s="59"/>
      <c r="D667" s="130">
        <v>2500</v>
      </c>
      <c r="E667" s="131"/>
      <c r="F667" s="68" t="str">
        <f t="shared" si="24"/>
        <v>Самокатная</v>
      </c>
      <c r="G667" s="144" t="s">
        <v>2511</v>
      </c>
      <c r="H667" s="144"/>
      <c r="I667" s="59" t="str">
        <f>Таблица7[[#This Row],[Счет]]</f>
        <v>Самокатная</v>
      </c>
    </row>
    <row r="668" spans="1:9" ht="15.75" hidden="1" x14ac:dyDescent="0.25">
      <c r="A668" s="144">
        <v>42681</v>
      </c>
      <c r="B668" s="59" t="s">
        <v>2291</v>
      </c>
      <c r="C668" s="59"/>
      <c r="D668" s="130">
        <v>6400</v>
      </c>
      <c r="E668" s="131"/>
      <c r="F668" s="68" t="s">
        <v>2</v>
      </c>
      <c r="G668" s="144"/>
      <c r="H668" s="144"/>
      <c r="I668" s="59" t="str">
        <f>Таблица7[[#This Row],[Счет]]</f>
        <v>Манунин</v>
      </c>
    </row>
    <row r="669" spans="1:9" ht="15.75" hidden="1" x14ac:dyDescent="0.25">
      <c r="A669" s="144">
        <v>42711</v>
      </c>
      <c r="B669" s="59" t="s">
        <v>2626</v>
      </c>
      <c r="C669" s="59"/>
      <c r="D669" s="130">
        <v>1150</v>
      </c>
      <c r="E669" s="131"/>
      <c r="F669" s="68" t="str">
        <f>"Прео"</f>
        <v>Прео</v>
      </c>
      <c r="G669" s="144"/>
      <c r="H669" s="144"/>
      <c r="I669" s="59" t="str">
        <f>Таблица7[[#This Row],[Счет]]</f>
        <v>Прео</v>
      </c>
    </row>
    <row r="670" spans="1:9" ht="15.75" hidden="1" x14ac:dyDescent="0.25">
      <c r="A670" s="144">
        <v>42709</v>
      </c>
      <c r="B670" s="59" t="s">
        <v>1207</v>
      </c>
      <c r="C670" s="59"/>
      <c r="D670" s="130">
        <v>370</v>
      </c>
      <c r="E670" s="131"/>
      <c r="F670" s="68" t="str">
        <f>"Прео"</f>
        <v>Прео</v>
      </c>
      <c r="G670" s="144"/>
      <c r="H670" s="144"/>
      <c r="I670" s="59" t="str">
        <f>Таблица7[[#This Row],[Счет]]</f>
        <v>Прео</v>
      </c>
    </row>
    <row r="671" spans="1:9" ht="15.75" hidden="1" x14ac:dyDescent="0.25">
      <c r="A671" s="144">
        <v>42697</v>
      </c>
      <c r="B671" s="59" t="s">
        <v>2512</v>
      </c>
      <c r="C671" s="59"/>
      <c r="D671" s="130">
        <v>2000</v>
      </c>
      <c r="E671" s="131"/>
      <c r="F671" s="68" t="str">
        <f>"Самокатная"</f>
        <v>Самокатная</v>
      </c>
      <c r="G671" s="144" t="s">
        <v>1344</v>
      </c>
      <c r="H671" s="144"/>
      <c r="I671" s="59" t="str">
        <f>Таблица7[[#This Row],[Счет]]</f>
        <v>Самокатная</v>
      </c>
    </row>
    <row r="672" spans="1:9" ht="15.75" hidden="1" x14ac:dyDescent="0.25">
      <c r="A672" s="144">
        <v>42697</v>
      </c>
      <c r="B672" s="59" t="s">
        <v>2513</v>
      </c>
      <c r="C672" s="59"/>
      <c r="D672" s="130">
        <v>187</v>
      </c>
      <c r="E672" s="131"/>
      <c r="F672" s="68" t="str">
        <f>"Самокатная"</f>
        <v>Самокатная</v>
      </c>
      <c r="G672" s="144"/>
      <c r="H672" s="144"/>
      <c r="I672" s="59" t="str">
        <f>Таблица7[[#This Row],[Счет]]</f>
        <v>Самокатная</v>
      </c>
    </row>
    <row r="673" spans="1:9" ht="15.75" x14ac:dyDescent="0.25">
      <c r="A673" s="144">
        <v>42716</v>
      </c>
      <c r="B673" s="59" t="s">
        <v>560</v>
      </c>
      <c r="C673" s="59"/>
      <c r="D673" s="130">
        <v>72</v>
      </c>
      <c r="E673" s="131"/>
      <c r="F673" s="68" t="s">
        <v>1341</v>
      </c>
      <c r="G673" s="144"/>
      <c r="H673" s="144"/>
      <c r="I673" s="59" t="str">
        <f>Таблица7[[#This Row],[Счет]]</f>
        <v>Питер</v>
      </c>
    </row>
    <row r="674" spans="1:9" ht="15.75" x14ac:dyDescent="0.25">
      <c r="A674" s="144">
        <v>42713</v>
      </c>
      <c r="B674" s="59" t="s">
        <v>3099</v>
      </c>
      <c r="C674" s="59"/>
      <c r="D674" s="130">
        <v>265</v>
      </c>
      <c r="E674" s="131"/>
      <c r="F674" s="68" t="s">
        <v>1341</v>
      </c>
      <c r="G674" s="144"/>
      <c r="H674" s="144"/>
      <c r="I674" s="59" t="str">
        <f>Таблица7[[#This Row],[Счет]]</f>
        <v>Питер</v>
      </c>
    </row>
    <row r="675" spans="1:9" ht="15.75" x14ac:dyDescent="0.25">
      <c r="A675" s="144">
        <v>42713</v>
      </c>
      <c r="B675" s="59" t="s">
        <v>3100</v>
      </c>
      <c r="C675" s="59"/>
      <c r="D675" s="130">
        <v>590</v>
      </c>
      <c r="E675" s="131"/>
      <c r="F675" s="68" t="s">
        <v>1341</v>
      </c>
      <c r="G675" s="144"/>
      <c r="H675" s="144"/>
      <c r="I675" s="59" t="str">
        <f>Таблица7[[#This Row],[Счет]]</f>
        <v>Питер</v>
      </c>
    </row>
    <row r="676" spans="1:9" ht="15.75" x14ac:dyDescent="0.25">
      <c r="A676" s="144">
        <v>42712</v>
      </c>
      <c r="B676" s="59" t="s">
        <v>3098</v>
      </c>
      <c r="C676" s="59"/>
      <c r="D676" s="130">
        <v>100</v>
      </c>
      <c r="E676" s="131"/>
      <c r="F676" s="68" t="s">
        <v>1341</v>
      </c>
      <c r="G676" s="144"/>
      <c r="H676" s="144"/>
      <c r="I676" s="59" t="str">
        <f>Таблица7[[#This Row],[Счет]]</f>
        <v>Питер</v>
      </c>
    </row>
    <row r="677" spans="1:9" ht="15.75" hidden="1" x14ac:dyDescent="0.25">
      <c r="A677" s="144">
        <v>42674</v>
      </c>
      <c r="B677" s="59" t="s">
        <v>516</v>
      </c>
      <c r="C677" s="59"/>
      <c r="D677" s="130">
        <v>1350</v>
      </c>
      <c r="E677" s="131"/>
      <c r="F677" s="68" t="s">
        <v>2</v>
      </c>
      <c r="G677" s="144"/>
      <c r="H677" s="144"/>
      <c r="I677" s="59" t="str">
        <f>Таблица7[[#This Row],[Счет]]</f>
        <v>Манунин</v>
      </c>
    </row>
    <row r="678" spans="1:9" ht="15.75" hidden="1" x14ac:dyDescent="0.25">
      <c r="A678" s="144">
        <v>42707</v>
      </c>
      <c r="B678" s="59" t="s">
        <v>1208</v>
      </c>
      <c r="C678" s="59"/>
      <c r="D678" s="130">
        <v>3732</v>
      </c>
      <c r="E678" s="131"/>
      <c r="F678" s="68" t="str">
        <f>"Прео"</f>
        <v>Прео</v>
      </c>
      <c r="G678" s="144"/>
      <c r="H678" s="144"/>
      <c r="I678" s="59" t="str">
        <f>Таблица7[[#This Row],[Счет]]</f>
        <v>Прео</v>
      </c>
    </row>
    <row r="679" spans="1:9" ht="15.75" hidden="1" x14ac:dyDescent="0.25">
      <c r="A679" s="144">
        <v>42696</v>
      </c>
      <c r="B679" s="59" t="s">
        <v>796</v>
      </c>
      <c r="C679" s="59"/>
      <c r="D679" s="130">
        <v>216</v>
      </c>
      <c r="E679" s="131"/>
      <c r="F679" s="68" t="str">
        <f>"Самокатная"</f>
        <v>Самокатная</v>
      </c>
      <c r="G679" s="144" t="s">
        <v>1344</v>
      </c>
      <c r="H679" s="144"/>
      <c r="I679" s="59" t="str">
        <f>Таблица7[[#This Row],[Счет]]</f>
        <v>Самокатная</v>
      </c>
    </row>
    <row r="680" spans="1:9" ht="15.75" hidden="1" x14ac:dyDescent="0.25">
      <c r="A680" s="144">
        <v>42670</v>
      </c>
      <c r="B680" s="59" t="s">
        <v>2237</v>
      </c>
      <c r="C680" s="59"/>
      <c r="D680" s="130">
        <v>1200</v>
      </c>
      <c r="E680" s="131"/>
      <c r="F680" s="68" t="s">
        <v>2</v>
      </c>
      <c r="G680" s="144" t="s">
        <v>2238</v>
      </c>
      <c r="H680" s="144"/>
      <c r="I680" s="59" t="str">
        <f>Таблица7[[#This Row],[Счет]]</f>
        <v>Манунин</v>
      </c>
    </row>
    <row r="681" spans="1:9" ht="15.75" hidden="1" x14ac:dyDescent="0.25">
      <c r="A681" s="144">
        <v>42696</v>
      </c>
      <c r="B681" s="59" t="s">
        <v>2514</v>
      </c>
      <c r="C681" s="59"/>
      <c r="D681" s="130">
        <v>595</v>
      </c>
      <c r="E681" s="131"/>
      <c r="F681" s="68" t="str">
        <f t="shared" ref="F681:F686" si="25">"Самокатная"</f>
        <v>Самокатная</v>
      </c>
      <c r="G681" s="144" t="s">
        <v>1344</v>
      </c>
      <c r="H681" s="144"/>
      <c r="I681" s="59" t="str">
        <f>Таблица7[[#This Row],[Счет]]</f>
        <v>Самокатная</v>
      </c>
    </row>
    <row r="682" spans="1:9" ht="15.75" hidden="1" x14ac:dyDescent="0.25">
      <c r="A682" s="144">
        <v>42696</v>
      </c>
      <c r="B682" s="59" t="s">
        <v>2515</v>
      </c>
      <c r="C682" s="59"/>
      <c r="D682" s="130">
        <v>475</v>
      </c>
      <c r="E682" s="131"/>
      <c r="F682" s="68" t="str">
        <f t="shared" si="25"/>
        <v>Самокатная</v>
      </c>
      <c r="G682" s="144" t="s">
        <v>1344</v>
      </c>
      <c r="H682" s="144"/>
      <c r="I682" s="59" t="str">
        <f>Таблица7[[#This Row],[Счет]]</f>
        <v>Самокатная</v>
      </c>
    </row>
    <row r="683" spans="1:9" ht="15.75" hidden="1" x14ac:dyDescent="0.25">
      <c r="A683" s="144">
        <v>42695</v>
      </c>
      <c r="B683" s="59" t="s">
        <v>501</v>
      </c>
      <c r="C683" s="59"/>
      <c r="D683" s="130">
        <v>1760</v>
      </c>
      <c r="E683" s="131"/>
      <c r="F683" s="68" t="str">
        <f t="shared" si="25"/>
        <v>Самокатная</v>
      </c>
      <c r="G683" s="144"/>
      <c r="H683" s="144"/>
      <c r="I683" s="59" t="str">
        <f>Таблица7[[#This Row],[Счет]]</f>
        <v>Самокатная</v>
      </c>
    </row>
    <row r="684" spans="1:9" ht="15.75" hidden="1" x14ac:dyDescent="0.25">
      <c r="A684" s="144">
        <v>42695</v>
      </c>
      <c r="B684" s="59" t="s">
        <v>1748</v>
      </c>
      <c r="C684" s="59"/>
      <c r="D684" s="130">
        <v>437</v>
      </c>
      <c r="E684" s="131"/>
      <c r="F684" s="68" t="str">
        <f t="shared" si="25"/>
        <v>Самокатная</v>
      </c>
      <c r="G684" s="144"/>
      <c r="H684" s="144"/>
      <c r="I684" s="59" t="str">
        <f>Таблица7[[#This Row],[Счет]]</f>
        <v>Самокатная</v>
      </c>
    </row>
    <row r="685" spans="1:9" ht="15.75" hidden="1" x14ac:dyDescent="0.25">
      <c r="A685" s="144">
        <v>42692</v>
      </c>
      <c r="B685" s="59" t="s">
        <v>2516</v>
      </c>
      <c r="C685" s="59"/>
      <c r="D685" s="130">
        <v>253</v>
      </c>
      <c r="E685" s="131"/>
      <c r="F685" s="68" t="str">
        <f t="shared" si="25"/>
        <v>Самокатная</v>
      </c>
      <c r="G685" s="144" t="s">
        <v>2517</v>
      </c>
      <c r="H685" s="144"/>
      <c r="I685" s="59" t="str">
        <f>Таблица7[[#This Row],[Счет]]</f>
        <v>Самокатная</v>
      </c>
    </row>
    <row r="686" spans="1:9" ht="15.75" hidden="1" x14ac:dyDescent="0.25">
      <c r="A686" s="144">
        <v>42692</v>
      </c>
      <c r="B686" s="59" t="s">
        <v>1948</v>
      </c>
      <c r="C686" s="59"/>
      <c r="D686" s="130">
        <v>500</v>
      </c>
      <c r="E686" s="131"/>
      <c r="F686" s="68" t="str">
        <f t="shared" si="25"/>
        <v>Самокатная</v>
      </c>
      <c r="G686" s="144"/>
      <c r="H686" s="144"/>
      <c r="I686" s="59" t="str">
        <f>Таблица7[[#This Row],[Счет]]</f>
        <v>Самокатная</v>
      </c>
    </row>
    <row r="687" spans="1:9" ht="15.75" hidden="1" x14ac:dyDescent="0.25">
      <c r="A687" s="144">
        <v>42706</v>
      </c>
      <c r="B687" s="59" t="s">
        <v>1208</v>
      </c>
      <c r="C687" s="59"/>
      <c r="D687" s="130">
        <v>542</v>
      </c>
      <c r="E687" s="131"/>
      <c r="F687" s="68" t="str">
        <f>"Прео"</f>
        <v>Прео</v>
      </c>
      <c r="G687" s="144"/>
      <c r="H687" s="144"/>
      <c r="I687" s="59" t="str">
        <f>Таблица7[[#This Row],[Счет]]</f>
        <v>Прео</v>
      </c>
    </row>
    <row r="688" spans="1:9" ht="15.75" hidden="1" x14ac:dyDescent="0.25">
      <c r="A688" s="144">
        <v>42691</v>
      </c>
      <c r="B688" s="59" t="s">
        <v>2396</v>
      </c>
      <c r="C688" s="59"/>
      <c r="D688" s="130">
        <v>449</v>
      </c>
      <c r="E688" s="131"/>
      <c r="F688" s="68" t="str">
        <f>"Самокатная"</f>
        <v>Самокатная</v>
      </c>
      <c r="G688" s="144"/>
      <c r="H688" s="144"/>
      <c r="I688" s="59" t="str">
        <f>Таблица7[[#This Row],[Счет]]</f>
        <v>Самокатная</v>
      </c>
    </row>
    <row r="689" spans="1:9" ht="15.75" hidden="1" x14ac:dyDescent="0.25">
      <c r="A689" s="144">
        <v>42661</v>
      </c>
      <c r="B689" s="59" t="s">
        <v>2198</v>
      </c>
      <c r="C689" s="59"/>
      <c r="D689" s="130">
        <v>3960</v>
      </c>
      <c r="E689" s="131"/>
      <c r="F689" s="68" t="s">
        <v>2</v>
      </c>
      <c r="G689" s="144"/>
      <c r="H689" s="144"/>
      <c r="I689" s="59" t="str">
        <f>Таблица7[[#This Row],[Счет]]</f>
        <v>Манунин</v>
      </c>
    </row>
    <row r="690" spans="1:9" ht="15.75" hidden="1" x14ac:dyDescent="0.25">
      <c r="A690" s="144">
        <v>42691</v>
      </c>
      <c r="B690" s="59" t="s">
        <v>2397</v>
      </c>
      <c r="C690" s="59"/>
      <c r="D690" s="130">
        <v>209</v>
      </c>
      <c r="E690" s="131"/>
      <c r="F690" s="68" t="str">
        <f>"Самокатная"</f>
        <v>Самокатная</v>
      </c>
      <c r="G690" s="144"/>
      <c r="H690" s="144"/>
      <c r="I690" s="59" t="str">
        <f>Таблица7[[#This Row],[Счет]]</f>
        <v>Самокатная</v>
      </c>
    </row>
    <row r="691" spans="1:9" ht="15.75" hidden="1" x14ac:dyDescent="0.25">
      <c r="A691" s="144">
        <v>42691</v>
      </c>
      <c r="B691" s="59" t="s">
        <v>1131</v>
      </c>
      <c r="C691" s="59"/>
      <c r="D691" s="130">
        <v>2333</v>
      </c>
      <c r="E691" s="131"/>
      <c r="F691" s="68" t="str">
        <f>"Самокатная"</f>
        <v>Самокатная</v>
      </c>
      <c r="G691" s="144" t="s">
        <v>2398</v>
      </c>
      <c r="H691" s="144"/>
      <c r="I691" s="59" t="str">
        <f>Таблица7[[#This Row],[Счет]]</f>
        <v>Самокатная</v>
      </c>
    </row>
    <row r="692" spans="1:9" ht="15.75" hidden="1" x14ac:dyDescent="0.25">
      <c r="A692" s="144">
        <v>42705</v>
      </c>
      <c r="B692" s="59" t="s">
        <v>1207</v>
      </c>
      <c r="C692" s="59"/>
      <c r="D692" s="130">
        <v>831</v>
      </c>
      <c r="E692" s="131"/>
      <c r="F692" s="68" t="str">
        <f>"Прео"</f>
        <v>Прео</v>
      </c>
      <c r="G692" s="144"/>
      <c r="H692" s="144"/>
      <c r="I692" s="59" t="str">
        <f>Таблица7[[#This Row],[Счет]]</f>
        <v>Прео</v>
      </c>
    </row>
    <row r="693" spans="1:9" ht="15.75" hidden="1" x14ac:dyDescent="0.25">
      <c r="A693" s="144">
        <v>42691</v>
      </c>
      <c r="B693" s="59" t="s">
        <v>2399</v>
      </c>
      <c r="C693" s="59"/>
      <c r="D693" s="130">
        <v>435</v>
      </c>
      <c r="E693" s="131"/>
      <c r="F693" s="68" t="str">
        <f>"Самокатная"</f>
        <v>Самокатная</v>
      </c>
      <c r="G693" s="144"/>
      <c r="H693" s="144"/>
      <c r="I693" s="59" t="str">
        <f>Таблица7[[#This Row],[Счет]]</f>
        <v>Самокатная</v>
      </c>
    </row>
    <row r="694" spans="1:9" ht="15.75" hidden="1" x14ac:dyDescent="0.25">
      <c r="A694" s="144">
        <v>42690</v>
      </c>
      <c r="B694" s="59" t="s">
        <v>2400</v>
      </c>
      <c r="C694" s="59"/>
      <c r="D694" s="130">
        <v>544</v>
      </c>
      <c r="E694" s="131"/>
      <c r="F694" s="68" t="str">
        <f>"Самокатная"</f>
        <v>Самокатная</v>
      </c>
      <c r="G694" s="144" t="s">
        <v>1344</v>
      </c>
      <c r="H694" s="144"/>
      <c r="I694" s="59" t="str">
        <f>Таблица7[[#This Row],[Счет]]</f>
        <v>Самокатная</v>
      </c>
    </row>
    <row r="695" spans="1:9" ht="15.75" hidden="1" x14ac:dyDescent="0.25">
      <c r="A695" s="144">
        <v>42690</v>
      </c>
      <c r="B695" s="59" t="s">
        <v>2401</v>
      </c>
      <c r="C695" s="59"/>
      <c r="D695" s="130">
        <v>391</v>
      </c>
      <c r="E695" s="131"/>
      <c r="F695" s="68" t="str">
        <f>"Самокатная"</f>
        <v>Самокатная</v>
      </c>
      <c r="G695" s="144"/>
      <c r="H695" s="144"/>
      <c r="I695" s="59" t="str">
        <f>Таблица7[[#This Row],[Счет]]</f>
        <v>Самокатная</v>
      </c>
    </row>
    <row r="696" spans="1:9" ht="15.75" hidden="1" x14ac:dyDescent="0.25">
      <c r="A696" s="144">
        <v>42686</v>
      </c>
      <c r="B696" s="59" t="s">
        <v>1129</v>
      </c>
      <c r="C696" s="59"/>
      <c r="D696" s="130">
        <v>1135</v>
      </c>
      <c r="E696" s="131"/>
      <c r="F696" s="68" t="str">
        <f>"Самокатная"</f>
        <v>Самокатная</v>
      </c>
      <c r="G696" s="144"/>
      <c r="H696" s="144"/>
      <c r="I696" s="59" t="str">
        <f>Таблица7[[#This Row],[Счет]]</f>
        <v>Самокатная</v>
      </c>
    </row>
    <row r="697" spans="1:9" ht="15.75" hidden="1" x14ac:dyDescent="0.25">
      <c r="A697" s="144">
        <v>42702</v>
      </c>
      <c r="B697" s="59" t="s">
        <v>2579</v>
      </c>
      <c r="C697" s="59"/>
      <c r="D697" s="130">
        <v>655</v>
      </c>
      <c r="E697" s="131"/>
      <c r="F697" s="68" t="str">
        <f>"Прео"</f>
        <v>Прео</v>
      </c>
      <c r="G697" s="144"/>
      <c r="H697" s="144"/>
      <c r="I697" s="59" t="str">
        <f>Таблица7[[#This Row],[Счет]]</f>
        <v>Прео</v>
      </c>
    </row>
    <row r="698" spans="1:9" ht="15.75" x14ac:dyDescent="0.25">
      <c r="A698" s="144">
        <v>42712</v>
      </c>
      <c r="B698" s="59" t="s">
        <v>3101</v>
      </c>
      <c r="C698" s="59"/>
      <c r="D698" s="130">
        <v>150</v>
      </c>
      <c r="E698" s="131"/>
      <c r="F698" s="68" t="s">
        <v>1341</v>
      </c>
      <c r="G698" s="144"/>
      <c r="H698" s="144"/>
      <c r="I698" s="59" t="str">
        <f>Таблица7[[#This Row],[Счет]]</f>
        <v>Питер</v>
      </c>
    </row>
    <row r="699" spans="1:9" ht="15.75" x14ac:dyDescent="0.25">
      <c r="A699" s="144">
        <v>42675</v>
      </c>
      <c r="B699" s="59" t="s">
        <v>3102</v>
      </c>
      <c r="C699" s="59"/>
      <c r="D699" s="130">
        <v>578</v>
      </c>
      <c r="E699" s="131"/>
      <c r="F699" s="68" t="s">
        <v>1341</v>
      </c>
      <c r="G699" s="144"/>
      <c r="H699" s="144"/>
      <c r="I699" s="59" t="str">
        <f>Таблица7[[#This Row],[Счет]]</f>
        <v>Питер</v>
      </c>
    </row>
    <row r="700" spans="1:9" ht="15.75" x14ac:dyDescent="0.25">
      <c r="A700" s="144">
        <v>42675</v>
      </c>
      <c r="B700" s="59" t="s">
        <v>557</v>
      </c>
      <c r="C700" s="59"/>
      <c r="D700" s="130">
        <v>59</v>
      </c>
      <c r="E700" s="131"/>
      <c r="F700" s="68" t="s">
        <v>1341</v>
      </c>
      <c r="G700" s="144"/>
      <c r="H700" s="144"/>
      <c r="I700" s="59" t="str">
        <f>Таблица7[[#This Row],[Счет]]</f>
        <v>Питер</v>
      </c>
    </row>
    <row r="701" spans="1:9" ht="15.75" x14ac:dyDescent="0.25">
      <c r="A701" s="144">
        <v>42675</v>
      </c>
      <c r="B701" s="59" t="s">
        <v>3103</v>
      </c>
      <c r="C701" s="59"/>
      <c r="D701" s="130">
        <v>254</v>
      </c>
      <c r="E701" s="131"/>
      <c r="F701" s="68" t="s">
        <v>1341</v>
      </c>
      <c r="G701" s="144"/>
      <c r="H701" s="144"/>
      <c r="I701" s="59" t="str">
        <f>Таблица7[[#This Row],[Счет]]</f>
        <v>Питер</v>
      </c>
    </row>
    <row r="702" spans="1:9" ht="15.75" x14ac:dyDescent="0.25">
      <c r="A702" s="144">
        <v>42675</v>
      </c>
      <c r="B702" s="59" t="s">
        <v>557</v>
      </c>
      <c r="C702" s="59"/>
      <c r="D702" s="130">
        <v>900</v>
      </c>
      <c r="E702" s="131"/>
      <c r="F702" s="68" t="s">
        <v>1341</v>
      </c>
      <c r="G702" s="144"/>
      <c r="H702" s="144"/>
      <c r="I702" s="59" t="str">
        <f>Таблица7[[#This Row],[Счет]]</f>
        <v>Питер</v>
      </c>
    </row>
    <row r="703" spans="1:9" ht="15.75" x14ac:dyDescent="0.25">
      <c r="A703" s="144">
        <v>42644</v>
      </c>
      <c r="B703" s="59" t="s">
        <v>501</v>
      </c>
      <c r="C703" s="59"/>
      <c r="D703" s="130">
        <v>100</v>
      </c>
      <c r="E703" s="131"/>
      <c r="F703" s="68" t="s">
        <v>1341</v>
      </c>
      <c r="G703" s="144"/>
      <c r="H703" s="144"/>
      <c r="I703" s="59" t="str">
        <f>Таблица7[[#This Row],[Счет]]</f>
        <v>Питер</v>
      </c>
    </row>
    <row r="704" spans="1:9" ht="15.75" x14ac:dyDescent="0.25">
      <c r="A704" s="144">
        <v>42644</v>
      </c>
      <c r="B704" s="59" t="s">
        <v>3104</v>
      </c>
      <c r="C704" s="59"/>
      <c r="D704" s="130">
        <v>583</v>
      </c>
      <c r="E704" s="131"/>
      <c r="F704" s="68" t="s">
        <v>1341</v>
      </c>
      <c r="G704" s="144"/>
      <c r="H704" s="144"/>
      <c r="I704" s="59" t="str">
        <f>Таблица7[[#This Row],[Счет]]</f>
        <v>Питер</v>
      </c>
    </row>
    <row r="705" spans="1:9" ht="15.75" x14ac:dyDescent="0.25">
      <c r="A705" s="144">
        <v>42644</v>
      </c>
      <c r="B705" s="59" t="s">
        <v>3105</v>
      </c>
      <c r="C705" s="59"/>
      <c r="D705" s="130">
        <v>457</v>
      </c>
      <c r="E705" s="131"/>
      <c r="F705" s="68" t="s">
        <v>1341</v>
      </c>
      <c r="G705" s="144"/>
      <c r="H705" s="144"/>
      <c r="I705" s="59" t="str">
        <f>Таблица7[[#This Row],[Счет]]</f>
        <v>Питер</v>
      </c>
    </row>
    <row r="706" spans="1:9" ht="15.75" x14ac:dyDescent="0.25">
      <c r="A706" s="144">
        <v>42644</v>
      </c>
      <c r="B706" s="59" t="s">
        <v>3106</v>
      </c>
      <c r="C706" s="59"/>
      <c r="D706" s="130">
        <v>628</v>
      </c>
      <c r="E706" s="131"/>
      <c r="F706" s="68" t="s">
        <v>1341</v>
      </c>
      <c r="G706" s="144"/>
      <c r="H706" s="144"/>
      <c r="I706" s="59" t="str">
        <f>Таблица7[[#This Row],[Счет]]</f>
        <v>Питер</v>
      </c>
    </row>
    <row r="707" spans="1:9" ht="15.75" x14ac:dyDescent="0.25">
      <c r="A707" s="144">
        <v>42644</v>
      </c>
      <c r="B707" s="59" t="s">
        <v>3107</v>
      </c>
      <c r="C707" s="59"/>
      <c r="D707" s="130">
        <v>900</v>
      </c>
      <c r="E707" s="131"/>
      <c r="F707" s="68" t="s">
        <v>1341</v>
      </c>
      <c r="G707" s="144"/>
      <c r="H707" s="144"/>
      <c r="I707" s="59" t="str">
        <f>Таблица7[[#This Row],[Счет]]</f>
        <v>Питер</v>
      </c>
    </row>
    <row r="708" spans="1:9" ht="15.75" x14ac:dyDescent="0.25">
      <c r="A708" s="144">
        <v>42644</v>
      </c>
      <c r="B708" s="59" t="s">
        <v>3108</v>
      </c>
      <c r="C708" s="59"/>
      <c r="D708" s="130">
        <v>500</v>
      </c>
      <c r="E708" s="131"/>
      <c r="F708" s="68" t="s">
        <v>1341</v>
      </c>
      <c r="G708" s="144"/>
      <c r="H708" s="144"/>
      <c r="I708" s="59" t="str">
        <f>Таблица7[[#This Row],[Счет]]</f>
        <v>Питер</v>
      </c>
    </row>
    <row r="709" spans="1:9" ht="15.75" x14ac:dyDescent="0.25">
      <c r="A709" s="144">
        <v>42644</v>
      </c>
      <c r="B709" s="59" t="s">
        <v>3109</v>
      </c>
      <c r="C709" s="59"/>
      <c r="D709" s="130">
        <v>550</v>
      </c>
      <c r="E709" s="131"/>
      <c r="F709" s="68" t="s">
        <v>1341</v>
      </c>
      <c r="G709" s="144"/>
      <c r="H709" s="144"/>
      <c r="I709" s="59" t="str">
        <f>Таблица7[[#This Row],[Счет]]</f>
        <v>Питер</v>
      </c>
    </row>
    <row r="710" spans="1:9" ht="15.75" hidden="1" x14ac:dyDescent="0.25">
      <c r="A710" s="144">
        <v>42643</v>
      </c>
      <c r="B710" s="59" t="s">
        <v>516</v>
      </c>
      <c r="C710" s="59"/>
      <c r="D710" s="130">
        <v>1350</v>
      </c>
      <c r="E710" s="131"/>
      <c r="F710" s="68" t="s">
        <v>2</v>
      </c>
      <c r="G710" s="144"/>
      <c r="H710" s="144"/>
      <c r="I710" s="59" t="str">
        <f>Таблица7[[#This Row],[Счет]]</f>
        <v>Манунин</v>
      </c>
    </row>
    <row r="711" spans="1:9" ht="15.75" hidden="1" x14ac:dyDescent="0.25">
      <c r="A711" s="144">
        <v>42699</v>
      </c>
      <c r="B711" s="59" t="s">
        <v>1207</v>
      </c>
      <c r="C711" s="59"/>
      <c r="D711" s="130">
        <v>319</v>
      </c>
      <c r="E711" s="131"/>
      <c r="F711" s="68" t="str">
        <f>"Прео"</f>
        <v>Прео</v>
      </c>
      <c r="G711" s="144"/>
      <c r="H711" s="144"/>
      <c r="I711" s="59" t="str">
        <f>Таблица7[[#This Row],[Счет]]</f>
        <v>Прео</v>
      </c>
    </row>
    <row r="712" spans="1:9" ht="15.75" hidden="1" x14ac:dyDescent="0.25">
      <c r="A712" s="144">
        <v>42685</v>
      </c>
      <c r="B712" s="59" t="s">
        <v>2402</v>
      </c>
      <c r="C712" s="59"/>
      <c r="D712" s="130">
        <v>240</v>
      </c>
      <c r="E712" s="131"/>
      <c r="F712" s="68" t="str">
        <f>"Самокатная"</f>
        <v>Самокатная</v>
      </c>
      <c r="G712" s="144"/>
      <c r="H712" s="144"/>
      <c r="I712" s="59" t="str">
        <f>Таблица7[[#This Row],[Счет]]</f>
        <v>Самокатная</v>
      </c>
    </row>
    <row r="713" spans="1:9" ht="15.75" hidden="1" x14ac:dyDescent="0.25">
      <c r="A713" s="144">
        <v>42684</v>
      </c>
      <c r="B713" s="59" t="s">
        <v>2403</v>
      </c>
      <c r="C713" s="59"/>
      <c r="D713" s="130">
        <v>300</v>
      </c>
      <c r="E713" s="131"/>
      <c r="F713" s="68" t="str">
        <f>"Самокатная"</f>
        <v>Самокатная</v>
      </c>
      <c r="G713" s="144"/>
      <c r="H713" s="144"/>
      <c r="I713" s="59" t="str">
        <f>Таблица7[[#This Row],[Счет]]</f>
        <v>Самокатная</v>
      </c>
    </row>
    <row r="714" spans="1:9" ht="15.75" hidden="1" x14ac:dyDescent="0.25">
      <c r="A714" s="144">
        <v>42692</v>
      </c>
      <c r="B714" s="59" t="s">
        <v>1207</v>
      </c>
      <c r="C714" s="59"/>
      <c r="D714" s="130">
        <v>360</v>
      </c>
      <c r="E714" s="131"/>
      <c r="F714" s="68" t="str">
        <f>"Прео"</f>
        <v>Прео</v>
      </c>
      <c r="G714" s="144"/>
      <c r="H714" s="144"/>
      <c r="I714" s="59" t="str">
        <f>Таблица7[[#This Row],[Счет]]</f>
        <v>Прео</v>
      </c>
    </row>
    <row r="715" spans="1:9" ht="15.75" hidden="1" x14ac:dyDescent="0.25">
      <c r="A715" s="144">
        <v>42684</v>
      </c>
      <c r="B715" s="59" t="s">
        <v>2404</v>
      </c>
      <c r="C715" s="59"/>
      <c r="D715" s="130">
        <v>790</v>
      </c>
      <c r="E715" s="131"/>
      <c r="F715" s="68" t="str">
        <f>"Самокатная"</f>
        <v>Самокатная</v>
      </c>
      <c r="G715" s="144" t="s">
        <v>1344</v>
      </c>
      <c r="H715" s="144"/>
      <c r="I715" s="59" t="str">
        <f>Таблица7[[#This Row],[Счет]]</f>
        <v>Самокатная</v>
      </c>
    </row>
    <row r="716" spans="1:9" ht="15.75" hidden="1" x14ac:dyDescent="0.25">
      <c r="A716" s="144">
        <v>42683</v>
      </c>
      <c r="B716" s="59" t="s">
        <v>2225</v>
      </c>
      <c r="C716" s="59"/>
      <c r="D716" s="130">
        <v>182</v>
      </c>
      <c r="E716" s="131"/>
      <c r="F716" s="68" t="str">
        <f>"Самокатная"</f>
        <v>Самокатная</v>
      </c>
      <c r="G716" s="144"/>
      <c r="H716" s="144"/>
      <c r="I716" s="59" t="str">
        <f>Таблица7[[#This Row],[Счет]]</f>
        <v>Самокатная</v>
      </c>
    </row>
    <row r="717" spans="1:9" ht="15.75" hidden="1" x14ac:dyDescent="0.25">
      <c r="A717" s="144">
        <v>42683</v>
      </c>
      <c r="B717" s="59" t="s">
        <v>2010</v>
      </c>
      <c r="C717" s="59"/>
      <c r="D717" s="130">
        <v>600</v>
      </c>
      <c r="E717" s="131"/>
      <c r="F717" s="68" t="str">
        <f>"Самокатная"</f>
        <v>Самокатная</v>
      </c>
      <c r="G717" s="144"/>
      <c r="H717" s="144"/>
      <c r="I717" s="59" t="str">
        <f>Таблица7[[#This Row],[Счет]]</f>
        <v>Самокатная</v>
      </c>
    </row>
    <row r="718" spans="1:9" ht="15.75" hidden="1" x14ac:dyDescent="0.25">
      <c r="A718" s="144">
        <v>42635</v>
      </c>
      <c r="B718" s="59" t="s">
        <v>2025</v>
      </c>
      <c r="C718" s="59"/>
      <c r="D718" s="130">
        <v>1532</v>
      </c>
      <c r="E718" s="131"/>
      <c r="F718" s="68" t="s">
        <v>2</v>
      </c>
      <c r="G718" s="144"/>
      <c r="H718" s="144"/>
      <c r="I718" s="59" t="str">
        <f>Таблица7[[#This Row],[Счет]]</f>
        <v>Манунин</v>
      </c>
    </row>
    <row r="719" spans="1:9" ht="15.75" hidden="1" x14ac:dyDescent="0.25">
      <c r="A719" s="144">
        <v>42685</v>
      </c>
      <c r="B719" s="59" t="s">
        <v>1207</v>
      </c>
      <c r="C719" s="59"/>
      <c r="D719" s="130">
        <v>630</v>
      </c>
      <c r="E719" s="131"/>
      <c r="F719" s="68" t="str">
        <f>"Прео"</f>
        <v>Прео</v>
      </c>
      <c r="G719" s="144"/>
      <c r="H719" s="144"/>
      <c r="I719" s="59" t="str">
        <f>Таблица7[[#This Row],[Счет]]</f>
        <v>Прео</v>
      </c>
    </row>
    <row r="720" spans="1:9" ht="15.75" hidden="1" x14ac:dyDescent="0.25">
      <c r="A720" s="144">
        <v>42682</v>
      </c>
      <c r="B720" s="59" t="s">
        <v>1129</v>
      </c>
      <c r="C720" s="59"/>
      <c r="D720" s="130">
        <v>223</v>
      </c>
      <c r="E720" s="131"/>
      <c r="F720" s="68" t="str">
        <f>"Самокатная"</f>
        <v>Самокатная</v>
      </c>
      <c r="G720" s="144"/>
      <c r="H720" s="144"/>
      <c r="I720" s="59" t="str">
        <f>Таблица7[[#This Row],[Счет]]</f>
        <v>Самокатная</v>
      </c>
    </row>
    <row r="721" spans="1:9" ht="15.75" hidden="1" x14ac:dyDescent="0.25">
      <c r="A721" s="144">
        <v>42632</v>
      </c>
      <c r="B721" s="59" t="s">
        <v>1988</v>
      </c>
      <c r="C721" s="59"/>
      <c r="D721" s="130">
        <v>2148</v>
      </c>
      <c r="E721" s="131"/>
      <c r="F721" s="68" t="s">
        <v>2</v>
      </c>
      <c r="G721" s="144"/>
      <c r="H721" s="144"/>
      <c r="I721" s="59" t="str">
        <f>Таблица7[[#This Row],[Счет]]</f>
        <v>Манунин</v>
      </c>
    </row>
    <row r="722" spans="1:9" ht="15.75" hidden="1" x14ac:dyDescent="0.25">
      <c r="A722" s="144">
        <v>42676</v>
      </c>
      <c r="B722" s="59" t="s">
        <v>2412</v>
      </c>
      <c r="C722" s="59"/>
      <c r="D722" s="130">
        <v>1120</v>
      </c>
      <c r="E722" s="131"/>
      <c r="F722" s="68" t="str">
        <f>"Самокатная"</f>
        <v>Самокатная</v>
      </c>
      <c r="G722" s="144" t="s">
        <v>2413</v>
      </c>
      <c r="H722" s="144"/>
      <c r="I722" s="59" t="str">
        <f>Таблица7[[#This Row],[Счет]]</f>
        <v>Самокатная</v>
      </c>
    </row>
    <row r="723" spans="1:9" ht="15.75" hidden="1" x14ac:dyDescent="0.25">
      <c r="A723" s="144">
        <v>42677</v>
      </c>
      <c r="B723" s="59" t="s">
        <v>1207</v>
      </c>
      <c r="C723" s="59"/>
      <c r="D723" s="130">
        <v>820</v>
      </c>
      <c r="E723" s="131"/>
      <c r="F723" s="68" t="str">
        <f>"Прео"</f>
        <v>Прео</v>
      </c>
      <c r="G723" s="144"/>
      <c r="H723" s="144"/>
      <c r="I723" s="59" t="str">
        <f>Таблица7[[#This Row],[Счет]]</f>
        <v>Прео</v>
      </c>
    </row>
    <row r="724" spans="1:9" ht="15.75" hidden="1" x14ac:dyDescent="0.25">
      <c r="A724" s="144">
        <v>42677</v>
      </c>
      <c r="B724" s="59" t="s">
        <v>2430</v>
      </c>
      <c r="C724" s="59"/>
      <c r="D724" s="130">
        <v>650</v>
      </c>
      <c r="E724" s="131"/>
      <c r="F724" s="68" t="str">
        <f>"Прео"</f>
        <v>Прео</v>
      </c>
      <c r="G724" s="144"/>
      <c r="H724" s="144"/>
      <c r="I724" s="59" t="str">
        <f>Таблица7[[#This Row],[Счет]]</f>
        <v>Прео</v>
      </c>
    </row>
    <row r="725" spans="1:9" ht="15.75" hidden="1" x14ac:dyDescent="0.25">
      <c r="A725" s="144">
        <v>42676</v>
      </c>
      <c r="B725" s="59" t="s">
        <v>2414</v>
      </c>
      <c r="C725" s="59"/>
      <c r="D725" s="130">
        <v>150</v>
      </c>
      <c r="E725" s="131"/>
      <c r="F725" s="68" t="str">
        <f>"Самокатная"</f>
        <v>Самокатная</v>
      </c>
      <c r="G725" s="144" t="s">
        <v>2415</v>
      </c>
      <c r="H725" s="144"/>
      <c r="I725" s="59" t="str">
        <f>Таблица7[[#This Row],[Счет]]</f>
        <v>Самокатная</v>
      </c>
    </row>
    <row r="726" spans="1:9" ht="15.75" hidden="1" x14ac:dyDescent="0.25">
      <c r="A726" s="144">
        <v>42671</v>
      </c>
      <c r="B726" s="59" t="s">
        <v>2416</v>
      </c>
      <c r="C726" s="59"/>
      <c r="D726" s="130">
        <v>438</v>
      </c>
      <c r="E726" s="131"/>
      <c r="F726" s="68" t="str">
        <f>"Самокатная"</f>
        <v>Самокатная</v>
      </c>
      <c r="G726" s="144"/>
      <c r="H726" s="144"/>
      <c r="I726" s="59" t="str">
        <f>Таблица7[[#This Row],[Счет]]</f>
        <v>Самокатная</v>
      </c>
    </row>
    <row r="727" spans="1:9" ht="15.75" hidden="1" x14ac:dyDescent="0.25">
      <c r="A727" s="144">
        <v>42670</v>
      </c>
      <c r="B727" s="59" t="s">
        <v>2010</v>
      </c>
      <c r="C727" s="59"/>
      <c r="D727" s="130">
        <v>600</v>
      </c>
      <c r="E727" s="131"/>
      <c r="F727" s="68" t="str">
        <f>"Самокатная"</f>
        <v>Самокатная</v>
      </c>
      <c r="G727" s="144"/>
      <c r="H727" s="144"/>
      <c r="I727" s="59" t="str">
        <f>Таблица7[[#This Row],[Счет]]</f>
        <v>Самокатная</v>
      </c>
    </row>
    <row r="728" spans="1:9" ht="15.75" hidden="1" x14ac:dyDescent="0.25">
      <c r="A728" s="144">
        <v>42625</v>
      </c>
      <c r="B728" s="59" t="s">
        <v>1986</v>
      </c>
      <c r="C728" s="59"/>
      <c r="D728" s="130">
        <v>2500</v>
      </c>
      <c r="E728" s="131"/>
      <c r="F728" s="68" t="s">
        <v>2</v>
      </c>
      <c r="G728" s="144"/>
      <c r="H728" s="144"/>
      <c r="I728" s="59" t="str">
        <f>Таблица7[[#This Row],[Счет]]</f>
        <v>Манунин</v>
      </c>
    </row>
    <row r="729" spans="1:9" ht="15.75" hidden="1" x14ac:dyDescent="0.25">
      <c r="A729" s="144">
        <v>42670</v>
      </c>
      <c r="B729" s="59" t="s">
        <v>1382</v>
      </c>
      <c r="C729" s="59"/>
      <c r="D729" s="130">
        <v>350</v>
      </c>
      <c r="E729" s="131"/>
      <c r="F729" s="68" t="str">
        <f>"Самокатная"</f>
        <v>Самокатная</v>
      </c>
      <c r="G729" s="144"/>
      <c r="H729" s="144"/>
      <c r="I729" s="59" t="str">
        <f>Таблица7[[#This Row],[Счет]]</f>
        <v>Самокатная</v>
      </c>
    </row>
    <row r="730" spans="1:9" ht="15.75" hidden="1" x14ac:dyDescent="0.25">
      <c r="A730" s="144">
        <v>42670</v>
      </c>
      <c r="B730" s="59" t="s">
        <v>501</v>
      </c>
      <c r="C730" s="59"/>
      <c r="D730" s="130">
        <v>1760</v>
      </c>
      <c r="E730" s="131"/>
      <c r="F730" s="68" t="str">
        <f>"Самокатная"</f>
        <v>Самокатная</v>
      </c>
      <c r="G730" s="144"/>
      <c r="H730" s="144"/>
      <c r="I730" s="59" t="str">
        <f>Таблица7[[#This Row],[Счет]]</f>
        <v>Самокатная</v>
      </c>
    </row>
    <row r="731" spans="1:9" ht="15.75" hidden="1" x14ac:dyDescent="0.25">
      <c r="A731" s="144">
        <v>42669</v>
      </c>
      <c r="B731" s="59" t="s">
        <v>2278</v>
      </c>
      <c r="C731" s="59"/>
      <c r="D731" s="130">
        <v>275</v>
      </c>
      <c r="E731" s="131"/>
      <c r="F731" s="68" t="str">
        <f>"Самокатная"</f>
        <v>Самокатная</v>
      </c>
      <c r="G731" s="144"/>
      <c r="H731" s="144"/>
      <c r="I731" s="59" t="str">
        <f>Таблица7[[#This Row],[Счет]]</f>
        <v>Самокатная</v>
      </c>
    </row>
    <row r="732" spans="1:9" ht="15.75" hidden="1" x14ac:dyDescent="0.25">
      <c r="A732" s="144">
        <v>42620</v>
      </c>
      <c r="B732" s="59" t="s">
        <v>1865</v>
      </c>
      <c r="C732" s="59"/>
      <c r="D732" s="130">
        <v>1233</v>
      </c>
      <c r="E732" s="131"/>
      <c r="F732" s="68" t="s">
        <v>2</v>
      </c>
      <c r="G732" s="144"/>
      <c r="H732" s="144"/>
      <c r="I732" s="59" t="str">
        <f>Таблица7[[#This Row],[Счет]]</f>
        <v>Манунин</v>
      </c>
    </row>
    <row r="733" spans="1:9" ht="15.75" hidden="1" x14ac:dyDescent="0.25">
      <c r="A733" s="144">
        <v>42673</v>
      </c>
      <c r="B733" s="59" t="s">
        <v>2194</v>
      </c>
      <c r="C733" s="59"/>
      <c r="D733" s="130">
        <v>350</v>
      </c>
      <c r="E733" s="131"/>
      <c r="F733" s="68" t="str">
        <f>"Прео"</f>
        <v>Прео</v>
      </c>
      <c r="G733" s="144"/>
      <c r="H733" s="144"/>
      <c r="I733" s="59" t="str">
        <f>Таблица7[[#This Row],[Счет]]</f>
        <v>Прео</v>
      </c>
    </row>
    <row r="734" spans="1:9" ht="15.75" hidden="1" x14ac:dyDescent="0.25">
      <c r="A734" s="144">
        <v>42669</v>
      </c>
      <c r="B734" s="59" t="s">
        <v>1136</v>
      </c>
      <c r="C734" s="59"/>
      <c r="D734" s="130">
        <v>150</v>
      </c>
      <c r="E734" s="131"/>
      <c r="F734" s="68" t="str">
        <f>"Самокатная"</f>
        <v>Самокатная</v>
      </c>
      <c r="G734" s="144"/>
      <c r="H734" s="144"/>
      <c r="I734" s="59" t="str">
        <f>Таблица7[[#This Row],[Счет]]</f>
        <v>Самокатная</v>
      </c>
    </row>
    <row r="735" spans="1:9" ht="15.75" x14ac:dyDescent="0.25">
      <c r="A735" s="144">
        <v>42644</v>
      </c>
      <c r="B735" s="59" t="s">
        <v>3110</v>
      </c>
      <c r="C735" s="59"/>
      <c r="D735" s="130">
        <v>1000</v>
      </c>
      <c r="E735" s="131"/>
      <c r="F735" s="68" t="s">
        <v>1341</v>
      </c>
      <c r="G735" s="144"/>
      <c r="H735" s="144"/>
      <c r="I735" s="59" t="str">
        <f>Таблица7[[#This Row],[Счет]]</f>
        <v>Питер</v>
      </c>
    </row>
    <row r="736" spans="1:9" ht="15.75" x14ac:dyDescent="0.25">
      <c r="A736" s="144">
        <v>42644</v>
      </c>
      <c r="B736" s="59" t="s">
        <v>3111</v>
      </c>
      <c r="C736" s="59"/>
      <c r="D736" s="130">
        <v>300</v>
      </c>
      <c r="E736" s="131"/>
      <c r="F736" s="68" t="s">
        <v>1341</v>
      </c>
      <c r="G736" s="144"/>
      <c r="H736" s="144"/>
      <c r="I736" s="59" t="str">
        <f>Таблица7[[#This Row],[Счет]]</f>
        <v>Питер</v>
      </c>
    </row>
    <row r="737" spans="1:9" ht="15.75" x14ac:dyDescent="0.25">
      <c r="A737" s="144">
        <v>42644</v>
      </c>
      <c r="B737" s="59" t="s">
        <v>2416</v>
      </c>
      <c r="C737" s="59"/>
      <c r="D737" s="130">
        <v>306</v>
      </c>
      <c r="E737" s="131"/>
      <c r="F737" s="68" t="s">
        <v>1341</v>
      </c>
      <c r="G737" s="144"/>
      <c r="H737" s="144"/>
      <c r="I737" s="59" t="str">
        <f>Таблица7[[#This Row],[Счет]]</f>
        <v>Питер</v>
      </c>
    </row>
    <row r="738" spans="1:9" ht="15.75" x14ac:dyDescent="0.25">
      <c r="A738" s="144">
        <v>42644</v>
      </c>
      <c r="B738" s="59" t="s">
        <v>3112</v>
      </c>
      <c r="C738" s="59"/>
      <c r="D738" s="130">
        <v>316</v>
      </c>
      <c r="E738" s="131"/>
      <c r="F738" s="68" t="s">
        <v>1341</v>
      </c>
      <c r="G738" s="144"/>
      <c r="H738" s="144"/>
      <c r="I738" s="59" t="str">
        <f>Таблица7[[#This Row],[Счет]]</f>
        <v>Питер</v>
      </c>
    </row>
    <row r="739" spans="1:9" ht="15.75" x14ac:dyDescent="0.25">
      <c r="A739" s="144">
        <v>42644</v>
      </c>
      <c r="B739" s="59" t="s">
        <v>574</v>
      </c>
      <c r="C739" s="59"/>
      <c r="D739" s="130">
        <v>1389</v>
      </c>
      <c r="E739" s="131"/>
      <c r="F739" s="68" t="s">
        <v>1341</v>
      </c>
      <c r="G739" s="144"/>
      <c r="H739" s="144"/>
      <c r="I739" s="59" t="str">
        <f>Таблица7[[#This Row],[Счет]]</f>
        <v>Питер</v>
      </c>
    </row>
    <row r="740" spans="1:9" ht="15.75" x14ac:dyDescent="0.25">
      <c r="A740" s="144">
        <v>42614</v>
      </c>
      <c r="B740" s="59" t="s">
        <v>3113</v>
      </c>
      <c r="C740" s="59"/>
      <c r="D740" s="130">
        <v>210</v>
      </c>
      <c r="E740" s="131"/>
      <c r="F740" s="68" t="s">
        <v>1341</v>
      </c>
      <c r="G740" s="144"/>
      <c r="H740" s="144"/>
      <c r="I740" s="59" t="str">
        <f>Таблица7[[#This Row],[Счет]]</f>
        <v>Питер</v>
      </c>
    </row>
    <row r="741" spans="1:9" ht="15.75" x14ac:dyDescent="0.25">
      <c r="A741" s="144">
        <v>42614</v>
      </c>
      <c r="B741" s="59" t="s">
        <v>3114</v>
      </c>
      <c r="C741" s="59"/>
      <c r="D741" s="130">
        <v>2944</v>
      </c>
      <c r="E741" s="131"/>
      <c r="F741" s="68" t="s">
        <v>1341</v>
      </c>
      <c r="G741" s="144"/>
      <c r="H741" s="144"/>
      <c r="I741" s="59" t="str">
        <f>Таблица7[[#This Row],[Счет]]</f>
        <v>Питер</v>
      </c>
    </row>
    <row r="742" spans="1:9" ht="15.75" x14ac:dyDescent="0.25">
      <c r="A742" s="144">
        <v>42614</v>
      </c>
      <c r="B742" s="59" t="s">
        <v>3115</v>
      </c>
      <c r="C742" s="59"/>
      <c r="D742" s="130">
        <v>550</v>
      </c>
      <c r="E742" s="131"/>
      <c r="F742" s="68" t="s">
        <v>1341</v>
      </c>
      <c r="G742" s="144"/>
      <c r="H742" s="144"/>
      <c r="I742" s="59" t="str">
        <f>Таблица7[[#This Row],[Счет]]</f>
        <v>Питер</v>
      </c>
    </row>
    <row r="743" spans="1:9" ht="15.75" x14ac:dyDescent="0.25">
      <c r="A743" s="144">
        <v>42614</v>
      </c>
      <c r="B743" s="59" t="s">
        <v>3116</v>
      </c>
      <c r="C743" s="59"/>
      <c r="D743" s="130">
        <v>119</v>
      </c>
      <c r="E743" s="131"/>
      <c r="F743" s="68" t="s">
        <v>1341</v>
      </c>
      <c r="G743" s="144"/>
      <c r="H743" s="144"/>
      <c r="I743" s="59" t="str">
        <f>Таблица7[[#This Row],[Счет]]</f>
        <v>Питер</v>
      </c>
    </row>
    <row r="744" spans="1:9" ht="15.75" x14ac:dyDescent="0.25">
      <c r="A744" s="144">
        <v>42614</v>
      </c>
      <c r="B744" s="59" t="s">
        <v>3111</v>
      </c>
      <c r="C744" s="59"/>
      <c r="D744" s="130">
        <v>500</v>
      </c>
      <c r="E744" s="131"/>
      <c r="F744" s="68" t="s">
        <v>1341</v>
      </c>
      <c r="G744" s="144"/>
      <c r="H744" s="144"/>
      <c r="I744" s="59" t="str">
        <f>Таблица7[[#This Row],[Счет]]</f>
        <v>Питер</v>
      </c>
    </row>
    <row r="745" spans="1:9" ht="15.75" x14ac:dyDescent="0.25">
      <c r="A745" s="144">
        <v>42614</v>
      </c>
      <c r="B745" s="59" t="s">
        <v>3117</v>
      </c>
      <c r="C745" s="59"/>
      <c r="D745" s="130">
        <v>1000</v>
      </c>
      <c r="E745" s="131"/>
      <c r="F745" s="68" t="s">
        <v>1341</v>
      </c>
      <c r="G745" s="144"/>
      <c r="H745" s="144"/>
      <c r="I745" s="59" t="str">
        <f>Таблица7[[#This Row],[Счет]]</f>
        <v>Питер</v>
      </c>
    </row>
    <row r="746" spans="1:9" ht="15.75" hidden="1" x14ac:dyDescent="0.25">
      <c r="A746" s="144">
        <v>42613</v>
      </c>
      <c r="B746" s="59" t="s">
        <v>516</v>
      </c>
      <c r="C746" s="59"/>
      <c r="D746" s="130">
        <v>1350</v>
      </c>
      <c r="E746" s="131"/>
      <c r="F746" s="68" t="s">
        <v>2</v>
      </c>
      <c r="G746" s="144"/>
      <c r="H746" s="144"/>
      <c r="I746" s="59" t="str">
        <f>Таблица7[[#This Row],[Счет]]</f>
        <v>Манунин</v>
      </c>
    </row>
    <row r="747" spans="1:9" ht="15.75" hidden="1" x14ac:dyDescent="0.25">
      <c r="A747" s="144">
        <v>42666</v>
      </c>
      <c r="B747" s="59" t="s">
        <v>1207</v>
      </c>
      <c r="C747" s="59"/>
      <c r="D747" s="130">
        <v>350</v>
      </c>
      <c r="E747" s="131"/>
      <c r="F747" s="68" t="str">
        <f>"Прео"</f>
        <v>Прео</v>
      </c>
      <c r="G747" s="144"/>
      <c r="H747" s="144"/>
      <c r="I747" s="59" t="str">
        <f>Таблица7[[#This Row],[Счет]]</f>
        <v>Прео</v>
      </c>
    </row>
    <row r="748" spans="1:9" ht="15.75" hidden="1" x14ac:dyDescent="0.25">
      <c r="A748" s="144">
        <v>42655</v>
      </c>
      <c r="B748" s="59" t="s">
        <v>2194</v>
      </c>
      <c r="C748" s="59"/>
      <c r="D748" s="130">
        <v>300</v>
      </c>
      <c r="E748" s="131"/>
      <c r="F748" s="68" t="str">
        <f>"Прео"</f>
        <v>Прео</v>
      </c>
      <c r="G748" s="144"/>
      <c r="H748" s="144"/>
      <c r="I748" s="59" t="str">
        <f>Таблица7[[#This Row],[Счет]]</f>
        <v>Прео</v>
      </c>
    </row>
    <row r="749" spans="1:9" ht="15.75" hidden="1" x14ac:dyDescent="0.25">
      <c r="A749" s="144">
        <v>42667</v>
      </c>
      <c r="B749" s="59" t="s">
        <v>1746</v>
      </c>
      <c r="C749" s="59"/>
      <c r="D749" s="130">
        <v>240</v>
      </c>
      <c r="E749" s="131"/>
      <c r="F749" s="68" t="str">
        <f t="shared" ref="F749:F754" si="26">"Самокатная"</f>
        <v>Самокатная</v>
      </c>
      <c r="G749" s="144"/>
      <c r="H749" s="144"/>
      <c r="I749" s="59" t="str">
        <f>Таблица7[[#This Row],[Счет]]</f>
        <v>Самокатная</v>
      </c>
    </row>
    <row r="750" spans="1:9" ht="15.75" hidden="1" x14ac:dyDescent="0.25">
      <c r="A750" s="144">
        <v>42662</v>
      </c>
      <c r="B750" s="59" t="s">
        <v>2225</v>
      </c>
      <c r="C750" s="59"/>
      <c r="D750" s="130">
        <v>356</v>
      </c>
      <c r="E750" s="131"/>
      <c r="F750" s="68" t="str">
        <f t="shared" si="26"/>
        <v>Самокатная</v>
      </c>
      <c r="G750" s="144"/>
      <c r="H750" s="144"/>
      <c r="I750" s="59" t="str">
        <f>Таблица7[[#This Row],[Счет]]</f>
        <v>Самокатная</v>
      </c>
    </row>
    <row r="751" spans="1:9" ht="15.75" hidden="1" x14ac:dyDescent="0.25">
      <c r="A751" s="144">
        <v>42661</v>
      </c>
      <c r="B751" s="59" t="s">
        <v>1751</v>
      </c>
      <c r="C751" s="59"/>
      <c r="D751" s="130">
        <v>227</v>
      </c>
      <c r="E751" s="131"/>
      <c r="F751" s="68" t="str">
        <f t="shared" si="26"/>
        <v>Самокатная</v>
      </c>
      <c r="G751" s="144"/>
      <c r="H751" s="144"/>
      <c r="I751" s="59" t="str">
        <f>Таблица7[[#This Row],[Счет]]</f>
        <v>Самокатная</v>
      </c>
    </row>
    <row r="752" spans="1:9" ht="15.75" hidden="1" x14ac:dyDescent="0.25">
      <c r="A752" s="144">
        <v>42656</v>
      </c>
      <c r="B752" s="59" t="s">
        <v>1751</v>
      </c>
      <c r="C752" s="59"/>
      <c r="D752" s="130">
        <v>934</v>
      </c>
      <c r="E752" s="131"/>
      <c r="F752" s="68" t="str">
        <f t="shared" si="26"/>
        <v>Самокатная</v>
      </c>
      <c r="G752" s="144"/>
      <c r="H752" s="144"/>
      <c r="I752" s="59" t="str">
        <f>Таблица7[[#This Row],[Счет]]</f>
        <v>Самокатная</v>
      </c>
    </row>
    <row r="753" spans="1:9" ht="15.75" hidden="1" x14ac:dyDescent="0.25">
      <c r="A753" s="144">
        <v>42655</v>
      </c>
      <c r="B753" s="59" t="s">
        <v>2171</v>
      </c>
      <c r="C753" s="59"/>
      <c r="D753" s="130">
        <v>290</v>
      </c>
      <c r="E753" s="131"/>
      <c r="F753" s="68" t="str">
        <f t="shared" si="26"/>
        <v>Самокатная</v>
      </c>
      <c r="G753" s="144"/>
      <c r="H753" s="144"/>
      <c r="I753" s="59" t="str">
        <f>Таблица7[[#This Row],[Счет]]</f>
        <v>Самокатная</v>
      </c>
    </row>
    <row r="754" spans="1:9" ht="15.75" hidden="1" x14ac:dyDescent="0.25">
      <c r="A754" s="144">
        <v>42654</v>
      </c>
      <c r="B754" s="59" t="s">
        <v>2172</v>
      </c>
      <c r="C754" s="59"/>
      <c r="D754" s="130">
        <v>2510</v>
      </c>
      <c r="E754" s="131"/>
      <c r="F754" s="68" t="str">
        <f t="shared" si="26"/>
        <v>Самокатная</v>
      </c>
      <c r="G754" s="144" t="s">
        <v>2173</v>
      </c>
      <c r="H754" s="144"/>
      <c r="I754" s="59" t="str">
        <f>Таблица7[[#This Row],[Счет]]</f>
        <v>Самокатная</v>
      </c>
    </row>
    <row r="755" spans="1:9" ht="15.75" hidden="1" x14ac:dyDescent="0.25">
      <c r="A755" s="144">
        <v>42648</v>
      </c>
      <c r="B755" s="59" t="s">
        <v>547</v>
      </c>
      <c r="C755" s="59"/>
      <c r="D755" s="130">
        <v>100</v>
      </c>
      <c r="E755" s="131"/>
      <c r="F755" s="68" t="str">
        <f>"Прео"</f>
        <v>Прео</v>
      </c>
      <c r="G755" s="144"/>
      <c r="H755" s="144"/>
      <c r="I755" s="59" t="str">
        <f>Таблица7[[#This Row],[Счет]]</f>
        <v>Прео</v>
      </c>
    </row>
    <row r="756" spans="1:9" ht="15.75" hidden="1" x14ac:dyDescent="0.25">
      <c r="A756" s="144">
        <v>42650</v>
      </c>
      <c r="B756" s="59" t="s">
        <v>1751</v>
      </c>
      <c r="C756" s="59"/>
      <c r="D756" s="130">
        <v>478</v>
      </c>
      <c r="E756" s="131"/>
      <c r="F756" s="68" t="str">
        <f>"Самокатная"</f>
        <v>Самокатная</v>
      </c>
      <c r="G756" s="144"/>
      <c r="H756" s="144"/>
      <c r="I756" s="59" t="str">
        <f>Таблица7[[#This Row],[Счет]]</f>
        <v>Самокатная</v>
      </c>
    </row>
    <row r="757" spans="1:9" ht="15.75" hidden="1" x14ac:dyDescent="0.25">
      <c r="A757" s="144">
        <v>42602</v>
      </c>
      <c r="B757" s="59" t="s">
        <v>1831</v>
      </c>
      <c r="C757" s="59"/>
      <c r="D757" s="130">
        <v>1326</v>
      </c>
      <c r="E757" s="131"/>
      <c r="F757" s="68" t="s">
        <v>2</v>
      </c>
      <c r="G757" s="144"/>
      <c r="H757" s="144"/>
      <c r="I757" s="59" t="str">
        <f>Таблица7[[#This Row],[Счет]]</f>
        <v>Манунин</v>
      </c>
    </row>
    <row r="758" spans="1:9" ht="15.75" hidden="1" x14ac:dyDescent="0.25">
      <c r="A758" s="144">
        <v>42643</v>
      </c>
      <c r="B758" s="59" t="s">
        <v>2194</v>
      </c>
      <c r="C758" s="59"/>
      <c r="D758" s="130">
        <v>350</v>
      </c>
      <c r="E758" s="131"/>
      <c r="F758" s="68" t="str">
        <f>"Прео"</f>
        <v>Прео</v>
      </c>
      <c r="G758" s="144"/>
      <c r="H758" s="144"/>
      <c r="I758" s="59" t="str">
        <f>Таблица7[[#This Row],[Счет]]</f>
        <v>Прео</v>
      </c>
    </row>
    <row r="759" spans="1:9" ht="15.75" hidden="1" x14ac:dyDescent="0.25">
      <c r="A759" s="144">
        <v>42636</v>
      </c>
      <c r="B759" s="59" t="s">
        <v>2094</v>
      </c>
      <c r="C759" s="59"/>
      <c r="D759" s="130">
        <v>750</v>
      </c>
      <c r="E759" s="131"/>
      <c r="F759" s="68" t="str">
        <f>"Прео"</f>
        <v>Прео</v>
      </c>
      <c r="G759" s="144"/>
      <c r="H759" s="144"/>
      <c r="I759" s="59" t="str">
        <f>Таблица7[[#This Row],[Счет]]</f>
        <v>Прео</v>
      </c>
    </row>
    <row r="760" spans="1:9" ht="15.75" hidden="1" x14ac:dyDescent="0.25">
      <c r="A760" s="144">
        <v>42650</v>
      </c>
      <c r="B760" s="59" t="s">
        <v>1136</v>
      </c>
      <c r="C760" s="59"/>
      <c r="D760" s="130">
        <v>150</v>
      </c>
      <c r="E760" s="131"/>
      <c r="F760" s="68" t="str">
        <f>"Самокатная"</f>
        <v>Самокатная</v>
      </c>
      <c r="G760" s="144"/>
      <c r="H760" s="144"/>
      <c r="I760" s="59" t="str">
        <f>Таблица7[[#This Row],[Счет]]</f>
        <v>Самокатная</v>
      </c>
    </row>
    <row r="761" spans="1:9" ht="15.75" hidden="1" x14ac:dyDescent="0.25">
      <c r="A761" s="144">
        <v>42595</v>
      </c>
      <c r="B761" s="59" t="s">
        <v>1810</v>
      </c>
      <c r="C761" s="59"/>
      <c r="D761" s="130">
        <v>709</v>
      </c>
      <c r="E761" s="131"/>
      <c r="F761" s="68" t="s">
        <v>2</v>
      </c>
      <c r="G761" s="144"/>
      <c r="H761" s="144"/>
      <c r="I761" s="59" t="str">
        <f>Таблица7[[#This Row],[Счет]]</f>
        <v>Манунин</v>
      </c>
    </row>
    <row r="762" spans="1:9" ht="15.75" hidden="1" x14ac:dyDescent="0.25">
      <c r="A762" s="144">
        <v>42633</v>
      </c>
      <c r="B762" s="59" t="s">
        <v>1207</v>
      </c>
      <c r="C762" s="59"/>
      <c r="D762" s="130">
        <v>350</v>
      </c>
      <c r="E762" s="131"/>
      <c r="F762" s="68" t="str">
        <f>"Прео"</f>
        <v>Прео</v>
      </c>
      <c r="G762" s="144"/>
      <c r="H762" s="144"/>
      <c r="I762" s="59" t="str">
        <f>Таблица7[[#This Row],[Счет]]</f>
        <v>Прео</v>
      </c>
    </row>
    <row r="763" spans="1:9" ht="15.75" hidden="1" x14ac:dyDescent="0.25">
      <c r="A763" s="144">
        <v>42630</v>
      </c>
      <c r="B763" s="59" t="s">
        <v>557</v>
      </c>
      <c r="C763" s="59"/>
      <c r="D763" s="130">
        <v>215</v>
      </c>
      <c r="E763" s="131"/>
      <c r="F763" s="68" t="str">
        <f>"Прео"</f>
        <v>Прео</v>
      </c>
      <c r="G763" s="144"/>
      <c r="H763" s="144"/>
      <c r="I763" s="59" t="str">
        <f>Таблица7[[#This Row],[Счет]]</f>
        <v>Прео</v>
      </c>
    </row>
    <row r="764" spans="1:9" ht="15.75" hidden="1" x14ac:dyDescent="0.25">
      <c r="A764" s="144">
        <v>42593</v>
      </c>
      <c r="B764" s="59" t="s">
        <v>1794</v>
      </c>
      <c r="C764" s="59"/>
      <c r="D764" s="130">
        <v>2286</v>
      </c>
      <c r="E764" s="131"/>
      <c r="F764" s="68" t="s">
        <v>2</v>
      </c>
      <c r="G764" s="144"/>
      <c r="H764" s="144"/>
      <c r="I764" s="59" t="str">
        <f>Таблица7[[#This Row],[Счет]]</f>
        <v>Манунин</v>
      </c>
    </row>
    <row r="765" spans="1:9" ht="15.75" hidden="1" x14ac:dyDescent="0.25">
      <c r="A765" s="144">
        <v>42629</v>
      </c>
      <c r="B765" s="59" t="s">
        <v>2079</v>
      </c>
      <c r="C765" s="59"/>
      <c r="D765" s="130">
        <v>205</v>
      </c>
      <c r="E765" s="131"/>
      <c r="F765" s="68" t="str">
        <f>"Прео"</f>
        <v>Прео</v>
      </c>
      <c r="G765" s="144"/>
      <c r="H765" s="144"/>
      <c r="I765" s="59" t="str">
        <f>Таблица7[[#This Row],[Счет]]</f>
        <v>Прео</v>
      </c>
    </row>
    <row r="766" spans="1:9" ht="15.75" hidden="1" x14ac:dyDescent="0.25">
      <c r="A766" s="144">
        <v>42642</v>
      </c>
      <c r="B766" s="59" t="s">
        <v>2106</v>
      </c>
      <c r="C766" s="59"/>
      <c r="D766" s="130">
        <v>1486</v>
      </c>
      <c r="E766" s="131"/>
      <c r="F766" s="68" t="str">
        <f>"Самокатная"</f>
        <v>Самокатная</v>
      </c>
      <c r="G766" s="144"/>
      <c r="H766" s="144"/>
      <c r="I766" s="59" t="str">
        <f>Таблица7[[#This Row],[Счет]]</f>
        <v>Самокатная</v>
      </c>
    </row>
    <row r="767" spans="1:9" ht="15.75" hidden="1" x14ac:dyDescent="0.25">
      <c r="A767" s="144">
        <v>42590</v>
      </c>
      <c r="B767" s="59" t="s">
        <v>1791</v>
      </c>
      <c r="C767" s="59"/>
      <c r="D767" s="130">
        <v>450</v>
      </c>
      <c r="E767" s="131"/>
      <c r="F767" s="68" t="s">
        <v>2</v>
      </c>
      <c r="G767" s="144"/>
      <c r="H767" s="144"/>
      <c r="I767" s="59" t="str">
        <f>Таблица7[[#This Row],[Счет]]</f>
        <v>Манунин</v>
      </c>
    </row>
    <row r="768" spans="1:9" ht="15.75" hidden="1" x14ac:dyDescent="0.25">
      <c r="A768" s="144">
        <v>42639</v>
      </c>
      <c r="B768" s="59" t="s">
        <v>1382</v>
      </c>
      <c r="C768" s="59"/>
      <c r="D768" s="130">
        <v>350</v>
      </c>
      <c r="E768" s="131"/>
      <c r="F768" s="68" t="str">
        <f>"Самокатная"</f>
        <v>Самокатная</v>
      </c>
      <c r="G768" s="144"/>
      <c r="H768" s="144"/>
      <c r="I768" s="59" t="str">
        <f>Таблица7[[#This Row],[Счет]]</f>
        <v>Самокатная</v>
      </c>
    </row>
    <row r="769" spans="1:9" ht="15.75" hidden="1" x14ac:dyDescent="0.25">
      <c r="A769" s="144">
        <v>42636</v>
      </c>
      <c r="B769" s="59" t="s">
        <v>1751</v>
      </c>
      <c r="C769" s="59"/>
      <c r="D769" s="130">
        <v>309</v>
      </c>
      <c r="E769" s="131"/>
      <c r="F769" s="68" t="str">
        <f>"Самокатная"</f>
        <v>Самокатная</v>
      </c>
      <c r="G769" s="144"/>
      <c r="H769" s="144"/>
      <c r="I769" s="59" t="str">
        <f>Таблица7[[#This Row],[Счет]]</f>
        <v>Самокатная</v>
      </c>
    </row>
    <row r="770" spans="1:9" ht="15.75" hidden="1" x14ac:dyDescent="0.25">
      <c r="A770" s="144">
        <v>42620</v>
      </c>
      <c r="B770" s="59" t="s">
        <v>1976</v>
      </c>
      <c r="C770" s="59"/>
      <c r="D770" s="130">
        <v>1580</v>
      </c>
      <c r="E770" s="131"/>
      <c r="F770" s="68" t="str">
        <f>"Прео"</f>
        <v>Прео</v>
      </c>
      <c r="G770" s="144"/>
      <c r="H770" s="144"/>
      <c r="I770" s="59" t="str">
        <f>Таблица7[[#This Row],[Счет]]</f>
        <v>Прео</v>
      </c>
    </row>
    <row r="771" spans="1:9" ht="15.75" hidden="1" x14ac:dyDescent="0.25">
      <c r="A771" s="144">
        <v>42613</v>
      </c>
      <c r="B771" s="59" t="s">
        <v>557</v>
      </c>
      <c r="C771" s="59"/>
      <c r="D771" s="130">
        <v>100</v>
      </c>
      <c r="E771" s="131"/>
      <c r="F771" s="68" t="str">
        <f>"Прео"</f>
        <v>Прео</v>
      </c>
      <c r="G771" s="144"/>
      <c r="H771" s="144"/>
      <c r="I771" s="59" t="str">
        <f>Таблица7[[#This Row],[Счет]]</f>
        <v>Прео</v>
      </c>
    </row>
    <row r="772" spans="1:9" ht="15.75" hidden="1" x14ac:dyDescent="0.25">
      <c r="A772" s="144">
        <v>42609</v>
      </c>
      <c r="B772" s="59" t="s">
        <v>557</v>
      </c>
      <c r="C772" s="59"/>
      <c r="D772" s="130">
        <v>100</v>
      </c>
      <c r="E772" s="131"/>
      <c r="F772" s="68" t="str">
        <f>"Прео"</f>
        <v>Прео</v>
      </c>
      <c r="G772" s="144"/>
      <c r="H772" s="144"/>
      <c r="I772" s="59" t="str">
        <f>Таблица7[[#This Row],[Счет]]</f>
        <v>Прео</v>
      </c>
    </row>
    <row r="773" spans="1:9" ht="15.75" hidden="1" x14ac:dyDescent="0.25">
      <c r="A773" s="144">
        <v>42636</v>
      </c>
      <c r="B773" s="59" t="s">
        <v>1746</v>
      </c>
      <c r="C773" s="59"/>
      <c r="D773" s="130">
        <v>326</v>
      </c>
      <c r="E773" s="131"/>
      <c r="F773" s="68" t="str">
        <f>"Самокатная"</f>
        <v>Самокатная</v>
      </c>
      <c r="G773" s="144"/>
      <c r="H773" s="144"/>
      <c r="I773" s="59" t="str">
        <f>Таблица7[[#This Row],[Счет]]</f>
        <v>Самокатная</v>
      </c>
    </row>
    <row r="774" spans="1:9" ht="15.75" hidden="1" x14ac:dyDescent="0.25">
      <c r="A774" s="144">
        <v>42636</v>
      </c>
      <c r="B774" s="59" t="s">
        <v>2107</v>
      </c>
      <c r="C774" s="59"/>
      <c r="D774" s="130">
        <v>3530</v>
      </c>
      <c r="E774" s="131"/>
      <c r="F774" s="68" t="str">
        <f>"Самокатная"</f>
        <v>Самокатная</v>
      </c>
      <c r="G774" s="144"/>
      <c r="H774" s="144"/>
      <c r="I774" s="59" t="str">
        <f>Таблица7[[#This Row],[Счет]]</f>
        <v>Самокатная</v>
      </c>
    </row>
    <row r="775" spans="1:9" ht="15.75" hidden="1" x14ac:dyDescent="0.25">
      <c r="A775" s="144">
        <v>42581</v>
      </c>
      <c r="B775" s="59" t="s">
        <v>1648</v>
      </c>
      <c r="C775" s="59"/>
      <c r="D775" s="130">
        <v>505</v>
      </c>
      <c r="E775" s="131"/>
      <c r="F775" s="68" t="s">
        <v>2</v>
      </c>
      <c r="G775" s="144"/>
      <c r="H775" s="144"/>
      <c r="I775" s="59" t="str">
        <f>Таблица7[[#This Row],[Счет]]</f>
        <v>Манунин</v>
      </c>
    </row>
    <row r="776" spans="1:9" ht="15.75" hidden="1" x14ac:dyDescent="0.25">
      <c r="A776" s="144">
        <v>42606</v>
      </c>
      <c r="B776" s="59" t="s">
        <v>1207</v>
      </c>
      <c r="C776" s="59"/>
      <c r="D776" s="130">
        <v>910</v>
      </c>
      <c r="E776" s="131"/>
      <c r="F776" s="68" t="str">
        <f>"Прео"</f>
        <v>Прео</v>
      </c>
      <c r="G776" s="144"/>
      <c r="H776" s="144"/>
      <c r="I776" s="59" t="str">
        <f>Таблица7[[#This Row],[Счет]]</f>
        <v>Прео</v>
      </c>
    </row>
    <row r="777" spans="1:9" ht="15.75" hidden="1" x14ac:dyDescent="0.25">
      <c r="A777" s="144">
        <v>42601</v>
      </c>
      <c r="B777" s="59" t="s">
        <v>1848</v>
      </c>
      <c r="C777" s="59"/>
      <c r="D777" s="130">
        <v>300</v>
      </c>
      <c r="E777" s="131"/>
      <c r="F777" s="68" t="str">
        <f>"Прео"</f>
        <v>Прео</v>
      </c>
      <c r="G777" s="144"/>
      <c r="H777" s="144"/>
      <c r="I777" s="59" t="str">
        <f>Таблица7[[#This Row],[Счет]]</f>
        <v>Прео</v>
      </c>
    </row>
    <row r="778" spans="1:9" ht="15.75" hidden="1" x14ac:dyDescent="0.25">
      <c r="A778" s="144">
        <v>42578</v>
      </c>
      <c r="B778" s="59" t="s">
        <v>516</v>
      </c>
      <c r="C778" s="59"/>
      <c r="D778" s="130">
        <v>1350</v>
      </c>
      <c r="E778" s="131"/>
      <c r="F778" s="68" t="s">
        <v>2</v>
      </c>
      <c r="G778" s="144"/>
      <c r="H778" s="144"/>
      <c r="I778" s="59" t="str">
        <f>Таблица7[[#This Row],[Счет]]</f>
        <v>Манунин</v>
      </c>
    </row>
    <row r="779" spans="1:9" ht="15.75" hidden="1" x14ac:dyDescent="0.25">
      <c r="A779" s="144">
        <v>42633</v>
      </c>
      <c r="B779" s="59" t="s">
        <v>501</v>
      </c>
      <c r="C779" s="59"/>
      <c r="D779" s="130">
        <v>1760</v>
      </c>
      <c r="E779" s="131"/>
      <c r="F779" s="68" t="str">
        <f>"Самокатная"</f>
        <v>Самокатная</v>
      </c>
      <c r="G779" s="144"/>
      <c r="H779" s="144"/>
      <c r="I779" s="59" t="str">
        <f>Таблица7[[#This Row],[Счет]]</f>
        <v>Самокатная</v>
      </c>
    </row>
    <row r="780" spans="1:9" ht="15.75" hidden="1" x14ac:dyDescent="0.25">
      <c r="A780" s="144">
        <v>42599</v>
      </c>
      <c r="B780" s="59" t="s">
        <v>1692</v>
      </c>
      <c r="C780" s="59"/>
      <c r="D780" s="130">
        <v>220</v>
      </c>
      <c r="E780" s="131"/>
      <c r="F780" s="68" t="str">
        <f>"Прео"</f>
        <v>Прео</v>
      </c>
      <c r="G780" s="144"/>
      <c r="H780" s="144"/>
      <c r="I780" s="59" t="str">
        <f>Таблица7[[#This Row],[Счет]]</f>
        <v>Прео</v>
      </c>
    </row>
    <row r="781" spans="1:9" ht="15.75" hidden="1" x14ac:dyDescent="0.25">
      <c r="A781" s="144">
        <v>42632</v>
      </c>
      <c r="B781" s="59" t="s">
        <v>2009</v>
      </c>
      <c r="C781" s="59"/>
      <c r="D781" s="130">
        <v>420</v>
      </c>
      <c r="E781" s="131"/>
      <c r="F781" s="68" t="str">
        <f t="shared" ref="F781:F789" si="27">"Самокатная"</f>
        <v>Самокатная</v>
      </c>
      <c r="G781" s="144"/>
      <c r="H781" s="144"/>
      <c r="I781" s="59" t="str">
        <f>Таблица7[[#This Row],[Счет]]</f>
        <v>Самокатная</v>
      </c>
    </row>
    <row r="782" spans="1:9" ht="15.75" hidden="1" x14ac:dyDescent="0.25">
      <c r="A782" s="144">
        <v>42628</v>
      </c>
      <c r="B782" s="59" t="s">
        <v>2009</v>
      </c>
      <c r="C782" s="59"/>
      <c r="D782" s="130">
        <v>100</v>
      </c>
      <c r="E782" s="131"/>
      <c r="F782" s="68" t="str">
        <f t="shared" si="27"/>
        <v>Самокатная</v>
      </c>
      <c r="G782" s="144"/>
      <c r="H782" s="144"/>
      <c r="I782" s="59" t="str">
        <f>Таблица7[[#This Row],[Счет]]</f>
        <v>Самокатная</v>
      </c>
    </row>
    <row r="783" spans="1:9" ht="15.75" hidden="1" x14ac:dyDescent="0.25">
      <c r="A783" s="144">
        <v>42628</v>
      </c>
      <c r="B783" s="59" t="s">
        <v>2010</v>
      </c>
      <c r="C783" s="59"/>
      <c r="D783" s="130">
        <v>500</v>
      </c>
      <c r="E783" s="131"/>
      <c r="F783" s="68" t="str">
        <f t="shared" si="27"/>
        <v>Самокатная</v>
      </c>
      <c r="G783" s="144"/>
      <c r="H783" s="144"/>
      <c r="I783" s="59" t="str">
        <f>Таблица7[[#This Row],[Счет]]</f>
        <v>Самокатная</v>
      </c>
    </row>
    <row r="784" spans="1:9" ht="15.75" hidden="1" x14ac:dyDescent="0.25">
      <c r="A784" s="144">
        <v>42627</v>
      </c>
      <c r="B784" s="59" t="s">
        <v>1751</v>
      </c>
      <c r="C784" s="59"/>
      <c r="D784" s="130">
        <v>812</v>
      </c>
      <c r="E784" s="131"/>
      <c r="F784" s="68" t="str">
        <f t="shared" si="27"/>
        <v>Самокатная</v>
      </c>
      <c r="G784" s="144"/>
      <c r="H784" s="144"/>
      <c r="I784" s="59" t="str">
        <f>Таблица7[[#This Row],[Счет]]</f>
        <v>Самокатная</v>
      </c>
    </row>
    <row r="785" spans="1:9" ht="15.75" hidden="1" x14ac:dyDescent="0.25">
      <c r="A785" s="144">
        <v>42622</v>
      </c>
      <c r="B785" s="59" t="s">
        <v>1751</v>
      </c>
      <c r="C785" s="59"/>
      <c r="D785" s="130">
        <v>723</v>
      </c>
      <c r="E785" s="131"/>
      <c r="F785" s="68" t="str">
        <f t="shared" si="27"/>
        <v>Самокатная</v>
      </c>
      <c r="G785" s="144"/>
      <c r="H785" s="144"/>
      <c r="I785" s="59" t="str">
        <f>Таблица7[[#This Row],[Счет]]</f>
        <v>Самокатная</v>
      </c>
    </row>
    <row r="786" spans="1:9" ht="15.75" hidden="1" x14ac:dyDescent="0.25">
      <c r="A786" s="144">
        <v>42621</v>
      </c>
      <c r="B786" s="59" t="s">
        <v>1945</v>
      </c>
      <c r="C786" s="59"/>
      <c r="D786" s="130">
        <v>450</v>
      </c>
      <c r="E786" s="131"/>
      <c r="F786" s="68" t="str">
        <f t="shared" si="27"/>
        <v>Самокатная</v>
      </c>
      <c r="G786" s="144"/>
      <c r="H786" s="144"/>
      <c r="I786" s="59" t="str">
        <f>Таблица7[[#This Row],[Счет]]</f>
        <v>Самокатная</v>
      </c>
    </row>
    <row r="787" spans="1:9" ht="15.75" hidden="1" x14ac:dyDescent="0.25">
      <c r="A787" s="144">
        <v>42621</v>
      </c>
      <c r="B787" s="59" t="s">
        <v>1946</v>
      </c>
      <c r="C787" s="59"/>
      <c r="D787" s="130">
        <v>217</v>
      </c>
      <c r="E787" s="131"/>
      <c r="F787" s="68" t="str">
        <f t="shared" si="27"/>
        <v>Самокатная</v>
      </c>
      <c r="G787" s="144"/>
      <c r="H787" s="144"/>
      <c r="I787" s="59" t="str">
        <f>Таблица7[[#This Row],[Счет]]</f>
        <v>Самокатная</v>
      </c>
    </row>
    <row r="788" spans="1:9" ht="15.75" hidden="1" x14ac:dyDescent="0.25">
      <c r="A788" s="144">
        <v>42615</v>
      </c>
      <c r="B788" s="59" t="s">
        <v>1947</v>
      </c>
      <c r="C788" s="59"/>
      <c r="D788" s="130">
        <v>410</v>
      </c>
      <c r="E788" s="131"/>
      <c r="F788" s="68" t="str">
        <f t="shared" si="27"/>
        <v>Самокатная</v>
      </c>
      <c r="G788" s="144"/>
      <c r="H788" s="144"/>
      <c r="I788" s="59" t="str">
        <f>Таблица7[[#This Row],[Счет]]</f>
        <v>Самокатная</v>
      </c>
    </row>
    <row r="789" spans="1:9" ht="15.75" hidden="1" x14ac:dyDescent="0.25">
      <c r="A789" s="144">
        <v>42608</v>
      </c>
      <c r="B789" s="59" t="s">
        <v>1746</v>
      </c>
      <c r="C789" s="59"/>
      <c r="D789" s="130">
        <v>308</v>
      </c>
      <c r="E789" s="131"/>
      <c r="F789" s="68" t="str">
        <f t="shared" si="27"/>
        <v>Самокатная</v>
      </c>
      <c r="G789" s="144"/>
      <c r="H789" s="144"/>
      <c r="I789" s="59" t="str">
        <f>Таблица7[[#This Row],[Счет]]</f>
        <v>Самокатная</v>
      </c>
    </row>
    <row r="790" spans="1:9" ht="15.75" hidden="1" x14ac:dyDescent="0.25">
      <c r="A790" s="144">
        <v>42594</v>
      </c>
      <c r="B790" s="59" t="s">
        <v>557</v>
      </c>
      <c r="C790" s="59"/>
      <c r="D790" s="130">
        <v>100</v>
      </c>
      <c r="E790" s="131"/>
      <c r="F790" s="68" t="str">
        <f>"Прео"</f>
        <v>Прео</v>
      </c>
      <c r="G790" s="144"/>
      <c r="H790" s="144"/>
      <c r="I790" s="59" t="str">
        <f>Таблица7[[#This Row],[Счет]]</f>
        <v>Прео</v>
      </c>
    </row>
    <row r="791" spans="1:9" ht="15.75" hidden="1" x14ac:dyDescent="0.25">
      <c r="A791" s="144">
        <v>42594</v>
      </c>
      <c r="B791" s="59" t="s">
        <v>1849</v>
      </c>
      <c r="C791" s="59"/>
      <c r="D791" s="130">
        <v>500</v>
      </c>
      <c r="E791" s="131"/>
      <c r="F791" s="68" t="str">
        <f>"Прео"</f>
        <v>Прео</v>
      </c>
      <c r="G791" s="144"/>
      <c r="H791" s="144"/>
      <c r="I791" s="59" t="str">
        <f>Таблица7[[#This Row],[Счет]]</f>
        <v>Прео</v>
      </c>
    </row>
    <row r="792" spans="1:9" ht="15.75" hidden="1" x14ac:dyDescent="0.25">
      <c r="A792" s="144">
        <v>42608</v>
      </c>
      <c r="B792" s="59" t="s">
        <v>1948</v>
      </c>
      <c r="C792" s="59"/>
      <c r="D792" s="130">
        <v>1000</v>
      </c>
      <c r="E792" s="131"/>
      <c r="F792" s="68" t="str">
        <f>"Самокатная"</f>
        <v>Самокатная</v>
      </c>
      <c r="G792" s="144"/>
      <c r="H792" s="144"/>
      <c r="I792" s="59" t="str">
        <f>Таблица7[[#This Row],[Счет]]</f>
        <v>Самокатная</v>
      </c>
    </row>
    <row r="793" spans="1:9" ht="15.75" hidden="1" x14ac:dyDescent="0.25">
      <c r="A793" s="144">
        <v>42593</v>
      </c>
      <c r="B793" s="59" t="s">
        <v>557</v>
      </c>
      <c r="C793" s="59"/>
      <c r="D793" s="130">
        <v>100</v>
      </c>
      <c r="E793" s="131"/>
      <c r="F793" s="68" t="str">
        <f>"Прео"</f>
        <v>Прео</v>
      </c>
      <c r="G793" s="144"/>
      <c r="H793" s="144"/>
      <c r="I793" s="59" t="str">
        <f>Таблица7[[#This Row],[Счет]]</f>
        <v>Прео</v>
      </c>
    </row>
    <row r="794" spans="1:9" ht="15.75" hidden="1" x14ac:dyDescent="0.25">
      <c r="A794" s="144">
        <v>42564</v>
      </c>
      <c r="B794" s="59" t="s">
        <v>1563</v>
      </c>
      <c r="C794" s="59"/>
      <c r="D794" s="130">
        <v>1500</v>
      </c>
      <c r="E794" s="131"/>
      <c r="F794" s="68" t="s">
        <v>2</v>
      </c>
      <c r="G794" s="144" t="s">
        <v>1564</v>
      </c>
      <c r="H794" s="144"/>
      <c r="I794" s="59" t="str">
        <f>Таблица7[[#This Row],[Счет]]</f>
        <v>Манунин</v>
      </c>
    </row>
    <row r="795" spans="1:9" ht="15.75" hidden="1" x14ac:dyDescent="0.25">
      <c r="A795" s="144">
        <v>42588</v>
      </c>
      <c r="B795" s="59" t="s">
        <v>1207</v>
      </c>
      <c r="C795" s="59"/>
      <c r="D795" s="130">
        <v>430</v>
      </c>
      <c r="E795" s="131"/>
      <c r="F795" s="68" t="str">
        <f>"Прео"</f>
        <v>Прео</v>
      </c>
      <c r="G795" s="144"/>
      <c r="H795" s="144"/>
      <c r="I795" s="59" t="str">
        <f>Таблица7[[#This Row],[Счет]]</f>
        <v>Прео</v>
      </c>
    </row>
    <row r="796" spans="1:9" ht="15.75" hidden="1" x14ac:dyDescent="0.25">
      <c r="A796" s="144">
        <v>42607</v>
      </c>
      <c r="B796" s="59" t="s">
        <v>1949</v>
      </c>
      <c r="C796" s="59"/>
      <c r="D796" s="130">
        <v>1060</v>
      </c>
      <c r="E796" s="131"/>
      <c r="F796" s="68" t="str">
        <f>"Самокатная"</f>
        <v>Самокатная</v>
      </c>
      <c r="G796" s="144"/>
      <c r="H796" s="144"/>
      <c r="I796" s="59" t="str">
        <f>Таблица7[[#This Row],[Счет]]</f>
        <v>Самокатная</v>
      </c>
    </row>
    <row r="797" spans="1:9" ht="15.75" hidden="1" x14ac:dyDescent="0.25">
      <c r="A797" s="144">
        <v>42607</v>
      </c>
      <c r="B797" s="59" t="s">
        <v>1748</v>
      </c>
      <c r="C797" s="59"/>
      <c r="D797" s="130">
        <v>518</v>
      </c>
      <c r="E797" s="131"/>
      <c r="F797" s="68" t="str">
        <f>"Самокатная"</f>
        <v>Самокатная</v>
      </c>
      <c r="G797" s="144"/>
      <c r="H797" s="144"/>
      <c r="I797" s="59" t="str">
        <f>Таблица7[[#This Row],[Счет]]</f>
        <v>Самокатная</v>
      </c>
    </row>
    <row r="798" spans="1:9" ht="15.75" hidden="1" x14ac:dyDescent="0.25">
      <c r="A798" s="144">
        <v>42586</v>
      </c>
      <c r="B798" s="59" t="s">
        <v>557</v>
      </c>
      <c r="C798" s="59"/>
      <c r="D798" s="130">
        <v>100</v>
      </c>
      <c r="E798" s="131"/>
      <c r="F798" s="68" t="str">
        <f>"Прео"</f>
        <v>Прео</v>
      </c>
      <c r="G798" s="144"/>
      <c r="H798" s="144"/>
      <c r="I798" s="59" t="str">
        <f>Таблица7[[#This Row],[Счет]]</f>
        <v>Прео</v>
      </c>
    </row>
    <row r="799" spans="1:9" ht="15.75" hidden="1" x14ac:dyDescent="0.25">
      <c r="A799" s="144">
        <v>42585</v>
      </c>
      <c r="B799" s="59" t="s">
        <v>557</v>
      </c>
      <c r="C799" s="59"/>
      <c r="D799" s="130">
        <v>200</v>
      </c>
      <c r="E799" s="131"/>
      <c r="F799" s="68" t="str">
        <f>"Прео"</f>
        <v>Прео</v>
      </c>
      <c r="G799" s="144"/>
      <c r="H799" s="144"/>
      <c r="I799" s="59" t="str">
        <f>Таблица7[[#This Row],[Счет]]</f>
        <v>Прео</v>
      </c>
    </row>
    <row r="800" spans="1:9" ht="15.75" hidden="1" x14ac:dyDescent="0.25">
      <c r="A800" s="144">
        <v>42607</v>
      </c>
      <c r="B800" s="59" t="s">
        <v>1382</v>
      </c>
      <c r="C800" s="59"/>
      <c r="D800" s="130">
        <v>350</v>
      </c>
      <c r="E800" s="131"/>
      <c r="F800" s="68" t="str">
        <f>"Самокатная"</f>
        <v>Самокатная</v>
      </c>
      <c r="G800" s="144"/>
      <c r="H800" s="144"/>
      <c r="I800" s="59" t="str">
        <f>Таблица7[[#This Row],[Счет]]</f>
        <v>Самокатная</v>
      </c>
    </row>
    <row r="801" spans="1:9" ht="15.75" hidden="1" x14ac:dyDescent="0.25">
      <c r="A801" s="144">
        <v>42556</v>
      </c>
      <c r="B801" s="59" t="s">
        <v>1458</v>
      </c>
      <c r="C801" s="59"/>
      <c r="D801" s="130">
        <v>1000</v>
      </c>
      <c r="E801" s="131"/>
      <c r="F801" s="68" t="s">
        <v>2</v>
      </c>
      <c r="G801" s="144"/>
      <c r="H801" s="144"/>
      <c r="I801" s="59" t="str">
        <f>Таблица7[[#This Row],[Счет]]</f>
        <v>Манунин</v>
      </c>
    </row>
    <row r="802" spans="1:9" ht="15.75" hidden="1" x14ac:dyDescent="0.25">
      <c r="A802" s="144">
        <v>42607</v>
      </c>
      <c r="B802" s="59" t="s">
        <v>501</v>
      </c>
      <c r="C802" s="59"/>
      <c r="D802" s="130">
        <v>1980</v>
      </c>
      <c r="E802" s="131"/>
      <c r="F802" s="68" t="str">
        <f>"Самокатная"</f>
        <v>Самокатная</v>
      </c>
      <c r="G802" s="144"/>
      <c r="H802" s="144"/>
      <c r="I802" s="59" t="str">
        <f>Таблица7[[#This Row],[Счет]]</f>
        <v>Самокатная</v>
      </c>
    </row>
    <row r="803" spans="1:9" ht="15.75" hidden="1" x14ac:dyDescent="0.25">
      <c r="A803" s="144">
        <v>42580</v>
      </c>
      <c r="B803" s="59" t="s">
        <v>1691</v>
      </c>
      <c r="C803" s="59"/>
      <c r="D803" s="130">
        <v>3900</v>
      </c>
      <c r="E803" s="131"/>
      <c r="F803" s="68" t="str">
        <f>"Прео"</f>
        <v>Прео</v>
      </c>
      <c r="G803" s="144"/>
      <c r="H803" s="144"/>
      <c r="I803" s="59" t="str">
        <f>Таблица7[[#This Row],[Счет]]</f>
        <v>Прео</v>
      </c>
    </row>
    <row r="804" spans="1:9" ht="15.75" hidden="1" x14ac:dyDescent="0.25">
      <c r="A804" s="144">
        <v>42579</v>
      </c>
      <c r="B804" s="59" t="s">
        <v>1692</v>
      </c>
      <c r="C804" s="59"/>
      <c r="D804" s="130">
        <v>250</v>
      </c>
      <c r="E804" s="131"/>
      <c r="F804" s="68" t="str">
        <f>"Прео"</f>
        <v>Прео</v>
      </c>
      <c r="G804" s="144"/>
      <c r="H804" s="144"/>
      <c r="I804" s="59" t="str">
        <f>Таблица7[[#This Row],[Счет]]</f>
        <v>Прео</v>
      </c>
    </row>
    <row r="805" spans="1:9" ht="15.75" hidden="1" x14ac:dyDescent="0.25">
      <c r="A805" s="144">
        <v>42606</v>
      </c>
      <c r="B805" s="59" t="s">
        <v>501</v>
      </c>
      <c r="C805" s="59"/>
      <c r="D805" s="130">
        <v>100</v>
      </c>
      <c r="E805" s="131"/>
      <c r="F805" s="68" t="str">
        <f>"Самокатная"</f>
        <v>Самокатная</v>
      </c>
      <c r="G805" s="144"/>
      <c r="H805" s="144"/>
      <c r="I805" s="59" t="str">
        <f>Таблица7[[#This Row],[Счет]]</f>
        <v>Самокатная</v>
      </c>
    </row>
    <row r="806" spans="1:9" ht="15.75" hidden="1" x14ac:dyDescent="0.25">
      <c r="A806" s="144">
        <v>42551</v>
      </c>
      <c r="B806" s="59" t="s">
        <v>516</v>
      </c>
      <c r="C806" s="59"/>
      <c r="D806" s="130">
        <v>1350</v>
      </c>
      <c r="E806" s="131"/>
      <c r="F806" s="68" t="s">
        <v>2</v>
      </c>
      <c r="G806" s="144"/>
      <c r="H806" s="144"/>
      <c r="I806" s="59" t="str">
        <f>Таблица7[[#This Row],[Счет]]</f>
        <v>Манунин</v>
      </c>
    </row>
    <row r="807" spans="1:9" ht="15.75" hidden="1" x14ac:dyDescent="0.25">
      <c r="A807" s="144">
        <v>42599</v>
      </c>
      <c r="B807" s="59" t="s">
        <v>1950</v>
      </c>
      <c r="C807" s="59"/>
      <c r="D807" s="130">
        <v>200</v>
      </c>
      <c r="E807" s="131"/>
      <c r="F807" s="68" t="str">
        <f t="shared" ref="F807:F814" si="28">"Самокатная"</f>
        <v>Самокатная</v>
      </c>
      <c r="G807" s="144"/>
      <c r="H807" s="144"/>
      <c r="I807" s="59" t="str">
        <f>Таблица7[[#This Row],[Счет]]</f>
        <v>Самокатная</v>
      </c>
    </row>
    <row r="808" spans="1:9" ht="15.75" hidden="1" x14ac:dyDescent="0.25">
      <c r="A808" s="144">
        <v>42591</v>
      </c>
      <c r="B808" s="59" t="s">
        <v>1748</v>
      </c>
      <c r="C808" s="59"/>
      <c r="D808" s="130">
        <v>617</v>
      </c>
      <c r="E808" s="131"/>
      <c r="F808" s="68" t="str">
        <f t="shared" si="28"/>
        <v>Самокатная</v>
      </c>
      <c r="G808" s="144"/>
      <c r="H808" s="144"/>
      <c r="I808" s="59" t="str">
        <f>Таблица7[[#This Row],[Счет]]</f>
        <v>Самокатная</v>
      </c>
    </row>
    <row r="809" spans="1:9" ht="15.75" hidden="1" x14ac:dyDescent="0.25">
      <c r="A809" s="144">
        <v>42590</v>
      </c>
      <c r="B809" s="59" t="s">
        <v>1951</v>
      </c>
      <c r="C809" s="59"/>
      <c r="D809" s="130">
        <v>980</v>
      </c>
      <c r="E809" s="131"/>
      <c r="F809" s="68" t="str">
        <f t="shared" si="28"/>
        <v>Самокатная</v>
      </c>
      <c r="G809" s="144"/>
      <c r="H809" s="144"/>
      <c r="I809" s="59" t="str">
        <f>Таблица7[[#This Row],[Счет]]</f>
        <v>Самокатная</v>
      </c>
    </row>
    <row r="810" spans="1:9" ht="15.75" hidden="1" x14ac:dyDescent="0.25">
      <c r="A810" s="144">
        <v>42590</v>
      </c>
      <c r="B810" s="59" t="s">
        <v>1308</v>
      </c>
      <c r="C810" s="59"/>
      <c r="D810" s="130">
        <v>361</v>
      </c>
      <c r="E810" s="131"/>
      <c r="F810" s="68" t="str">
        <f t="shared" si="28"/>
        <v>Самокатная</v>
      </c>
      <c r="G810" s="144"/>
      <c r="H810" s="144"/>
      <c r="I810" s="59" t="str">
        <f>Таблица7[[#This Row],[Счет]]</f>
        <v>Самокатная</v>
      </c>
    </row>
    <row r="811" spans="1:9" ht="15.75" hidden="1" x14ac:dyDescent="0.25">
      <c r="A811" s="144">
        <v>42583</v>
      </c>
      <c r="B811" s="59" t="s">
        <v>501</v>
      </c>
      <c r="C811" s="59"/>
      <c r="D811" s="130">
        <v>1640</v>
      </c>
      <c r="E811" s="131"/>
      <c r="F811" s="68" t="str">
        <f t="shared" si="28"/>
        <v>Самокатная</v>
      </c>
      <c r="G811" s="144"/>
      <c r="H811" s="144"/>
      <c r="I811" s="59" t="str">
        <f>Таблица7[[#This Row],[Счет]]</f>
        <v>Самокатная</v>
      </c>
    </row>
    <row r="812" spans="1:9" ht="15.75" hidden="1" x14ac:dyDescent="0.25">
      <c r="A812" s="144">
        <v>42583</v>
      </c>
      <c r="B812" s="59" t="s">
        <v>521</v>
      </c>
      <c r="C812" s="59"/>
      <c r="D812" s="130">
        <v>398</v>
      </c>
      <c r="E812" s="131"/>
      <c r="F812" s="68" t="str">
        <f t="shared" si="28"/>
        <v>Самокатная</v>
      </c>
      <c r="G812" s="144"/>
      <c r="H812" s="144"/>
      <c r="I812" s="59" t="str">
        <f>Таблица7[[#This Row],[Счет]]</f>
        <v>Самокатная</v>
      </c>
    </row>
    <row r="813" spans="1:9" ht="15.75" hidden="1" x14ac:dyDescent="0.25">
      <c r="A813" s="144">
        <v>42576</v>
      </c>
      <c r="B813" s="59" t="s">
        <v>1308</v>
      </c>
      <c r="C813" s="59"/>
      <c r="D813" s="130">
        <v>211</v>
      </c>
      <c r="E813" s="131"/>
      <c r="F813" s="68" t="str">
        <f t="shared" si="28"/>
        <v>Самокатная</v>
      </c>
      <c r="G813" s="144"/>
      <c r="H813" s="144"/>
      <c r="I813" s="59" t="str">
        <f>Таблица7[[#This Row],[Счет]]</f>
        <v>Самокатная</v>
      </c>
    </row>
    <row r="814" spans="1:9" ht="15.75" hidden="1" x14ac:dyDescent="0.25">
      <c r="A814" s="144">
        <v>42573</v>
      </c>
      <c r="B814" s="59" t="s">
        <v>1745</v>
      </c>
      <c r="C814" s="59"/>
      <c r="D814" s="130">
        <v>1200</v>
      </c>
      <c r="E814" s="131"/>
      <c r="F814" s="68" t="str">
        <f t="shared" si="28"/>
        <v>Самокатная</v>
      </c>
      <c r="G814" s="144"/>
      <c r="H814" s="144"/>
      <c r="I814" s="59" t="str">
        <f>Таблица7[[#This Row],[Счет]]</f>
        <v>Самокатная</v>
      </c>
    </row>
    <row r="815" spans="1:9" ht="15.75" hidden="1" x14ac:dyDescent="0.25">
      <c r="A815" s="144">
        <v>42573</v>
      </c>
      <c r="B815" s="59" t="s">
        <v>557</v>
      </c>
      <c r="C815" s="59"/>
      <c r="D815" s="130">
        <v>150</v>
      </c>
      <c r="E815" s="131"/>
      <c r="F815" s="68" t="str">
        <f>"Прео"</f>
        <v>Прео</v>
      </c>
      <c r="G815" s="144"/>
      <c r="H815" s="144"/>
      <c r="I815" s="59" t="str">
        <f>Таблица7[[#This Row],[Счет]]</f>
        <v>Прео</v>
      </c>
    </row>
    <row r="816" spans="1:9" ht="15.75" hidden="1" x14ac:dyDescent="0.25">
      <c r="A816" s="144">
        <v>42573</v>
      </c>
      <c r="B816" s="59" t="s">
        <v>1746</v>
      </c>
      <c r="C816" s="59"/>
      <c r="D816" s="130">
        <v>211</v>
      </c>
      <c r="E816" s="131"/>
      <c r="F816" s="68" t="str">
        <f>"Самокатная"</f>
        <v>Самокатная</v>
      </c>
      <c r="G816" s="144"/>
      <c r="H816" s="144"/>
      <c r="I816" s="59" t="str">
        <f>Таблица7[[#This Row],[Счет]]</f>
        <v>Самокатная</v>
      </c>
    </row>
    <row r="817" spans="1:9" ht="15.75" hidden="1" x14ac:dyDescent="0.25">
      <c r="A817" s="144">
        <v>42573</v>
      </c>
      <c r="B817" s="59" t="s">
        <v>1747</v>
      </c>
      <c r="C817" s="59"/>
      <c r="D817" s="130">
        <v>163</v>
      </c>
      <c r="E817" s="131"/>
      <c r="F817" s="68" t="str">
        <f>"Самокатная"</f>
        <v>Самокатная</v>
      </c>
      <c r="G817" s="144"/>
      <c r="H817" s="144"/>
      <c r="I817" s="59" t="str">
        <f>Таблица7[[#This Row],[Счет]]</f>
        <v>Самокатная</v>
      </c>
    </row>
    <row r="818" spans="1:9" ht="15.75" hidden="1" x14ac:dyDescent="0.25">
      <c r="A818" s="144">
        <v>42572</v>
      </c>
      <c r="B818" s="59" t="s">
        <v>1748</v>
      </c>
      <c r="C818" s="59"/>
      <c r="D818" s="130">
        <v>232</v>
      </c>
      <c r="E818" s="131"/>
      <c r="F818" s="68" t="str">
        <f>"Самокатная"</f>
        <v>Самокатная</v>
      </c>
      <c r="G818" s="144"/>
      <c r="H818" s="144"/>
      <c r="I818" s="59" t="str">
        <f>Таблица7[[#This Row],[Счет]]</f>
        <v>Самокатная</v>
      </c>
    </row>
    <row r="819" spans="1:9" ht="15.75" hidden="1" x14ac:dyDescent="0.25">
      <c r="A819" s="144">
        <v>42571</v>
      </c>
      <c r="B819" s="59" t="s">
        <v>1308</v>
      </c>
      <c r="C819" s="59"/>
      <c r="D819" s="130">
        <v>253</v>
      </c>
      <c r="E819" s="131"/>
      <c r="F819" s="68" t="str">
        <f>"Самокатная"</f>
        <v>Самокатная</v>
      </c>
      <c r="G819" s="144"/>
      <c r="H819" s="144"/>
      <c r="I819" s="59" t="str">
        <f>Таблица7[[#This Row],[Счет]]</f>
        <v>Самокатная</v>
      </c>
    </row>
    <row r="820" spans="1:9" ht="15.75" hidden="1" x14ac:dyDescent="0.25">
      <c r="A820" s="144">
        <v>42567</v>
      </c>
      <c r="B820" s="59" t="s">
        <v>1207</v>
      </c>
      <c r="C820" s="59"/>
      <c r="D820" s="130">
        <v>450</v>
      </c>
      <c r="E820" s="131"/>
      <c r="F820" s="68" t="str">
        <f>"Прео"</f>
        <v>Прео</v>
      </c>
      <c r="G820" s="144"/>
      <c r="H820" s="144"/>
      <c r="I820" s="59" t="str">
        <f>Таблица7[[#This Row],[Счет]]</f>
        <v>Прео</v>
      </c>
    </row>
    <row r="821" spans="1:9" ht="15.75" hidden="1" x14ac:dyDescent="0.25">
      <c r="A821" s="144">
        <v>42569</v>
      </c>
      <c r="B821" s="59" t="s">
        <v>1539</v>
      </c>
      <c r="C821" s="59"/>
      <c r="D821" s="130">
        <v>192</v>
      </c>
      <c r="E821" s="131"/>
      <c r="F821" s="68" t="str">
        <f>"Самокатная"</f>
        <v>Самокатная</v>
      </c>
      <c r="G821" s="144"/>
      <c r="H821" s="144"/>
      <c r="I821" s="59" t="str">
        <f>Таблица7[[#This Row],[Счет]]</f>
        <v>Самокатная</v>
      </c>
    </row>
    <row r="822" spans="1:9" ht="15.75" hidden="1" x14ac:dyDescent="0.25">
      <c r="A822" s="144">
        <v>42530</v>
      </c>
      <c r="B822" s="59" t="s">
        <v>574</v>
      </c>
      <c r="C822" s="59"/>
      <c r="D822" s="130">
        <v>2845</v>
      </c>
      <c r="E822" s="131"/>
      <c r="F822" s="68" t="s">
        <v>2</v>
      </c>
      <c r="G822" s="144" t="s">
        <v>1276</v>
      </c>
      <c r="H822" s="144"/>
      <c r="I822" s="59" t="str">
        <f>Таблица7[[#This Row],[Счет]]</f>
        <v>Манунин</v>
      </c>
    </row>
    <row r="823" spans="1:9" ht="15.75" hidden="1" x14ac:dyDescent="0.25">
      <c r="A823" s="144">
        <v>42566</v>
      </c>
      <c r="B823" s="59" t="s">
        <v>1207</v>
      </c>
      <c r="C823" s="59"/>
      <c r="D823" s="130">
        <v>300</v>
      </c>
      <c r="E823" s="131"/>
      <c r="F823" s="68" t="str">
        <f>"Прео"</f>
        <v>Прео</v>
      </c>
      <c r="G823" s="144"/>
      <c r="H823" s="144"/>
      <c r="I823" s="59" t="str">
        <f>Таблица7[[#This Row],[Счет]]</f>
        <v>Прео</v>
      </c>
    </row>
    <row r="824" spans="1:9" ht="15.75" hidden="1" x14ac:dyDescent="0.25">
      <c r="A824" s="144">
        <v>42569</v>
      </c>
      <c r="B824" s="59" t="s">
        <v>1131</v>
      </c>
      <c r="C824" s="59"/>
      <c r="D824" s="130">
        <v>2200</v>
      </c>
      <c r="E824" s="131"/>
      <c r="F824" s="68" t="str">
        <f>"Самокатная"</f>
        <v>Самокатная</v>
      </c>
      <c r="G824" s="144" t="s">
        <v>1749</v>
      </c>
      <c r="H824" s="144"/>
      <c r="I824" s="59" t="str">
        <f>Таблица7[[#This Row],[Счет]]</f>
        <v>Самокатная</v>
      </c>
    </row>
    <row r="825" spans="1:9" ht="15.75" hidden="1" x14ac:dyDescent="0.25">
      <c r="A825" s="144">
        <v>42569</v>
      </c>
      <c r="B825" s="59" t="s">
        <v>1133</v>
      </c>
      <c r="C825" s="59"/>
      <c r="D825" s="130">
        <v>200</v>
      </c>
      <c r="E825" s="131"/>
      <c r="F825" s="68" t="str">
        <f>"Самокатная"</f>
        <v>Самокатная</v>
      </c>
      <c r="G825" s="144" t="s">
        <v>1750</v>
      </c>
      <c r="H825" s="144"/>
      <c r="I825" s="59" t="str">
        <f>Таблица7[[#This Row],[Счет]]</f>
        <v>Самокатная</v>
      </c>
    </row>
    <row r="826" spans="1:9" ht="15.75" hidden="1" x14ac:dyDescent="0.25">
      <c r="A826" s="144">
        <v>42565</v>
      </c>
      <c r="B826" s="59" t="s">
        <v>557</v>
      </c>
      <c r="C826" s="59"/>
      <c r="D826" s="130">
        <v>100</v>
      </c>
      <c r="E826" s="131"/>
      <c r="F826" s="68" t="str">
        <f>"Прео"</f>
        <v>Прео</v>
      </c>
      <c r="G826" s="144"/>
      <c r="H826" s="144"/>
      <c r="I826" s="59" t="str">
        <f>Таблица7[[#This Row],[Счет]]</f>
        <v>Прео</v>
      </c>
    </row>
    <row r="827" spans="1:9" ht="15.75" hidden="1" x14ac:dyDescent="0.25">
      <c r="A827" s="144">
        <v>42569</v>
      </c>
      <c r="B827" s="59" t="s">
        <v>1751</v>
      </c>
      <c r="C827" s="59"/>
      <c r="D827" s="130">
        <v>571</v>
      </c>
      <c r="E827" s="131"/>
      <c r="F827" s="68" t="str">
        <f>"Самокатная"</f>
        <v>Самокатная</v>
      </c>
      <c r="G827" s="144"/>
      <c r="H827" s="144"/>
      <c r="I827" s="59" t="str">
        <f>Таблица7[[#This Row],[Счет]]</f>
        <v>Самокатная</v>
      </c>
    </row>
    <row r="828" spans="1:9" ht="15.75" hidden="1" x14ac:dyDescent="0.25">
      <c r="A828" s="144">
        <v>42566</v>
      </c>
      <c r="B828" s="59" t="s">
        <v>501</v>
      </c>
      <c r="C828" s="59"/>
      <c r="D828" s="130">
        <v>1640</v>
      </c>
      <c r="E828" s="131"/>
      <c r="F828" s="68" t="str">
        <f>"Самокатная"</f>
        <v>Самокатная</v>
      </c>
      <c r="G828" s="144"/>
      <c r="H828" s="144"/>
      <c r="I828" s="59" t="str">
        <f>Таблица7[[#This Row],[Счет]]</f>
        <v>Самокатная</v>
      </c>
    </row>
    <row r="829" spans="1:9" ht="15.75" hidden="1" x14ac:dyDescent="0.25">
      <c r="A829" s="144">
        <v>42564</v>
      </c>
      <c r="B829" s="59" t="s">
        <v>1752</v>
      </c>
      <c r="C829" s="59"/>
      <c r="D829" s="130">
        <v>400</v>
      </c>
      <c r="E829" s="131"/>
      <c r="F829" s="68" t="str">
        <f>"Самокатная"</f>
        <v>Самокатная</v>
      </c>
      <c r="G829" s="144"/>
      <c r="H829" s="144"/>
      <c r="I829" s="59" t="str">
        <f>Таблица7[[#This Row],[Счет]]</f>
        <v>Самокатная</v>
      </c>
    </row>
    <row r="830" spans="1:9" ht="15.75" hidden="1" x14ac:dyDescent="0.25">
      <c r="A830" s="144">
        <v>42564</v>
      </c>
      <c r="B830" s="59" t="s">
        <v>1207</v>
      </c>
      <c r="C830" s="59"/>
      <c r="D830" s="130">
        <v>250</v>
      </c>
      <c r="E830" s="131"/>
      <c r="F830" s="68" t="str">
        <f>"Прео"</f>
        <v>Прео</v>
      </c>
      <c r="G830" s="144"/>
      <c r="H830" s="144"/>
      <c r="I830" s="59" t="str">
        <f>Таблица7[[#This Row],[Счет]]</f>
        <v>Прео</v>
      </c>
    </row>
    <row r="831" spans="1:9" ht="15.75" hidden="1" x14ac:dyDescent="0.25">
      <c r="A831" s="144">
        <v>42561</v>
      </c>
      <c r="B831" s="59" t="s">
        <v>1207</v>
      </c>
      <c r="C831" s="59"/>
      <c r="D831" s="130">
        <v>150</v>
      </c>
      <c r="E831" s="131"/>
      <c r="F831" s="68" t="str">
        <f>"Прео"</f>
        <v>Прео</v>
      </c>
      <c r="G831" s="144"/>
      <c r="H831" s="144"/>
      <c r="I831" s="59" t="str">
        <f>Таблица7[[#This Row],[Счет]]</f>
        <v>Прео</v>
      </c>
    </row>
    <row r="832" spans="1:9" ht="15.75" hidden="1" x14ac:dyDescent="0.25">
      <c r="A832" s="144">
        <v>42563</v>
      </c>
      <c r="B832" s="59" t="s">
        <v>1746</v>
      </c>
      <c r="C832" s="59"/>
      <c r="D832" s="130">
        <v>120</v>
      </c>
      <c r="E832" s="131"/>
      <c r="F832" s="68" t="str">
        <f>"Самокатная"</f>
        <v>Самокатная</v>
      </c>
      <c r="G832" s="144"/>
      <c r="H832" s="144"/>
      <c r="I832" s="59" t="str">
        <f>Таблица7[[#This Row],[Счет]]</f>
        <v>Самокатная</v>
      </c>
    </row>
    <row r="833" spans="1:9" ht="15.75" hidden="1" x14ac:dyDescent="0.25">
      <c r="A833" s="144">
        <v>42557</v>
      </c>
      <c r="B833" s="59" t="s">
        <v>1207</v>
      </c>
      <c r="C833" s="59"/>
      <c r="D833" s="130">
        <v>100</v>
      </c>
      <c r="E833" s="131"/>
      <c r="F833" s="68" t="str">
        <f>"Прео"</f>
        <v>Прео</v>
      </c>
      <c r="G833" s="144"/>
      <c r="H833" s="144"/>
      <c r="I833" s="59" t="str">
        <f>Таблица7[[#This Row],[Счет]]</f>
        <v>Прео</v>
      </c>
    </row>
    <row r="834" spans="1:9" ht="15.75" hidden="1" x14ac:dyDescent="0.25">
      <c r="A834" s="144">
        <v>42554</v>
      </c>
      <c r="B834" s="59" t="s">
        <v>1207</v>
      </c>
      <c r="C834" s="59"/>
      <c r="D834" s="130">
        <v>360</v>
      </c>
      <c r="E834" s="131"/>
      <c r="F834" s="68" t="str">
        <f>"Прео"</f>
        <v>Прео</v>
      </c>
      <c r="G834" s="144"/>
      <c r="H834" s="144"/>
      <c r="I834" s="59" t="str">
        <f>Таблица7[[#This Row],[Счет]]</f>
        <v>Прео</v>
      </c>
    </row>
    <row r="835" spans="1:9" ht="15.75" hidden="1" x14ac:dyDescent="0.25">
      <c r="A835" s="144">
        <v>42557</v>
      </c>
      <c r="B835" s="59" t="s">
        <v>1308</v>
      </c>
      <c r="C835" s="59"/>
      <c r="D835" s="130">
        <v>424</v>
      </c>
      <c r="E835" s="131"/>
      <c r="F835" s="68" t="str">
        <f>"Самокатная"</f>
        <v>Самокатная</v>
      </c>
      <c r="G835" s="144"/>
      <c r="H835" s="144"/>
      <c r="I835" s="59" t="str">
        <f>Таблица7[[#This Row],[Счет]]</f>
        <v>Самокатная</v>
      </c>
    </row>
    <row r="836" spans="1:9" ht="15.75" hidden="1" x14ac:dyDescent="0.25">
      <c r="A836" s="144">
        <v>42555</v>
      </c>
      <c r="B836" s="59" t="s">
        <v>1308</v>
      </c>
      <c r="C836" s="59"/>
      <c r="D836" s="130">
        <v>311</v>
      </c>
      <c r="E836" s="131"/>
      <c r="F836" s="68" t="str">
        <f>"Самокатная"</f>
        <v>Самокатная</v>
      </c>
      <c r="G836" s="144"/>
      <c r="H836" s="144"/>
      <c r="I836" s="59" t="str">
        <f>Таблица7[[#This Row],[Счет]]</f>
        <v>Самокатная</v>
      </c>
    </row>
    <row r="837" spans="1:9" ht="15.75" hidden="1" x14ac:dyDescent="0.25">
      <c r="A837" s="144">
        <v>42552</v>
      </c>
      <c r="B837" s="59" t="s">
        <v>1131</v>
      </c>
      <c r="C837" s="59"/>
      <c r="D837" s="130">
        <v>1258</v>
      </c>
      <c r="E837" s="131"/>
      <c r="F837" s="68" t="str">
        <f>"Самокатная"</f>
        <v>Самокатная</v>
      </c>
      <c r="G837" s="144"/>
      <c r="H837" s="144"/>
      <c r="I837" s="59" t="str">
        <f>Таблица7[[#This Row],[Счет]]</f>
        <v>Самокатная</v>
      </c>
    </row>
    <row r="838" spans="1:9" ht="15.75" hidden="1" x14ac:dyDescent="0.25">
      <c r="A838" s="144">
        <v>42521</v>
      </c>
      <c r="B838" s="59" t="s">
        <v>516</v>
      </c>
      <c r="C838" s="59"/>
      <c r="D838" s="130">
        <v>1350</v>
      </c>
      <c r="E838" s="131"/>
      <c r="F838" s="68" t="s">
        <v>2</v>
      </c>
      <c r="G838" s="144"/>
      <c r="H838" s="144"/>
      <c r="I838" s="59" t="str">
        <f>Таблица7[[#This Row],[Счет]]</f>
        <v>Манунин</v>
      </c>
    </row>
    <row r="839" spans="1:9" ht="15.75" hidden="1" x14ac:dyDescent="0.25">
      <c r="A839" s="144">
        <v>42553</v>
      </c>
      <c r="B839" s="59" t="s">
        <v>1207</v>
      </c>
      <c r="C839" s="59"/>
      <c r="D839" s="130">
        <v>420</v>
      </c>
      <c r="E839" s="131"/>
      <c r="F839" s="68" t="str">
        <f>"Прео"</f>
        <v>Прео</v>
      </c>
      <c r="G839" s="144"/>
      <c r="H839" s="144"/>
      <c r="I839" s="59" t="str">
        <f>Таблица7[[#This Row],[Счет]]</f>
        <v>Прео</v>
      </c>
    </row>
    <row r="840" spans="1:9" ht="15.75" hidden="1" x14ac:dyDescent="0.25">
      <c r="A840" s="144">
        <v>42549</v>
      </c>
      <c r="B840" s="59" t="s">
        <v>501</v>
      </c>
      <c r="C840" s="59"/>
      <c r="D840" s="130">
        <v>1640</v>
      </c>
      <c r="E840" s="131"/>
      <c r="F840" s="68" t="str">
        <f>"Самокатная"</f>
        <v>Самокатная</v>
      </c>
      <c r="G840" s="144"/>
      <c r="H840" s="144"/>
      <c r="I840" s="59" t="str">
        <f>Таблица7[[#This Row],[Счет]]</f>
        <v>Самокатная</v>
      </c>
    </row>
    <row r="841" spans="1:9" ht="15.75" hidden="1" x14ac:dyDescent="0.25">
      <c r="A841" s="144">
        <v>42538</v>
      </c>
      <c r="B841" s="59" t="s">
        <v>1207</v>
      </c>
      <c r="C841" s="59"/>
      <c r="D841" s="130">
        <v>349</v>
      </c>
      <c r="E841" s="131"/>
      <c r="F841" s="68" t="str">
        <f>"Прео"</f>
        <v>Прео</v>
      </c>
      <c r="G841" s="144"/>
      <c r="H841" s="144"/>
      <c r="I841" s="59" t="str">
        <f>Таблица7[[#This Row],[Счет]]</f>
        <v>Прео</v>
      </c>
    </row>
    <row r="842" spans="1:9" ht="15.75" hidden="1" x14ac:dyDescent="0.25">
      <c r="A842" s="144">
        <v>42549</v>
      </c>
      <c r="B842" s="59" t="s">
        <v>1539</v>
      </c>
      <c r="C842" s="59"/>
      <c r="D842" s="130">
        <v>542</v>
      </c>
      <c r="E842" s="131"/>
      <c r="F842" s="68" t="str">
        <f>"Самокатная"</f>
        <v>Самокатная</v>
      </c>
      <c r="G842" s="144"/>
      <c r="H842" s="144"/>
      <c r="I842" s="59" t="str">
        <f>Таблица7[[#This Row],[Счет]]</f>
        <v>Самокатная</v>
      </c>
    </row>
    <row r="843" spans="1:9" ht="15.75" hidden="1" x14ac:dyDescent="0.25">
      <c r="A843" s="144">
        <v>42548</v>
      </c>
      <c r="B843" s="59" t="s">
        <v>599</v>
      </c>
      <c r="C843" s="59"/>
      <c r="D843" s="130">
        <v>2360</v>
      </c>
      <c r="E843" s="131"/>
      <c r="F843" s="68" t="str">
        <f>"Самокатная"</f>
        <v>Самокатная</v>
      </c>
      <c r="G843" s="144"/>
      <c r="H843" s="144"/>
      <c r="I843" s="59" t="str">
        <f>Таблица7[[#This Row],[Счет]]</f>
        <v>Самокатная</v>
      </c>
    </row>
    <row r="844" spans="1:9" ht="15.75" hidden="1" x14ac:dyDescent="0.25">
      <c r="A844" s="144">
        <v>42545</v>
      </c>
      <c r="B844" s="59" t="s">
        <v>501</v>
      </c>
      <c r="C844" s="59"/>
      <c r="D844" s="130">
        <v>90</v>
      </c>
      <c r="E844" s="131"/>
      <c r="F844" s="68" t="str">
        <f>"Самокатная"</f>
        <v>Самокатная</v>
      </c>
      <c r="G844" s="144"/>
      <c r="H844" s="144"/>
      <c r="I844" s="59" t="str">
        <f>Таблица7[[#This Row],[Счет]]</f>
        <v>Самокатная</v>
      </c>
    </row>
    <row r="845" spans="1:9" ht="15.75" hidden="1" x14ac:dyDescent="0.25">
      <c r="A845" s="144">
        <v>42545</v>
      </c>
      <c r="B845" s="59" t="s">
        <v>1540</v>
      </c>
      <c r="C845" s="59"/>
      <c r="D845" s="130">
        <v>390</v>
      </c>
      <c r="E845" s="131"/>
      <c r="F845" s="68" t="str">
        <f>"Самокатная"</f>
        <v>Самокатная</v>
      </c>
      <c r="G845" s="144" t="s">
        <v>1541</v>
      </c>
      <c r="H845" s="144"/>
      <c r="I845" s="59" t="str">
        <f>Таблица7[[#This Row],[Счет]]</f>
        <v>Самокатная</v>
      </c>
    </row>
    <row r="846" spans="1:9" ht="15.75" hidden="1" x14ac:dyDescent="0.25">
      <c r="A846" s="144">
        <v>42513</v>
      </c>
      <c r="B846" s="59" t="s">
        <v>1066</v>
      </c>
      <c r="C846" s="59"/>
      <c r="D846" s="130">
        <v>2940</v>
      </c>
      <c r="E846" s="131"/>
      <c r="F846" s="68" t="s">
        <v>2</v>
      </c>
      <c r="G846" s="144"/>
      <c r="H846" s="144"/>
      <c r="I846" s="59" t="str">
        <f>Таблица7[[#This Row],[Счет]]</f>
        <v>Манунин</v>
      </c>
    </row>
    <row r="847" spans="1:9" ht="15.75" hidden="1" x14ac:dyDescent="0.25">
      <c r="A847" s="144">
        <v>42532</v>
      </c>
      <c r="B847" s="59" t="s">
        <v>1207</v>
      </c>
      <c r="C847" s="59"/>
      <c r="D847" s="130">
        <v>150</v>
      </c>
      <c r="E847" s="131"/>
      <c r="F847" s="68" t="str">
        <f>"Прео"</f>
        <v>Прео</v>
      </c>
      <c r="G847" s="144"/>
      <c r="H847" s="144"/>
      <c r="I847" s="59" t="str">
        <f>Таблица7[[#This Row],[Счет]]</f>
        <v>Прео</v>
      </c>
    </row>
    <row r="848" spans="1:9" ht="15.75" hidden="1" x14ac:dyDescent="0.25">
      <c r="A848" s="144">
        <v>42544</v>
      </c>
      <c r="B848" s="59" t="s">
        <v>1308</v>
      </c>
      <c r="C848" s="59"/>
      <c r="D848" s="130">
        <v>110</v>
      </c>
      <c r="E848" s="131"/>
      <c r="F848" s="68" t="str">
        <f>"Самокатная"</f>
        <v>Самокатная</v>
      </c>
      <c r="G848" s="144"/>
      <c r="H848" s="144"/>
      <c r="I848" s="59" t="str">
        <f>Таблица7[[#This Row],[Счет]]</f>
        <v>Самокатная</v>
      </c>
    </row>
    <row r="849" spans="1:9" ht="15.75" hidden="1" x14ac:dyDescent="0.25">
      <c r="A849" s="144">
        <v>42530</v>
      </c>
      <c r="B849" s="59" t="s">
        <v>1390</v>
      </c>
      <c r="C849" s="59"/>
      <c r="D849" s="130">
        <v>14400</v>
      </c>
      <c r="E849" s="131"/>
      <c r="F849" s="68" t="str">
        <f>"Прео"</f>
        <v>Прео</v>
      </c>
      <c r="G849" s="144" t="s">
        <v>1391</v>
      </c>
      <c r="H849" s="144"/>
      <c r="I849" s="59" t="str">
        <f>Таблица7[[#This Row],[Счет]]</f>
        <v>Прео</v>
      </c>
    </row>
    <row r="850" spans="1:9" ht="15.75" hidden="1" x14ac:dyDescent="0.25">
      <c r="A850" s="144">
        <v>42527</v>
      </c>
      <c r="B850" s="59" t="s">
        <v>1207</v>
      </c>
      <c r="C850" s="59"/>
      <c r="D850" s="130">
        <v>100</v>
      </c>
      <c r="E850" s="131"/>
      <c r="F850" s="68" t="str">
        <f>"Прео"</f>
        <v>Прео</v>
      </c>
      <c r="G850" s="144"/>
      <c r="H850" s="144"/>
      <c r="I850" s="59" t="str">
        <f>Таблица7[[#This Row],[Счет]]</f>
        <v>Прео</v>
      </c>
    </row>
    <row r="851" spans="1:9" ht="15.75" hidden="1" x14ac:dyDescent="0.25">
      <c r="A851" s="144">
        <v>42526</v>
      </c>
      <c r="B851" s="59" t="s">
        <v>1208</v>
      </c>
      <c r="C851" s="59"/>
      <c r="D851" s="130">
        <v>200</v>
      </c>
      <c r="E851" s="131"/>
      <c r="F851" s="68" t="str">
        <f>"Прео"</f>
        <v>Прео</v>
      </c>
      <c r="G851" s="144"/>
      <c r="H851" s="144"/>
      <c r="I851" s="59" t="str">
        <f>Таблица7[[#This Row],[Счет]]</f>
        <v>Прео</v>
      </c>
    </row>
    <row r="852" spans="1:9" ht="15.75" hidden="1" x14ac:dyDescent="0.25">
      <c r="A852" s="144">
        <v>42525</v>
      </c>
      <c r="B852" s="59" t="s">
        <v>1207</v>
      </c>
      <c r="C852" s="59"/>
      <c r="D852" s="130">
        <v>593</v>
      </c>
      <c r="E852" s="131"/>
      <c r="F852" s="68" t="str">
        <f>"Прео"</f>
        <v>Прео</v>
      </c>
      <c r="G852" s="144"/>
      <c r="H852" s="144"/>
      <c r="I852" s="59" t="str">
        <f>Таблица7[[#This Row],[Счет]]</f>
        <v>Прео</v>
      </c>
    </row>
    <row r="853" spans="1:9" ht="15.75" hidden="1" x14ac:dyDescent="0.25">
      <c r="A853" s="144">
        <v>42543</v>
      </c>
      <c r="B853" s="59" t="s">
        <v>1308</v>
      </c>
      <c r="C853" s="59"/>
      <c r="D853" s="130">
        <v>218</v>
      </c>
      <c r="E853" s="131"/>
      <c r="F853" s="68" t="str">
        <f>"Самокатная"</f>
        <v>Самокатная</v>
      </c>
      <c r="G853" s="144"/>
      <c r="H853" s="144"/>
      <c r="I853" s="59" t="str">
        <f>Таблица7[[#This Row],[Счет]]</f>
        <v>Самокатная</v>
      </c>
    </row>
    <row r="854" spans="1:9" ht="15.75" hidden="1" x14ac:dyDescent="0.25">
      <c r="A854" s="144">
        <v>42523</v>
      </c>
      <c r="B854" s="59" t="s">
        <v>1207</v>
      </c>
      <c r="C854" s="59"/>
      <c r="D854" s="130">
        <v>150</v>
      </c>
      <c r="E854" s="131"/>
      <c r="F854" s="68" t="str">
        <f>"Прео"</f>
        <v>Прео</v>
      </c>
      <c r="G854" s="144"/>
      <c r="H854" s="144"/>
      <c r="I854" s="59" t="str">
        <f>Таблица7[[#This Row],[Счет]]</f>
        <v>Прео</v>
      </c>
    </row>
    <row r="855" spans="1:9" ht="15.75" hidden="1" x14ac:dyDescent="0.25">
      <c r="A855" s="144">
        <v>42541</v>
      </c>
      <c r="B855" s="59" t="s">
        <v>1308</v>
      </c>
      <c r="C855" s="59"/>
      <c r="D855" s="130">
        <v>380</v>
      </c>
      <c r="E855" s="131"/>
      <c r="F855" s="68" t="str">
        <f>"Самокатная"</f>
        <v>Самокатная</v>
      </c>
      <c r="G855" s="144"/>
      <c r="H855" s="144"/>
      <c r="I855" s="59" t="str">
        <f>Таблица7[[#This Row],[Счет]]</f>
        <v>Самокатная</v>
      </c>
    </row>
    <row r="856" spans="1:9" ht="15.75" hidden="1" x14ac:dyDescent="0.25">
      <c r="A856" s="144">
        <v>42523</v>
      </c>
      <c r="B856" s="59" t="s">
        <v>1207</v>
      </c>
      <c r="C856" s="59"/>
      <c r="D856" s="130">
        <v>259</v>
      </c>
      <c r="E856" s="131"/>
      <c r="F856" s="68" t="str">
        <f>"Прео"</f>
        <v>Прео</v>
      </c>
      <c r="G856" s="144"/>
      <c r="H856" s="144"/>
      <c r="I856" s="59" t="str">
        <f>Таблица7[[#This Row],[Счет]]</f>
        <v>Прео</v>
      </c>
    </row>
    <row r="857" spans="1:9" ht="15.75" hidden="1" x14ac:dyDescent="0.25">
      <c r="A857" s="144">
        <v>42521</v>
      </c>
      <c r="B857" s="59" t="s">
        <v>1261</v>
      </c>
      <c r="C857" s="59"/>
      <c r="D857" s="130">
        <v>1150</v>
      </c>
      <c r="E857" s="131"/>
      <c r="F857" s="68" t="str">
        <f>"Прео"</f>
        <v>Прео</v>
      </c>
      <c r="G857" s="144" t="s">
        <v>1262</v>
      </c>
      <c r="H857" s="144"/>
      <c r="I857" s="59" t="str">
        <f>Таблица7[[#This Row],[Счет]]</f>
        <v>Прео</v>
      </c>
    </row>
    <row r="858" spans="1:9" ht="15.75" hidden="1" x14ac:dyDescent="0.25">
      <c r="A858" s="144">
        <v>42538</v>
      </c>
      <c r="B858" s="59" t="s">
        <v>1415</v>
      </c>
      <c r="C858" s="59"/>
      <c r="D858" s="130">
        <v>3000</v>
      </c>
      <c r="E858" s="131"/>
      <c r="F858" s="68" t="str">
        <f>"Самокатная"</f>
        <v>Самокатная</v>
      </c>
      <c r="G858" s="144" t="s">
        <v>1094</v>
      </c>
      <c r="H858" s="144"/>
      <c r="I858" s="59" t="str">
        <f>Таблица7[[#This Row],[Счет]]</f>
        <v>Самокатная</v>
      </c>
    </row>
    <row r="859" spans="1:9" ht="15.75" hidden="1" x14ac:dyDescent="0.25">
      <c r="A859" s="144">
        <v>42538</v>
      </c>
      <c r="B859" s="59" t="s">
        <v>1416</v>
      </c>
      <c r="C859" s="59"/>
      <c r="D859" s="130">
        <v>5070</v>
      </c>
      <c r="E859" s="131"/>
      <c r="F859" s="68" t="str">
        <f>"Самокатная"</f>
        <v>Самокатная</v>
      </c>
      <c r="G859" s="144" t="s">
        <v>1365</v>
      </c>
      <c r="H859" s="144"/>
      <c r="I859" s="59" t="str">
        <f>Таблица7[[#This Row],[Счет]]</f>
        <v>Самокатная</v>
      </c>
    </row>
    <row r="860" spans="1:9" ht="15.75" hidden="1" x14ac:dyDescent="0.25">
      <c r="A860" s="144">
        <v>42518</v>
      </c>
      <c r="B860" s="59" t="s">
        <v>1207</v>
      </c>
      <c r="C860" s="59"/>
      <c r="D860" s="130">
        <v>550</v>
      </c>
      <c r="E860" s="131"/>
      <c r="F860" s="68" t="str">
        <f>"Прео"</f>
        <v>Прео</v>
      </c>
      <c r="G860" s="144"/>
      <c r="H860" s="144"/>
      <c r="I860" s="59" t="str">
        <f>Таблица7[[#This Row],[Счет]]</f>
        <v>Прео</v>
      </c>
    </row>
    <row r="861" spans="1:9" ht="15.75" hidden="1" x14ac:dyDescent="0.25">
      <c r="A861" s="144">
        <v>42535</v>
      </c>
      <c r="B861" s="59" t="s">
        <v>1308</v>
      </c>
      <c r="C861" s="59"/>
      <c r="D861" s="130">
        <v>340</v>
      </c>
      <c r="E861" s="131"/>
      <c r="F861" s="68" t="str">
        <f>"Самокатная"</f>
        <v>Самокатная</v>
      </c>
      <c r="G861" s="144"/>
      <c r="H861" s="144"/>
      <c r="I861" s="59" t="str">
        <f>Таблица7[[#This Row],[Счет]]</f>
        <v>Самокатная</v>
      </c>
    </row>
    <row r="862" spans="1:9" ht="15.75" hidden="1" x14ac:dyDescent="0.25">
      <c r="A862" s="144">
        <v>42535</v>
      </c>
      <c r="B862" s="59" t="s">
        <v>1131</v>
      </c>
      <c r="C862" s="59"/>
      <c r="D862" s="130">
        <v>74</v>
      </c>
      <c r="E862" s="131"/>
      <c r="F862" s="68" t="str">
        <f>"Самокатная"</f>
        <v>Самокатная</v>
      </c>
      <c r="G862" s="144" t="s">
        <v>1381</v>
      </c>
      <c r="H862" s="144"/>
      <c r="I862" s="59" t="str">
        <f>Таблица7[[#This Row],[Счет]]</f>
        <v>Самокатная</v>
      </c>
    </row>
    <row r="863" spans="1:9" ht="15.75" hidden="1" x14ac:dyDescent="0.25">
      <c r="A863" s="144">
        <v>42531</v>
      </c>
      <c r="B863" s="59" t="s">
        <v>1382</v>
      </c>
      <c r="C863" s="59"/>
      <c r="D863" s="130">
        <v>350</v>
      </c>
      <c r="E863" s="131"/>
      <c r="F863" s="68" t="str">
        <f>"Самокатная"</f>
        <v>Самокатная</v>
      </c>
      <c r="G863" s="144"/>
      <c r="H863" s="144"/>
      <c r="I863" s="59" t="str">
        <f>Таблица7[[#This Row],[Счет]]</f>
        <v>Самокатная</v>
      </c>
    </row>
    <row r="864" spans="1:9" ht="15.75" hidden="1" x14ac:dyDescent="0.25">
      <c r="A864" s="144">
        <v>42513</v>
      </c>
      <c r="B864" s="59" t="s">
        <v>1208</v>
      </c>
      <c r="C864" s="59"/>
      <c r="D864" s="130">
        <v>4886</v>
      </c>
      <c r="E864" s="131"/>
      <c r="F864" s="68" t="str">
        <f>"Прео"</f>
        <v>Прео</v>
      </c>
      <c r="G864" s="144"/>
      <c r="H864" s="144"/>
      <c r="I864" s="59" t="str">
        <f>Таблица7[[#This Row],[Счет]]</f>
        <v>Прео</v>
      </c>
    </row>
    <row r="865" spans="1:9" ht="15.75" hidden="1" x14ac:dyDescent="0.25">
      <c r="A865" s="144">
        <v>42512</v>
      </c>
      <c r="B865" s="59" t="s">
        <v>1207</v>
      </c>
      <c r="C865" s="59"/>
      <c r="D865" s="130">
        <v>380</v>
      </c>
      <c r="E865" s="131"/>
      <c r="F865" s="68" t="str">
        <f>"Прео"</f>
        <v>Прео</v>
      </c>
      <c r="G865" s="144"/>
      <c r="H865" s="144"/>
      <c r="I865" s="59" t="str">
        <f>Таблица7[[#This Row],[Счет]]</f>
        <v>Прео</v>
      </c>
    </row>
    <row r="866" spans="1:9" ht="15.75" hidden="1" x14ac:dyDescent="0.25">
      <c r="A866" s="144">
        <v>42511</v>
      </c>
      <c r="B866" s="59" t="s">
        <v>1208</v>
      </c>
      <c r="C866" s="59"/>
      <c r="D866" s="130">
        <v>290</v>
      </c>
      <c r="E866" s="131"/>
      <c r="F866" s="68" t="str">
        <f>"Прео"</f>
        <v>Прео</v>
      </c>
      <c r="G866" s="144"/>
      <c r="H866" s="144"/>
      <c r="I866" s="59" t="str">
        <f>Таблица7[[#This Row],[Счет]]</f>
        <v>Прео</v>
      </c>
    </row>
    <row r="867" spans="1:9" ht="15.75" hidden="1" x14ac:dyDescent="0.25">
      <c r="A867" s="144">
        <v>42510</v>
      </c>
      <c r="B867" s="59" t="s">
        <v>1208</v>
      </c>
      <c r="C867" s="59"/>
      <c r="D867" s="130">
        <v>250</v>
      </c>
      <c r="E867" s="131"/>
      <c r="F867" s="68" t="str">
        <f>"Прео"</f>
        <v>Прео</v>
      </c>
      <c r="G867" s="144"/>
      <c r="H867" s="144"/>
      <c r="I867" s="59" t="str">
        <f>Таблица7[[#This Row],[Счет]]</f>
        <v>Прео</v>
      </c>
    </row>
    <row r="868" spans="1:9" ht="15.75" hidden="1" x14ac:dyDescent="0.25">
      <c r="A868" s="144">
        <v>42530</v>
      </c>
      <c r="B868" s="59" t="s">
        <v>1131</v>
      </c>
      <c r="C868" s="59"/>
      <c r="D868" s="130">
        <v>4557</v>
      </c>
      <c r="E868" s="131"/>
      <c r="F868" s="68" t="str">
        <f>"Самокатная"</f>
        <v>Самокатная</v>
      </c>
      <c r="G868" s="144" t="s">
        <v>1305</v>
      </c>
      <c r="H868" s="144"/>
      <c r="I868" s="59" t="str">
        <f>Таблица7[[#This Row],[Счет]]</f>
        <v>Самокатная</v>
      </c>
    </row>
    <row r="869" spans="1:9" ht="15.75" hidden="1" x14ac:dyDescent="0.25">
      <c r="A869" s="144">
        <v>42530</v>
      </c>
      <c r="B869" s="59" t="s">
        <v>1131</v>
      </c>
      <c r="C869" s="59"/>
      <c r="D869" s="130">
        <v>1028</v>
      </c>
      <c r="E869" s="131"/>
      <c r="F869" s="68" t="str">
        <f>"Самокатная"</f>
        <v>Самокатная</v>
      </c>
      <c r="G869" s="144" t="s">
        <v>1306</v>
      </c>
      <c r="H869" s="144"/>
      <c r="I869" s="59" t="str">
        <f>Таблица7[[#This Row],[Счет]]</f>
        <v>Самокатная</v>
      </c>
    </row>
    <row r="870" spans="1:9" ht="15.75" hidden="1" x14ac:dyDescent="0.25">
      <c r="A870" s="144">
        <v>42527</v>
      </c>
      <c r="B870" s="59" t="s">
        <v>1131</v>
      </c>
      <c r="C870" s="59"/>
      <c r="D870" s="130">
        <v>865</v>
      </c>
      <c r="E870" s="131"/>
      <c r="F870" s="68" t="str">
        <f>"Самокатная"</f>
        <v>Самокатная</v>
      </c>
      <c r="G870" s="144" t="s">
        <v>1307</v>
      </c>
      <c r="H870" s="144"/>
      <c r="I870" s="59" t="str">
        <f>Таблица7[[#This Row],[Счет]]</f>
        <v>Самокатная</v>
      </c>
    </row>
    <row r="871" spans="1:9" ht="15.75" hidden="1" x14ac:dyDescent="0.25">
      <c r="A871" s="144">
        <v>42485</v>
      </c>
      <c r="B871" s="59" t="s">
        <v>516</v>
      </c>
      <c r="C871" s="59"/>
      <c r="D871" s="130">
        <v>1250</v>
      </c>
      <c r="E871" s="131"/>
      <c r="F871" s="68" t="s">
        <v>2</v>
      </c>
      <c r="G871" s="144"/>
      <c r="H871" s="144"/>
      <c r="I871" s="59" t="str">
        <f>Таблица7[[#This Row],[Счет]]</f>
        <v>Манунин</v>
      </c>
    </row>
    <row r="872" spans="1:9" ht="15.75" hidden="1" x14ac:dyDescent="0.25">
      <c r="A872" s="144">
        <v>42483</v>
      </c>
      <c r="B872" s="59" t="s">
        <v>1019</v>
      </c>
      <c r="C872" s="59"/>
      <c r="D872" s="130">
        <v>229</v>
      </c>
      <c r="E872" s="131"/>
      <c r="F872" s="68" t="s">
        <v>2</v>
      </c>
      <c r="G872" s="144"/>
      <c r="H872" s="144"/>
      <c r="I872" s="59" t="str">
        <f>Таблица7[[#This Row],[Счет]]</f>
        <v>Манунин</v>
      </c>
    </row>
    <row r="873" spans="1:9" ht="15.75" hidden="1" x14ac:dyDescent="0.25">
      <c r="A873" s="144">
        <v>42510</v>
      </c>
      <c r="B873" s="59" t="s">
        <v>1208</v>
      </c>
      <c r="C873" s="59"/>
      <c r="D873" s="130">
        <v>642</v>
      </c>
      <c r="E873" s="131"/>
      <c r="F873" s="68" t="str">
        <f>"Прео"</f>
        <v>Прео</v>
      </c>
      <c r="G873" s="144"/>
      <c r="H873" s="144"/>
      <c r="I873" s="59" t="str">
        <f>Таблица7[[#This Row],[Счет]]</f>
        <v>Прео</v>
      </c>
    </row>
    <row r="874" spans="1:9" ht="15.75" hidden="1" x14ac:dyDescent="0.25">
      <c r="A874" s="144">
        <v>42509</v>
      </c>
      <c r="B874" s="59" t="s">
        <v>1207</v>
      </c>
      <c r="C874" s="59"/>
      <c r="D874" s="130">
        <v>280</v>
      </c>
      <c r="E874" s="131"/>
      <c r="F874" s="68" t="str">
        <f>"Прео"</f>
        <v>Прео</v>
      </c>
      <c r="G874" s="144"/>
      <c r="H874" s="144"/>
      <c r="I874" s="59" t="str">
        <f>Таблица7[[#This Row],[Счет]]</f>
        <v>Прео</v>
      </c>
    </row>
    <row r="875" spans="1:9" ht="15.75" hidden="1" x14ac:dyDescent="0.25">
      <c r="A875" s="144">
        <v>42508</v>
      </c>
      <c r="B875" s="59" t="s">
        <v>1207</v>
      </c>
      <c r="C875" s="59"/>
      <c r="D875" s="130">
        <v>350</v>
      </c>
      <c r="E875" s="131"/>
      <c r="F875" s="68" t="s">
        <v>1061</v>
      </c>
      <c r="G875" s="144"/>
      <c r="H875" s="144"/>
      <c r="I875" s="59" t="str">
        <f>Таблица7[[#This Row],[Счет]]</f>
        <v>Прео</v>
      </c>
    </row>
    <row r="876" spans="1:9" ht="15.75" hidden="1" x14ac:dyDescent="0.25">
      <c r="A876" s="144">
        <v>42506</v>
      </c>
      <c r="B876" s="59" t="s">
        <v>1208</v>
      </c>
      <c r="C876" s="59"/>
      <c r="D876" s="130">
        <v>960</v>
      </c>
      <c r="E876" s="131"/>
      <c r="F876" s="68" t="s">
        <v>1061</v>
      </c>
      <c r="G876" s="144" t="s">
        <v>755</v>
      </c>
      <c r="H876" s="144"/>
      <c r="I876" s="59" t="str">
        <f>Таблица7[[#This Row],[Счет]]</f>
        <v>Прео</v>
      </c>
    </row>
    <row r="877" spans="1:9" ht="15.75" hidden="1" x14ac:dyDescent="0.25">
      <c r="A877" s="144">
        <v>42496</v>
      </c>
      <c r="B877" s="59" t="s">
        <v>1207</v>
      </c>
      <c r="C877" s="59"/>
      <c r="D877" s="130">
        <v>300</v>
      </c>
      <c r="E877" s="131"/>
      <c r="F877" s="68" t="s">
        <v>1061</v>
      </c>
      <c r="G877" s="144"/>
      <c r="H877" s="144"/>
      <c r="I877" s="59" t="str">
        <f>Таблица7[[#This Row],[Счет]]</f>
        <v>Прео</v>
      </c>
    </row>
    <row r="878" spans="1:9" ht="15.75" hidden="1" x14ac:dyDescent="0.25">
      <c r="A878" s="144">
        <v>42494</v>
      </c>
      <c r="B878" s="59" t="s">
        <v>1207</v>
      </c>
      <c r="C878" s="59"/>
      <c r="D878" s="130">
        <v>190</v>
      </c>
      <c r="E878" s="131"/>
      <c r="F878" s="68" t="s">
        <v>1061</v>
      </c>
      <c r="G878" s="144"/>
      <c r="H878" s="144"/>
      <c r="I878" s="59" t="str">
        <f>Таблица7[[#This Row],[Счет]]</f>
        <v>Прео</v>
      </c>
    </row>
    <row r="879" spans="1:9" ht="15.75" hidden="1" x14ac:dyDescent="0.25">
      <c r="A879" s="144">
        <v>42473</v>
      </c>
      <c r="B879" s="59" t="s">
        <v>996</v>
      </c>
      <c r="C879" s="59"/>
      <c r="D879" s="130">
        <v>890</v>
      </c>
      <c r="E879" s="131"/>
      <c r="F879" s="68" t="s">
        <v>2</v>
      </c>
      <c r="G879" s="144"/>
      <c r="H879" s="144"/>
      <c r="I879" s="59" t="str">
        <f>Таблица7[[#This Row],[Счет]]</f>
        <v>Манунин</v>
      </c>
    </row>
    <row r="880" spans="1:9" ht="15.75" hidden="1" x14ac:dyDescent="0.25">
      <c r="A880" s="144">
        <v>42473</v>
      </c>
      <c r="B880" s="59" t="s">
        <v>993</v>
      </c>
      <c r="C880" s="59"/>
      <c r="D880" s="130">
        <v>10200</v>
      </c>
      <c r="E880" s="131"/>
      <c r="F880" s="68" t="s">
        <v>2</v>
      </c>
      <c r="G880" s="144"/>
      <c r="H880" s="144"/>
      <c r="I880" s="59" t="str">
        <f>Таблица7[[#This Row],[Счет]]</f>
        <v>Манунин</v>
      </c>
    </row>
    <row r="881" spans="1:9" ht="15.75" hidden="1" x14ac:dyDescent="0.25">
      <c r="A881" s="144">
        <v>42490</v>
      </c>
      <c r="B881" s="59" t="s">
        <v>1207</v>
      </c>
      <c r="C881" s="59"/>
      <c r="D881" s="130">
        <v>290</v>
      </c>
      <c r="E881" s="131"/>
      <c r="F881" s="68" t="s">
        <v>1061</v>
      </c>
      <c r="G881" s="144"/>
      <c r="H881" s="144"/>
      <c r="I881" s="59" t="str">
        <f>Таблица7[[#This Row],[Счет]]</f>
        <v>Прео</v>
      </c>
    </row>
    <row r="882" spans="1:9" ht="15.75" hidden="1" x14ac:dyDescent="0.25">
      <c r="A882" s="144">
        <v>42489</v>
      </c>
      <c r="B882" s="59" t="s">
        <v>1209</v>
      </c>
      <c r="C882" s="59"/>
      <c r="D882" s="130">
        <v>500</v>
      </c>
      <c r="E882" s="131"/>
      <c r="F882" s="68" t="s">
        <v>1061</v>
      </c>
      <c r="G882" s="144" t="s">
        <v>1210</v>
      </c>
      <c r="H882" s="144"/>
      <c r="I882" s="59" t="str">
        <f>Таблица7[[#This Row],[Счет]]</f>
        <v>Прео</v>
      </c>
    </row>
    <row r="883" spans="1:9" ht="15.75" hidden="1" x14ac:dyDescent="0.25">
      <c r="A883" s="144">
        <v>42457</v>
      </c>
      <c r="B883" s="59" t="s">
        <v>958</v>
      </c>
      <c r="C883" s="59"/>
      <c r="D883" s="130">
        <v>1603</v>
      </c>
      <c r="E883" s="131"/>
      <c r="F883" s="68" t="s">
        <v>2</v>
      </c>
      <c r="G883" s="144"/>
      <c r="H883" s="144"/>
      <c r="I883" s="59" t="str">
        <f>Таблица7[[#This Row],[Счет]]</f>
        <v>Манунин</v>
      </c>
    </row>
    <row r="884" spans="1:9" ht="15.75" hidden="1" x14ac:dyDescent="0.25">
      <c r="A884" s="144">
        <v>42457</v>
      </c>
      <c r="B884" s="59" t="s">
        <v>959</v>
      </c>
      <c r="C884" s="59"/>
      <c r="D884" s="130">
        <v>2980</v>
      </c>
      <c r="E884" s="131"/>
      <c r="F884" s="68" t="s">
        <v>2</v>
      </c>
      <c r="G884" s="144"/>
      <c r="H884" s="144"/>
      <c r="I884" s="59" t="str">
        <f>Таблица7[[#This Row],[Счет]]</f>
        <v>Манунин</v>
      </c>
    </row>
    <row r="885" spans="1:9" ht="15.75" hidden="1" x14ac:dyDescent="0.25">
      <c r="A885" s="144">
        <v>42488</v>
      </c>
      <c r="B885" s="59" t="s">
        <v>1207</v>
      </c>
      <c r="C885" s="59"/>
      <c r="D885" s="130">
        <v>250</v>
      </c>
      <c r="E885" s="131"/>
      <c r="F885" s="68" t="s">
        <v>1061</v>
      </c>
      <c r="G885" s="144"/>
      <c r="H885" s="144"/>
      <c r="I885" s="59" t="str">
        <f>Таблица7[[#This Row],[Счет]]</f>
        <v>Прео</v>
      </c>
    </row>
    <row r="886" spans="1:9" ht="15.75" hidden="1" x14ac:dyDescent="0.25">
      <c r="A886" s="144">
        <v>42482</v>
      </c>
      <c r="B886" s="59" t="s">
        <v>1211</v>
      </c>
      <c r="C886" s="59"/>
      <c r="D886" s="130">
        <v>1730</v>
      </c>
      <c r="E886" s="131"/>
      <c r="F886" s="68" t="s">
        <v>1061</v>
      </c>
      <c r="G886" s="144"/>
      <c r="H886" s="144"/>
      <c r="I886" s="59" t="str">
        <f>Таблица7[[#This Row],[Счет]]</f>
        <v>Прео</v>
      </c>
    </row>
    <row r="887" spans="1:9" ht="15.75" hidden="1" x14ac:dyDescent="0.25">
      <c r="A887" s="144">
        <v>42477</v>
      </c>
      <c r="B887" s="59" t="s">
        <v>1207</v>
      </c>
      <c r="C887" s="59"/>
      <c r="D887" s="130">
        <v>411</v>
      </c>
      <c r="E887" s="131"/>
      <c r="F887" s="68" t="s">
        <v>1061</v>
      </c>
      <c r="G887" s="144"/>
      <c r="H887" s="144"/>
      <c r="I887" s="59" t="str">
        <f>Таблица7[[#This Row],[Счет]]</f>
        <v>Прео</v>
      </c>
    </row>
    <row r="888" spans="1:9" ht="15.75" hidden="1" x14ac:dyDescent="0.25">
      <c r="A888" s="144">
        <v>42476</v>
      </c>
      <c r="B888" s="59" t="s">
        <v>1213</v>
      </c>
      <c r="C888" s="59"/>
      <c r="D888" s="130">
        <v>150</v>
      </c>
      <c r="E888" s="131"/>
      <c r="F888" s="68" t="s">
        <v>1061</v>
      </c>
      <c r="G888" s="144" t="s">
        <v>1212</v>
      </c>
      <c r="H888" s="144"/>
      <c r="I888" s="59" t="str">
        <f>Таблица7[[#This Row],[Счет]]</f>
        <v>Прео</v>
      </c>
    </row>
    <row r="889" spans="1:9" ht="15.75" hidden="1" x14ac:dyDescent="0.25">
      <c r="A889" s="144">
        <v>42476</v>
      </c>
      <c r="B889" s="59" t="s">
        <v>1212</v>
      </c>
      <c r="C889" s="59"/>
      <c r="D889" s="130">
        <v>1170</v>
      </c>
      <c r="E889" s="131"/>
      <c r="F889" s="68" t="s">
        <v>1061</v>
      </c>
      <c r="G889" s="144"/>
      <c r="H889" s="144"/>
      <c r="I889" s="59" t="str">
        <f>Таблица7[[#This Row],[Счет]]</f>
        <v>Прео</v>
      </c>
    </row>
    <row r="890" spans="1:9" ht="15.75" hidden="1" x14ac:dyDescent="0.25">
      <c r="A890" s="144">
        <v>42474</v>
      </c>
      <c r="B890" s="59" t="s">
        <v>1213</v>
      </c>
      <c r="C890" s="59"/>
      <c r="D890" s="130">
        <v>150</v>
      </c>
      <c r="E890" s="131"/>
      <c r="F890" s="68" t="s">
        <v>1061</v>
      </c>
      <c r="G890" s="144" t="s">
        <v>1215</v>
      </c>
      <c r="H890" s="144"/>
      <c r="I890" s="59" t="str">
        <f>Таблица7[[#This Row],[Счет]]</f>
        <v>Прео</v>
      </c>
    </row>
    <row r="891" spans="1:9" ht="15.75" hidden="1" x14ac:dyDescent="0.25">
      <c r="A891" s="144">
        <v>42474</v>
      </c>
      <c r="B891" s="59" t="s">
        <v>1214</v>
      </c>
      <c r="C891" s="59"/>
      <c r="D891" s="130">
        <v>4380</v>
      </c>
      <c r="E891" s="131"/>
      <c r="F891" s="68" t="s">
        <v>1061</v>
      </c>
      <c r="G891" s="144"/>
      <c r="H891" s="144"/>
      <c r="I891" s="59" t="str">
        <f>Таблица7[[#This Row],[Счет]]</f>
        <v>Прео</v>
      </c>
    </row>
    <row r="892" spans="1:9" ht="15.75" hidden="1" x14ac:dyDescent="0.25">
      <c r="A892" s="144">
        <v>42439</v>
      </c>
      <c r="B892" s="59" t="s">
        <v>1011</v>
      </c>
      <c r="C892" s="59"/>
      <c r="D892" s="130">
        <v>450</v>
      </c>
      <c r="E892" s="131"/>
      <c r="F892" s="68" t="s">
        <v>1</v>
      </c>
      <c r="G892" s="144"/>
      <c r="H892" s="144"/>
      <c r="I892" s="59" t="str">
        <f>Таблица7[[#This Row],[Счет]]</f>
        <v>Руднев</v>
      </c>
    </row>
    <row r="893" spans="1:9" ht="15.75" hidden="1" x14ac:dyDescent="0.25">
      <c r="A893" s="144">
        <v>42468</v>
      </c>
      <c r="B893" s="59" t="s">
        <v>1216</v>
      </c>
      <c r="C893" s="59"/>
      <c r="D893" s="130">
        <v>3276</v>
      </c>
      <c r="E893" s="131"/>
      <c r="F893" s="68" t="s">
        <v>1061</v>
      </c>
      <c r="G893" s="144" t="s">
        <v>1217</v>
      </c>
      <c r="H893" s="144"/>
      <c r="I893" s="59" t="str">
        <f>Таблица7[[#This Row],[Счет]]</f>
        <v>Прео</v>
      </c>
    </row>
    <row r="894" spans="1:9" ht="15.75" hidden="1" x14ac:dyDescent="0.25">
      <c r="A894" s="144">
        <v>42466</v>
      </c>
      <c r="B894" s="59" t="s">
        <v>1213</v>
      </c>
      <c r="C894" s="59"/>
      <c r="D894" s="130">
        <v>150</v>
      </c>
      <c r="E894" s="131"/>
      <c r="F894" s="68" t="s">
        <v>1061</v>
      </c>
      <c r="G894" s="144" t="s">
        <v>1218</v>
      </c>
      <c r="H894" s="144"/>
      <c r="I894" s="59" t="str">
        <f>Таблица7[[#This Row],[Счет]]</f>
        <v>Прео</v>
      </c>
    </row>
    <row r="895" spans="1:9" ht="15.75" hidden="1" x14ac:dyDescent="0.25">
      <c r="A895" s="144">
        <v>42430</v>
      </c>
      <c r="B895" s="59" t="s">
        <v>504</v>
      </c>
      <c r="C895" s="59"/>
      <c r="D895" s="130">
        <v>500</v>
      </c>
      <c r="E895" s="131"/>
      <c r="F895" s="68" t="s">
        <v>2</v>
      </c>
      <c r="G895" s="144"/>
      <c r="H895" s="144"/>
      <c r="I895" s="59" t="str">
        <f>Таблица7[[#This Row],[Счет]]</f>
        <v>Манунин</v>
      </c>
    </row>
    <row r="896" spans="1:9" ht="15.75" hidden="1" x14ac:dyDescent="0.25">
      <c r="A896" s="144">
        <v>42430</v>
      </c>
      <c r="B896" s="59" t="s">
        <v>516</v>
      </c>
      <c r="C896" s="59"/>
      <c r="D896" s="130">
        <v>1250</v>
      </c>
      <c r="E896" s="131"/>
      <c r="F896" s="68" t="s">
        <v>2</v>
      </c>
      <c r="G896" s="144" t="s">
        <v>873</v>
      </c>
      <c r="H896" s="144"/>
      <c r="I896" s="59" t="str">
        <f>Таблица7[[#This Row],[Счет]]</f>
        <v>Манунин</v>
      </c>
    </row>
    <row r="897" spans="1:9" ht="15.75" hidden="1" x14ac:dyDescent="0.25">
      <c r="A897" s="144">
        <v>42449</v>
      </c>
      <c r="B897" s="59" t="s">
        <v>1207</v>
      </c>
      <c r="C897" s="59"/>
      <c r="D897" s="130">
        <v>250</v>
      </c>
      <c r="E897" s="131"/>
      <c r="F897" s="68" t="str">
        <f>"Прео"</f>
        <v>Прео</v>
      </c>
      <c r="G897" s="144"/>
      <c r="H897" s="144"/>
      <c r="I897" s="59" t="str">
        <f>Таблица7[[#This Row],[Счет]]</f>
        <v>Прео</v>
      </c>
    </row>
    <row r="898" spans="1:9" ht="15.75" hidden="1" x14ac:dyDescent="0.25">
      <c r="A898" s="144">
        <v>42447</v>
      </c>
      <c r="B898" s="59" t="s">
        <v>1208</v>
      </c>
      <c r="C898" s="59"/>
      <c r="D898" s="130">
        <v>1881</v>
      </c>
      <c r="E898" s="131"/>
      <c r="F898" s="68" t="str">
        <f>"Прео"</f>
        <v>Прео</v>
      </c>
      <c r="G898" s="144"/>
      <c r="H898" s="144"/>
      <c r="I898" s="59" t="str">
        <f>Таблица7[[#This Row],[Счет]]</f>
        <v>Прео</v>
      </c>
    </row>
    <row r="899" spans="1:9" ht="15.75" hidden="1" x14ac:dyDescent="0.25">
      <c r="A899" s="144">
        <v>42447</v>
      </c>
      <c r="B899" s="59" t="s">
        <v>1208</v>
      </c>
      <c r="C899" s="59"/>
      <c r="D899" s="130">
        <v>390</v>
      </c>
      <c r="E899" s="131"/>
      <c r="F899" s="68" t="str">
        <f>"Прео"</f>
        <v>Прео</v>
      </c>
      <c r="G899" s="144"/>
      <c r="H899" s="144"/>
      <c r="I899" s="59" t="str">
        <f>Таблица7[[#This Row],[Счет]]</f>
        <v>Прео</v>
      </c>
    </row>
    <row r="900" spans="1:9" ht="15.75" hidden="1" x14ac:dyDescent="0.25">
      <c r="A900" s="144">
        <v>42422</v>
      </c>
      <c r="B900" s="59" t="s">
        <v>896</v>
      </c>
      <c r="C900" s="59"/>
      <c r="D900" s="130">
        <v>430</v>
      </c>
      <c r="E900" s="131"/>
      <c r="F900" s="68" t="s">
        <v>1</v>
      </c>
      <c r="G900" s="144"/>
      <c r="H900" s="144"/>
      <c r="I900" s="59" t="str">
        <f>Таблица7[[#This Row],[Счет]]</f>
        <v>Руднев</v>
      </c>
    </row>
    <row r="901" spans="1:9" ht="15.75" hidden="1" x14ac:dyDescent="0.25">
      <c r="A901" s="144">
        <v>42447</v>
      </c>
      <c r="B901" s="59" t="s">
        <v>1322</v>
      </c>
      <c r="C901" s="59"/>
      <c r="D901" s="130">
        <v>500</v>
      </c>
      <c r="E901" s="131"/>
      <c r="F901" s="68" t="str">
        <f>"Прео"</f>
        <v>Прео</v>
      </c>
      <c r="G901" s="144"/>
      <c r="H901" s="144"/>
      <c r="I901" s="59" t="str">
        <f>Таблица7[[#This Row],[Счет]]</f>
        <v>Прео</v>
      </c>
    </row>
    <row r="902" spans="1:9" ht="15.75" hidden="1" x14ac:dyDescent="0.25">
      <c r="A902" s="144">
        <v>42419</v>
      </c>
      <c r="B902" s="59" t="s">
        <v>502</v>
      </c>
      <c r="C902" s="59"/>
      <c r="D902" s="130">
        <v>500</v>
      </c>
      <c r="E902" s="131"/>
      <c r="F902" s="68" t="s">
        <v>2</v>
      </c>
      <c r="G902" s="144"/>
      <c r="H902" s="144"/>
      <c r="I902" s="59" t="str">
        <f>Таблица7[[#This Row],[Счет]]</f>
        <v>Манунин</v>
      </c>
    </row>
    <row r="903" spans="1:9" ht="15.75" hidden="1" x14ac:dyDescent="0.25">
      <c r="A903" s="144">
        <v>42415</v>
      </c>
      <c r="B903" s="59" t="s">
        <v>503</v>
      </c>
      <c r="C903" s="59"/>
      <c r="D903" s="130">
        <v>900</v>
      </c>
      <c r="E903" s="131"/>
      <c r="F903" s="68" t="s">
        <v>2</v>
      </c>
      <c r="G903" s="144"/>
      <c r="H903" s="144"/>
      <c r="I903" s="59" t="str">
        <f>Таблица7[[#This Row],[Счет]]</f>
        <v>Манунин</v>
      </c>
    </row>
    <row r="904" spans="1:9" ht="15.75" hidden="1" x14ac:dyDescent="0.25">
      <c r="A904" s="144">
        <v>42415</v>
      </c>
      <c r="B904" s="59" t="s">
        <v>504</v>
      </c>
      <c r="C904" s="59"/>
      <c r="D904" s="130">
        <v>500</v>
      </c>
      <c r="E904" s="131"/>
      <c r="F904" s="68" t="s">
        <v>2</v>
      </c>
      <c r="G904" s="144"/>
      <c r="H904" s="144"/>
      <c r="I904" s="59" t="str">
        <f>Таблица7[[#This Row],[Счет]]</f>
        <v>Манунин</v>
      </c>
    </row>
    <row r="905" spans="1:9" ht="15.75" hidden="1" x14ac:dyDescent="0.25">
      <c r="A905" s="144">
        <v>42408</v>
      </c>
      <c r="B905" s="59" t="s">
        <v>505</v>
      </c>
      <c r="C905" s="59"/>
      <c r="D905" s="130">
        <v>14500</v>
      </c>
      <c r="E905" s="131"/>
      <c r="F905" s="68" t="s">
        <v>2</v>
      </c>
      <c r="G905" s="144"/>
      <c r="H905" s="144"/>
      <c r="I905" s="59" t="str">
        <f>Таблица7[[#This Row],[Счет]]</f>
        <v>Манунин</v>
      </c>
    </row>
    <row r="906" spans="1:9" ht="15.75" hidden="1" x14ac:dyDescent="0.25">
      <c r="A906" s="144">
        <v>42408</v>
      </c>
      <c r="B906" s="59" t="s">
        <v>506</v>
      </c>
      <c r="C906" s="59"/>
      <c r="D906" s="130">
        <v>150</v>
      </c>
      <c r="E906" s="131"/>
      <c r="F906" s="68" t="s">
        <v>2</v>
      </c>
      <c r="G906" s="144"/>
      <c r="H906" s="144"/>
      <c r="I906" s="59" t="str">
        <f>Таблица7[[#This Row],[Счет]]</f>
        <v>Манунин</v>
      </c>
    </row>
    <row r="907" spans="1:9" ht="15.75" hidden="1" x14ac:dyDescent="0.25">
      <c r="A907" s="144">
        <v>42406</v>
      </c>
      <c r="B907" s="59" t="s">
        <v>501</v>
      </c>
      <c r="C907" s="59"/>
      <c r="D907" s="130">
        <v>100</v>
      </c>
      <c r="E907" s="131"/>
      <c r="F907" s="68" t="s">
        <v>2</v>
      </c>
      <c r="G907" s="144"/>
      <c r="H907" s="144"/>
      <c r="I907" s="59" t="str">
        <f>Таблица7[[#This Row],[Счет]]</f>
        <v>Манунин</v>
      </c>
    </row>
    <row r="908" spans="1:9" ht="15.75" hidden="1" x14ac:dyDescent="0.25">
      <c r="A908" s="144">
        <v>42406</v>
      </c>
      <c r="B908" s="59" t="s">
        <v>512</v>
      </c>
      <c r="C908" s="59"/>
      <c r="D908" s="130">
        <v>300</v>
      </c>
      <c r="E908" s="131"/>
      <c r="F908" s="68" t="s">
        <v>2</v>
      </c>
      <c r="G908" s="144"/>
      <c r="H908" s="144"/>
      <c r="I908" s="59" t="str">
        <f>Таблица7[[#This Row],[Счет]]</f>
        <v>Манунин</v>
      </c>
    </row>
    <row r="909" spans="1:9" ht="15.75" hidden="1" x14ac:dyDescent="0.25">
      <c r="A909" s="144">
        <v>42405</v>
      </c>
      <c r="B909" s="59" t="s">
        <v>513</v>
      </c>
      <c r="C909" s="59"/>
      <c r="D909" s="130">
        <v>1290</v>
      </c>
      <c r="E909" s="131"/>
      <c r="F909" s="68" t="s">
        <v>2</v>
      </c>
      <c r="G909" s="144"/>
      <c r="H909" s="144"/>
      <c r="I909" s="59" t="str">
        <f>Таблица7[[#This Row],[Счет]]</f>
        <v>Манунин</v>
      </c>
    </row>
    <row r="910" spans="1:9" ht="15.75" hidden="1" x14ac:dyDescent="0.25">
      <c r="A910" s="144">
        <v>42405</v>
      </c>
      <c r="B910" s="59" t="s">
        <v>514</v>
      </c>
      <c r="C910" s="59"/>
      <c r="D910" s="130">
        <v>5491</v>
      </c>
      <c r="E910" s="131"/>
      <c r="F910" s="68" t="s">
        <v>2</v>
      </c>
      <c r="G910" s="144"/>
      <c r="H910" s="144"/>
      <c r="I910" s="59" t="str">
        <f>Таблица7[[#This Row],[Счет]]</f>
        <v>Манунин</v>
      </c>
    </row>
    <row r="911" spans="1:9" ht="15.75" hidden="1" x14ac:dyDescent="0.25">
      <c r="A911" s="144">
        <v>42404</v>
      </c>
      <c r="B911" s="59" t="s">
        <v>475</v>
      </c>
      <c r="C911" s="59"/>
      <c r="D911" s="130">
        <v>1419</v>
      </c>
      <c r="E911" s="131"/>
      <c r="F911" s="68" t="s">
        <v>2</v>
      </c>
      <c r="G911" s="144"/>
      <c r="H911" s="144"/>
      <c r="I911" s="59" t="str">
        <f>Таблица7[[#This Row],[Счет]]</f>
        <v>Манунин</v>
      </c>
    </row>
    <row r="912" spans="1:9" ht="15.75" hidden="1" x14ac:dyDescent="0.25">
      <c r="A912" s="144">
        <v>42404</v>
      </c>
      <c r="B912" s="59" t="s">
        <v>477</v>
      </c>
      <c r="C912" s="59"/>
      <c r="D912" s="130">
        <v>403</v>
      </c>
      <c r="E912" s="131"/>
      <c r="F912" s="68" t="s">
        <v>1</v>
      </c>
      <c r="G912" s="144"/>
      <c r="H912" s="144"/>
      <c r="I912" s="59" t="str">
        <f>Таблица7[[#This Row],[Счет]]</f>
        <v>Руднев</v>
      </c>
    </row>
    <row r="913" spans="1:9" ht="15.75" hidden="1" x14ac:dyDescent="0.25">
      <c r="A913" s="144">
        <v>42404</v>
      </c>
      <c r="B913" s="59" t="s">
        <v>478</v>
      </c>
      <c r="C913" s="59"/>
      <c r="D913" s="130">
        <v>2121</v>
      </c>
      <c r="E913" s="131"/>
      <c r="F913" s="68" t="s">
        <v>1</v>
      </c>
      <c r="G913" s="144"/>
      <c r="H913" s="144"/>
      <c r="I913" s="59" t="str">
        <f>Таблица7[[#This Row],[Счет]]</f>
        <v>Руднев</v>
      </c>
    </row>
    <row r="914" spans="1:9" ht="15.75" hidden="1" x14ac:dyDescent="0.25">
      <c r="A914" s="144">
        <v>42404</v>
      </c>
      <c r="B914" s="59" t="s">
        <v>479</v>
      </c>
      <c r="C914" s="59"/>
      <c r="D914" s="130">
        <v>323</v>
      </c>
      <c r="E914" s="131"/>
      <c r="F914" s="68" t="s">
        <v>1</v>
      </c>
      <c r="G914" s="144"/>
      <c r="H914" s="144"/>
      <c r="I914" s="59" t="str">
        <f>Таблица7[[#This Row],[Счет]]</f>
        <v>Руднев</v>
      </c>
    </row>
    <row r="915" spans="1:9" ht="15.75" hidden="1" x14ac:dyDescent="0.25">
      <c r="A915" s="144">
        <v>42404</v>
      </c>
      <c r="B915" s="59" t="s">
        <v>480</v>
      </c>
      <c r="C915" s="59"/>
      <c r="D915" s="130">
        <v>5600</v>
      </c>
      <c r="E915" s="131"/>
      <c r="F915" s="68" t="s">
        <v>1</v>
      </c>
      <c r="G915" s="144"/>
      <c r="H915" s="144"/>
      <c r="I915" s="59" t="str">
        <f>Таблица7[[#This Row],[Счет]]</f>
        <v>Руднев</v>
      </c>
    </row>
    <row r="916" spans="1:9" ht="15.75" hidden="1" x14ac:dyDescent="0.25">
      <c r="A916" s="144">
        <v>42404</v>
      </c>
      <c r="B916" s="59" t="s">
        <v>481</v>
      </c>
      <c r="C916" s="59"/>
      <c r="D916" s="130">
        <v>1350</v>
      </c>
      <c r="E916" s="131"/>
      <c r="F916" s="68" t="s">
        <v>1</v>
      </c>
      <c r="G916" s="144"/>
      <c r="H916" s="144"/>
      <c r="I916" s="59" t="str">
        <f>Таблица7[[#This Row],[Счет]]</f>
        <v>Руднев</v>
      </c>
    </row>
    <row r="917" spans="1:9" ht="15.75" hidden="1" x14ac:dyDescent="0.25">
      <c r="A917" s="144">
        <v>42404</v>
      </c>
      <c r="B917" s="59" t="s">
        <v>890</v>
      </c>
      <c r="C917" s="59"/>
      <c r="D917" s="130">
        <v>3900</v>
      </c>
      <c r="E917" s="131"/>
      <c r="F917" s="68" t="s">
        <v>1</v>
      </c>
      <c r="G917" s="144"/>
      <c r="H917" s="144"/>
      <c r="I917" s="59" t="str">
        <f>Таблица7[[#This Row],[Счет]]</f>
        <v>Руднев</v>
      </c>
    </row>
    <row r="918" spans="1:9" ht="15.75" hidden="1" x14ac:dyDescent="0.25">
      <c r="A918" s="144">
        <v>42404</v>
      </c>
      <c r="B918" s="59" t="s">
        <v>893</v>
      </c>
      <c r="C918" s="59"/>
      <c r="D918" s="130">
        <v>310</v>
      </c>
      <c r="E918" s="131"/>
      <c r="F918" s="68" t="s">
        <v>1</v>
      </c>
      <c r="G918" s="144"/>
      <c r="H918" s="144"/>
      <c r="I918" s="59" t="str">
        <f>Таблица7[[#This Row],[Счет]]</f>
        <v>Руднев</v>
      </c>
    </row>
    <row r="919" spans="1:9" ht="15.75" hidden="1" x14ac:dyDescent="0.25">
      <c r="A919" s="144">
        <v>42404</v>
      </c>
      <c r="B919" s="59" t="s">
        <v>894</v>
      </c>
      <c r="C919" s="59"/>
      <c r="D919" s="130">
        <v>3750</v>
      </c>
      <c r="E919" s="131"/>
      <c r="F919" s="68" t="s">
        <v>1</v>
      </c>
      <c r="G919" s="144"/>
      <c r="H919" s="144"/>
      <c r="I919" s="59" t="str">
        <f>Таблица7[[#This Row],[Счет]]</f>
        <v>Руднев</v>
      </c>
    </row>
    <row r="920" spans="1:9" ht="15.75" hidden="1" x14ac:dyDescent="0.25">
      <c r="A920" s="144">
        <v>42404</v>
      </c>
      <c r="B920" s="59" t="s">
        <v>512</v>
      </c>
      <c r="C920" s="59"/>
      <c r="D920" s="130">
        <v>300</v>
      </c>
      <c r="E920" s="131"/>
      <c r="F920" s="68" t="s">
        <v>2</v>
      </c>
      <c r="G920" s="144"/>
      <c r="H920" s="144"/>
      <c r="I920" s="59" t="str">
        <f>Таблица7[[#This Row],[Счет]]</f>
        <v>Манунин</v>
      </c>
    </row>
    <row r="921" spans="1:9" ht="15.75" hidden="1" x14ac:dyDescent="0.25">
      <c r="A921" s="144">
        <v>42403</v>
      </c>
      <c r="B921" s="59" t="s">
        <v>507</v>
      </c>
      <c r="C921" s="59"/>
      <c r="D921" s="130">
        <v>800</v>
      </c>
      <c r="E921" s="131"/>
      <c r="F921" s="68" t="s">
        <v>1</v>
      </c>
      <c r="G921" s="144"/>
      <c r="H921" s="144"/>
      <c r="I921" s="59" t="str">
        <f>Таблица7[[#This Row],[Счет]]</f>
        <v>Руднев</v>
      </c>
    </row>
    <row r="922" spans="1:9" ht="15.75" hidden="1" x14ac:dyDescent="0.25">
      <c r="A922" s="144">
        <v>42403</v>
      </c>
      <c r="B922" s="59" t="s">
        <v>508</v>
      </c>
      <c r="C922" s="59"/>
      <c r="D922" s="130">
        <v>2600</v>
      </c>
      <c r="E922" s="131"/>
      <c r="F922" s="68" t="s">
        <v>1</v>
      </c>
      <c r="G922" s="144"/>
      <c r="H922" s="144"/>
      <c r="I922" s="59" t="str">
        <f>Таблица7[[#This Row],[Счет]]</f>
        <v>Руднев</v>
      </c>
    </row>
    <row r="923" spans="1:9" ht="15.75" hidden="1" x14ac:dyDescent="0.25">
      <c r="A923" s="144">
        <v>42403</v>
      </c>
      <c r="B923" s="59" t="s">
        <v>509</v>
      </c>
      <c r="C923" s="59"/>
      <c r="D923" s="130">
        <v>400</v>
      </c>
      <c r="E923" s="131"/>
      <c r="F923" s="68" t="s">
        <v>1</v>
      </c>
      <c r="G923" s="144"/>
      <c r="H923" s="144"/>
      <c r="I923" s="59" t="str">
        <f>Таблица7[[#This Row],[Счет]]</f>
        <v>Руднев</v>
      </c>
    </row>
    <row r="924" spans="1:9" ht="15.75" hidden="1" x14ac:dyDescent="0.25">
      <c r="A924" s="144">
        <v>42403</v>
      </c>
      <c r="B924" s="59" t="s">
        <v>510</v>
      </c>
      <c r="C924" s="59"/>
      <c r="D924" s="130">
        <v>500</v>
      </c>
      <c r="E924" s="131"/>
      <c r="F924" s="68" t="s">
        <v>1</v>
      </c>
      <c r="G924" s="144"/>
      <c r="H924" s="144"/>
      <c r="I924" s="59" t="str">
        <f>Таблица7[[#This Row],[Счет]]</f>
        <v>Руднев</v>
      </c>
    </row>
    <row r="925" spans="1:9" ht="15.75" hidden="1" x14ac:dyDescent="0.25">
      <c r="A925" s="144">
        <v>42403</v>
      </c>
      <c r="B925" s="59" t="s">
        <v>511</v>
      </c>
      <c r="C925" s="59"/>
      <c r="D925" s="130">
        <v>400</v>
      </c>
      <c r="E925" s="131"/>
      <c r="F925" s="68" t="s">
        <v>1</v>
      </c>
      <c r="G925" s="144"/>
      <c r="H925" s="144"/>
      <c r="I925" s="59" t="str">
        <f>Таблица7[[#This Row],[Счет]]</f>
        <v>Руднев</v>
      </c>
    </row>
    <row r="926" spans="1:9" ht="15.75" hidden="1" x14ac:dyDescent="0.25">
      <c r="A926" s="144">
        <v>42403</v>
      </c>
      <c r="B926" s="59" t="s">
        <v>515</v>
      </c>
      <c r="C926" s="59"/>
      <c r="D926" s="130">
        <v>600</v>
      </c>
      <c r="E926" s="131"/>
      <c r="F926" s="68" t="s">
        <v>2</v>
      </c>
      <c r="G926" s="144"/>
      <c r="H926" s="144"/>
      <c r="I926" s="59" t="str">
        <f>Таблица7[[#This Row],[Счет]]</f>
        <v>Манунин</v>
      </c>
    </row>
    <row r="927" spans="1:9" ht="15.75" hidden="1" x14ac:dyDescent="0.25">
      <c r="A927" s="144">
        <v>42403</v>
      </c>
      <c r="B927" s="59" t="s">
        <v>506</v>
      </c>
      <c r="C927" s="59"/>
      <c r="D927" s="130">
        <v>350</v>
      </c>
      <c r="E927" s="131"/>
      <c r="F927" s="68" t="s">
        <v>2</v>
      </c>
      <c r="G927" s="144"/>
      <c r="H927" s="144"/>
      <c r="I927" s="59" t="str">
        <f>Таблица7[[#This Row],[Счет]]</f>
        <v>Манунин</v>
      </c>
    </row>
    <row r="928" spans="1:9" ht="15.75" hidden="1" x14ac:dyDescent="0.25">
      <c r="A928" s="144">
        <v>42401</v>
      </c>
      <c r="B928" s="59" t="s">
        <v>504</v>
      </c>
      <c r="C928" s="59"/>
      <c r="D928" s="130">
        <v>1000</v>
      </c>
      <c r="E928" s="131"/>
      <c r="F928" s="68" t="s">
        <v>2</v>
      </c>
      <c r="G928" s="144"/>
      <c r="H928" s="144"/>
      <c r="I928" s="59" t="str">
        <f>Таблица7[[#This Row],[Счет]]</f>
        <v>Манунин</v>
      </c>
    </row>
    <row r="929" spans="1:9" ht="15.75" hidden="1" x14ac:dyDescent="0.25">
      <c r="A929" s="144">
        <v>42398</v>
      </c>
      <c r="B929" s="59" t="s">
        <v>516</v>
      </c>
      <c r="C929" s="59"/>
      <c r="D929" s="130">
        <v>650</v>
      </c>
      <c r="E929" s="131"/>
      <c r="F929" s="68" t="s">
        <v>2</v>
      </c>
      <c r="G929" s="144" t="s">
        <v>517</v>
      </c>
      <c r="H929" s="144"/>
      <c r="I929" s="59" t="str">
        <f>Таблица7[[#This Row],[Счет]]</f>
        <v>Манунин</v>
      </c>
    </row>
    <row r="930" spans="1:9" ht="15.75" hidden="1" x14ac:dyDescent="0.25">
      <c r="A930" s="144">
        <v>42398</v>
      </c>
      <c r="B930" s="59" t="s">
        <v>516</v>
      </c>
      <c r="C930" s="59"/>
      <c r="D930" s="130">
        <v>600</v>
      </c>
      <c r="E930" s="131"/>
      <c r="F930" s="68" t="s">
        <v>2</v>
      </c>
      <c r="G930" s="144" t="s">
        <v>518</v>
      </c>
      <c r="H930" s="144"/>
      <c r="I930" s="59" t="str">
        <f>Таблица7[[#This Row],[Счет]]</f>
        <v>Манунин</v>
      </c>
    </row>
    <row r="931" spans="1:9" ht="15.75" hidden="1" x14ac:dyDescent="0.25">
      <c r="A931" s="144">
        <v>42396</v>
      </c>
      <c r="B931" s="59" t="s">
        <v>519</v>
      </c>
      <c r="C931" s="59"/>
      <c r="D931" s="130">
        <v>400</v>
      </c>
      <c r="E931" s="131"/>
      <c r="F931" s="68" t="s">
        <v>2</v>
      </c>
      <c r="G931" s="144"/>
      <c r="H931" s="144"/>
      <c r="I931" s="59" t="str">
        <f>Таблица7[[#This Row],[Счет]]</f>
        <v>Манунин</v>
      </c>
    </row>
    <row r="932" spans="1:9" ht="15.75" hidden="1" x14ac:dyDescent="0.25">
      <c r="A932" s="144">
        <v>42394</v>
      </c>
      <c r="B932" s="59" t="s">
        <v>520</v>
      </c>
      <c r="C932" s="59"/>
      <c r="D932" s="130">
        <v>80</v>
      </c>
      <c r="E932" s="131"/>
      <c r="F932" s="68" t="s">
        <v>2</v>
      </c>
      <c r="G932" s="144"/>
      <c r="H932" s="144"/>
      <c r="I932" s="59" t="str">
        <f>Таблица7[[#This Row],[Счет]]</f>
        <v>Манунин</v>
      </c>
    </row>
    <row r="933" spans="1:9" ht="15.75" hidden="1" x14ac:dyDescent="0.25">
      <c r="A933" s="144">
        <v>42394</v>
      </c>
      <c r="B933" s="59" t="s">
        <v>521</v>
      </c>
      <c r="C933" s="59"/>
      <c r="D933" s="130">
        <v>180</v>
      </c>
      <c r="E933" s="131"/>
      <c r="F933" s="68" t="s">
        <v>2</v>
      </c>
      <c r="G933" s="144"/>
      <c r="H933" s="144"/>
      <c r="I933" s="59" t="str">
        <f>Таблица7[[#This Row],[Счет]]</f>
        <v>Манунин</v>
      </c>
    </row>
    <row r="934" spans="1:9" ht="15.75" hidden="1" x14ac:dyDescent="0.25">
      <c r="A934" s="144">
        <v>42389</v>
      </c>
      <c r="B934" s="59" t="s">
        <v>504</v>
      </c>
      <c r="C934" s="59"/>
      <c r="D934" s="130">
        <v>500</v>
      </c>
      <c r="E934" s="131"/>
      <c r="F934" s="68" t="s">
        <v>2</v>
      </c>
      <c r="G934" s="144"/>
      <c r="H934" s="144"/>
      <c r="I934" s="59" t="str">
        <f>Таблица7[[#This Row],[Счет]]</f>
        <v>Манунин</v>
      </c>
    </row>
    <row r="935" spans="1:9" ht="15.75" hidden="1" x14ac:dyDescent="0.25">
      <c r="A935" s="144">
        <v>42385</v>
      </c>
      <c r="B935" s="59" t="s">
        <v>522</v>
      </c>
      <c r="C935" s="59"/>
      <c r="D935" s="130">
        <v>700</v>
      </c>
      <c r="E935" s="131"/>
      <c r="F935" s="68" t="s">
        <v>2</v>
      </c>
      <c r="G935" s="144"/>
      <c r="H935" s="144"/>
      <c r="I935" s="59" t="str">
        <f>Таблица7[[#This Row],[Счет]]</f>
        <v>Манунин</v>
      </c>
    </row>
    <row r="936" spans="1:9" ht="15.75" hidden="1" x14ac:dyDescent="0.25">
      <c r="A936" s="144">
        <v>42380</v>
      </c>
      <c r="B936" s="59" t="s">
        <v>523</v>
      </c>
      <c r="C936" s="59"/>
      <c r="D936" s="130">
        <v>445</v>
      </c>
      <c r="E936" s="131"/>
      <c r="F936" s="68" t="s">
        <v>2</v>
      </c>
      <c r="G936" s="144"/>
      <c r="H936" s="144"/>
      <c r="I936" s="59" t="str">
        <f>Таблица7[[#This Row],[Счет]]</f>
        <v>Манунин</v>
      </c>
    </row>
    <row r="937" spans="1:9" ht="15.75" hidden="1" x14ac:dyDescent="0.25">
      <c r="A937" s="144">
        <v>42380</v>
      </c>
      <c r="B937" s="59" t="s">
        <v>501</v>
      </c>
      <c r="C937" s="59"/>
      <c r="D937" s="130">
        <v>1435</v>
      </c>
      <c r="E937" s="131"/>
      <c r="F937" s="68" t="s">
        <v>2</v>
      </c>
      <c r="G937" s="144"/>
      <c r="H937" s="144"/>
      <c r="I937" s="59" t="str">
        <f>Таблица7[[#This Row],[Счет]]</f>
        <v>Манунин</v>
      </c>
    </row>
    <row r="938" spans="1:9" ht="15.75" hidden="1" x14ac:dyDescent="0.25">
      <c r="A938" s="144">
        <v>42370</v>
      </c>
      <c r="B938" s="59" t="s">
        <v>524</v>
      </c>
      <c r="C938" s="59">
        <v>13000</v>
      </c>
      <c r="D938" s="130"/>
      <c r="E938" s="131"/>
      <c r="F938" s="68"/>
      <c r="G938" s="144"/>
      <c r="H938" s="144"/>
      <c r="I938" s="59">
        <f>Таблица7[[#This Row],[Счет]]</f>
        <v>0</v>
      </c>
    </row>
    <row r="939" spans="1:9" ht="15.75" hidden="1" x14ac:dyDescent="0.25">
      <c r="A939" s="144">
        <v>42369</v>
      </c>
      <c r="B939" s="59" t="s">
        <v>516</v>
      </c>
      <c r="C939" s="59"/>
      <c r="D939" s="130">
        <v>650</v>
      </c>
      <c r="E939" s="131"/>
      <c r="F939" s="68" t="s">
        <v>2</v>
      </c>
      <c r="G939" s="144" t="s">
        <v>525</v>
      </c>
      <c r="H939" s="144"/>
      <c r="I939" s="59" t="str">
        <f>Таблица7[[#This Row],[Счет]]</f>
        <v>Манунин</v>
      </c>
    </row>
    <row r="940" spans="1:9" ht="15.75" hidden="1" x14ac:dyDescent="0.25">
      <c r="A940" s="144">
        <v>42369</v>
      </c>
      <c r="B940" s="59" t="s">
        <v>516</v>
      </c>
      <c r="C940" s="59"/>
      <c r="D940" s="130">
        <v>600</v>
      </c>
      <c r="E940" s="131"/>
      <c r="F940" s="68" t="s">
        <v>2</v>
      </c>
      <c r="G940" s="144" t="s">
        <v>526</v>
      </c>
      <c r="H940" s="144"/>
      <c r="I940" s="59" t="str">
        <f>Таблица7[[#This Row],[Счет]]</f>
        <v>Манунин</v>
      </c>
    </row>
    <row r="941" spans="1:9" ht="15.75" hidden="1" x14ac:dyDescent="0.25">
      <c r="A941" s="144">
        <v>42368</v>
      </c>
      <c r="B941" s="59" t="s">
        <v>504</v>
      </c>
      <c r="C941" s="59"/>
      <c r="D941" s="130">
        <v>370</v>
      </c>
      <c r="E941" s="131"/>
      <c r="F941" s="68" t="s">
        <v>2</v>
      </c>
      <c r="G941" s="144"/>
      <c r="H941" s="144"/>
      <c r="I941" s="59" t="str">
        <f>Таблица7[[#This Row],[Счет]]</f>
        <v>Манунин</v>
      </c>
    </row>
    <row r="942" spans="1:9" ht="15.75" hidden="1" x14ac:dyDescent="0.25">
      <c r="A942" s="144">
        <v>42367</v>
      </c>
      <c r="B942" s="59" t="s">
        <v>527</v>
      </c>
      <c r="C942" s="59"/>
      <c r="D942" s="130">
        <v>439.32</v>
      </c>
      <c r="E942" s="131"/>
      <c r="F942" s="68" t="s">
        <v>2</v>
      </c>
      <c r="G942" s="144"/>
      <c r="H942" s="144"/>
      <c r="I942" s="59" t="str">
        <f>Таблица7[[#This Row],[Счет]]</f>
        <v>Манунин</v>
      </c>
    </row>
    <row r="943" spans="1:9" ht="15.75" hidden="1" x14ac:dyDescent="0.25">
      <c r="A943" s="144">
        <v>42367</v>
      </c>
      <c r="B943" s="59" t="s">
        <v>528</v>
      </c>
      <c r="C943" s="59"/>
      <c r="D943" s="130">
        <v>350</v>
      </c>
      <c r="E943" s="131"/>
      <c r="F943" s="68" t="s">
        <v>1</v>
      </c>
      <c r="G943" s="144"/>
      <c r="H943" s="144"/>
      <c r="I943" s="59" t="str">
        <f>Таблица7[[#This Row],[Счет]]</f>
        <v>Руднев</v>
      </c>
    </row>
    <row r="944" spans="1:9" ht="15.75" hidden="1" x14ac:dyDescent="0.25">
      <c r="A944" s="144">
        <v>42367</v>
      </c>
      <c r="B944" s="59" t="s">
        <v>529</v>
      </c>
      <c r="C944" s="59"/>
      <c r="D944" s="130">
        <v>1065</v>
      </c>
      <c r="E944" s="131"/>
      <c r="F944" s="68" t="s">
        <v>1</v>
      </c>
      <c r="G944" s="144"/>
      <c r="H944" s="144"/>
      <c r="I944" s="59" t="str">
        <f>Таблица7[[#This Row],[Счет]]</f>
        <v>Руднев</v>
      </c>
    </row>
    <row r="945" spans="1:9" ht="15.75" hidden="1" x14ac:dyDescent="0.25">
      <c r="A945" s="144">
        <v>42366</v>
      </c>
      <c r="B945" s="59" t="s">
        <v>530</v>
      </c>
      <c r="C945" s="59"/>
      <c r="D945" s="130">
        <v>390</v>
      </c>
      <c r="E945" s="131"/>
      <c r="F945" s="68" t="s">
        <v>1</v>
      </c>
      <c r="G945" s="144"/>
      <c r="H945" s="144"/>
      <c r="I945" s="59" t="str">
        <f>Таблица7[[#This Row],[Счет]]</f>
        <v>Руднев</v>
      </c>
    </row>
    <row r="946" spans="1:9" ht="15.75" hidden="1" x14ac:dyDescent="0.25">
      <c r="A946" s="144">
        <v>42366</v>
      </c>
      <c r="B946" s="59" t="s">
        <v>504</v>
      </c>
      <c r="C946" s="59"/>
      <c r="D946" s="130">
        <v>500</v>
      </c>
      <c r="E946" s="131"/>
      <c r="F946" s="68" t="s">
        <v>2</v>
      </c>
      <c r="G946" s="144"/>
      <c r="H946" s="144"/>
      <c r="I946" s="59" t="str">
        <f>Таблица7[[#This Row],[Счет]]</f>
        <v>Манунин</v>
      </c>
    </row>
    <row r="947" spans="1:9" ht="15.75" hidden="1" x14ac:dyDescent="0.25">
      <c r="A947" s="144">
        <v>42366</v>
      </c>
      <c r="B947" s="59" t="s">
        <v>531</v>
      </c>
      <c r="C947" s="59"/>
      <c r="D947" s="130">
        <v>250</v>
      </c>
      <c r="E947" s="131"/>
      <c r="F947" s="68" t="s">
        <v>1</v>
      </c>
      <c r="G947" s="144"/>
      <c r="H947" s="144"/>
      <c r="I947" s="59" t="str">
        <f>Таблица7[[#This Row],[Счет]]</f>
        <v>Руднев</v>
      </c>
    </row>
    <row r="948" spans="1:9" ht="15.75" hidden="1" x14ac:dyDescent="0.25">
      <c r="A948" s="144">
        <v>42365</v>
      </c>
      <c r="B948" s="59" t="s">
        <v>532</v>
      </c>
      <c r="C948" s="59"/>
      <c r="D948" s="130">
        <v>500</v>
      </c>
      <c r="E948" s="131"/>
      <c r="F948" s="68" t="s">
        <v>2</v>
      </c>
      <c r="G948" s="144"/>
      <c r="H948" s="144"/>
      <c r="I948" s="59" t="str">
        <f>Таблица7[[#This Row],[Счет]]</f>
        <v>Манунин</v>
      </c>
    </row>
    <row r="949" spans="1:9" ht="15.75" hidden="1" x14ac:dyDescent="0.25">
      <c r="A949" s="144">
        <v>42365</v>
      </c>
      <c r="B949" s="59" t="s">
        <v>533</v>
      </c>
      <c r="C949" s="59"/>
      <c r="D949" s="130">
        <v>1000</v>
      </c>
      <c r="E949" s="131"/>
      <c r="F949" s="68" t="s">
        <v>2</v>
      </c>
      <c r="G949" s="144"/>
      <c r="H949" s="144"/>
      <c r="I949" s="59" t="str">
        <f>Таблица7[[#This Row],[Счет]]</f>
        <v>Манунин</v>
      </c>
    </row>
    <row r="950" spans="1:9" ht="15.75" hidden="1" x14ac:dyDescent="0.25">
      <c r="A950" s="144">
        <v>42358</v>
      </c>
      <c r="B950" s="59" t="s">
        <v>534</v>
      </c>
      <c r="C950" s="59"/>
      <c r="D950" s="130">
        <v>2030</v>
      </c>
      <c r="E950" s="131"/>
      <c r="F950" s="68" t="s">
        <v>1</v>
      </c>
      <c r="G950" s="144"/>
      <c r="H950" s="144"/>
      <c r="I950" s="59" t="str">
        <f>Таблица7[[#This Row],[Счет]]</f>
        <v>Руднев</v>
      </c>
    </row>
    <row r="951" spans="1:9" ht="15.75" hidden="1" x14ac:dyDescent="0.25">
      <c r="A951" s="144">
        <v>42357</v>
      </c>
      <c r="B951" s="59" t="s">
        <v>501</v>
      </c>
      <c r="C951" s="59"/>
      <c r="D951" s="130">
        <v>2800</v>
      </c>
      <c r="E951" s="131"/>
      <c r="F951" s="68" t="s">
        <v>2</v>
      </c>
      <c r="G951" s="144"/>
      <c r="H951" s="144"/>
      <c r="I951" s="59" t="str">
        <f>Таблица7[[#This Row],[Счет]]</f>
        <v>Манунин</v>
      </c>
    </row>
    <row r="952" spans="1:9" ht="15.75" hidden="1" x14ac:dyDescent="0.25">
      <c r="A952" s="144">
        <v>42355</v>
      </c>
      <c r="B952" s="59" t="s">
        <v>535</v>
      </c>
      <c r="C952" s="59"/>
      <c r="D952" s="130">
        <v>590</v>
      </c>
      <c r="E952" s="131"/>
      <c r="F952" s="68" t="s">
        <v>1</v>
      </c>
      <c r="G952" s="144"/>
      <c r="H952" s="144"/>
      <c r="I952" s="59" t="str">
        <f>Таблица7[[#This Row],[Счет]]</f>
        <v>Руднев</v>
      </c>
    </row>
    <row r="953" spans="1:9" ht="15.75" hidden="1" x14ac:dyDescent="0.25">
      <c r="A953" s="144">
        <v>42346</v>
      </c>
      <c r="B953" s="59" t="s">
        <v>536</v>
      </c>
      <c r="C953" s="59"/>
      <c r="D953" s="130">
        <v>617</v>
      </c>
      <c r="E953" s="131"/>
      <c r="F953" s="68" t="s">
        <v>1</v>
      </c>
      <c r="G953" s="144"/>
      <c r="H953" s="144"/>
      <c r="I953" s="59" t="str">
        <f>Таблица7[[#This Row],[Счет]]</f>
        <v>Руднев</v>
      </c>
    </row>
    <row r="954" spans="1:9" ht="15.75" hidden="1" x14ac:dyDescent="0.25">
      <c r="A954" s="144">
        <v>42346</v>
      </c>
      <c r="B954" s="59" t="s">
        <v>537</v>
      </c>
      <c r="C954" s="59"/>
      <c r="D954" s="130">
        <v>130</v>
      </c>
      <c r="E954" s="131"/>
      <c r="F954" s="68" t="s">
        <v>1</v>
      </c>
      <c r="G954" s="144"/>
      <c r="H954" s="144"/>
      <c r="I954" s="59" t="str">
        <f>Таблица7[[#This Row],[Счет]]</f>
        <v>Руднев</v>
      </c>
    </row>
    <row r="955" spans="1:9" ht="15.75" hidden="1" x14ac:dyDescent="0.25">
      <c r="A955" s="144">
        <v>42340</v>
      </c>
      <c r="B955" s="59" t="s">
        <v>2342</v>
      </c>
      <c r="C955" s="59"/>
      <c r="D955" s="130">
        <v>2000</v>
      </c>
      <c r="E955" s="131"/>
      <c r="F955" s="68" t="s">
        <v>2</v>
      </c>
      <c r="G955" s="144"/>
      <c r="H955" s="144"/>
      <c r="I955" s="59" t="str">
        <f>Таблица7[[#This Row],[Счет]]</f>
        <v>Манунин</v>
      </c>
    </row>
    <row r="956" spans="1:9" ht="15.75" hidden="1" x14ac:dyDescent="0.25">
      <c r="A956" s="144">
        <v>42339</v>
      </c>
      <c r="B956" s="59" t="s">
        <v>539</v>
      </c>
      <c r="C956" s="59">
        <v>10000</v>
      </c>
      <c r="D956" s="130"/>
      <c r="E956" s="131"/>
      <c r="F956" s="68"/>
      <c r="G956" s="144"/>
      <c r="H956" s="144"/>
      <c r="I956" s="59">
        <f>Таблица7[[#This Row],[Счет]]</f>
        <v>0</v>
      </c>
    </row>
    <row r="957" spans="1:9" ht="15.75" hidden="1" x14ac:dyDescent="0.25">
      <c r="A957" s="144">
        <v>42338</v>
      </c>
      <c r="B957" s="59" t="s">
        <v>516</v>
      </c>
      <c r="C957" s="59"/>
      <c r="D957" s="130">
        <v>650</v>
      </c>
      <c r="E957" s="131"/>
      <c r="F957" s="68" t="s">
        <v>2</v>
      </c>
      <c r="G957" s="144" t="s">
        <v>540</v>
      </c>
      <c r="H957" s="144"/>
      <c r="I957" s="59" t="str">
        <f>Таблица7[[#This Row],[Счет]]</f>
        <v>Манунин</v>
      </c>
    </row>
    <row r="958" spans="1:9" ht="15.75" hidden="1" x14ac:dyDescent="0.25">
      <c r="A958" s="144">
        <v>42338</v>
      </c>
      <c r="B958" s="59" t="s">
        <v>516</v>
      </c>
      <c r="C958" s="59"/>
      <c r="D958" s="130">
        <v>600</v>
      </c>
      <c r="E958" s="131"/>
      <c r="F958" s="68" t="s">
        <v>2</v>
      </c>
      <c r="G958" s="144" t="s">
        <v>541</v>
      </c>
      <c r="H958" s="144"/>
      <c r="I958" s="59" t="str">
        <f>Таблица7[[#This Row],[Счет]]</f>
        <v>Манунин</v>
      </c>
    </row>
    <row r="959" spans="1:9" ht="15.75" hidden="1" x14ac:dyDescent="0.25">
      <c r="A959" s="144">
        <v>42337</v>
      </c>
      <c r="B959" s="59" t="s">
        <v>542</v>
      </c>
      <c r="C959" s="59"/>
      <c r="D959" s="130">
        <v>1500</v>
      </c>
      <c r="E959" s="131"/>
      <c r="F959" s="68" t="s">
        <v>1</v>
      </c>
      <c r="G959" s="144"/>
      <c r="H959" s="144"/>
      <c r="I959" s="59" t="str">
        <f>Таблица7[[#This Row],[Счет]]</f>
        <v>Руднев</v>
      </c>
    </row>
    <row r="960" spans="1:9" ht="15.75" hidden="1" x14ac:dyDescent="0.25">
      <c r="A960" s="144">
        <v>42333</v>
      </c>
      <c r="B960" s="59" t="s">
        <v>543</v>
      </c>
      <c r="C960" s="59"/>
      <c r="D960" s="130">
        <v>2150</v>
      </c>
      <c r="E960" s="131"/>
      <c r="F960" s="68" t="s">
        <v>2</v>
      </c>
      <c r="G960" s="144"/>
      <c r="H960" s="144"/>
      <c r="I960" s="59" t="str">
        <f>Таблица7[[#This Row],[Счет]]</f>
        <v>Манунин</v>
      </c>
    </row>
    <row r="961" spans="1:9" ht="15.75" hidden="1" x14ac:dyDescent="0.25">
      <c r="A961" s="144">
        <v>42328</v>
      </c>
      <c r="B961" s="59" t="s">
        <v>544</v>
      </c>
      <c r="C961" s="59"/>
      <c r="D961" s="130">
        <v>1189</v>
      </c>
      <c r="E961" s="131"/>
      <c r="F961" s="68" t="s">
        <v>1</v>
      </c>
      <c r="G961" s="144"/>
      <c r="H961" s="144"/>
      <c r="I961" s="59" t="str">
        <f>Таблица7[[#This Row],[Счет]]</f>
        <v>Руднев</v>
      </c>
    </row>
    <row r="962" spans="1:9" ht="15.75" hidden="1" x14ac:dyDescent="0.25">
      <c r="A962" s="144">
        <v>42328</v>
      </c>
      <c r="B962" s="59" t="s">
        <v>545</v>
      </c>
      <c r="C962" s="59"/>
      <c r="D962" s="130">
        <v>1450</v>
      </c>
      <c r="E962" s="131"/>
      <c r="F962" s="68" t="s">
        <v>1</v>
      </c>
      <c r="G962" s="144"/>
      <c r="H962" s="144"/>
      <c r="I962" s="59" t="str">
        <f>Таблица7[[#This Row],[Счет]]</f>
        <v>Руднев</v>
      </c>
    </row>
    <row r="963" spans="1:9" ht="15.75" hidden="1" x14ac:dyDescent="0.25">
      <c r="A963" s="144">
        <v>42328</v>
      </c>
      <c r="B963" s="59" t="s">
        <v>546</v>
      </c>
      <c r="C963" s="59"/>
      <c r="D963" s="130">
        <v>133</v>
      </c>
      <c r="E963" s="131"/>
      <c r="F963" s="68" t="s">
        <v>1</v>
      </c>
      <c r="G963" s="144"/>
      <c r="H963" s="144"/>
      <c r="I963" s="59" t="str">
        <f>Таблица7[[#This Row],[Счет]]</f>
        <v>Руднев</v>
      </c>
    </row>
    <row r="964" spans="1:9" ht="15.75" hidden="1" x14ac:dyDescent="0.25">
      <c r="A964" s="144">
        <v>42328</v>
      </c>
      <c r="B964" s="59" t="s">
        <v>536</v>
      </c>
      <c r="C964" s="59"/>
      <c r="D964" s="130">
        <v>578</v>
      </c>
      <c r="E964" s="131"/>
      <c r="F964" s="68" t="s">
        <v>1</v>
      </c>
      <c r="G964" s="144"/>
      <c r="H964" s="144"/>
      <c r="I964" s="59" t="str">
        <f>Таблица7[[#This Row],[Счет]]</f>
        <v>Руднев</v>
      </c>
    </row>
    <row r="965" spans="1:9" ht="15.75" hidden="1" x14ac:dyDescent="0.25">
      <c r="A965" s="144">
        <v>42314</v>
      </c>
      <c r="B965" s="59" t="s">
        <v>504</v>
      </c>
      <c r="C965" s="59"/>
      <c r="D965" s="130">
        <v>500</v>
      </c>
      <c r="E965" s="131"/>
      <c r="F965" s="68" t="s">
        <v>2</v>
      </c>
      <c r="G965" s="144"/>
      <c r="H965" s="144"/>
      <c r="I965" s="59" t="str">
        <f>Таблица7[[#This Row],[Счет]]</f>
        <v>Манунин</v>
      </c>
    </row>
    <row r="966" spans="1:9" ht="15.75" hidden="1" x14ac:dyDescent="0.25">
      <c r="A966" s="144">
        <v>42314</v>
      </c>
      <c r="B966" s="59" t="s">
        <v>547</v>
      </c>
      <c r="C966" s="59"/>
      <c r="D966" s="130">
        <v>181</v>
      </c>
      <c r="E966" s="131"/>
      <c r="F966" s="68" t="s">
        <v>1</v>
      </c>
      <c r="G966" s="144"/>
      <c r="H966" s="144"/>
      <c r="I966" s="59" t="str">
        <f>Таблица7[[#This Row],[Счет]]</f>
        <v>Руднев</v>
      </c>
    </row>
    <row r="967" spans="1:9" ht="15.75" hidden="1" x14ac:dyDescent="0.25">
      <c r="A967" s="144">
        <v>42314</v>
      </c>
      <c r="B967" s="59" t="s">
        <v>548</v>
      </c>
      <c r="C967" s="59"/>
      <c r="D967" s="130">
        <v>600</v>
      </c>
      <c r="E967" s="131"/>
      <c r="F967" s="68" t="s">
        <v>1</v>
      </c>
      <c r="G967" s="144"/>
      <c r="H967" s="144"/>
      <c r="I967" s="59" t="str">
        <f>Таблица7[[#This Row],[Счет]]</f>
        <v>Руднев</v>
      </c>
    </row>
    <row r="968" spans="1:9" ht="15.75" hidden="1" x14ac:dyDescent="0.25">
      <c r="A968" s="144">
        <v>42314</v>
      </c>
      <c r="B968" s="59" t="s">
        <v>549</v>
      </c>
      <c r="C968" s="59"/>
      <c r="D968" s="130">
        <v>1200</v>
      </c>
      <c r="E968" s="131"/>
      <c r="F968" s="68" t="s">
        <v>1</v>
      </c>
      <c r="G968" s="144"/>
      <c r="H968" s="144"/>
      <c r="I968" s="59" t="str">
        <f>Таблица7[[#This Row],[Счет]]</f>
        <v>Руднев</v>
      </c>
    </row>
    <row r="969" spans="1:9" ht="15.75" hidden="1" x14ac:dyDescent="0.25">
      <c r="A969" s="144">
        <v>42314</v>
      </c>
      <c r="B969" s="59" t="s">
        <v>550</v>
      </c>
      <c r="C969" s="59"/>
      <c r="D969" s="130">
        <v>60</v>
      </c>
      <c r="E969" s="131"/>
      <c r="F969" s="68" t="s">
        <v>1</v>
      </c>
      <c r="G969" s="144"/>
      <c r="H969" s="144"/>
      <c r="I969" s="59" t="str">
        <f>Таблица7[[#This Row],[Счет]]</f>
        <v>Руднев</v>
      </c>
    </row>
    <row r="970" spans="1:9" ht="15.75" hidden="1" x14ac:dyDescent="0.25">
      <c r="A970" s="144">
        <v>42314</v>
      </c>
      <c r="B970" s="59" t="s">
        <v>551</v>
      </c>
      <c r="C970" s="59"/>
      <c r="D970" s="130">
        <v>1830</v>
      </c>
      <c r="E970" s="131"/>
      <c r="F970" s="68" t="s">
        <v>1</v>
      </c>
      <c r="G970" s="144"/>
      <c r="H970" s="144"/>
      <c r="I970" s="59" t="str">
        <f>Таблица7[[#This Row],[Счет]]</f>
        <v>Руднев</v>
      </c>
    </row>
    <row r="971" spans="1:9" ht="15.75" hidden="1" x14ac:dyDescent="0.25">
      <c r="A971" s="144">
        <v>42313</v>
      </c>
      <c r="B971" s="59" t="s">
        <v>516</v>
      </c>
      <c r="C971" s="59"/>
      <c r="D971" s="130">
        <v>158</v>
      </c>
      <c r="E971" s="131"/>
      <c r="F971" s="68" t="s">
        <v>2</v>
      </c>
      <c r="G971" s="144" t="s">
        <v>552</v>
      </c>
      <c r="H971" s="144"/>
      <c r="I971" s="59" t="str">
        <f>Таблица7[[#This Row],[Счет]]</f>
        <v>Манунин</v>
      </c>
    </row>
    <row r="972" spans="1:9" ht="15.75" hidden="1" x14ac:dyDescent="0.25">
      <c r="A972" s="144">
        <v>42312</v>
      </c>
      <c r="B972" s="59" t="s">
        <v>504</v>
      </c>
      <c r="C972" s="59"/>
      <c r="D972" s="130">
        <v>500</v>
      </c>
      <c r="E972" s="131"/>
      <c r="F972" s="68" t="s">
        <v>2</v>
      </c>
      <c r="G972" s="144"/>
      <c r="H972" s="144"/>
      <c r="I972" s="59" t="str">
        <f>Таблица7[[#This Row],[Счет]]</f>
        <v>Манунин</v>
      </c>
    </row>
    <row r="973" spans="1:9" ht="15.75" hidden="1" x14ac:dyDescent="0.25">
      <c r="A973" s="144">
        <v>42308</v>
      </c>
      <c r="B973" s="59" t="s">
        <v>553</v>
      </c>
      <c r="C973" s="59"/>
      <c r="D973" s="130">
        <v>500</v>
      </c>
      <c r="E973" s="131"/>
      <c r="F973" s="68" t="s">
        <v>1</v>
      </c>
      <c r="G973" s="144"/>
      <c r="H973" s="144"/>
      <c r="I973" s="59" t="str">
        <f>Таблица7[[#This Row],[Счет]]</f>
        <v>Руднев</v>
      </c>
    </row>
    <row r="974" spans="1:9" ht="15.75" hidden="1" x14ac:dyDescent="0.25">
      <c r="A974" s="144">
        <v>42307</v>
      </c>
      <c r="B974" s="59" t="s">
        <v>516</v>
      </c>
      <c r="C974" s="59"/>
      <c r="D974" s="130">
        <v>650</v>
      </c>
      <c r="E974" s="131"/>
      <c r="F974" s="68" t="s">
        <v>2</v>
      </c>
      <c r="G974" s="144" t="s">
        <v>554</v>
      </c>
      <c r="H974" s="144"/>
      <c r="I974" s="59" t="str">
        <f>Таблица7[[#This Row],[Счет]]</f>
        <v>Манунин</v>
      </c>
    </row>
    <row r="975" spans="1:9" ht="15.75" hidden="1" x14ac:dyDescent="0.25">
      <c r="A975" s="144">
        <v>42307</v>
      </c>
      <c r="B975" s="59" t="s">
        <v>516</v>
      </c>
      <c r="C975" s="59"/>
      <c r="D975" s="130">
        <v>441</v>
      </c>
      <c r="E975" s="131"/>
      <c r="F975" s="68" t="s">
        <v>2</v>
      </c>
      <c r="G975" s="144" t="s">
        <v>552</v>
      </c>
      <c r="H975" s="144"/>
      <c r="I975" s="59" t="str">
        <f>Таблица7[[#This Row],[Счет]]</f>
        <v>Манунин</v>
      </c>
    </row>
    <row r="976" spans="1:9" ht="15.75" hidden="1" x14ac:dyDescent="0.25">
      <c r="A976" s="144">
        <v>42306</v>
      </c>
      <c r="B976" s="59" t="s">
        <v>555</v>
      </c>
      <c r="C976" s="59"/>
      <c r="D976" s="130">
        <v>300</v>
      </c>
      <c r="E976" s="131"/>
      <c r="F976" s="68" t="s">
        <v>1</v>
      </c>
      <c r="G976" s="144"/>
      <c r="H976" s="144"/>
      <c r="I976" s="59" t="str">
        <f>Таблица7[[#This Row],[Счет]]</f>
        <v>Руднев</v>
      </c>
    </row>
    <row r="977" spans="1:9" ht="15.75" hidden="1" x14ac:dyDescent="0.25">
      <c r="A977" s="144">
        <v>42300</v>
      </c>
      <c r="B977" s="59" t="s">
        <v>556</v>
      </c>
      <c r="C977" s="59"/>
      <c r="D977" s="130">
        <v>650</v>
      </c>
      <c r="E977" s="131"/>
      <c r="F977" s="68" t="s">
        <v>1</v>
      </c>
      <c r="G977" s="144"/>
      <c r="H977" s="144"/>
      <c r="I977" s="59" t="str">
        <f>Таблица7[[#This Row],[Счет]]</f>
        <v>Руднев</v>
      </c>
    </row>
    <row r="978" spans="1:9" ht="15.75" hidden="1" x14ac:dyDescent="0.25">
      <c r="A978" s="144">
        <v>42283</v>
      </c>
      <c r="B978" s="59" t="s">
        <v>549</v>
      </c>
      <c r="C978" s="59"/>
      <c r="D978" s="130">
        <v>800</v>
      </c>
      <c r="E978" s="131"/>
      <c r="F978" s="68" t="s">
        <v>1</v>
      </c>
      <c r="G978" s="144"/>
      <c r="H978" s="144"/>
      <c r="I978" s="59" t="str">
        <f>Таблица7[[#This Row],[Счет]]</f>
        <v>Руднев</v>
      </c>
    </row>
    <row r="979" spans="1:9" ht="15.75" hidden="1" x14ac:dyDescent="0.25">
      <c r="A979" s="144">
        <v>42283</v>
      </c>
      <c r="B979" s="59" t="s">
        <v>550</v>
      </c>
      <c r="C979" s="59"/>
      <c r="D979" s="130">
        <v>60</v>
      </c>
      <c r="E979" s="131"/>
      <c r="F979" s="68" t="s">
        <v>1</v>
      </c>
      <c r="G979" s="144"/>
      <c r="H979" s="144"/>
      <c r="I979" s="59" t="str">
        <f>Таблица7[[#This Row],[Счет]]</f>
        <v>Руднев</v>
      </c>
    </row>
    <row r="980" spans="1:9" ht="15.75" hidden="1" x14ac:dyDescent="0.25">
      <c r="A980" s="144">
        <v>42275</v>
      </c>
      <c r="B980" s="59" t="s">
        <v>557</v>
      </c>
      <c r="C980" s="59"/>
      <c r="D980" s="130">
        <v>200</v>
      </c>
      <c r="E980" s="131"/>
      <c r="F980" s="68" t="s">
        <v>1</v>
      </c>
      <c r="G980" s="144"/>
      <c r="H980" s="144"/>
      <c r="I980" s="59" t="str">
        <f>Таблица7[[#This Row],[Счет]]</f>
        <v>Руднев</v>
      </c>
    </row>
    <row r="981" spans="1:9" ht="15.75" hidden="1" x14ac:dyDescent="0.25">
      <c r="A981" s="144">
        <v>42275</v>
      </c>
      <c r="B981" s="59" t="s">
        <v>558</v>
      </c>
      <c r="C981" s="59"/>
      <c r="D981" s="130">
        <v>60</v>
      </c>
      <c r="E981" s="131"/>
      <c r="F981" s="68" t="s">
        <v>1</v>
      </c>
      <c r="G981" s="144"/>
      <c r="H981" s="144"/>
      <c r="I981" s="59" t="str">
        <f>Таблица7[[#This Row],[Счет]]</f>
        <v>Руднев</v>
      </c>
    </row>
    <row r="982" spans="1:9" ht="15.75" hidden="1" x14ac:dyDescent="0.25">
      <c r="A982" s="144">
        <v>42259</v>
      </c>
      <c r="B982" s="59" t="s">
        <v>559</v>
      </c>
      <c r="C982" s="59">
        <v>500</v>
      </c>
      <c r="D982" s="130">
        <v>500</v>
      </c>
      <c r="E982" s="131"/>
      <c r="F982" s="68" t="s">
        <v>2</v>
      </c>
      <c r="G982" s="144"/>
      <c r="H982" s="144"/>
      <c r="I982" s="59" t="str">
        <f>Таблица7[[#This Row],[Счет]]</f>
        <v>Манунин</v>
      </c>
    </row>
    <row r="983" spans="1:9" ht="15.75" hidden="1" x14ac:dyDescent="0.25">
      <c r="A983" s="144">
        <v>42259</v>
      </c>
      <c r="B983" s="59" t="s">
        <v>560</v>
      </c>
      <c r="C983" s="59"/>
      <c r="D983" s="130">
        <v>70</v>
      </c>
      <c r="E983" s="131"/>
      <c r="F983" s="68" t="s">
        <v>1</v>
      </c>
      <c r="G983" s="144"/>
      <c r="H983" s="144"/>
      <c r="I983" s="59" t="str">
        <f>Таблица7[[#This Row],[Счет]]</f>
        <v>Руднев</v>
      </c>
    </row>
    <row r="984" spans="1:9" ht="15.75" hidden="1" x14ac:dyDescent="0.25">
      <c r="A984" s="144">
        <v>42259</v>
      </c>
      <c r="B984" s="59" t="s">
        <v>561</v>
      </c>
      <c r="C984" s="59"/>
      <c r="D984" s="130">
        <v>181</v>
      </c>
      <c r="E984" s="131"/>
      <c r="F984" s="68" t="s">
        <v>1</v>
      </c>
      <c r="G984" s="144"/>
      <c r="H984" s="144"/>
      <c r="I984" s="59" t="str">
        <f>Таблица7[[#This Row],[Счет]]</f>
        <v>Руднев</v>
      </c>
    </row>
    <row r="985" spans="1:9" ht="15.75" hidden="1" x14ac:dyDescent="0.25">
      <c r="A985" s="144">
        <v>42259</v>
      </c>
      <c r="B985" s="59" t="s">
        <v>562</v>
      </c>
      <c r="C985" s="59"/>
      <c r="D985" s="130">
        <v>212</v>
      </c>
      <c r="E985" s="131"/>
      <c r="F985" s="68" t="s">
        <v>1</v>
      </c>
      <c r="G985" s="144"/>
      <c r="H985" s="144"/>
      <c r="I985" s="59" t="str">
        <f>Таблица7[[#This Row],[Счет]]</f>
        <v>Руднев</v>
      </c>
    </row>
    <row r="986" spans="1:9" ht="15.75" hidden="1" x14ac:dyDescent="0.25">
      <c r="A986" s="144">
        <v>42259</v>
      </c>
      <c r="B986" s="59" t="s">
        <v>563</v>
      </c>
      <c r="C986" s="59"/>
      <c r="D986" s="130">
        <v>131</v>
      </c>
      <c r="E986" s="131"/>
      <c r="F986" s="68" t="s">
        <v>1</v>
      </c>
      <c r="G986" s="144"/>
      <c r="H986" s="144"/>
      <c r="I986" s="59" t="str">
        <f>Таблица7[[#This Row],[Счет]]</f>
        <v>Руднев</v>
      </c>
    </row>
    <row r="987" spans="1:9" ht="15.75" hidden="1" x14ac:dyDescent="0.25">
      <c r="A987" s="144">
        <v>42258</v>
      </c>
      <c r="B987" s="59" t="s">
        <v>564</v>
      </c>
      <c r="C987" s="59">
        <v>730</v>
      </c>
      <c r="D987" s="130">
        <v>730</v>
      </c>
      <c r="E987" s="131"/>
      <c r="F987" s="68" t="s">
        <v>2</v>
      </c>
      <c r="G987" s="144"/>
      <c r="H987" s="144"/>
      <c r="I987" s="59" t="str">
        <f>Таблица7[[#This Row],[Счет]]</f>
        <v>Манунин</v>
      </c>
    </row>
    <row r="988" spans="1:9" ht="15.75" hidden="1" x14ac:dyDescent="0.25">
      <c r="A988" s="144">
        <v>42256</v>
      </c>
      <c r="B988" s="59" t="s">
        <v>565</v>
      </c>
      <c r="C988" s="59">
        <v>1800</v>
      </c>
      <c r="D988" s="130">
        <v>1800</v>
      </c>
      <c r="E988" s="131"/>
      <c r="F988" s="68" t="s">
        <v>2</v>
      </c>
      <c r="G988" s="144" t="s">
        <v>566</v>
      </c>
      <c r="H988" s="144"/>
      <c r="I988" s="59" t="str">
        <f>Таблица7[[#This Row],[Счет]]</f>
        <v>Манунин</v>
      </c>
    </row>
    <row r="989" spans="1:9" ht="15.75" hidden="1" x14ac:dyDescent="0.25">
      <c r="A989" s="144">
        <v>42252</v>
      </c>
      <c r="B989" s="59" t="s">
        <v>567</v>
      </c>
      <c r="C989" s="59">
        <v>500</v>
      </c>
      <c r="D989" s="130">
        <v>500</v>
      </c>
      <c r="E989" s="131"/>
      <c r="F989" s="68" t="s">
        <v>2</v>
      </c>
      <c r="G989" s="144"/>
      <c r="H989" s="144"/>
      <c r="I989" s="59" t="str">
        <f>Таблица7[[#This Row],[Счет]]</f>
        <v>Манунин</v>
      </c>
    </row>
    <row r="990" spans="1:9" ht="15.75" hidden="1" x14ac:dyDescent="0.25">
      <c r="A990" s="144">
        <v>42245</v>
      </c>
      <c r="B990" s="59" t="s">
        <v>568</v>
      </c>
      <c r="C990" s="59"/>
      <c r="D990" s="130">
        <v>700</v>
      </c>
      <c r="E990" s="131"/>
      <c r="F990" s="68" t="s">
        <v>2</v>
      </c>
      <c r="G990" s="144"/>
      <c r="H990" s="144"/>
      <c r="I990" s="59" t="str">
        <f>Таблица7[[#This Row],[Счет]]</f>
        <v>Манунин</v>
      </c>
    </row>
    <row r="991" spans="1:9" ht="15.75" hidden="1" x14ac:dyDescent="0.25">
      <c r="A991" s="144">
        <v>42243</v>
      </c>
      <c r="B991" s="59" t="s">
        <v>569</v>
      </c>
      <c r="C991" s="59"/>
      <c r="D991" s="130">
        <v>60</v>
      </c>
      <c r="E991" s="131"/>
      <c r="F991" s="68" t="s">
        <v>1</v>
      </c>
      <c r="G991" s="144"/>
      <c r="H991" s="144"/>
      <c r="I991" s="59" t="str">
        <f>Таблица7[[#This Row],[Счет]]</f>
        <v>Руднев</v>
      </c>
    </row>
    <row r="992" spans="1:9" ht="15.75" hidden="1" x14ac:dyDescent="0.25">
      <c r="A992" s="144">
        <v>42219</v>
      </c>
      <c r="B992" s="59" t="s">
        <v>570</v>
      </c>
      <c r="C992" s="59"/>
      <c r="D992" s="130">
        <v>1500</v>
      </c>
      <c r="E992" s="131"/>
      <c r="F992" s="68" t="s">
        <v>1</v>
      </c>
      <c r="G992" s="144"/>
      <c r="H992" s="144"/>
      <c r="I992" s="59" t="str">
        <f>Таблица7[[#This Row],[Счет]]</f>
        <v>Руднев</v>
      </c>
    </row>
    <row r="993" spans="1:9" ht="15.75" hidden="1" x14ac:dyDescent="0.25">
      <c r="A993" s="144">
        <v>42219</v>
      </c>
      <c r="B993" s="59" t="s">
        <v>516</v>
      </c>
      <c r="C993" s="59"/>
      <c r="D993" s="130">
        <v>398</v>
      </c>
      <c r="E993" s="131"/>
      <c r="F993" s="68" t="s">
        <v>2</v>
      </c>
      <c r="G993" s="144" t="s">
        <v>566</v>
      </c>
      <c r="H993" s="144"/>
      <c r="I993" s="59" t="str">
        <f>Таблица7[[#This Row],[Счет]]</f>
        <v>Манунин</v>
      </c>
    </row>
    <row r="994" spans="1:9" ht="15.75" hidden="1" x14ac:dyDescent="0.25">
      <c r="A994" s="144">
        <v>42217</v>
      </c>
      <c r="B994" s="59" t="s">
        <v>571</v>
      </c>
      <c r="C994" s="59">
        <v>5000</v>
      </c>
      <c r="D994" s="130"/>
      <c r="E994" s="131"/>
      <c r="F994" s="68"/>
      <c r="G994" s="144"/>
      <c r="H994" s="144"/>
      <c r="I994" s="59">
        <f>Таблица7[[#This Row],[Счет]]</f>
        <v>0</v>
      </c>
    </row>
    <row r="995" spans="1:9" ht="15.75" hidden="1" x14ac:dyDescent="0.25">
      <c r="A995" s="144">
        <v>42217</v>
      </c>
      <c r="B995" s="59" t="s">
        <v>569</v>
      </c>
      <c r="C995" s="59"/>
      <c r="D995" s="130">
        <v>60</v>
      </c>
      <c r="E995" s="131"/>
      <c r="F995" s="68" t="s">
        <v>1</v>
      </c>
      <c r="G995" s="144"/>
      <c r="H995" s="144"/>
      <c r="I995" s="59" t="str">
        <f>Таблица7[[#This Row],[Счет]]</f>
        <v>Руднев</v>
      </c>
    </row>
    <row r="996" spans="1:9" ht="15.75" hidden="1" x14ac:dyDescent="0.25">
      <c r="A996" s="144">
        <v>42217</v>
      </c>
      <c r="B996" s="59" t="s">
        <v>572</v>
      </c>
      <c r="C996" s="59"/>
      <c r="D996" s="130">
        <v>400</v>
      </c>
      <c r="E996" s="131"/>
      <c r="F996" s="68" t="s">
        <v>1</v>
      </c>
      <c r="G996" s="144"/>
      <c r="H996" s="144"/>
      <c r="I996" s="59" t="str">
        <f>Таблица7[[#This Row],[Счет]]</f>
        <v>Руднев</v>
      </c>
    </row>
    <row r="997" spans="1:9" ht="15.75" hidden="1" x14ac:dyDescent="0.25">
      <c r="A997" s="144">
        <v>42209</v>
      </c>
      <c r="B997" s="59" t="s">
        <v>573</v>
      </c>
      <c r="C997" s="59"/>
      <c r="D997" s="130">
        <v>4000</v>
      </c>
      <c r="E997" s="131"/>
      <c r="F997" s="68" t="s">
        <v>2</v>
      </c>
      <c r="G997" s="144"/>
      <c r="H997" s="144"/>
      <c r="I997" s="59" t="str">
        <f>Таблица7[[#This Row],[Счет]]</f>
        <v>Манунин</v>
      </c>
    </row>
    <row r="998" spans="1:9" ht="15.75" hidden="1" x14ac:dyDescent="0.25">
      <c r="A998" s="144">
        <v>42195</v>
      </c>
      <c r="B998" s="59" t="s">
        <v>519</v>
      </c>
      <c r="C998" s="59"/>
      <c r="D998" s="130">
        <v>550</v>
      </c>
      <c r="E998" s="131"/>
      <c r="F998" s="68"/>
      <c r="G998" s="144"/>
      <c r="H998" s="144"/>
      <c r="I998" s="59">
        <f>Таблица7[[#This Row],[Счет]]</f>
        <v>0</v>
      </c>
    </row>
    <row r="999" spans="1:9" ht="15.75" hidden="1" x14ac:dyDescent="0.25">
      <c r="A999" s="144">
        <v>42191</v>
      </c>
      <c r="B999" s="59" t="s">
        <v>574</v>
      </c>
      <c r="C999" s="59">
        <v>2300</v>
      </c>
      <c r="D999" s="130">
        <v>2300</v>
      </c>
      <c r="E999" s="131"/>
      <c r="F999" s="68"/>
      <c r="G999" s="144"/>
      <c r="H999" s="144"/>
      <c r="I999" s="59">
        <f>Таблица7[[#This Row],[Счет]]</f>
        <v>0</v>
      </c>
    </row>
    <row r="1000" spans="1:9" ht="15.75" hidden="1" x14ac:dyDescent="0.25">
      <c r="A1000" s="144">
        <v>42186</v>
      </c>
      <c r="B1000" s="59" t="s">
        <v>575</v>
      </c>
      <c r="C1000" s="59">
        <v>0</v>
      </c>
      <c r="D1000" s="130">
        <v>120</v>
      </c>
      <c r="E1000" s="131"/>
      <c r="F1000" s="68"/>
      <c r="G1000" s="144"/>
      <c r="H1000" s="144"/>
      <c r="I1000" s="59">
        <f>Таблица7[[#This Row],[Счет]]</f>
        <v>0</v>
      </c>
    </row>
    <row r="1001" spans="1:9" ht="15.75" hidden="1" x14ac:dyDescent="0.25">
      <c r="A1001" s="144">
        <v>42156</v>
      </c>
      <c r="B1001" s="59" t="s">
        <v>565</v>
      </c>
      <c r="C1001" s="59">
        <v>2000</v>
      </c>
      <c r="D1001" s="130">
        <v>2150</v>
      </c>
      <c r="E1001" s="131"/>
      <c r="F1001" s="68"/>
      <c r="G1001" s="144"/>
      <c r="H1001" s="144"/>
      <c r="I1001" s="59">
        <f>Таблица7[[#This Row],[Счет]]</f>
        <v>0</v>
      </c>
    </row>
    <row r="1002" spans="1:9" ht="15.75" hidden="1" x14ac:dyDescent="0.25">
      <c r="A1002" s="144">
        <v>42527</v>
      </c>
      <c r="B1002" s="59" t="s">
        <v>1308</v>
      </c>
      <c r="C1002" s="59"/>
      <c r="D1002" s="130">
        <v>202</v>
      </c>
      <c r="E1002" s="131"/>
      <c r="F1002" s="68" t="str">
        <f t="shared" ref="F1002:F1023" si="29">"Самокатная"</f>
        <v>Самокатная</v>
      </c>
      <c r="G1002" s="144" t="s">
        <v>560</v>
      </c>
      <c r="H1002" s="144"/>
      <c r="I1002" s="59" t="str">
        <f>Таблица7[[#This Row],[Счет]]</f>
        <v>Самокатная</v>
      </c>
    </row>
    <row r="1003" spans="1:9" ht="15.75" hidden="1" x14ac:dyDescent="0.25">
      <c r="A1003" s="144">
        <v>42527</v>
      </c>
      <c r="B1003" s="59" t="s">
        <v>501</v>
      </c>
      <c r="C1003" s="59"/>
      <c r="D1003" s="130">
        <v>1640</v>
      </c>
      <c r="E1003" s="131"/>
      <c r="F1003" s="68" t="str">
        <f t="shared" si="29"/>
        <v>Самокатная</v>
      </c>
      <c r="G1003" s="144"/>
      <c r="H1003" s="144"/>
      <c r="I1003" s="59" t="str">
        <f>Таблица7[[#This Row],[Счет]]</f>
        <v>Самокатная</v>
      </c>
    </row>
    <row r="1004" spans="1:9" ht="15.75" hidden="1" x14ac:dyDescent="0.25">
      <c r="A1004" s="144">
        <v>42524</v>
      </c>
      <c r="B1004" s="59" t="s">
        <v>1129</v>
      </c>
      <c r="C1004" s="59"/>
      <c r="D1004" s="130">
        <v>566</v>
      </c>
      <c r="E1004" s="131"/>
      <c r="F1004" s="68" t="str">
        <f t="shared" si="29"/>
        <v>Самокатная</v>
      </c>
      <c r="G1004" s="144" t="s">
        <v>1309</v>
      </c>
      <c r="H1004" s="144"/>
      <c r="I1004" s="59" t="str">
        <f>Таблица7[[#This Row],[Счет]]</f>
        <v>Самокатная</v>
      </c>
    </row>
    <row r="1005" spans="1:9" ht="15.75" hidden="1" x14ac:dyDescent="0.25">
      <c r="A1005" s="144">
        <v>42523</v>
      </c>
      <c r="B1005" s="59" t="s">
        <v>1310</v>
      </c>
      <c r="C1005" s="59"/>
      <c r="D1005" s="130">
        <v>1700</v>
      </c>
      <c r="E1005" s="131"/>
      <c r="F1005" s="68" t="str">
        <f t="shared" si="29"/>
        <v>Самокатная</v>
      </c>
      <c r="G1005" s="144"/>
      <c r="H1005" s="144"/>
      <c r="I1005" s="59" t="str">
        <f>Таблица7[[#This Row],[Счет]]</f>
        <v>Самокатная</v>
      </c>
    </row>
    <row r="1006" spans="1:9" ht="15.75" hidden="1" x14ac:dyDescent="0.25">
      <c r="A1006" s="144">
        <v>42522</v>
      </c>
      <c r="B1006" s="59" t="s">
        <v>1192</v>
      </c>
      <c r="C1006" s="59"/>
      <c r="D1006" s="130">
        <v>100</v>
      </c>
      <c r="E1006" s="131"/>
      <c r="F1006" s="68" t="str">
        <f t="shared" si="29"/>
        <v>Самокатная</v>
      </c>
      <c r="G1006" s="144"/>
      <c r="H1006" s="144"/>
      <c r="I1006" s="59" t="str">
        <f>Таблица7[[#This Row],[Счет]]</f>
        <v>Самокатная</v>
      </c>
    </row>
    <row r="1007" spans="1:9" ht="15.75" hidden="1" x14ac:dyDescent="0.25">
      <c r="A1007" s="144">
        <v>42522</v>
      </c>
      <c r="B1007" s="59" t="s">
        <v>1129</v>
      </c>
      <c r="C1007" s="59"/>
      <c r="D1007" s="130">
        <v>136</v>
      </c>
      <c r="E1007" s="131"/>
      <c r="F1007" s="68" t="str">
        <f t="shared" si="29"/>
        <v>Самокатная</v>
      </c>
      <c r="G1007" s="144"/>
      <c r="H1007" s="144"/>
      <c r="I1007" s="59" t="str">
        <f>Таблица7[[#This Row],[Счет]]</f>
        <v>Самокатная</v>
      </c>
    </row>
    <row r="1008" spans="1:9" ht="15.75" hidden="1" x14ac:dyDescent="0.25">
      <c r="A1008" s="144">
        <v>42521</v>
      </c>
      <c r="B1008" s="59" t="s">
        <v>1131</v>
      </c>
      <c r="C1008" s="59"/>
      <c r="D1008" s="130">
        <v>931</v>
      </c>
      <c r="E1008" s="131"/>
      <c r="F1008" s="68" t="str">
        <f t="shared" si="29"/>
        <v>Самокатная</v>
      </c>
      <c r="G1008" s="144" t="s">
        <v>1193</v>
      </c>
      <c r="H1008" s="144"/>
      <c r="I1008" s="59" t="str">
        <f>Таблица7[[#This Row],[Счет]]</f>
        <v>Самокатная</v>
      </c>
    </row>
    <row r="1009" spans="1:9" ht="15.75" hidden="1" x14ac:dyDescent="0.25">
      <c r="A1009" s="144">
        <v>42517</v>
      </c>
      <c r="B1009" s="59" t="s">
        <v>1129</v>
      </c>
      <c r="C1009" s="59"/>
      <c r="D1009" s="130">
        <v>235</v>
      </c>
      <c r="E1009" s="131"/>
      <c r="F1009" s="68" t="str">
        <f t="shared" si="29"/>
        <v>Самокатная</v>
      </c>
      <c r="G1009" s="144"/>
      <c r="H1009" s="144"/>
      <c r="I1009" s="59" t="str">
        <f>Таблица7[[#This Row],[Счет]]</f>
        <v>Самокатная</v>
      </c>
    </row>
    <row r="1010" spans="1:9" ht="15.75" hidden="1" x14ac:dyDescent="0.25">
      <c r="A1010" s="144">
        <v>42516</v>
      </c>
      <c r="B1010" s="59" t="s">
        <v>1130</v>
      </c>
      <c r="C1010" s="59"/>
      <c r="D1010" s="130">
        <v>4510</v>
      </c>
      <c r="E1010" s="131"/>
      <c r="F1010" s="68" t="str">
        <f t="shared" si="29"/>
        <v>Самокатная</v>
      </c>
      <c r="G1010" s="144"/>
      <c r="H1010" s="144"/>
      <c r="I1010" s="59" t="str">
        <f>Таблица7[[#This Row],[Счет]]</f>
        <v>Самокатная</v>
      </c>
    </row>
    <row r="1011" spans="1:9" ht="15.75" hidden="1" x14ac:dyDescent="0.25">
      <c r="A1011" s="144">
        <v>42515</v>
      </c>
      <c r="B1011" s="59" t="s">
        <v>1138</v>
      </c>
      <c r="C1011" s="59"/>
      <c r="D1011" s="130">
        <v>1483</v>
      </c>
      <c r="E1011" s="131"/>
      <c r="F1011" s="68" t="str">
        <f t="shared" si="29"/>
        <v>Самокатная</v>
      </c>
      <c r="G1011" s="144"/>
      <c r="H1011" s="144"/>
      <c r="I1011" s="59" t="str">
        <f>Таблица7[[#This Row],[Счет]]</f>
        <v>Самокатная</v>
      </c>
    </row>
    <row r="1012" spans="1:9" ht="15.75" hidden="1" x14ac:dyDescent="0.25">
      <c r="A1012" s="144">
        <v>42515</v>
      </c>
      <c r="B1012" s="59" t="s">
        <v>1129</v>
      </c>
      <c r="C1012" s="59"/>
      <c r="D1012" s="130">
        <v>652</v>
      </c>
      <c r="E1012" s="131"/>
      <c r="F1012" s="68" t="str">
        <f t="shared" si="29"/>
        <v>Самокатная</v>
      </c>
      <c r="G1012" s="144"/>
      <c r="H1012" s="144"/>
      <c r="I1012" s="59" t="str">
        <f>Таблица7[[#This Row],[Счет]]</f>
        <v>Самокатная</v>
      </c>
    </row>
    <row r="1013" spans="1:9" ht="15.75" hidden="1" x14ac:dyDescent="0.25">
      <c r="A1013" s="144">
        <v>42513</v>
      </c>
      <c r="B1013" s="59" t="s">
        <v>1131</v>
      </c>
      <c r="C1013" s="59"/>
      <c r="D1013" s="130">
        <v>184</v>
      </c>
      <c r="E1013" s="131"/>
      <c r="F1013" s="68" t="str">
        <f t="shared" si="29"/>
        <v>Самокатная</v>
      </c>
      <c r="G1013" s="144"/>
      <c r="H1013" s="144"/>
      <c r="I1013" s="59" t="str">
        <f>Таблица7[[#This Row],[Счет]]</f>
        <v>Самокатная</v>
      </c>
    </row>
    <row r="1014" spans="1:9" ht="15.75" hidden="1" x14ac:dyDescent="0.25">
      <c r="A1014" s="144">
        <v>42510</v>
      </c>
      <c r="B1014" s="59" t="s">
        <v>1131</v>
      </c>
      <c r="C1014" s="59"/>
      <c r="D1014" s="130">
        <v>46</v>
      </c>
      <c r="E1014" s="131"/>
      <c r="F1014" s="68" t="str">
        <f t="shared" si="29"/>
        <v>Самокатная</v>
      </c>
      <c r="G1014" s="144"/>
      <c r="H1014" s="144"/>
      <c r="I1014" s="59" t="str">
        <f>Таблица7[[#This Row],[Счет]]</f>
        <v>Самокатная</v>
      </c>
    </row>
    <row r="1015" spans="1:9" ht="15.75" hidden="1" x14ac:dyDescent="0.25">
      <c r="A1015" s="144">
        <v>42509</v>
      </c>
      <c r="B1015" s="59" t="s">
        <v>1136</v>
      </c>
      <c r="C1015" s="59"/>
      <c r="D1015" s="130">
        <v>150</v>
      </c>
      <c r="E1015" s="131"/>
      <c r="F1015" s="68" t="str">
        <f t="shared" si="29"/>
        <v>Самокатная</v>
      </c>
      <c r="G1015" s="144" t="s">
        <v>1137</v>
      </c>
      <c r="H1015" s="144"/>
      <c r="I1015" s="59" t="str">
        <f>Таблица7[[#This Row],[Счет]]</f>
        <v>Самокатная</v>
      </c>
    </row>
    <row r="1016" spans="1:9" ht="15.75" hidden="1" x14ac:dyDescent="0.25">
      <c r="A1016" s="144">
        <v>42502</v>
      </c>
      <c r="B1016" s="59" t="s">
        <v>1129</v>
      </c>
      <c r="C1016" s="59"/>
      <c r="D1016" s="130">
        <v>297</v>
      </c>
      <c r="E1016" s="131"/>
      <c r="F1016" s="68" t="str">
        <f t="shared" si="29"/>
        <v>Самокатная</v>
      </c>
      <c r="G1016" s="144"/>
      <c r="H1016" s="144"/>
      <c r="I1016" s="59" t="str">
        <f>Таблица7[[#This Row],[Счет]]</f>
        <v>Самокатная</v>
      </c>
    </row>
    <row r="1017" spans="1:9" ht="15.75" hidden="1" x14ac:dyDescent="0.25">
      <c r="A1017" s="144">
        <v>42502</v>
      </c>
      <c r="B1017" s="59" t="s">
        <v>1131</v>
      </c>
      <c r="C1017" s="59"/>
      <c r="D1017" s="130">
        <v>120</v>
      </c>
      <c r="E1017" s="131"/>
      <c r="F1017" s="68" t="str">
        <f t="shared" si="29"/>
        <v>Самокатная</v>
      </c>
      <c r="G1017" s="144" t="s">
        <v>1135</v>
      </c>
      <c r="H1017" s="144"/>
      <c r="I1017" s="59" t="str">
        <f>Таблица7[[#This Row],[Счет]]</f>
        <v>Самокатная</v>
      </c>
    </row>
    <row r="1018" spans="1:9" ht="15.75" hidden="1" x14ac:dyDescent="0.25">
      <c r="A1018" s="144">
        <v>42496</v>
      </c>
      <c r="B1018" s="59" t="s">
        <v>1133</v>
      </c>
      <c r="C1018" s="59"/>
      <c r="D1018" s="130">
        <v>1000</v>
      </c>
      <c r="E1018" s="131"/>
      <c r="F1018" s="68" t="str">
        <f t="shared" si="29"/>
        <v>Самокатная</v>
      </c>
      <c r="G1018" s="144" t="s">
        <v>1134</v>
      </c>
      <c r="H1018" s="144"/>
      <c r="I1018" s="59" t="str">
        <f>Таблица7[[#This Row],[Счет]]</f>
        <v>Самокатная</v>
      </c>
    </row>
    <row r="1019" spans="1:9" ht="15.75" hidden="1" x14ac:dyDescent="0.25">
      <c r="A1019" s="144">
        <v>42495</v>
      </c>
      <c r="B1019" s="59" t="s">
        <v>1129</v>
      </c>
      <c r="C1019" s="59"/>
      <c r="D1019" s="130">
        <v>596</v>
      </c>
      <c r="E1019" s="131"/>
      <c r="F1019" s="68" t="str">
        <f t="shared" si="29"/>
        <v>Самокатная</v>
      </c>
      <c r="G1019" s="144"/>
      <c r="H1019" s="144"/>
      <c r="I1019" s="59" t="str">
        <f>Таблица7[[#This Row],[Счет]]</f>
        <v>Самокатная</v>
      </c>
    </row>
    <row r="1020" spans="1:9" ht="15.75" hidden="1" x14ac:dyDescent="0.25">
      <c r="A1020" s="144">
        <v>42495</v>
      </c>
      <c r="B1020" s="59" t="s">
        <v>1131</v>
      </c>
      <c r="C1020" s="59"/>
      <c r="D1020" s="130">
        <v>120</v>
      </c>
      <c r="E1020" s="131"/>
      <c r="F1020" s="68" t="str">
        <f t="shared" si="29"/>
        <v>Самокатная</v>
      </c>
      <c r="G1020" s="144" t="s">
        <v>1132</v>
      </c>
      <c r="H1020" s="144"/>
      <c r="I1020" s="59" t="str">
        <f>Таблица7[[#This Row],[Счет]]</f>
        <v>Самокатная</v>
      </c>
    </row>
    <row r="1021" spans="1:9" ht="15.75" hidden="1" x14ac:dyDescent="0.25">
      <c r="A1021" s="144">
        <v>42488</v>
      </c>
      <c r="B1021" s="59" t="s">
        <v>501</v>
      </c>
      <c r="C1021" s="59"/>
      <c r="D1021" s="130">
        <v>2050</v>
      </c>
      <c r="E1021" s="131"/>
      <c r="F1021" s="68" t="str">
        <f t="shared" si="29"/>
        <v>Самокатная</v>
      </c>
      <c r="G1021" s="144"/>
      <c r="H1021" s="144"/>
      <c r="I1021" s="59" t="str">
        <f>Таблица7[[#This Row],[Счет]]</f>
        <v>Самокатная</v>
      </c>
    </row>
    <row r="1022" spans="1:9" ht="15.75" hidden="1" x14ac:dyDescent="0.25">
      <c r="A1022" s="144">
        <v>42488</v>
      </c>
      <c r="B1022" s="59" t="s">
        <v>1129</v>
      </c>
      <c r="C1022" s="59"/>
      <c r="D1022" s="130">
        <v>297</v>
      </c>
      <c r="E1022" s="131"/>
      <c r="F1022" s="68" t="str">
        <f t="shared" si="29"/>
        <v>Самокатная</v>
      </c>
      <c r="G1022" s="144"/>
      <c r="H1022" s="144"/>
      <c r="I1022" s="59" t="str">
        <f>Таблица7[[#This Row],[Счет]]</f>
        <v>Самокатная</v>
      </c>
    </row>
    <row r="1023" spans="1:9" ht="15.75" hidden="1" x14ac:dyDescent="0.25">
      <c r="A1023" s="144">
        <v>42488</v>
      </c>
      <c r="B1023" s="59" t="s">
        <v>1130</v>
      </c>
      <c r="C1023" s="59"/>
      <c r="D1023" s="130">
        <v>3650</v>
      </c>
      <c r="E1023" s="131"/>
      <c r="F1023" s="68" t="str">
        <f t="shared" si="29"/>
        <v>Самокатная</v>
      </c>
      <c r="G1023" s="144"/>
      <c r="H1023" s="144"/>
      <c r="I1023" s="59" t="str">
        <f>Таблица7[[#This Row],[Счет]]</f>
        <v>Самокатная</v>
      </c>
    </row>
    <row r="1024" spans="1:9" ht="15.75" hidden="1" x14ac:dyDescent="0.25">
      <c r="A1024" s="144">
        <v>42441</v>
      </c>
      <c r="B1024" s="59" t="s">
        <v>557</v>
      </c>
      <c r="C1024" s="59"/>
      <c r="D1024" s="130">
        <v>2020</v>
      </c>
      <c r="E1024" s="131"/>
      <c r="F1024" s="68" t="str">
        <f t="shared" ref="F1024:F1032" si="30">"Прео"</f>
        <v>Прео</v>
      </c>
      <c r="G1024" s="144"/>
      <c r="H1024" s="144"/>
      <c r="I1024" s="59" t="str">
        <f>Таблица7[[#This Row],[Счет]]</f>
        <v>Прео</v>
      </c>
    </row>
    <row r="1025" spans="1:9" ht="15.75" hidden="1" x14ac:dyDescent="0.25">
      <c r="A1025" s="144">
        <v>42441</v>
      </c>
      <c r="B1025" s="59" t="s">
        <v>1323</v>
      </c>
      <c r="C1025" s="59"/>
      <c r="D1025" s="130">
        <v>150</v>
      </c>
      <c r="E1025" s="131"/>
      <c r="F1025" s="68" t="str">
        <f t="shared" si="30"/>
        <v>Прео</v>
      </c>
      <c r="G1025" s="144"/>
      <c r="H1025" s="144"/>
      <c r="I1025" s="59" t="str">
        <f>Таблица7[[#This Row],[Счет]]</f>
        <v>Прео</v>
      </c>
    </row>
    <row r="1026" spans="1:9" ht="15.75" hidden="1" x14ac:dyDescent="0.25">
      <c r="A1026" s="144">
        <v>42441</v>
      </c>
      <c r="B1026" s="59" t="s">
        <v>1207</v>
      </c>
      <c r="C1026" s="59"/>
      <c r="D1026" s="130">
        <v>290</v>
      </c>
      <c r="E1026" s="131"/>
      <c r="F1026" s="68" t="str">
        <f t="shared" si="30"/>
        <v>Прео</v>
      </c>
      <c r="G1026" s="144"/>
      <c r="H1026" s="144"/>
      <c r="I1026" s="59" t="str">
        <f>Таблица7[[#This Row],[Счет]]</f>
        <v>Прео</v>
      </c>
    </row>
    <row r="1027" spans="1:9" ht="15.75" hidden="1" x14ac:dyDescent="0.25">
      <c r="A1027" s="144">
        <v>42437</v>
      </c>
      <c r="B1027" s="59" t="s">
        <v>1207</v>
      </c>
      <c r="C1027" s="59"/>
      <c r="D1027" s="130">
        <v>92</v>
      </c>
      <c r="E1027" s="131"/>
      <c r="F1027" s="68" t="str">
        <f t="shared" si="30"/>
        <v>Прео</v>
      </c>
      <c r="G1027" s="144"/>
      <c r="H1027" s="144"/>
      <c r="I1027" s="59" t="str">
        <f>Таблица7[[#This Row],[Счет]]</f>
        <v>Прео</v>
      </c>
    </row>
    <row r="1028" spans="1:9" ht="15.75" hidden="1" x14ac:dyDescent="0.25">
      <c r="A1028" s="144">
        <v>42434</v>
      </c>
      <c r="B1028" s="59" t="s">
        <v>1207</v>
      </c>
      <c r="C1028" s="59"/>
      <c r="D1028" s="130">
        <v>90</v>
      </c>
      <c r="E1028" s="131"/>
      <c r="F1028" s="68" t="str">
        <f t="shared" si="30"/>
        <v>Прео</v>
      </c>
      <c r="G1028" s="144"/>
      <c r="H1028" s="144"/>
      <c r="I1028" s="59" t="str">
        <f>Таблица7[[#This Row],[Счет]]</f>
        <v>Прео</v>
      </c>
    </row>
    <row r="1029" spans="1:9" ht="15.75" hidden="1" x14ac:dyDescent="0.25">
      <c r="A1029" s="144">
        <v>42428</v>
      </c>
      <c r="B1029" s="59" t="s">
        <v>1207</v>
      </c>
      <c r="C1029" s="59"/>
      <c r="D1029" s="130">
        <v>55</v>
      </c>
      <c r="E1029" s="131"/>
      <c r="F1029" s="68" t="str">
        <f t="shared" si="30"/>
        <v>Прео</v>
      </c>
      <c r="G1029" s="144"/>
      <c r="H1029" s="144"/>
      <c r="I1029" s="59" t="str">
        <f>Таблица7[[#This Row],[Счет]]</f>
        <v>Прео</v>
      </c>
    </row>
    <row r="1030" spans="1:9" ht="15.75" hidden="1" x14ac:dyDescent="0.25">
      <c r="A1030" s="144">
        <v>42426</v>
      </c>
      <c r="B1030" s="59" t="s">
        <v>1207</v>
      </c>
      <c r="C1030" s="59"/>
      <c r="D1030" s="130">
        <v>50</v>
      </c>
      <c r="E1030" s="131"/>
      <c r="F1030" s="68" t="str">
        <f t="shared" si="30"/>
        <v>Прео</v>
      </c>
      <c r="G1030" s="144"/>
      <c r="H1030" s="144"/>
      <c r="I1030" s="59" t="str">
        <f>Таблица7[[#This Row],[Счет]]</f>
        <v>Прео</v>
      </c>
    </row>
    <row r="1031" spans="1:9" ht="15.75" hidden="1" x14ac:dyDescent="0.25">
      <c r="A1031" s="144">
        <v>42425</v>
      </c>
      <c r="B1031" s="59" t="s">
        <v>1207</v>
      </c>
      <c r="C1031" s="59"/>
      <c r="D1031" s="130">
        <v>50</v>
      </c>
      <c r="E1031" s="131"/>
      <c r="F1031" s="68" t="str">
        <f t="shared" si="30"/>
        <v>Прео</v>
      </c>
      <c r="G1031" s="144"/>
      <c r="H1031" s="144"/>
      <c r="I1031" s="59" t="str">
        <f>Таблица7[[#This Row],[Счет]]</f>
        <v>Прео</v>
      </c>
    </row>
    <row r="1032" spans="1:9" ht="15.75" hidden="1" x14ac:dyDescent="0.25">
      <c r="A1032" s="144">
        <v>42421</v>
      </c>
      <c r="B1032" s="59" t="s">
        <v>1207</v>
      </c>
      <c r="C1032" s="59"/>
      <c r="D1032" s="130">
        <v>110</v>
      </c>
      <c r="E1032" s="131"/>
      <c r="F1032" s="68" t="str">
        <f t="shared" si="30"/>
        <v>Прео</v>
      </c>
      <c r="G1032" s="144"/>
      <c r="H1032" s="144"/>
      <c r="I1032" s="59" t="str">
        <f>Таблица7[[#This Row],[Счет]]</f>
        <v>Прео</v>
      </c>
    </row>
    <row r="1033" spans="1:9" ht="15.75" x14ac:dyDescent="0.25">
      <c r="A1033" s="144">
        <v>42614</v>
      </c>
      <c r="B1033" s="59" t="s">
        <v>3118</v>
      </c>
      <c r="C1033" s="59"/>
      <c r="D1033" s="130">
        <v>330</v>
      </c>
      <c r="E1033" s="131"/>
      <c r="F1033" s="68" t="s">
        <v>1341</v>
      </c>
      <c r="G1033" s="144"/>
      <c r="H1033" s="144"/>
      <c r="I1033" s="59" t="str">
        <f>Таблица7[[#This Row],[Счет]]</f>
        <v>Питер</v>
      </c>
    </row>
    <row r="1034" spans="1:9" ht="15.75" x14ac:dyDescent="0.25">
      <c r="A1034" s="144">
        <v>42614</v>
      </c>
      <c r="B1034" s="59" t="s">
        <v>3119</v>
      </c>
      <c r="C1034" s="59"/>
      <c r="D1034" s="130">
        <v>1149</v>
      </c>
      <c r="E1034" s="131"/>
      <c r="F1034" s="68" t="s">
        <v>1341</v>
      </c>
      <c r="G1034" s="144"/>
      <c r="H1034" s="144"/>
      <c r="I1034" s="59" t="str">
        <f>Таблица7[[#This Row],[Счет]]</f>
        <v>Питер</v>
      </c>
    </row>
    <row r="1035" spans="1:9" ht="15.75" x14ac:dyDescent="0.25">
      <c r="A1035" s="144">
        <v>42614</v>
      </c>
      <c r="B1035" s="59" t="s">
        <v>3120</v>
      </c>
      <c r="C1035" s="59"/>
      <c r="D1035" s="130">
        <v>600</v>
      </c>
      <c r="E1035" s="131"/>
      <c r="F1035" s="68" t="s">
        <v>1341</v>
      </c>
      <c r="G1035" s="144"/>
      <c r="H1035" s="144"/>
      <c r="I1035" s="59" t="str">
        <f>Таблица7[[#This Row],[Счет]]</f>
        <v>Питер</v>
      </c>
    </row>
    <row r="1036" spans="1:9" ht="15.75" x14ac:dyDescent="0.25">
      <c r="A1036" s="144">
        <v>42614</v>
      </c>
      <c r="B1036" s="59" t="s">
        <v>3121</v>
      </c>
      <c r="C1036" s="59"/>
      <c r="D1036" s="130">
        <v>492</v>
      </c>
      <c r="E1036" s="131"/>
      <c r="F1036" s="68" t="s">
        <v>1341</v>
      </c>
      <c r="G1036" s="144"/>
      <c r="H1036" s="144"/>
      <c r="I1036" s="59" t="str">
        <f>Таблица7[[#This Row],[Счет]]</f>
        <v>Питер</v>
      </c>
    </row>
    <row r="1037" spans="1:9" ht="15.75" x14ac:dyDescent="0.25">
      <c r="A1037" s="144">
        <v>42614</v>
      </c>
      <c r="B1037" s="59" t="s">
        <v>3122</v>
      </c>
      <c r="C1037" s="59"/>
      <c r="D1037" s="130">
        <v>100</v>
      </c>
      <c r="E1037" s="131"/>
      <c r="F1037" s="68" t="s">
        <v>1341</v>
      </c>
      <c r="G1037" s="144"/>
      <c r="H1037" s="144"/>
      <c r="I1037" s="59" t="str">
        <f>Таблица7[[#This Row],[Счет]]</f>
        <v>Питер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1"/>
  <dimension ref="A1:I149"/>
  <sheetViews>
    <sheetView workbookViewId="0">
      <selection activeCell="A149" sqref="A149:G149"/>
    </sheetView>
  </sheetViews>
  <sheetFormatPr defaultRowHeight="14.25" x14ac:dyDescent="0.25"/>
  <cols>
    <col min="1" max="1" width="13.85546875" customWidth="1"/>
    <col min="2" max="2" width="33.85546875" bestFit="1" customWidth="1"/>
    <col min="3" max="3" width="16" customWidth="1"/>
    <col min="4" max="4" width="12" bestFit="1" customWidth="1"/>
    <col min="5" max="5" width="9.85546875" style="25" bestFit="1" customWidth="1"/>
    <col min="6" max="6" width="12.7109375" bestFit="1" customWidth="1"/>
    <col min="7" max="7" width="36.28515625" bestFit="1" customWidth="1"/>
    <col min="8" max="8" width="36.28515625" customWidth="1"/>
    <col min="9" max="9" width="16.7109375" customWidth="1"/>
  </cols>
  <sheetData>
    <row r="1" spans="1:9" ht="15.75" x14ac:dyDescent="0.25">
      <c r="A1" s="40" t="s">
        <v>42</v>
      </c>
      <c r="B1" s="40" t="s">
        <v>43</v>
      </c>
      <c r="C1" s="60" t="s">
        <v>1197</v>
      </c>
      <c r="D1" s="60" t="s">
        <v>15</v>
      </c>
      <c r="E1" s="71" t="s">
        <v>447</v>
      </c>
      <c r="F1" s="40" t="s">
        <v>0</v>
      </c>
      <c r="G1" s="40" t="s">
        <v>44</v>
      </c>
      <c r="H1" s="40" t="s">
        <v>3205</v>
      </c>
      <c r="I1" s="40" t="s">
        <v>3991</v>
      </c>
    </row>
    <row r="2" spans="1:9" ht="15.75" x14ac:dyDescent="0.25">
      <c r="A2" s="444">
        <v>43028</v>
      </c>
      <c r="B2" s="439" t="s">
        <v>5806</v>
      </c>
      <c r="C2" s="439"/>
      <c r="D2" s="439">
        <v>2000</v>
      </c>
      <c r="E2" s="441">
        <f t="shared" ref="E2:E45" si="0">MONTH(A2)</f>
        <v>10</v>
      </c>
      <c r="F2" s="444" t="s">
        <v>1341</v>
      </c>
      <c r="G2" s="439" t="s">
        <v>4150</v>
      </c>
      <c r="H2" s="59"/>
      <c r="I2" s="439" t="str">
        <f>Таблица8[[#This Row],[Счет]]</f>
        <v>Питер</v>
      </c>
    </row>
    <row r="3" spans="1:9" ht="15.75" hidden="1" x14ac:dyDescent="0.25">
      <c r="A3" s="69">
        <v>43046</v>
      </c>
      <c r="B3" s="59" t="s">
        <v>6108</v>
      </c>
      <c r="C3" s="59"/>
      <c r="D3" s="59">
        <v>4500</v>
      </c>
      <c r="E3" s="68">
        <f t="shared" si="0"/>
        <v>11</v>
      </c>
      <c r="F3" s="68" t="str">
        <f>"Самокатная"</f>
        <v>Самокатная</v>
      </c>
      <c r="G3" s="59" t="s">
        <v>6109</v>
      </c>
      <c r="H3" s="59"/>
      <c r="I3" s="59" t="str">
        <f>Таблица8[[#This Row],[Счет]]</f>
        <v>Самокатная</v>
      </c>
    </row>
    <row r="4" spans="1:9" ht="15.75" hidden="1" x14ac:dyDescent="0.25">
      <c r="A4" s="69">
        <v>43033</v>
      </c>
      <c r="B4" s="59" t="s">
        <v>6110</v>
      </c>
      <c r="C4" s="59"/>
      <c r="D4" s="59">
        <v>1000</v>
      </c>
      <c r="E4" s="68">
        <f t="shared" si="0"/>
        <v>10</v>
      </c>
      <c r="F4" s="68" t="str">
        <f>"Самокатная"</f>
        <v>Самокатная</v>
      </c>
      <c r="G4" s="59" t="s">
        <v>5223</v>
      </c>
      <c r="H4" s="59"/>
      <c r="I4" s="59" t="str">
        <f>Таблица8[[#This Row],[Счет]]</f>
        <v>Самокатная</v>
      </c>
    </row>
    <row r="5" spans="1:9" ht="15.75" hidden="1" x14ac:dyDescent="0.25">
      <c r="A5" s="69">
        <v>43018</v>
      </c>
      <c r="B5" s="59" t="s">
        <v>5609</v>
      </c>
      <c r="C5" s="59"/>
      <c r="D5" s="59">
        <v>1000</v>
      </c>
      <c r="E5" s="68">
        <f t="shared" si="0"/>
        <v>10</v>
      </c>
      <c r="F5" s="68" t="str">
        <f>"Самокатная"</f>
        <v>Самокатная</v>
      </c>
      <c r="G5" s="59" t="s">
        <v>2073</v>
      </c>
      <c r="H5" s="59"/>
      <c r="I5" s="59" t="str">
        <f>Таблица8[[#This Row],[Счет]]</f>
        <v>Самокатная</v>
      </c>
    </row>
    <row r="6" spans="1:9" ht="15.75" hidden="1" x14ac:dyDescent="0.25">
      <c r="A6" s="266">
        <v>42999</v>
      </c>
      <c r="B6" s="267" t="s">
        <v>5704</v>
      </c>
      <c r="C6" s="267"/>
      <c r="D6" s="267">
        <v>3000</v>
      </c>
      <c r="E6" s="269">
        <f t="shared" si="0"/>
        <v>9</v>
      </c>
      <c r="F6" s="266" t="str">
        <f>"Прео"</f>
        <v>Прео</v>
      </c>
      <c r="G6" s="267" t="s">
        <v>1094</v>
      </c>
      <c r="H6" s="59"/>
      <c r="I6" s="267" t="str">
        <f>Таблица8[[#This Row],[Счет]]</f>
        <v>Прео</v>
      </c>
    </row>
    <row r="7" spans="1:9" ht="15.75" hidden="1" x14ac:dyDescent="0.25">
      <c r="A7" s="69">
        <v>43005</v>
      </c>
      <c r="B7" s="59" t="s">
        <v>5609</v>
      </c>
      <c r="C7" s="59"/>
      <c r="D7" s="59">
        <v>2000</v>
      </c>
      <c r="E7" s="68">
        <f t="shared" si="0"/>
        <v>9</v>
      </c>
      <c r="F7" s="68" t="str">
        <f>"Самокатная"</f>
        <v>Самокатная</v>
      </c>
      <c r="G7" s="59" t="s">
        <v>5225</v>
      </c>
      <c r="H7" s="59"/>
      <c r="I7" s="59" t="str">
        <f>Таблица8[[#This Row],[Счет]]</f>
        <v>Самокатная</v>
      </c>
    </row>
    <row r="8" spans="1:9" ht="15.75" hidden="1" x14ac:dyDescent="0.25">
      <c r="A8" s="69">
        <v>43005</v>
      </c>
      <c r="B8" s="59" t="s">
        <v>5962</v>
      </c>
      <c r="C8" s="59"/>
      <c r="D8" s="59">
        <v>2000</v>
      </c>
      <c r="E8" s="68">
        <f t="shared" si="0"/>
        <v>9</v>
      </c>
      <c r="F8" s="68" t="str">
        <f>"Самокатная"</f>
        <v>Самокатная</v>
      </c>
      <c r="G8" s="59" t="s">
        <v>5225</v>
      </c>
      <c r="H8" s="59"/>
      <c r="I8" s="59" t="str">
        <f>Таблица8[[#This Row],[Счет]]</f>
        <v>Самокатная</v>
      </c>
    </row>
    <row r="9" spans="1:9" ht="15.75" x14ac:dyDescent="0.25">
      <c r="A9" s="69">
        <v>43019</v>
      </c>
      <c r="B9" s="59" t="s">
        <v>5799</v>
      </c>
      <c r="C9" s="59"/>
      <c r="D9" s="59">
        <v>1000</v>
      </c>
      <c r="E9" s="68">
        <f t="shared" si="0"/>
        <v>10</v>
      </c>
      <c r="F9" s="69" t="s">
        <v>1341</v>
      </c>
      <c r="G9" s="59" t="s">
        <v>4150</v>
      </c>
      <c r="H9" s="59"/>
      <c r="I9" s="59" t="str">
        <f>Таблица8[[#This Row],[Счет]]</f>
        <v>Питер</v>
      </c>
    </row>
    <row r="10" spans="1:9" ht="15.75" hidden="1" x14ac:dyDescent="0.25">
      <c r="A10" s="69">
        <v>42999</v>
      </c>
      <c r="B10" s="59" t="s">
        <v>5886</v>
      </c>
      <c r="C10" s="59"/>
      <c r="D10" s="59">
        <v>1000</v>
      </c>
      <c r="E10" s="68">
        <f t="shared" si="0"/>
        <v>9</v>
      </c>
      <c r="F10" s="68" t="str">
        <f>"Самокатная"</f>
        <v>Самокатная</v>
      </c>
      <c r="G10" s="59" t="s">
        <v>5963</v>
      </c>
      <c r="H10" s="59"/>
      <c r="I10" s="59" t="str">
        <f>Таблица8[[#This Row],[Счет]]</f>
        <v>Самокатная</v>
      </c>
    </row>
    <row r="11" spans="1:9" ht="15.75" hidden="1" x14ac:dyDescent="0.25">
      <c r="A11" s="69">
        <v>42999</v>
      </c>
      <c r="B11" s="59" t="s">
        <v>5964</v>
      </c>
      <c r="C11" s="59"/>
      <c r="D11" s="59">
        <v>3000</v>
      </c>
      <c r="E11" s="68">
        <f t="shared" si="0"/>
        <v>9</v>
      </c>
      <c r="F11" s="68" t="str">
        <f>"Самокатная"</f>
        <v>Самокатная</v>
      </c>
      <c r="G11" s="59" t="s">
        <v>5965</v>
      </c>
      <c r="H11" s="59"/>
      <c r="I11" s="59" t="str">
        <f>Таблица8[[#This Row],[Счет]]</f>
        <v>Самокатная</v>
      </c>
    </row>
    <row r="12" spans="1:9" ht="15.75" hidden="1" x14ac:dyDescent="0.25">
      <c r="A12" s="69">
        <v>42998</v>
      </c>
      <c r="B12" s="59" t="s">
        <v>5966</v>
      </c>
      <c r="C12" s="59"/>
      <c r="D12" s="59">
        <v>2000</v>
      </c>
      <c r="E12" s="68">
        <f t="shared" si="0"/>
        <v>9</v>
      </c>
      <c r="F12" s="68" t="str">
        <f>"Самокатная"</f>
        <v>Самокатная</v>
      </c>
      <c r="G12" s="59" t="s">
        <v>2070</v>
      </c>
      <c r="H12" s="59"/>
      <c r="I12" s="59" t="str">
        <f>Таблица8[[#This Row],[Счет]]</f>
        <v>Самокатная</v>
      </c>
    </row>
    <row r="13" spans="1:9" ht="15.75" hidden="1" x14ac:dyDescent="0.25">
      <c r="A13" s="266">
        <v>42990</v>
      </c>
      <c r="B13" s="267" t="s">
        <v>5609</v>
      </c>
      <c r="C13" s="267"/>
      <c r="D13" s="267">
        <v>1000</v>
      </c>
      <c r="E13" s="269">
        <f t="shared" si="0"/>
        <v>9</v>
      </c>
      <c r="F13" s="269" t="str">
        <f>"Самокатная"</f>
        <v>Самокатная</v>
      </c>
      <c r="G13" s="267" t="s">
        <v>2073</v>
      </c>
      <c r="H13" s="59"/>
      <c r="I13" s="267" t="str">
        <f>Таблица8[[#This Row],[Счет]]</f>
        <v>Самокатная</v>
      </c>
    </row>
    <row r="14" spans="1:9" ht="15.75" hidden="1" x14ac:dyDescent="0.25">
      <c r="A14" s="266">
        <v>42985</v>
      </c>
      <c r="B14" s="267" t="s">
        <v>5608</v>
      </c>
      <c r="C14" s="267"/>
      <c r="D14" s="267">
        <v>1000</v>
      </c>
      <c r="E14" s="269">
        <f t="shared" si="0"/>
        <v>9</v>
      </c>
      <c r="F14" s="269" t="str">
        <f>"Самокатная"</f>
        <v>Самокатная</v>
      </c>
      <c r="G14" s="267" t="s">
        <v>2073</v>
      </c>
      <c r="H14" s="59"/>
      <c r="I14" s="267" t="str">
        <f>Таблица8[[#This Row],[Счет]]</f>
        <v>Самокатная</v>
      </c>
    </row>
    <row r="15" spans="1:9" ht="15.75" x14ac:dyDescent="0.25">
      <c r="A15" s="266">
        <v>42998</v>
      </c>
      <c r="B15" s="267" t="s">
        <v>5674</v>
      </c>
      <c r="C15" s="267"/>
      <c r="D15" s="267">
        <v>1000</v>
      </c>
      <c r="E15" s="269">
        <f t="shared" si="0"/>
        <v>9</v>
      </c>
      <c r="F15" s="266" t="s">
        <v>1341</v>
      </c>
      <c r="G15" s="267" t="s">
        <v>4150</v>
      </c>
      <c r="H15" s="59"/>
      <c r="I15" s="267" t="str">
        <f>Таблица8[[#This Row],[Счет]]</f>
        <v>Питер</v>
      </c>
    </row>
    <row r="16" spans="1:9" ht="15.75" hidden="1" x14ac:dyDescent="0.25">
      <c r="A16" s="266">
        <v>42984</v>
      </c>
      <c r="B16" s="267" t="s">
        <v>5562</v>
      </c>
      <c r="C16" s="267"/>
      <c r="D16" s="267">
        <v>4000</v>
      </c>
      <c r="E16" s="269">
        <f t="shared" si="0"/>
        <v>9</v>
      </c>
      <c r="F16" s="269" t="str">
        <f>"Самокатная"</f>
        <v>Самокатная</v>
      </c>
      <c r="G16" s="267" t="s">
        <v>4647</v>
      </c>
      <c r="H16" s="59"/>
      <c r="I16" s="267" t="str">
        <f>Таблица8[[#This Row],[Счет]]</f>
        <v>Самокатная</v>
      </c>
    </row>
    <row r="17" spans="1:9" ht="15.75" hidden="1" x14ac:dyDescent="0.25">
      <c r="A17" s="266">
        <v>42976</v>
      </c>
      <c r="B17" s="267" t="s">
        <v>5609</v>
      </c>
      <c r="C17" s="267"/>
      <c r="D17" s="267">
        <v>1000</v>
      </c>
      <c r="E17" s="269">
        <f t="shared" si="0"/>
        <v>8</v>
      </c>
      <c r="F17" s="269" t="str">
        <f>"Самокатная"</f>
        <v>Самокатная</v>
      </c>
      <c r="G17" s="267" t="s">
        <v>2073</v>
      </c>
      <c r="H17" s="59"/>
      <c r="I17" s="267" t="str">
        <f>Таблица8[[#This Row],[Счет]]</f>
        <v>Самокатная</v>
      </c>
    </row>
    <row r="18" spans="1:9" ht="15.75" hidden="1" x14ac:dyDescent="0.25">
      <c r="A18" s="266">
        <v>42955</v>
      </c>
      <c r="B18" s="267" t="s">
        <v>5219</v>
      </c>
      <c r="C18" s="267"/>
      <c r="D18" s="267">
        <v>2000</v>
      </c>
      <c r="E18" s="269">
        <f t="shared" si="0"/>
        <v>8</v>
      </c>
      <c r="F18" s="269" t="str">
        <f>"Самокатная"</f>
        <v>Самокатная</v>
      </c>
      <c r="G18" s="267" t="s">
        <v>2070</v>
      </c>
      <c r="H18" s="59"/>
      <c r="I18" s="267" t="str">
        <f>Таблица8[[#This Row],[Счет]]</f>
        <v>Самокатная</v>
      </c>
    </row>
    <row r="19" spans="1:9" ht="15.75" hidden="1" x14ac:dyDescent="0.25">
      <c r="A19" s="266">
        <v>42950</v>
      </c>
      <c r="B19" s="267" t="s">
        <v>5220</v>
      </c>
      <c r="C19" s="267"/>
      <c r="D19" s="267">
        <v>1500</v>
      </c>
      <c r="E19" s="269">
        <f t="shared" si="0"/>
        <v>8</v>
      </c>
      <c r="F19" s="269" t="str">
        <f>"Самокатная"</f>
        <v>Самокатная</v>
      </c>
      <c r="G19" s="267" t="s">
        <v>5221</v>
      </c>
      <c r="H19" s="59"/>
      <c r="I19" s="267" t="str">
        <f>Таблица8[[#This Row],[Счет]]</f>
        <v>Самокатная</v>
      </c>
    </row>
    <row r="20" spans="1:9" ht="15.75" hidden="1" x14ac:dyDescent="0.25">
      <c r="A20" s="266">
        <v>42948</v>
      </c>
      <c r="B20" s="267" t="s">
        <v>5220</v>
      </c>
      <c r="C20" s="267"/>
      <c r="D20" s="267">
        <v>3400</v>
      </c>
      <c r="E20" s="269">
        <f t="shared" si="0"/>
        <v>8</v>
      </c>
      <c r="F20" s="269" t="str">
        <f>"Самокатная"</f>
        <v>Самокатная</v>
      </c>
      <c r="G20" s="267" t="s">
        <v>5222</v>
      </c>
      <c r="H20" s="59"/>
      <c r="I20" s="267" t="str">
        <f>Таблица8[[#This Row],[Счет]]</f>
        <v>Самокатная</v>
      </c>
    </row>
    <row r="21" spans="1:9" ht="15.75" x14ac:dyDescent="0.25">
      <c r="A21" s="266">
        <v>42965</v>
      </c>
      <c r="B21" s="267" t="s">
        <v>5496</v>
      </c>
      <c r="C21" s="267"/>
      <c r="D21" s="267">
        <v>1000</v>
      </c>
      <c r="E21" s="269">
        <f t="shared" si="0"/>
        <v>8</v>
      </c>
      <c r="F21" s="266" t="s">
        <v>1341</v>
      </c>
      <c r="G21" s="267" t="s">
        <v>4150</v>
      </c>
      <c r="H21" s="59"/>
      <c r="I21" s="267" t="str">
        <f>Таблица8[[#This Row],[Счет]]</f>
        <v>Питер</v>
      </c>
    </row>
    <row r="22" spans="1:9" ht="15.75" hidden="1" x14ac:dyDescent="0.25">
      <c r="A22" s="266">
        <v>42948</v>
      </c>
      <c r="B22" s="267" t="s">
        <v>1475</v>
      </c>
      <c r="C22" s="267"/>
      <c r="D22" s="267">
        <v>3400</v>
      </c>
      <c r="E22" s="269">
        <f t="shared" si="0"/>
        <v>8</v>
      </c>
      <c r="F22" s="269" t="str">
        <f t="shared" ref="F22:F35" si="1">"Самокатная"</f>
        <v>Самокатная</v>
      </c>
      <c r="G22" s="267" t="s">
        <v>5222</v>
      </c>
      <c r="H22" s="59"/>
      <c r="I22" s="267" t="str">
        <f>Таблица8[[#This Row],[Счет]]</f>
        <v>Самокатная</v>
      </c>
    </row>
    <row r="23" spans="1:9" ht="15.75" hidden="1" x14ac:dyDescent="0.25">
      <c r="A23" s="266">
        <v>42937</v>
      </c>
      <c r="B23" s="267" t="s">
        <v>4334</v>
      </c>
      <c r="C23" s="267"/>
      <c r="D23" s="267">
        <v>1000</v>
      </c>
      <c r="E23" s="269">
        <f t="shared" si="0"/>
        <v>7</v>
      </c>
      <c r="F23" s="269" t="str">
        <f t="shared" si="1"/>
        <v>Самокатная</v>
      </c>
      <c r="G23" s="267" t="s">
        <v>5223</v>
      </c>
      <c r="H23" s="59"/>
      <c r="I23" s="267" t="str">
        <f>Таблица8[[#This Row],[Счет]]</f>
        <v>Самокатная</v>
      </c>
    </row>
    <row r="24" spans="1:9" ht="15.75" hidden="1" x14ac:dyDescent="0.25">
      <c r="A24" s="266">
        <v>42936</v>
      </c>
      <c r="B24" s="267" t="s">
        <v>3688</v>
      </c>
      <c r="C24" s="267"/>
      <c r="D24" s="267">
        <v>1000</v>
      </c>
      <c r="E24" s="269">
        <f t="shared" si="0"/>
        <v>7</v>
      </c>
      <c r="F24" s="269" t="str">
        <f t="shared" si="1"/>
        <v>Самокатная</v>
      </c>
      <c r="G24" s="267" t="s">
        <v>2073</v>
      </c>
      <c r="H24" s="59"/>
      <c r="I24" s="267" t="str">
        <f>Таблица8[[#This Row],[Счет]]</f>
        <v>Самокатная</v>
      </c>
    </row>
    <row r="25" spans="1:9" ht="15.75" hidden="1" x14ac:dyDescent="0.25">
      <c r="A25" s="266">
        <v>42936</v>
      </c>
      <c r="B25" s="267" t="s">
        <v>5224</v>
      </c>
      <c r="C25" s="267"/>
      <c r="D25" s="267">
        <v>1000</v>
      </c>
      <c r="E25" s="269">
        <f t="shared" si="0"/>
        <v>7</v>
      </c>
      <c r="F25" s="269" t="str">
        <f t="shared" si="1"/>
        <v>Самокатная</v>
      </c>
      <c r="G25" s="267" t="s">
        <v>5223</v>
      </c>
      <c r="H25" s="59"/>
      <c r="I25" s="267" t="str">
        <f>Таблица8[[#This Row],[Счет]]</f>
        <v>Самокатная</v>
      </c>
    </row>
    <row r="26" spans="1:9" ht="15.75" hidden="1" x14ac:dyDescent="0.25">
      <c r="A26" s="266">
        <v>42935</v>
      </c>
      <c r="B26" s="267" t="s">
        <v>3688</v>
      </c>
      <c r="C26" s="267"/>
      <c r="D26" s="267">
        <v>2000</v>
      </c>
      <c r="E26" s="269">
        <f t="shared" si="0"/>
        <v>7</v>
      </c>
      <c r="F26" s="269" t="str">
        <f t="shared" si="1"/>
        <v>Самокатная</v>
      </c>
      <c r="G26" s="267" t="s">
        <v>2070</v>
      </c>
      <c r="H26" s="59"/>
      <c r="I26" s="267" t="str">
        <f>Таблица8[[#This Row],[Счет]]</f>
        <v>Самокатная</v>
      </c>
    </row>
    <row r="27" spans="1:9" ht="15.75" hidden="1" x14ac:dyDescent="0.25">
      <c r="A27" s="266">
        <v>42934</v>
      </c>
      <c r="B27" s="267" t="s">
        <v>5224</v>
      </c>
      <c r="C27" s="267"/>
      <c r="D27" s="267">
        <v>2000</v>
      </c>
      <c r="E27" s="269">
        <f t="shared" si="0"/>
        <v>7</v>
      </c>
      <c r="F27" s="269" t="str">
        <f t="shared" si="1"/>
        <v>Самокатная</v>
      </c>
      <c r="G27" s="267" t="s">
        <v>5225</v>
      </c>
      <c r="H27" s="59"/>
      <c r="I27" s="267" t="str">
        <f>Таблица8[[#This Row],[Счет]]</f>
        <v>Самокатная</v>
      </c>
    </row>
    <row r="28" spans="1:9" ht="15.75" hidden="1" x14ac:dyDescent="0.25">
      <c r="A28" s="266">
        <v>42920</v>
      </c>
      <c r="B28" s="267" t="s">
        <v>4990</v>
      </c>
      <c r="C28" s="267"/>
      <c r="D28" s="267">
        <v>1000</v>
      </c>
      <c r="E28" s="269">
        <f t="shared" si="0"/>
        <v>7</v>
      </c>
      <c r="F28" s="269" t="str">
        <f t="shared" si="1"/>
        <v>Самокатная</v>
      </c>
      <c r="G28" s="267" t="s">
        <v>4991</v>
      </c>
      <c r="H28" s="59"/>
      <c r="I28" s="267" t="str">
        <f>Таблица8[[#This Row],[Счет]]</f>
        <v>Самокатная</v>
      </c>
    </row>
    <row r="29" spans="1:9" ht="15.75" hidden="1" x14ac:dyDescent="0.25">
      <c r="A29" s="266">
        <v>42908</v>
      </c>
      <c r="B29" s="267" t="s">
        <v>4491</v>
      </c>
      <c r="C29" s="267"/>
      <c r="D29" s="267">
        <v>1000</v>
      </c>
      <c r="E29" s="269">
        <f t="shared" si="0"/>
        <v>6</v>
      </c>
      <c r="F29" s="269" t="str">
        <f t="shared" si="1"/>
        <v>Самокатная</v>
      </c>
      <c r="G29" s="267" t="s">
        <v>4992</v>
      </c>
      <c r="H29" s="59"/>
      <c r="I29" s="267" t="str">
        <f>Таблица8[[#This Row],[Счет]]</f>
        <v>Самокатная</v>
      </c>
    </row>
    <row r="30" spans="1:9" ht="15.75" hidden="1" x14ac:dyDescent="0.25">
      <c r="A30" s="266">
        <v>42908</v>
      </c>
      <c r="B30" s="267" t="s">
        <v>4993</v>
      </c>
      <c r="C30" s="267"/>
      <c r="D30" s="267">
        <v>5400</v>
      </c>
      <c r="E30" s="269">
        <f t="shared" si="0"/>
        <v>6</v>
      </c>
      <c r="F30" s="269" t="str">
        <f t="shared" si="1"/>
        <v>Самокатная</v>
      </c>
      <c r="G30" s="267" t="s">
        <v>4992</v>
      </c>
      <c r="H30" s="59"/>
      <c r="I30" s="267" t="str">
        <f>Таблица8[[#This Row],[Счет]]</f>
        <v>Самокатная</v>
      </c>
    </row>
    <row r="31" spans="1:9" ht="15.75" hidden="1" x14ac:dyDescent="0.25">
      <c r="A31" s="266">
        <v>42891</v>
      </c>
      <c r="B31" s="267" t="s">
        <v>4712</v>
      </c>
      <c r="C31" s="267"/>
      <c r="D31" s="267">
        <v>1000</v>
      </c>
      <c r="E31" s="269">
        <f t="shared" si="0"/>
        <v>6</v>
      </c>
      <c r="F31" s="269" t="str">
        <f t="shared" si="1"/>
        <v>Самокатная</v>
      </c>
      <c r="G31" s="267" t="s">
        <v>4719</v>
      </c>
      <c r="H31" s="59"/>
      <c r="I31" s="267" t="str">
        <f>Таблица8[[#This Row],[Счет]]</f>
        <v>Самокатная</v>
      </c>
    </row>
    <row r="32" spans="1:9" ht="15.75" hidden="1" x14ac:dyDescent="0.25">
      <c r="A32" s="266">
        <v>42885</v>
      </c>
      <c r="B32" s="267" t="s">
        <v>3607</v>
      </c>
      <c r="C32" s="267"/>
      <c r="D32" s="267">
        <v>4000</v>
      </c>
      <c r="E32" s="269">
        <f t="shared" si="0"/>
        <v>5</v>
      </c>
      <c r="F32" s="269" t="str">
        <f t="shared" si="1"/>
        <v>Самокатная</v>
      </c>
      <c r="G32" s="267" t="s">
        <v>4647</v>
      </c>
      <c r="H32" s="59"/>
      <c r="I32" s="267" t="str">
        <f>Таблица8[[#This Row],[Счет]]</f>
        <v>Самокатная</v>
      </c>
    </row>
    <row r="33" spans="1:9" ht="15.75" hidden="1" x14ac:dyDescent="0.25">
      <c r="A33" s="69">
        <v>42871</v>
      </c>
      <c r="B33" s="59" t="s">
        <v>4508</v>
      </c>
      <c r="C33" s="59"/>
      <c r="D33" s="59">
        <v>1000</v>
      </c>
      <c r="E33" s="68">
        <f t="shared" si="0"/>
        <v>5</v>
      </c>
      <c r="F33" s="68" t="str">
        <f t="shared" si="1"/>
        <v>Самокатная</v>
      </c>
      <c r="G33" s="59" t="s">
        <v>2073</v>
      </c>
      <c r="H33" s="59"/>
      <c r="I33" s="59" t="str">
        <f>Таблица8[[#This Row],[Счет]]</f>
        <v>Самокатная</v>
      </c>
    </row>
    <row r="34" spans="1:9" ht="15.75" hidden="1" x14ac:dyDescent="0.25">
      <c r="A34" s="69">
        <v>42867</v>
      </c>
      <c r="B34" s="59" t="s">
        <v>3607</v>
      </c>
      <c r="C34" s="59"/>
      <c r="D34" s="59">
        <v>3600</v>
      </c>
      <c r="E34" s="68">
        <f t="shared" si="0"/>
        <v>5</v>
      </c>
      <c r="F34" s="68" t="str">
        <f t="shared" si="1"/>
        <v>Самокатная</v>
      </c>
      <c r="G34" s="59" t="s">
        <v>4509</v>
      </c>
      <c r="H34" s="59"/>
      <c r="I34" s="59" t="str">
        <f>Таблица8[[#This Row],[Счет]]</f>
        <v>Самокатная</v>
      </c>
    </row>
    <row r="35" spans="1:9" ht="15.75" hidden="1" x14ac:dyDescent="0.25">
      <c r="A35" s="69">
        <v>42866</v>
      </c>
      <c r="B35" s="59" t="s">
        <v>3688</v>
      </c>
      <c r="C35" s="59"/>
      <c r="D35" s="59">
        <v>2000</v>
      </c>
      <c r="E35" s="68">
        <f t="shared" si="0"/>
        <v>5</v>
      </c>
      <c r="F35" s="68" t="str">
        <f t="shared" si="1"/>
        <v>Самокатная</v>
      </c>
      <c r="G35" s="59" t="s">
        <v>2070</v>
      </c>
      <c r="H35" s="59"/>
      <c r="I35" s="59" t="str">
        <f>Таблица8[[#This Row],[Счет]]</f>
        <v>Самокатная</v>
      </c>
    </row>
    <row r="36" spans="1:9" ht="15.75" x14ac:dyDescent="0.25">
      <c r="A36" s="271">
        <v>42936</v>
      </c>
      <c r="B36" s="262" t="s">
        <v>5344</v>
      </c>
      <c r="C36" s="262"/>
      <c r="D36" s="262">
        <v>500</v>
      </c>
      <c r="E36" s="268">
        <f t="shared" si="0"/>
        <v>7</v>
      </c>
      <c r="F36" s="266" t="s">
        <v>1341</v>
      </c>
      <c r="G36" s="267" t="s">
        <v>4150</v>
      </c>
      <c r="H36" s="59"/>
      <c r="I36" s="267" t="str">
        <f>Таблица8[[#This Row],[Счет]]</f>
        <v>Питер</v>
      </c>
    </row>
    <row r="37" spans="1:9" ht="15.75" hidden="1" x14ac:dyDescent="0.25">
      <c r="A37" s="69">
        <v>42859</v>
      </c>
      <c r="B37" s="59" t="s">
        <v>3688</v>
      </c>
      <c r="C37" s="59"/>
      <c r="D37" s="59">
        <v>1000</v>
      </c>
      <c r="E37" s="68">
        <f t="shared" si="0"/>
        <v>5</v>
      </c>
      <c r="F37" s="68" t="str">
        <f t="shared" ref="F37:F49" si="2">"Самокатная"</f>
        <v>Самокатная</v>
      </c>
      <c r="G37" s="59" t="s">
        <v>2073</v>
      </c>
      <c r="H37" s="59"/>
      <c r="I37" s="59" t="str">
        <f>Таблица8[[#This Row],[Счет]]</f>
        <v>Самокатная</v>
      </c>
    </row>
    <row r="38" spans="1:9" ht="15.75" hidden="1" x14ac:dyDescent="0.25">
      <c r="A38" s="69">
        <v>42859</v>
      </c>
      <c r="B38" s="59" t="s">
        <v>4334</v>
      </c>
      <c r="C38" s="59"/>
      <c r="D38" s="59">
        <v>1000</v>
      </c>
      <c r="E38" s="68">
        <f t="shared" si="0"/>
        <v>5</v>
      </c>
      <c r="F38" s="68" t="str">
        <f t="shared" si="2"/>
        <v>Самокатная</v>
      </c>
      <c r="G38" s="59"/>
      <c r="H38" s="59"/>
      <c r="I38" s="59" t="str">
        <f>Таблица8[[#This Row],[Счет]]</f>
        <v>Самокатная</v>
      </c>
    </row>
    <row r="39" spans="1:9" ht="15.75" hidden="1" x14ac:dyDescent="0.25">
      <c r="A39" s="69">
        <v>42858</v>
      </c>
      <c r="B39" s="59" t="s">
        <v>3688</v>
      </c>
      <c r="C39" s="59"/>
      <c r="D39" s="59">
        <v>1000</v>
      </c>
      <c r="E39" s="68">
        <f t="shared" si="0"/>
        <v>5</v>
      </c>
      <c r="F39" s="68" t="str">
        <f t="shared" si="2"/>
        <v>Самокатная</v>
      </c>
      <c r="G39" s="59" t="s">
        <v>2073</v>
      </c>
      <c r="H39" s="59"/>
      <c r="I39" s="59" t="str">
        <f>Таблица8[[#This Row],[Счет]]</f>
        <v>Самокатная</v>
      </c>
    </row>
    <row r="40" spans="1:9" ht="15.75" hidden="1" x14ac:dyDescent="0.25">
      <c r="A40" s="69">
        <v>42858</v>
      </c>
      <c r="B40" s="59" t="s">
        <v>3597</v>
      </c>
      <c r="C40" s="59"/>
      <c r="D40" s="59">
        <v>3000</v>
      </c>
      <c r="E40" s="68">
        <f t="shared" si="0"/>
        <v>5</v>
      </c>
      <c r="F40" s="68" t="str">
        <f t="shared" si="2"/>
        <v>Самокатная</v>
      </c>
      <c r="G40" s="59" t="s">
        <v>4196</v>
      </c>
      <c r="H40" s="59"/>
      <c r="I40" s="59" t="str">
        <f>Таблица8[[#This Row],[Счет]]</f>
        <v>Самокатная</v>
      </c>
    </row>
    <row r="41" spans="1:9" ht="15.75" hidden="1" x14ac:dyDescent="0.25">
      <c r="A41" s="69">
        <v>42853</v>
      </c>
      <c r="B41" s="59" t="s">
        <v>3284</v>
      </c>
      <c r="C41" s="59"/>
      <c r="D41" s="59">
        <v>1000</v>
      </c>
      <c r="E41" s="68">
        <f t="shared" si="0"/>
        <v>4</v>
      </c>
      <c r="F41" s="68" t="str">
        <f t="shared" si="2"/>
        <v>Самокатная</v>
      </c>
      <c r="G41" s="59" t="s">
        <v>2073</v>
      </c>
      <c r="H41" s="59"/>
      <c r="I41" s="59" t="str">
        <f>Таблица8[[#This Row],[Счет]]</f>
        <v>Самокатная</v>
      </c>
    </row>
    <row r="42" spans="1:9" ht="15.75" hidden="1" x14ac:dyDescent="0.25">
      <c r="A42" s="69">
        <v>42853</v>
      </c>
      <c r="B42" s="59" t="s">
        <v>4334</v>
      </c>
      <c r="C42" s="59"/>
      <c r="D42" s="59">
        <v>2000</v>
      </c>
      <c r="E42" s="68">
        <f t="shared" si="0"/>
        <v>4</v>
      </c>
      <c r="F42" s="68" t="str">
        <f t="shared" si="2"/>
        <v>Самокатная</v>
      </c>
      <c r="G42" s="59" t="s">
        <v>2279</v>
      </c>
      <c r="H42" s="59"/>
      <c r="I42" s="59" t="str">
        <f>Таблица8[[#This Row],[Счет]]</f>
        <v>Самокатная</v>
      </c>
    </row>
    <row r="43" spans="1:9" ht="15.75" hidden="1" x14ac:dyDescent="0.25">
      <c r="A43" s="69">
        <v>42852</v>
      </c>
      <c r="B43" s="59" t="s">
        <v>3688</v>
      </c>
      <c r="C43" s="59"/>
      <c r="D43" s="59">
        <v>2000</v>
      </c>
      <c r="E43" s="68">
        <f t="shared" si="0"/>
        <v>4</v>
      </c>
      <c r="F43" s="68" t="str">
        <f t="shared" si="2"/>
        <v>Самокатная</v>
      </c>
      <c r="G43" s="59" t="s">
        <v>3794</v>
      </c>
      <c r="H43" s="59"/>
      <c r="I43" s="59" t="str">
        <f>Таблица8[[#This Row],[Счет]]</f>
        <v>Самокатная</v>
      </c>
    </row>
    <row r="44" spans="1:9" ht="15.75" hidden="1" x14ac:dyDescent="0.25">
      <c r="A44" s="69">
        <v>42851</v>
      </c>
      <c r="B44" s="59" t="s">
        <v>4334</v>
      </c>
      <c r="C44" s="59"/>
      <c r="D44" s="59">
        <v>2000</v>
      </c>
      <c r="E44" s="68">
        <f t="shared" si="0"/>
        <v>4</v>
      </c>
      <c r="F44" s="68" t="str">
        <f t="shared" si="2"/>
        <v>Самокатная</v>
      </c>
      <c r="G44" s="59" t="s">
        <v>2279</v>
      </c>
      <c r="H44" s="59"/>
      <c r="I44" s="59" t="str">
        <f>Таблица8[[#This Row],[Счет]]</f>
        <v>Самокатная</v>
      </c>
    </row>
    <row r="45" spans="1:9" ht="15.75" hidden="1" x14ac:dyDescent="0.25">
      <c r="A45" s="69">
        <v>42849</v>
      </c>
      <c r="B45" s="59" t="s">
        <v>3284</v>
      </c>
      <c r="C45" s="59"/>
      <c r="D45" s="59">
        <v>1000</v>
      </c>
      <c r="E45" s="68">
        <f t="shared" si="0"/>
        <v>4</v>
      </c>
      <c r="F45" s="68" t="str">
        <f t="shared" si="2"/>
        <v>Самокатная</v>
      </c>
      <c r="G45" s="59" t="s">
        <v>2073</v>
      </c>
      <c r="H45" s="59"/>
      <c r="I45" s="59" t="str">
        <f>Таблица8[[#This Row],[Счет]]</f>
        <v>Самокатная</v>
      </c>
    </row>
    <row r="46" spans="1:9" ht="15.75" hidden="1" x14ac:dyDescent="0.25">
      <c r="A46" s="69">
        <v>42845</v>
      </c>
      <c r="B46" s="59" t="s">
        <v>3284</v>
      </c>
      <c r="C46" s="59"/>
      <c r="D46" s="59">
        <v>1000</v>
      </c>
      <c r="E46" s="68">
        <v>4</v>
      </c>
      <c r="F46" s="68" t="str">
        <f t="shared" si="2"/>
        <v>Самокатная</v>
      </c>
      <c r="G46" s="59" t="s">
        <v>2073</v>
      </c>
      <c r="H46" s="59"/>
      <c r="I46" s="59" t="str">
        <f>Таблица8[[#This Row],[Счет]]</f>
        <v>Самокатная</v>
      </c>
    </row>
    <row r="47" spans="1:9" ht="15.75" hidden="1" x14ac:dyDescent="0.25">
      <c r="A47" s="69">
        <v>42845</v>
      </c>
      <c r="B47" s="59" t="s">
        <v>4171</v>
      </c>
      <c r="C47" s="59"/>
      <c r="D47" s="59">
        <v>500</v>
      </c>
      <c r="E47" s="68">
        <v>4</v>
      </c>
      <c r="F47" s="68" t="str">
        <f t="shared" si="2"/>
        <v>Самокатная</v>
      </c>
      <c r="G47" s="59" t="s">
        <v>3784</v>
      </c>
      <c r="H47" s="59"/>
      <c r="I47" s="59" t="str">
        <f>Таблица8[[#This Row],[Счет]]</f>
        <v>Самокатная</v>
      </c>
    </row>
    <row r="48" spans="1:9" ht="15.75" hidden="1" x14ac:dyDescent="0.25">
      <c r="A48" s="69">
        <v>42845</v>
      </c>
      <c r="B48" s="59" t="s">
        <v>3688</v>
      </c>
      <c r="C48" s="59"/>
      <c r="D48" s="59">
        <v>2500</v>
      </c>
      <c r="E48" s="68">
        <v>4</v>
      </c>
      <c r="F48" s="68" t="str">
        <f t="shared" si="2"/>
        <v>Самокатная</v>
      </c>
      <c r="G48" s="59" t="s">
        <v>4335</v>
      </c>
      <c r="H48" s="59"/>
      <c r="I48" s="59" t="str">
        <f>Таблица8[[#This Row],[Счет]]</f>
        <v>Самокатная</v>
      </c>
    </row>
    <row r="49" spans="1:9" ht="15.75" hidden="1" x14ac:dyDescent="0.25">
      <c r="A49" s="69">
        <v>42844</v>
      </c>
      <c r="B49" s="59" t="s">
        <v>4171</v>
      </c>
      <c r="C49" s="59"/>
      <c r="D49" s="59">
        <v>1000</v>
      </c>
      <c r="E49" s="68">
        <v>4</v>
      </c>
      <c r="F49" s="68" t="str">
        <f t="shared" si="2"/>
        <v>Самокатная</v>
      </c>
      <c r="G49" s="59" t="s">
        <v>2073</v>
      </c>
      <c r="H49" s="59"/>
      <c r="I49" s="59" t="str">
        <f>Таблица8[[#This Row],[Счет]]</f>
        <v>Самокатная</v>
      </c>
    </row>
    <row r="50" spans="1:9" ht="15.75" x14ac:dyDescent="0.25">
      <c r="A50" s="69">
        <v>42858</v>
      </c>
      <c r="B50" s="59" t="s">
        <v>4433</v>
      </c>
      <c r="C50" s="59"/>
      <c r="D50" s="59">
        <v>3000</v>
      </c>
      <c r="E50" s="68">
        <f>MONTH(A50)</f>
        <v>5</v>
      </c>
      <c r="F50" s="69" t="s">
        <v>1341</v>
      </c>
      <c r="G50" s="59" t="s">
        <v>4150</v>
      </c>
      <c r="H50" s="59"/>
      <c r="I50" s="59" t="str">
        <f>Таблица8[[#This Row],[Счет]]</f>
        <v>Питер</v>
      </c>
    </row>
    <row r="51" spans="1:9" ht="15.75" hidden="1" x14ac:dyDescent="0.25">
      <c r="A51" s="69">
        <v>42844</v>
      </c>
      <c r="B51" s="59" t="s">
        <v>3284</v>
      </c>
      <c r="C51" s="59"/>
      <c r="D51" s="59">
        <v>500</v>
      </c>
      <c r="E51" s="68">
        <v>4</v>
      </c>
      <c r="F51" s="68" t="str">
        <f>"Самокатная"</f>
        <v>Самокатная</v>
      </c>
      <c r="G51" s="59" t="s">
        <v>3784</v>
      </c>
      <c r="H51" s="59"/>
      <c r="I51" s="59" t="str">
        <f>Таблица8[[#This Row],[Счет]]</f>
        <v>Самокатная</v>
      </c>
    </row>
    <row r="52" spans="1:9" ht="15.75" hidden="1" x14ac:dyDescent="0.25">
      <c r="A52" s="69">
        <v>42838</v>
      </c>
      <c r="B52" s="59" t="s">
        <v>3688</v>
      </c>
      <c r="C52" s="59"/>
      <c r="D52" s="59">
        <v>3000</v>
      </c>
      <c r="E52" s="68">
        <v>4</v>
      </c>
      <c r="F52" s="68" t="s">
        <v>6</v>
      </c>
      <c r="G52" s="59" t="s">
        <v>4196</v>
      </c>
      <c r="H52" s="59"/>
      <c r="I52" s="59" t="str">
        <f>Таблица8[[#This Row],[Счет]]</f>
        <v>Самокатная</v>
      </c>
    </row>
    <row r="53" spans="1:9" ht="15.75" hidden="1" x14ac:dyDescent="0.25">
      <c r="A53" s="69">
        <v>42823</v>
      </c>
      <c r="B53" s="59" t="s">
        <v>3688</v>
      </c>
      <c r="C53" s="59"/>
      <c r="D53" s="59">
        <v>1500</v>
      </c>
      <c r="E53" s="68">
        <v>3</v>
      </c>
      <c r="F53" s="68" t="str">
        <f>"Самокатная"</f>
        <v>Самокатная</v>
      </c>
      <c r="G53" s="59" t="s">
        <v>3793</v>
      </c>
      <c r="H53" s="59"/>
      <c r="I53" s="59" t="str">
        <f>Таблица8[[#This Row],[Счет]]</f>
        <v>Самокатная</v>
      </c>
    </row>
    <row r="54" spans="1:9" ht="15.75" hidden="1" x14ac:dyDescent="0.25">
      <c r="A54" s="69">
        <v>42822</v>
      </c>
      <c r="B54" s="59" t="s">
        <v>3688</v>
      </c>
      <c r="C54" s="59"/>
      <c r="D54" s="59">
        <v>1500</v>
      </c>
      <c r="E54" s="68">
        <v>3</v>
      </c>
      <c r="F54" s="68" t="str">
        <f>"Самокатная"</f>
        <v>Самокатная</v>
      </c>
      <c r="G54" s="59" t="s">
        <v>3793</v>
      </c>
      <c r="H54" s="59"/>
      <c r="I54" s="59" t="str">
        <f>Таблица8[[#This Row],[Счет]]</f>
        <v>Самокатная</v>
      </c>
    </row>
    <row r="55" spans="1:9" ht="15.75" hidden="1" x14ac:dyDescent="0.25">
      <c r="A55" s="69">
        <v>42818</v>
      </c>
      <c r="B55" s="59" t="s">
        <v>3688</v>
      </c>
      <c r="C55" s="59"/>
      <c r="D55" s="59">
        <v>1000</v>
      </c>
      <c r="E55" s="68">
        <v>3</v>
      </c>
      <c r="F55" s="68" t="str">
        <f>"Самокатная"</f>
        <v>Самокатная</v>
      </c>
      <c r="G55" s="59" t="s">
        <v>2073</v>
      </c>
      <c r="H55" s="59"/>
      <c r="I55" s="59" t="str">
        <f>Таблица8[[#This Row],[Счет]]</f>
        <v>Самокатная</v>
      </c>
    </row>
    <row r="56" spans="1:9" ht="15.75" hidden="1" x14ac:dyDescent="0.25">
      <c r="A56" s="69">
        <v>42817</v>
      </c>
      <c r="B56" s="59" t="s">
        <v>2764</v>
      </c>
      <c r="C56" s="59"/>
      <c r="D56" s="59">
        <v>1000</v>
      </c>
      <c r="E56" s="68">
        <v>3</v>
      </c>
      <c r="F56" s="68" t="s">
        <v>6</v>
      </c>
      <c r="G56" s="59" t="s">
        <v>3326</v>
      </c>
      <c r="H56" s="59"/>
      <c r="I56" s="59" t="str">
        <f>Таблица8[[#This Row],[Счет]]</f>
        <v>Самокатная</v>
      </c>
    </row>
    <row r="57" spans="1:9" ht="15.75" hidden="1" x14ac:dyDescent="0.25">
      <c r="A57" s="69">
        <v>42810</v>
      </c>
      <c r="B57" s="59" t="s">
        <v>2765</v>
      </c>
      <c r="C57" s="59"/>
      <c r="D57" s="59">
        <v>1500</v>
      </c>
      <c r="E57" s="68">
        <v>3</v>
      </c>
      <c r="F57" s="68" t="str">
        <f>"Самокатная"</f>
        <v>Самокатная</v>
      </c>
      <c r="G57" s="59" t="s">
        <v>3782</v>
      </c>
      <c r="H57" s="59"/>
      <c r="I57" s="59" t="str">
        <f>Таблица8[[#This Row],[Счет]]</f>
        <v>Самокатная</v>
      </c>
    </row>
    <row r="58" spans="1:9" ht="15.75" hidden="1" x14ac:dyDescent="0.25">
      <c r="A58" s="69">
        <v>42810</v>
      </c>
      <c r="B58" s="59" t="s">
        <v>3678</v>
      </c>
      <c r="C58" s="59"/>
      <c r="D58" s="59">
        <v>1000</v>
      </c>
      <c r="E58" s="68">
        <v>3</v>
      </c>
      <c r="F58" s="68" t="s">
        <v>6</v>
      </c>
      <c r="G58" s="59" t="s">
        <v>3783</v>
      </c>
      <c r="H58" s="59"/>
      <c r="I58" s="59" t="str">
        <f>Таблица8[[#This Row],[Счет]]</f>
        <v>Самокатная</v>
      </c>
    </row>
    <row r="59" spans="1:9" ht="15.75" hidden="1" x14ac:dyDescent="0.25">
      <c r="A59" s="69">
        <v>42810</v>
      </c>
      <c r="B59" s="59" t="s">
        <v>3688</v>
      </c>
      <c r="C59" s="59"/>
      <c r="D59" s="59">
        <v>500</v>
      </c>
      <c r="E59" s="68">
        <v>3</v>
      </c>
      <c r="F59" s="68" t="s">
        <v>6</v>
      </c>
      <c r="G59" s="59" t="s">
        <v>3784</v>
      </c>
      <c r="H59" s="59"/>
      <c r="I59" s="59" t="str">
        <f>Таблица8[[#This Row],[Счет]]</f>
        <v>Самокатная</v>
      </c>
    </row>
    <row r="60" spans="1:9" ht="15.75" hidden="1" x14ac:dyDescent="0.25">
      <c r="A60" s="69">
        <v>42810</v>
      </c>
      <c r="B60" s="59" t="s">
        <v>3785</v>
      </c>
      <c r="C60" s="59"/>
      <c r="D60" s="59">
        <v>500</v>
      </c>
      <c r="E60" s="68">
        <v>3</v>
      </c>
      <c r="F60" s="68" t="s">
        <v>6</v>
      </c>
      <c r="G60" s="59" t="s">
        <v>3784</v>
      </c>
      <c r="H60" s="59"/>
      <c r="I60" s="59" t="str">
        <f>Таблица8[[#This Row],[Счет]]</f>
        <v>Самокатная</v>
      </c>
    </row>
    <row r="61" spans="1:9" ht="15.75" hidden="1" x14ac:dyDescent="0.25">
      <c r="A61" s="69">
        <v>42809</v>
      </c>
      <c r="B61" s="59" t="s">
        <v>2765</v>
      </c>
      <c r="C61" s="59"/>
      <c r="D61" s="59">
        <v>5000</v>
      </c>
      <c r="E61" s="68">
        <v>3</v>
      </c>
      <c r="F61" s="68" t="str">
        <f>"Самокатная"</f>
        <v>Самокатная</v>
      </c>
      <c r="G61" s="59" t="s">
        <v>3786</v>
      </c>
      <c r="H61" s="59"/>
      <c r="I61" s="59" t="str">
        <f>Таблица8[[#This Row],[Счет]]</f>
        <v>Самокатная</v>
      </c>
    </row>
    <row r="62" spans="1:9" ht="15.75" hidden="1" x14ac:dyDescent="0.25">
      <c r="A62" s="69">
        <v>42809</v>
      </c>
      <c r="B62" s="59" t="s">
        <v>3787</v>
      </c>
      <c r="C62" s="59"/>
      <c r="D62" s="59">
        <v>4500</v>
      </c>
      <c r="E62" s="68">
        <v>3</v>
      </c>
      <c r="F62" s="68" t="str">
        <f>"Самокатная"</f>
        <v>Самокатная</v>
      </c>
      <c r="G62" s="59" t="s">
        <v>3788</v>
      </c>
      <c r="H62" s="59"/>
      <c r="I62" s="59" t="str">
        <f>Таблица8[[#This Row],[Счет]]</f>
        <v>Самокатная</v>
      </c>
    </row>
    <row r="63" spans="1:9" ht="15.75" hidden="1" x14ac:dyDescent="0.25">
      <c r="A63" s="69">
        <v>42809</v>
      </c>
      <c r="B63" s="59" t="s">
        <v>3789</v>
      </c>
      <c r="C63" s="59"/>
      <c r="D63" s="59">
        <v>1000</v>
      </c>
      <c r="E63" s="68">
        <v>3</v>
      </c>
      <c r="F63" s="68" t="str">
        <f>"Самокатная"</f>
        <v>Самокатная</v>
      </c>
      <c r="G63" s="59" t="s">
        <v>2073</v>
      </c>
      <c r="H63" s="59"/>
      <c r="I63" s="59" t="str">
        <f>Таблица8[[#This Row],[Счет]]</f>
        <v>Самокатная</v>
      </c>
    </row>
    <row r="64" spans="1:9" ht="15.75" hidden="1" x14ac:dyDescent="0.25">
      <c r="A64" s="69">
        <v>42808</v>
      </c>
      <c r="B64" s="59" t="s">
        <v>3688</v>
      </c>
      <c r="C64" s="59"/>
      <c r="D64" s="59">
        <v>1000</v>
      </c>
      <c r="E64" s="68">
        <v>3</v>
      </c>
      <c r="F64" s="68" t="str">
        <f>"Самокатная"</f>
        <v>Самокатная</v>
      </c>
      <c r="G64" s="59" t="s">
        <v>2073</v>
      </c>
      <c r="H64" s="59"/>
      <c r="I64" s="59" t="str">
        <f>Таблица8[[#This Row],[Счет]]</f>
        <v>Самокатная</v>
      </c>
    </row>
    <row r="65" spans="1:9" ht="15.75" hidden="1" x14ac:dyDescent="0.25">
      <c r="A65" s="69">
        <v>42808</v>
      </c>
      <c r="B65" s="59" t="s">
        <v>3790</v>
      </c>
      <c r="C65" s="59"/>
      <c r="D65" s="59">
        <v>500</v>
      </c>
      <c r="E65" s="68">
        <v>3</v>
      </c>
      <c r="F65" s="68" t="str">
        <f>"Самокатная"</f>
        <v>Самокатная</v>
      </c>
      <c r="G65" s="59" t="s">
        <v>3791</v>
      </c>
      <c r="H65" s="59"/>
      <c r="I65" s="59" t="str">
        <f>Таблица8[[#This Row],[Счет]]</f>
        <v>Самокатная</v>
      </c>
    </row>
    <row r="66" spans="1:9" ht="15.75" x14ac:dyDescent="0.25">
      <c r="A66" s="69">
        <v>42833</v>
      </c>
      <c r="B66" s="59" t="s">
        <v>4115</v>
      </c>
      <c r="C66" s="59"/>
      <c r="D66" s="59">
        <v>1000</v>
      </c>
      <c r="E66" s="68">
        <f>MONTH(A66)</f>
        <v>4</v>
      </c>
      <c r="F66" s="69" t="s">
        <v>1341</v>
      </c>
      <c r="G66" s="59" t="s">
        <v>4150</v>
      </c>
      <c r="H66" s="59"/>
      <c r="I66" s="59" t="str">
        <f>Таблица8[[#This Row],[Счет]]</f>
        <v>Питер</v>
      </c>
    </row>
    <row r="67" spans="1:9" ht="15.75" hidden="1" x14ac:dyDescent="0.25">
      <c r="A67" s="69">
        <v>42804</v>
      </c>
      <c r="B67" s="59" t="s">
        <v>3688</v>
      </c>
      <c r="C67" s="59"/>
      <c r="D67" s="59">
        <v>2000</v>
      </c>
      <c r="E67" s="68">
        <v>3</v>
      </c>
      <c r="F67" s="68" t="str">
        <f>"Самокатная"</f>
        <v>Самокатная</v>
      </c>
      <c r="G67" s="59" t="s">
        <v>2070</v>
      </c>
      <c r="H67" s="59"/>
      <c r="I67" s="59" t="str">
        <f>Таблица8[[#This Row],[Счет]]</f>
        <v>Самокатная</v>
      </c>
    </row>
    <row r="68" spans="1:9" ht="15.75" hidden="1" x14ac:dyDescent="0.25">
      <c r="A68" s="69">
        <v>42804</v>
      </c>
      <c r="B68" s="59" t="s">
        <v>3789</v>
      </c>
      <c r="C68" s="59"/>
      <c r="D68" s="59">
        <v>1000</v>
      </c>
      <c r="E68" s="68">
        <v>3</v>
      </c>
      <c r="F68" s="68" t="str">
        <f>"Самокатная"</f>
        <v>Самокатная</v>
      </c>
      <c r="G68" s="59" t="s">
        <v>2073</v>
      </c>
      <c r="H68" s="59"/>
      <c r="I68" s="59" t="str">
        <f>Таблица8[[#This Row],[Счет]]</f>
        <v>Самокатная</v>
      </c>
    </row>
    <row r="69" spans="1:9" ht="15.75" hidden="1" x14ac:dyDescent="0.25">
      <c r="A69" s="69">
        <v>42801</v>
      </c>
      <c r="B69" s="59" t="s">
        <v>3688</v>
      </c>
      <c r="C69" s="59"/>
      <c r="D69" s="59">
        <v>2000</v>
      </c>
      <c r="E69" s="68">
        <v>3</v>
      </c>
      <c r="F69" s="68" t="s">
        <v>6</v>
      </c>
      <c r="G69" s="59" t="s">
        <v>2070</v>
      </c>
      <c r="H69" s="59"/>
      <c r="I69" s="59" t="str">
        <f>Таблица8[[#This Row],[Счет]]</f>
        <v>Самокатная</v>
      </c>
    </row>
    <row r="70" spans="1:9" ht="15.75" hidden="1" x14ac:dyDescent="0.25">
      <c r="A70" s="69">
        <v>42801</v>
      </c>
      <c r="B70" s="59" t="s">
        <v>3789</v>
      </c>
      <c r="C70" s="59"/>
      <c r="D70" s="59">
        <v>1000</v>
      </c>
      <c r="E70" s="68">
        <v>3</v>
      </c>
      <c r="F70" s="68" t="str">
        <f t="shared" ref="F70:F87" si="3">"Самокатная"</f>
        <v>Самокатная</v>
      </c>
      <c r="G70" s="59" t="s">
        <v>2073</v>
      </c>
      <c r="H70" s="59"/>
      <c r="I70" s="59" t="str">
        <f>Таблица8[[#This Row],[Счет]]</f>
        <v>Самокатная</v>
      </c>
    </row>
    <row r="71" spans="1:9" ht="15.75" hidden="1" x14ac:dyDescent="0.25">
      <c r="A71" s="69">
        <v>42795</v>
      </c>
      <c r="B71" s="59" t="s">
        <v>3789</v>
      </c>
      <c r="C71" s="59"/>
      <c r="D71" s="59">
        <v>1000</v>
      </c>
      <c r="E71" s="68">
        <v>3</v>
      </c>
      <c r="F71" s="68" t="str">
        <f t="shared" si="3"/>
        <v>Самокатная</v>
      </c>
      <c r="G71" s="59" t="s">
        <v>2073</v>
      </c>
      <c r="H71" s="59"/>
      <c r="I71" s="59" t="str">
        <f>Таблица8[[#This Row],[Счет]]</f>
        <v>Самокатная</v>
      </c>
    </row>
    <row r="72" spans="1:9" ht="15.75" hidden="1" x14ac:dyDescent="0.25">
      <c r="A72" s="69">
        <v>42795</v>
      </c>
      <c r="B72" s="59" t="s">
        <v>3686</v>
      </c>
      <c r="C72" s="59"/>
      <c r="D72" s="59">
        <v>1500</v>
      </c>
      <c r="E72" s="68">
        <v>3</v>
      </c>
      <c r="F72" s="68" t="str">
        <f t="shared" si="3"/>
        <v>Самокатная</v>
      </c>
      <c r="G72" s="59" t="s">
        <v>3792</v>
      </c>
      <c r="H72" s="59"/>
      <c r="I72" s="59" t="str">
        <f>Таблица8[[#This Row],[Счет]]</f>
        <v>Самокатная</v>
      </c>
    </row>
    <row r="73" spans="1:9" ht="15.75" hidden="1" x14ac:dyDescent="0.25">
      <c r="A73" s="69">
        <v>42794</v>
      </c>
      <c r="B73" s="59" t="s">
        <v>3686</v>
      </c>
      <c r="C73" s="59"/>
      <c r="D73" s="59">
        <v>500</v>
      </c>
      <c r="E73" s="68">
        <v>2</v>
      </c>
      <c r="F73" s="68" t="str">
        <f t="shared" si="3"/>
        <v>Самокатная</v>
      </c>
      <c r="G73" s="59" t="s">
        <v>3791</v>
      </c>
      <c r="H73" s="59"/>
      <c r="I73" s="59" t="str">
        <f>Таблица8[[#This Row],[Счет]]</f>
        <v>Самокатная</v>
      </c>
    </row>
    <row r="74" spans="1:9" ht="15.75" hidden="1" x14ac:dyDescent="0.25">
      <c r="A74" s="69">
        <v>42794</v>
      </c>
      <c r="B74" s="59" t="s">
        <v>3688</v>
      </c>
      <c r="C74" s="59"/>
      <c r="D74" s="59">
        <v>1500</v>
      </c>
      <c r="E74" s="68">
        <v>3</v>
      </c>
      <c r="F74" s="68" t="str">
        <f t="shared" si="3"/>
        <v>Самокатная</v>
      </c>
      <c r="G74" s="59" t="s">
        <v>3793</v>
      </c>
      <c r="H74" s="59"/>
      <c r="I74" s="59" t="str">
        <f>Таблица8[[#This Row],[Счет]]</f>
        <v>Самокатная</v>
      </c>
    </row>
    <row r="75" spans="1:9" ht="15.75" hidden="1" x14ac:dyDescent="0.25">
      <c r="A75" s="69">
        <v>42794</v>
      </c>
      <c r="B75" s="59" t="s">
        <v>3789</v>
      </c>
      <c r="C75" s="59"/>
      <c r="D75" s="59">
        <v>1000</v>
      </c>
      <c r="E75" s="68">
        <v>3</v>
      </c>
      <c r="F75" s="68" t="str">
        <f t="shared" si="3"/>
        <v>Самокатная</v>
      </c>
      <c r="G75" s="59" t="s">
        <v>2073</v>
      </c>
      <c r="H75" s="59"/>
      <c r="I75" s="59" t="str">
        <f>Таблица8[[#This Row],[Счет]]</f>
        <v>Самокатная</v>
      </c>
    </row>
    <row r="76" spans="1:9" ht="15.75" hidden="1" x14ac:dyDescent="0.25">
      <c r="A76" s="69">
        <v>42788</v>
      </c>
      <c r="B76" s="59" t="s">
        <v>3293</v>
      </c>
      <c r="C76" s="59"/>
      <c r="D76" s="59">
        <v>6400</v>
      </c>
      <c r="E76" s="68">
        <v>2</v>
      </c>
      <c r="F76" s="68" t="str">
        <f t="shared" si="3"/>
        <v>Самокатная</v>
      </c>
      <c r="G76" s="59" t="s">
        <v>3325</v>
      </c>
      <c r="H76" s="59"/>
      <c r="I76" s="59" t="str">
        <f>Таблица8[[#This Row],[Счет]]</f>
        <v>Самокатная</v>
      </c>
    </row>
    <row r="77" spans="1:9" ht="15.75" hidden="1" x14ac:dyDescent="0.25">
      <c r="A77" s="69">
        <v>42788</v>
      </c>
      <c r="B77" s="59" t="s">
        <v>3789</v>
      </c>
      <c r="C77" s="59"/>
      <c r="D77" s="59">
        <v>2000</v>
      </c>
      <c r="E77" s="68">
        <v>2</v>
      </c>
      <c r="F77" s="68" t="str">
        <f t="shared" si="3"/>
        <v>Самокатная</v>
      </c>
      <c r="G77" s="59" t="s">
        <v>3794</v>
      </c>
      <c r="H77" s="59"/>
      <c r="I77" s="59" t="str">
        <f>Таблица8[[#This Row],[Счет]]</f>
        <v>Самокатная</v>
      </c>
    </row>
    <row r="78" spans="1:9" ht="15.75" hidden="1" x14ac:dyDescent="0.25">
      <c r="A78" s="69">
        <v>42784</v>
      </c>
      <c r="B78" s="59" t="s">
        <v>3690</v>
      </c>
      <c r="C78" s="59"/>
      <c r="D78" s="59">
        <v>500</v>
      </c>
      <c r="E78" s="68">
        <v>2</v>
      </c>
      <c r="F78" s="68" t="str">
        <f t="shared" si="3"/>
        <v>Самокатная</v>
      </c>
      <c r="G78" s="59" t="s">
        <v>3795</v>
      </c>
      <c r="H78" s="59"/>
      <c r="I78" s="59" t="str">
        <f>Таблица8[[#This Row],[Счет]]</f>
        <v>Самокатная</v>
      </c>
    </row>
    <row r="79" spans="1:9" ht="15.75" hidden="1" x14ac:dyDescent="0.25">
      <c r="A79" s="69">
        <v>42782</v>
      </c>
      <c r="B79" s="59" t="s">
        <v>3796</v>
      </c>
      <c r="C79" s="59"/>
      <c r="D79" s="59">
        <v>1000</v>
      </c>
      <c r="E79" s="68">
        <v>2</v>
      </c>
      <c r="F79" s="68" t="str">
        <f t="shared" si="3"/>
        <v>Самокатная</v>
      </c>
      <c r="G79" s="59" t="s">
        <v>3797</v>
      </c>
      <c r="H79" s="59"/>
      <c r="I79" s="59" t="str">
        <f>Таблица8[[#This Row],[Счет]]</f>
        <v>Самокатная</v>
      </c>
    </row>
    <row r="80" spans="1:9" ht="15.75" hidden="1" x14ac:dyDescent="0.25">
      <c r="A80" s="69">
        <v>42782</v>
      </c>
      <c r="B80" s="59" t="s">
        <v>3688</v>
      </c>
      <c r="C80" s="59"/>
      <c r="D80" s="59">
        <v>1000</v>
      </c>
      <c r="E80" s="68">
        <v>2</v>
      </c>
      <c r="F80" s="68" t="str">
        <f t="shared" si="3"/>
        <v>Самокатная</v>
      </c>
      <c r="G80" s="59" t="s">
        <v>2073</v>
      </c>
      <c r="H80" s="59"/>
      <c r="I80" s="59" t="str">
        <f>Таблица8[[#This Row],[Счет]]</f>
        <v>Самокатная</v>
      </c>
    </row>
    <row r="81" spans="1:9" ht="15.75" hidden="1" x14ac:dyDescent="0.25">
      <c r="A81" s="69">
        <v>42781</v>
      </c>
      <c r="B81" s="59" t="s">
        <v>3789</v>
      </c>
      <c r="C81" s="59"/>
      <c r="D81" s="59">
        <v>3500</v>
      </c>
      <c r="E81" s="68">
        <v>2</v>
      </c>
      <c r="F81" s="68" t="str">
        <f t="shared" si="3"/>
        <v>Самокатная</v>
      </c>
      <c r="G81" s="59" t="s">
        <v>3798</v>
      </c>
      <c r="H81" s="59"/>
      <c r="I81" s="59" t="str">
        <f>Таблица8[[#This Row],[Счет]]</f>
        <v>Самокатная</v>
      </c>
    </row>
    <row r="82" spans="1:9" ht="15.75" hidden="1" x14ac:dyDescent="0.25">
      <c r="A82" s="69">
        <v>42780</v>
      </c>
      <c r="B82" s="59" t="s">
        <v>3799</v>
      </c>
      <c r="C82" s="59"/>
      <c r="D82" s="59">
        <v>4500</v>
      </c>
      <c r="E82" s="68">
        <v>2</v>
      </c>
      <c r="F82" s="68" t="str">
        <f t="shared" si="3"/>
        <v>Самокатная</v>
      </c>
      <c r="G82" s="59" t="s">
        <v>3800</v>
      </c>
      <c r="H82" s="59"/>
      <c r="I82" s="59" t="str">
        <f>Таблица8[[#This Row],[Счет]]</f>
        <v>Самокатная</v>
      </c>
    </row>
    <row r="83" spans="1:9" ht="15.75" hidden="1" x14ac:dyDescent="0.25">
      <c r="A83" s="69">
        <v>42780</v>
      </c>
      <c r="B83" s="59" t="s">
        <v>3688</v>
      </c>
      <c r="C83" s="59"/>
      <c r="D83" s="59">
        <v>1000</v>
      </c>
      <c r="E83" s="68">
        <v>2</v>
      </c>
      <c r="F83" s="68" t="str">
        <f t="shared" si="3"/>
        <v>Самокатная</v>
      </c>
      <c r="G83" s="59" t="s">
        <v>2073</v>
      </c>
      <c r="H83" s="59"/>
      <c r="I83" s="59" t="str">
        <f>Таблица8[[#This Row],[Счет]]</f>
        <v>Самокатная</v>
      </c>
    </row>
    <row r="84" spans="1:9" ht="15.75" hidden="1" x14ac:dyDescent="0.25">
      <c r="A84" s="69">
        <v>42775</v>
      </c>
      <c r="B84" s="59" t="s">
        <v>3688</v>
      </c>
      <c r="C84" s="59"/>
      <c r="D84" s="59">
        <v>2750</v>
      </c>
      <c r="E84" s="68">
        <v>2</v>
      </c>
      <c r="F84" s="68" t="str">
        <f t="shared" si="3"/>
        <v>Самокатная</v>
      </c>
      <c r="G84" s="59" t="s">
        <v>3801</v>
      </c>
      <c r="H84" s="59"/>
      <c r="I84" s="59" t="str">
        <f>Таблица8[[#This Row],[Счет]]</f>
        <v>Самокатная</v>
      </c>
    </row>
    <row r="85" spans="1:9" ht="15.75" hidden="1" x14ac:dyDescent="0.25">
      <c r="A85" s="69">
        <v>42775</v>
      </c>
      <c r="B85" s="59" t="s">
        <v>3789</v>
      </c>
      <c r="C85" s="59"/>
      <c r="D85" s="59">
        <v>1000</v>
      </c>
      <c r="E85" s="68">
        <v>2</v>
      </c>
      <c r="F85" s="68" t="str">
        <f t="shared" si="3"/>
        <v>Самокатная</v>
      </c>
      <c r="G85" s="59" t="s">
        <v>2073</v>
      </c>
      <c r="H85" s="59"/>
      <c r="I85" s="59" t="str">
        <f>Таблица8[[#This Row],[Счет]]</f>
        <v>Самокатная</v>
      </c>
    </row>
    <row r="86" spans="1:9" ht="15.75" hidden="1" x14ac:dyDescent="0.25">
      <c r="A86" s="209">
        <v>42772</v>
      </c>
      <c r="B86" s="210" t="s">
        <v>3293</v>
      </c>
      <c r="C86" s="210"/>
      <c r="D86" s="210">
        <v>3400</v>
      </c>
      <c r="E86" s="211">
        <v>2</v>
      </c>
      <c r="F86" s="211" t="str">
        <f t="shared" si="3"/>
        <v>Самокатная</v>
      </c>
      <c r="G86" s="210" t="s">
        <v>3325</v>
      </c>
      <c r="H86" s="210"/>
      <c r="I86" s="59" t="str">
        <f>Таблица8[[#This Row],[Счет]]</f>
        <v>Самокатная</v>
      </c>
    </row>
    <row r="87" spans="1:9" ht="15.75" hidden="1" x14ac:dyDescent="0.25">
      <c r="A87" s="209">
        <v>42772</v>
      </c>
      <c r="B87" s="210" t="s">
        <v>3293</v>
      </c>
      <c r="C87" s="210"/>
      <c r="D87" s="210">
        <v>1000</v>
      </c>
      <c r="E87" s="211">
        <v>2</v>
      </c>
      <c r="F87" s="211" t="str">
        <f t="shared" si="3"/>
        <v>Самокатная</v>
      </c>
      <c r="G87" s="210" t="s">
        <v>3326</v>
      </c>
      <c r="H87" s="210"/>
      <c r="I87" s="59" t="str">
        <f>Таблица8[[#This Row],[Счет]]</f>
        <v>Самокатная</v>
      </c>
    </row>
    <row r="88" spans="1:9" ht="15.75" hidden="1" x14ac:dyDescent="0.25">
      <c r="A88" s="209">
        <v>42769</v>
      </c>
      <c r="B88" s="210" t="s">
        <v>3440</v>
      </c>
      <c r="C88" s="210"/>
      <c r="D88" s="210">
        <v>2000</v>
      </c>
      <c r="E88" s="211">
        <f>MONTH(A88)</f>
        <v>2</v>
      </c>
      <c r="F88" s="209" t="str">
        <f>"Прео"</f>
        <v>Прео</v>
      </c>
      <c r="G88" s="210" t="s">
        <v>3386</v>
      </c>
      <c r="H88" s="210"/>
      <c r="I88" s="59" t="str">
        <f>Таблица8[[#This Row],[Счет]]</f>
        <v>Прео</v>
      </c>
    </row>
    <row r="89" spans="1:9" ht="15.75" hidden="1" x14ac:dyDescent="0.25">
      <c r="A89" s="209">
        <v>42764</v>
      </c>
      <c r="B89" s="210" t="s">
        <v>3440</v>
      </c>
      <c r="C89" s="210"/>
      <c r="D89" s="210">
        <v>4000</v>
      </c>
      <c r="E89" s="211">
        <f>MONTH(A89)</f>
        <v>1</v>
      </c>
      <c r="F89" s="209" t="str">
        <f>"Прео"</f>
        <v>Прео</v>
      </c>
      <c r="G89" s="210" t="s">
        <v>3386</v>
      </c>
      <c r="H89" s="210"/>
      <c r="I89" s="59" t="str">
        <f>Таблица8[[#This Row],[Счет]]</f>
        <v>Прео</v>
      </c>
    </row>
    <row r="90" spans="1:9" ht="15.75" hidden="1" x14ac:dyDescent="0.25">
      <c r="A90" s="209">
        <v>42761</v>
      </c>
      <c r="B90" s="210" t="s">
        <v>3440</v>
      </c>
      <c r="C90" s="210"/>
      <c r="D90" s="210">
        <v>2000</v>
      </c>
      <c r="E90" s="211">
        <f>MONTH(A90)</f>
        <v>1</v>
      </c>
      <c r="F90" s="209" t="str">
        <f>"Прео"</f>
        <v>Прео</v>
      </c>
      <c r="G90" s="210" t="s">
        <v>3386</v>
      </c>
      <c r="H90" s="210"/>
      <c r="I90" s="59" t="str">
        <f>Таблица8[[#This Row],[Счет]]</f>
        <v>Прео</v>
      </c>
    </row>
    <row r="91" spans="1:9" ht="15.75" hidden="1" x14ac:dyDescent="0.25">
      <c r="A91" s="209">
        <v>42757</v>
      </c>
      <c r="B91" s="210" t="s">
        <v>3440</v>
      </c>
      <c r="C91" s="210"/>
      <c r="D91" s="210">
        <v>4000</v>
      </c>
      <c r="E91" s="211">
        <f>MONTH(A91)</f>
        <v>1</v>
      </c>
      <c r="F91" s="209" t="str">
        <f>"Прео"</f>
        <v>Прео</v>
      </c>
      <c r="G91" s="210" t="s">
        <v>3386</v>
      </c>
      <c r="H91" s="210"/>
      <c r="I91" s="59" t="str">
        <f>Таблица8[[#This Row],[Счет]]</f>
        <v>Прео</v>
      </c>
    </row>
    <row r="92" spans="1:9" ht="15.75" x14ac:dyDescent="0.25">
      <c r="A92" s="69">
        <v>42803</v>
      </c>
      <c r="B92" s="59" t="s">
        <v>3507</v>
      </c>
      <c r="C92" s="68"/>
      <c r="D92" s="59">
        <v>4000</v>
      </c>
      <c r="E92" s="68">
        <f>MONTH(A92)</f>
        <v>3</v>
      </c>
      <c r="F92" s="69" t="s">
        <v>1341</v>
      </c>
      <c r="G92" s="59" t="s">
        <v>4150</v>
      </c>
      <c r="H92" s="59"/>
      <c r="I92" s="59" t="str">
        <f>Таблица8[[#This Row],[Счет]]</f>
        <v>Питер</v>
      </c>
    </row>
    <row r="93" spans="1:9" ht="15.75" hidden="1" x14ac:dyDescent="0.25">
      <c r="A93" s="209">
        <v>42772</v>
      </c>
      <c r="B93" s="210" t="s">
        <v>3293</v>
      </c>
      <c r="C93" s="210"/>
      <c r="D93" s="210">
        <v>3400</v>
      </c>
      <c r="E93" s="211">
        <v>2</v>
      </c>
      <c r="F93" s="211" t="str">
        <f>"Самокатная"</f>
        <v>Самокатная</v>
      </c>
      <c r="G93" s="210" t="s">
        <v>3327</v>
      </c>
      <c r="H93" s="210"/>
      <c r="I93" s="59" t="str">
        <f>Таблица8[[#This Row],[Счет]]</f>
        <v>Самокатная</v>
      </c>
    </row>
    <row r="94" spans="1:9" ht="15.75" hidden="1" x14ac:dyDescent="0.25">
      <c r="A94" s="209">
        <v>42772</v>
      </c>
      <c r="B94" s="210" t="s">
        <v>3293</v>
      </c>
      <c r="C94" s="210"/>
      <c r="D94" s="210">
        <v>3000</v>
      </c>
      <c r="E94" s="211">
        <v>2</v>
      </c>
      <c r="F94" s="211" t="str">
        <f>"Самокатная"</f>
        <v>Самокатная</v>
      </c>
      <c r="G94" s="210" t="s">
        <v>3328</v>
      </c>
      <c r="H94" s="210"/>
      <c r="I94" s="59" t="str">
        <f>Таблица8[[#This Row],[Счет]]</f>
        <v>Самокатная</v>
      </c>
    </row>
    <row r="95" spans="1:9" ht="15.75" hidden="1" x14ac:dyDescent="0.25">
      <c r="A95" s="209">
        <v>42754</v>
      </c>
      <c r="B95" s="210" t="s">
        <v>3293</v>
      </c>
      <c r="C95" s="210"/>
      <c r="D95" s="210">
        <v>1000</v>
      </c>
      <c r="E95" s="211">
        <v>1</v>
      </c>
      <c r="F95" s="211" t="str">
        <f>"Самокатная"</f>
        <v>Самокатная</v>
      </c>
      <c r="G95" s="210" t="s">
        <v>3329</v>
      </c>
      <c r="H95" s="210"/>
      <c r="I95" s="59" t="str">
        <f>Таблица8[[#This Row],[Счет]]</f>
        <v>Самокатная</v>
      </c>
    </row>
    <row r="96" spans="1:9" ht="15.75" hidden="1" x14ac:dyDescent="0.25">
      <c r="A96" s="69">
        <v>42745</v>
      </c>
      <c r="B96" s="59" t="s">
        <v>2945</v>
      </c>
      <c r="C96" s="59"/>
      <c r="D96" s="59">
        <v>2000</v>
      </c>
      <c r="E96" s="68">
        <v>1</v>
      </c>
      <c r="F96" s="59" t="s">
        <v>6</v>
      </c>
      <c r="G96" s="59" t="s">
        <v>2070</v>
      </c>
      <c r="H96" s="59"/>
      <c r="I96" s="59" t="str">
        <f>Таблица8[[#This Row],[Счет]]</f>
        <v>Самокатная</v>
      </c>
    </row>
    <row r="97" spans="1:9" ht="15.75" hidden="1" x14ac:dyDescent="0.25">
      <c r="A97" s="22">
        <v>42726</v>
      </c>
      <c r="B97" t="s">
        <v>2812</v>
      </c>
      <c r="D97">
        <v>7000</v>
      </c>
      <c r="F97" t="str">
        <f>"Самокатная"</f>
        <v>Самокатная</v>
      </c>
      <c r="G97" t="s">
        <v>2813</v>
      </c>
      <c r="I97" s="59" t="str">
        <f>Таблица8[[#This Row],[Счет]]</f>
        <v>Самокатная</v>
      </c>
    </row>
    <row r="98" spans="1:9" ht="15.75" hidden="1" x14ac:dyDescent="0.25">
      <c r="A98" s="144">
        <v>42712</v>
      </c>
      <c r="B98" s="145" t="s">
        <v>2636</v>
      </c>
      <c r="C98" s="145"/>
      <c r="D98" s="145">
        <v>1000</v>
      </c>
      <c r="E98" s="146"/>
      <c r="F98" s="145" t="str">
        <f>"Самокатная"</f>
        <v>Самокатная</v>
      </c>
      <c r="G98" s="145" t="s">
        <v>2073</v>
      </c>
      <c r="H98" s="145"/>
      <c r="I98" s="59" t="str">
        <f>Таблица8[[#This Row],[Счет]]</f>
        <v>Самокатная</v>
      </c>
    </row>
    <row r="99" spans="1:9" ht="15.75" hidden="1" x14ac:dyDescent="0.25">
      <c r="A99" s="69">
        <v>42703</v>
      </c>
      <c r="B99" s="59" t="s">
        <v>2479</v>
      </c>
      <c r="C99" s="59"/>
      <c r="D99" s="59">
        <v>500</v>
      </c>
      <c r="E99" s="68"/>
      <c r="F99" s="59" t="str">
        <f>"Самокатная"</f>
        <v>Самокатная</v>
      </c>
      <c r="G99" s="59" t="s">
        <v>2068</v>
      </c>
      <c r="H99" s="59"/>
      <c r="I99" s="59" t="str">
        <f>Таблица8[[#This Row],[Счет]]</f>
        <v>Самокатная</v>
      </c>
    </row>
    <row r="100" spans="1:9" ht="15.75" hidden="1" x14ac:dyDescent="0.25">
      <c r="A100" s="144">
        <v>42690</v>
      </c>
      <c r="B100" s="145" t="s">
        <v>2364</v>
      </c>
      <c r="C100" s="145"/>
      <c r="D100" s="145">
        <v>1000</v>
      </c>
      <c r="E100" s="146"/>
      <c r="F100" s="145" t="str">
        <f>"Самокатная"</f>
        <v>Самокатная</v>
      </c>
      <c r="G100" s="145" t="s">
        <v>2405</v>
      </c>
      <c r="H100" s="145"/>
      <c r="I100" s="59" t="str">
        <f>Таблица8[[#This Row],[Счет]]</f>
        <v>Самокатная</v>
      </c>
    </row>
    <row r="101" spans="1:9" ht="15.75" hidden="1" x14ac:dyDescent="0.25">
      <c r="A101" s="22">
        <v>42676</v>
      </c>
      <c r="B101" t="s">
        <v>2195</v>
      </c>
      <c r="D101">
        <v>1000</v>
      </c>
      <c r="F101" s="22" t="str">
        <f>"Прео"</f>
        <v>Прео</v>
      </c>
      <c r="G101" t="s">
        <v>2195</v>
      </c>
      <c r="I101" s="59" t="str">
        <f>Таблица8[[#This Row],[Счет]]</f>
        <v>Прео</v>
      </c>
    </row>
    <row r="102" spans="1:9" ht="15.75" hidden="1" x14ac:dyDescent="0.25">
      <c r="A102" s="144">
        <v>42682</v>
      </c>
      <c r="B102" s="145" t="s">
        <v>2364</v>
      </c>
      <c r="C102" s="145"/>
      <c r="D102" s="145">
        <v>3000</v>
      </c>
      <c r="E102" s="146"/>
      <c r="F102" s="145" t="str">
        <f>"Самокатная"</f>
        <v>Самокатная</v>
      </c>
      <c r="G102" s="145" t="s">
        <v>2406</v>
      </c>
      <c r="H102" s="145"/>
      <c r="I102" s="59" t="str">
        <f>Таблица8[[#This Row],[Счет]]</f>
        <v>Самокатная</v>
      </c>
    </row>
    <row r="103" spans="1:9" ht="15.75" hidden="1" x14ac:dyDescent="0.25">
      <c r="A103" s="144">
        <v>42664</v>
      </c>
      <c r="B103" s="145" t="s">
        <v>2286</v>
      </c>
      <c r="C103" s="145"/>
      <c r="D103" s="145">
        <v>1000</v>
      </c>
      <c r="E103" s="146"/>
      <c r="F103" s="144" t="str">
        <f t="shared" ref="F103:F111" si="4">"Прео"</f>
        <v>Прео</v>
      </c>
      <c r="G103" s="145" t="s">
        <v>2286</v>
      </c>
      <c r="H103" s="145"/>
      <c r="I103" s="59" t="str">
        <f>Таблица8[[#This Row],[Счет]]</f>
        <v>Прео</v>
      </c>
    </row>
    <row r="104" spans="1:9" ht="15.75" hidden="1" x14ac:dyDescent="0.25">
      <c r="A104" s="69">
        <v>42659</v>
      </c>
      <c r="B104" s="59" t="s">
        <v>2195</v>
      </c>
      <c r="C104" s="59"/>
      <c r="D104" s="59">
        <v>1000</v>
      </c>
      <c r="E104" s="68"/>
      <c r="F104" s="69" t="str">
        <f t="shared" si="4"/>
        <v>Прео</v>
      </c>
      <c r="G104" s="59" t="s">
        <v>2195</v>
      </c>
      <c r="H104" s="59"/>
      <c r="I104" s="59" t="str">
        <f>Таблица8[[#This Row],[Счет]]</f>
        <v>Прео</v>
      </c>
    </row>
    <row r="105" spans="1:9" ht="15.75" hidden="1" x14ac:dyDescent="0.25">
      <c r="A105" s="69">
        <v>42657</v>
      </c>
      <c r="B105" s="59" t="s">
        <v>2195</v>
      </c>
      <c r="C105" s="59"/>
      <c r="D105" s="59">
        <v>1000</v>
      </c>
      <c r="E105" s="68"/>
      <c r="F105" s="69" t="str">
        <f t="shared" si="4"/>
        <v>Прео</v>
      </c>
      <c r="G105" s="59" t="s">
        <v>2195</v>
      </c>
      <c r="H105" s="59"/>
      <c r="I105" s="59" t="str">
        <f>Таблица8[[#This Row],[Счет]]</f>
        <v>Прео</v>
      </c>
    </row>
    <row r="106" spans="1:9" ht="15.75" hidden="1" x14ac:dyDescent="0.25">
      <c r="A106" s="69">
        <v>42650</v>
      </c>
      <c r="B106" s="59" t="s">
        <v>2195</v>
      </c>
      <c r="C106" s="59"/>
      <c r="D106" s="59">
        <v>1000</v>
      </c>
      <c r="E106" s="68"/>
      <c r="F106" s="69" t="str">
        <f t="shared" si="4"/>
        <v>Прео</v>
      </c>
      <c r="G106" s="59" t="s">
        <v>2195</v>
      </c>
      <c r="H106" s="59"/>
      <c r="I106" s="59" t="str">
        <f>Таблица8[[#This Row],[Счет]]</f>
        <v>Прео</v>
      </c>
    </row>
    <row r="107" spans="1:9" ht="15.75" hidden="1" x14ac:dyDescent="0.25">
      <c r="A107" s="69">
        <v>42648</v>
      </c>
      <c r="B107" s="59" t="s">
        <v>2195</v>
      </c>
      <c r="C107" s="59"/>
      <c r="D107" s="59">
        <v>1000</v>
      </c>
      <c r="E107" s="68"/>
      <c r="F107" s="69" t="str">
        <f t="shared" si="4"/>
        <v>Прео</v>
      </c>
      <c r="G107" s="59" t="s">
        <v>2195</v>
      </c>
      <c r="H107" s="59"/>
      <c r="I107" s="59" t="str">
        <f>Таблица8[[#This Row],[Счет]]</f>
        <v>Прео</v>
      </c>
    </row>
    <row r="108" spans="1:9" ht="15.75" hidden="1" x14ac:dyDescent="0.25">
      <c r="A108" s="69">
        <v>42644</v>
      </c>
      <c r="B108" s="59" t="s">
        <v>2196</v>
      </c>
      <c r="C108" s="59"/>
      <c r="D108" s="59">
        <v>1000</v>
      </c>
      <c r="E108" s="68"/>
      <c r="F108" s="69" t="str">
        <f t="shared" si="4"/>
        <v>Прео</v>
      </c>
      <c r="G108" s="59" t="s">
        <v>2196</v>
      </c>
      <c r="H108" s="59"/>
      <c r="I108" s="59" t="str">
        <f>Таблица8[[#This Row],[Счет]]</f>
        <v>Прео</v>
      </c>
    </row>
    <row r="109" spans="1:9" ht="15.75" hidden="1" x14ac:dyDescent="0.25">
      <c r="A109" s="69">
        <v>42643</v>
      </c>
      <c r="B109" s="59" t="s">
        <v>2196</v>
      </c>
      <c r="C109" s="59"/>
      <c r="D109" s="59">
        <v>1000</v>
      </c>
      <c r="E109" s="68"/>
      <c r="F109" s="69" t="str">
        <f t="shared" si="4"/>
        <v>Прео</v>
      </c>
      <c r="G109" s="59" t="s">
        <v>2196</v>
      </c>
      <c r="H109" s="59"/>
      <c r="I109" s="59" t="str">
        <f>Таблица8[[#This Row],[Счет]]</f>
        <v>Прео</v>
      </c>
    </row>
    <row r="110" spans="1:9" ht="15.75" hidden="1" x14ac:dyDescent="0.25">
      <c r="A110" s="144">
        <v>42641</v>
      </c>
      <c r="B110" s="59" t="s">
        <v>2196</v>
      </c>
      <c r="D110" s="145">
        <v>1000</v>
      </c>
      <c r="F110" s="22" t="str">
        <f t="shared" si="4"/>
        <v>Прео</v>
      </c>
      <c r="G110" s="59" t="s">
        <v>2196</v>
      </c>
      <c r="H110" s="59"/>
      <c r="I110" s="59" t="str">
        <f>Таблица8[[#This Row],[Счет]]</f>
        <v>Прео</v>
      </c>
    </row>
    <row r="111" spans="1:9" ht="15.75" hidden="1" x14ac:dyDescent="0.25">
      <c r="A111" s="144">
        <v>42636</v>
      </c>
      <c r="B111" s="59" t="s">
        <v>2196</v>
      </c>
      <c r="D111" s="145">
        <v>1000</v>
      </c>
      <c r="F111" s="22" t="str">
        <f t="shared" si="4"/>
        <v>Прео</v>
      </c>
      <c r="G111" s="59" t="s">
        <v>2196</v>
      </c>
      <c r="H111" s="59"/>
      <c r="I111" s="59" t="str">
        <f>Таблица8[[#This Row],[Счет]]</f>
        <v>Прео</v>
      </c>
    </row>
    <row r="112" spans="1:9" ht="15.75" hidden="1" x14ac:dyDescent="0.25">
      <c r="A112" s="144">
        <v>42677</v>
      </c>
      <c r="B112" s="145" t="s">
        <v>2407</v>
      </c>
      <c r="C112" s="145"/>
      <c r="D112" s="145">
        <v>2000</v>
      </c>
      <c r="E112" s="146"/>
      <c r="F112" s="145" t="str">
        <f t="shared" ref="F112:F118" si="5">"Самокатная"</f>
        <v>Самокатная</v>
      </c>
      <c r="G112" s="145" t="s">
        <v>2408</v>
      </c>
      <c r="H112" s="145"/>
      <c r="I112" s="59" t="str">
        <f>Таблица8[[#This Row],[Счет]]</f>
        <v>Самокатная</v>
      </c>
    </row>
    <row r="113" spans="1:9" ht="15.75" hidden="1" x14ac:dyDescent="0.25">
      <c r="A113" s="144">
        <v>42667</v>
      </c>
      <c r="B113" s="145" t="s">
        <v>2040</v>
      </c>
      <c r="C113" s="145"/>
      <c r="D113" s="145">
        <v>2000</v>
      </c>
      <c r="E113" s="146"/>
      <c r="F113" s="145" t="str">
        <f t="shared" si="5"/>
        <v>Самокатная</v>
      </c>
      <c r="G113" s="145" t="s">
        <v>2279</v>
      </c>
      <c r="H113" s="145"/>
      <c r="I113" s="59" t="str">
        <f>Таблица8[[#This Row],[Счет]]</f>
        <v>Самокатная</v>
      </c>
    </row>
    <row r="114" spans="1:9" ht="15.75" hidden="1" x14ac:dyDescent="0.25">
      <c r="A114" s="144">
        <v>42635</v>
      </c>
      <c r="B114" s="145" t="s">
        <v>2067</v>
      </c>
      <c r="C114" s="145"/>
      <c r="D114" s="145">
        <v>500</v>
      </c>
      <c r="E114" s="146"/>
      <c r="F114" s="145" t="str">
        <f t="shared" si="5"/>
        <v>Самокатная</v>
      </c>
      <c r="G114" s="145" t="s">
        <v>2068</v>
      </c>
      <c r="H114" s="145"/>
      <c r="I114" s="59" t="str">
        <f>Таблица8[[#This Row],[Счет]]</f>
        <v>Самокатная</v>
      </c>
    </row>
    <row r="115" spans="1:9" ht="15.75" hidden="1" x14ac:dyDescent="0.25">
      <c r="A115" s="144">
        <v>42634</v>
      </c>
      <c r="B115" s="145" t="s">
        <v>2069</v>
      </c>
      <c r="C115" s="145"/>
      <c r="D115" s="145">
        <v>2000</v>
      </c>
      <c r="E115" s="146"/>
      <c r="F115" s="145" t="str">
        <f t="shared" si="5"/>
        <v>Самокатная</v>
      </c>
      <c r="G115" s="145" t="s">
        <v>2070</v>
      </c>
      <c r="H115" s="145"/>
      <c r="I115" s="59" t="str">
        <f>Таблица8[[#This Row],[Счет]]</f>
        <v>Самокатная</v>
      </c>
    </row>
    <row r="116" spans="1:9" ht="15.75" hidden="1" x14ac:dyDescent="0.25">
      <c r="A116" s="144">
        <v>42634</v>
      </c>
      <c r="B116" s="145" t="s">
        <v>2071</v>
      </c>
      <c r="C116" s="145"/>
      <c r="D116" s="145">
        <v>2000</v>
      </c>
      <c r="E116" s="146"/>
      <c r="F116" s="145" t="str">
        <f t="shared" si="5"/>
        <v>Самокатная</v>
      </c>
      <c r="G116" s="145" t="s">
        <v>2070</v>
      </c>
      <c r="H116" s="145"/>
      <c r="I116" s="59" t="str">
        <f>Таблица8[[#This Row],[Счет]]</f>
        <v>Самокатная</v>
      </c>
    </row>
    <row r="117" spans="1:9" ht="15.75" hidden="1" x14ac:dyDescent="0.25">
      <c r="A117" s="144">
        <v>42633</v>
      </c>
      <c r="B117" s="145" t="s">
        <v>2072</v>
      </c>
      <c r="C117" s="145"/>
      <c r="D117" s="145">
        <v>1000</v>
      </c>
      <c r="E117" s="146"/>
      <c r="F117" s="145" t="str">
        <f t="shared" si="5"/>
        <v>Самокатная</v>
      </c>
      <c r="G117" s="145"/>
      <c r="H117" s="145"/>
      <c r="I117" s="59" t="str">
        <f>Таблица8[[#This Row],[Счет]]</f>
        <v>Самокатная</v>
      </c>
    </row>
    <row r="118" spans="1:9" ht="15.75" hidden="1" x14ac:dyDescent="0.25">
      <c r="A118" s="144">
        <v>42633</v>
      </c>
      <c r="B118" s="145" t="s">
        <v>2052</v>
      </c>
      <c r="C118" s="145"/>
      <c r="D118" s="145">
        <v>1000</v>
      </c>
      <c r="E118" s="146"/>
      <c r="F118" s="145" t="str">
        <f t="shared" si="5"/>
        <v>Самокатная</v>
      </c>
      <c r="G118" s="145" t="s">
        <v>2073</v>
      </c>
      <c r="H118" s="145"/>
      <c r="I118" s="59" t="str">
        <f>Таблица8[[#This Row],[Счет]]</f>
        <v>Самокатная</v>
      </c>
    </row>
    <row r="119" spans="1:9" ht="15.75" hidden="1" x14ac:dyDescent="0.25">
      <c r="A119" s="144">
        <v>42629</v>
      </c>
      <c r="B119" s="145"/>
      <c r="C119" s="145"/>
      <c r="D119" s="145">
        <v>1000</v>
      </c>
      <c r="E119" s="146"/>
      <c r="F119" s="144" t="str">
        <f>"Прео"</f>
        <v>Прео</v>
      </c>
      <c r="G119" s="145"/>
      <c r="H119" s="145"/>
      <c r="I119" s="59" t="str">
        <f>Таблица8[[#This Row],[Счет]]</f>
        <v>Прео</v>
      </c>
    </row>
    <row r="120" spans="1:9" ht="15.75" hidden="1" x14ac:dyDescent="0.25">
      <c r="A120" s="144">
        <v>42629</v>
      </c>
      <c r="B120" s="145"/>
      <c r="C120" s="145"/>
      <c r="D120" s="145">
        <v>1000</v>
      </c>
      <c r="E120" s="146"/>
      <c r="F120" s="144" t="str">
        <f>"Прео"</f>
        <v>Прео</v>
      </c>
      <c r="G120" s="145"/>
      <c r="H120" s="145"/>
      <c r="I120" s="59" t="str">
        <f>Таблица8[[#This Row],[Счет]]</f>
        <v>Прео</v>
      </c>
    </row>
    <row r="121" spans="1:9" ht="15.75" hidden="1" x14ac:dyDescent="0.25">
      <c r="A121" s="144">
        <v>42633</v>
      </c>
      <c r="B121" s="145" t="s">
        <v>2071</v>
      </c>
      <c r="C121" s="145"/>
      <c r="D121" s="145">
        <v>2000</v>
      </c>
      <c r="E121" s="146"/>
      <c r="F121" s="145" t="str">
        <f>"Самокатная"</f>
        <v>Самокатная</v>
      </c>
      <c r="G121" s="145" t="s">
        <v>2070</v>
      </c>
      <c r="H121" s="145"/>
      <c r="I121" s="59" t="str">
        <f>Таблица8[[#This Row],[Счет]]</f>
        <v>Самокатная</v>
      </c>
    </row>
    <row r="122" spans="1:9" ht="15.75" hidden="1" x14ac:dyDescent="0.25">
      <c r="A122" s="144">
        <v>42633</v>
      </c>
      <c r="B122" s="145" t="s">
        <v>2069</v>
      </c>
      <c r="C122" s="145"/>
      <c r="D122" s="145">
        <v>2000</v>
      </c>
      <c r="E122" s="146"/>
      <c r="F122" s="145" t="str">
        <f>"Самокатная"</f>
        <v>Самокатная</v>
      </c>
      <c r="G122" s="145" t="s">
        <v>2070</v>
      </c>
      <c r="H122" s="145"/>
      <c r="I122" s="59" t="str">
        <f>Таблица8[[#This Row],[Счет]]</f>
        <v>Самокатная</v>
      </c>
    </row>
    <row r="123" spans="1:9" ht="15.75" hidden="1" x14ac:dyDescent="0.25">
      <c r="A123" s="144">
        <v>42536</v>
      </c>
      <c r="B123" s="59" t="s">
        <v>1392</v>
      </c>
      <c r="C123" s="59"/>
      <c r="D123" s="59">
        <v>2000</v>
      </c>
      <c r="E123" s="68"/>
      <c r="F123" s="69" t="str">
        <f>"Прео"</f>
        <v>Прео</v>
      </c>
      <c r="G123" s="59" t="s">
        <v>1393</v>
      </c>
      <c r="H123" s="59"/>
      <c r="I123" s="59" t="str">
        <f>Таблица8[[#This Row],[Счет]]</f>
        <v>Прео</v>
      </c>
    </row>
    <row r="124" spans="1:9" ht="15.75" hidden="1" x14ac:dyDescent="0.25">
      <c r="A124" s="144">
        <v>42598</v>
      </c>
      <c r="B124" s="145" t="s">
        <v>1952</v>
      </c>
      <c r="C124" s="145"/>
      <c r="D124" s="145">
        <v>1900</v>
      </c>
      <c r="E124" s="146"/>
      <c r="F124" s="145" t="str">
        <f>"Самокатная"</f>
        <v>Самокатная</v>
      </c>
      <c r="G124" s="145" t="s">
        <v>1953</v>
      </c>
      <c r="H124" s="145"/>
      <c r="I124" s="59" t="str">
        <f>Таблица8[[#This Row],[Счет]]</f>
        <v>Самокатная</v>
      </c>
    </row>
    <row r="125" spans="1:9" ht="15.75" hidden="1" x14ac:dyDescent="0.25">
      <c r="A125" s="144">
        <v>42515</v>
      </c>
      <c r="B125" s="59" t="s">
        <v>1263</v>
      </c>
      <c r="C125" s="59"/>
      <c r="D125" s="59">
        <v>2000</v>
      </c>
      <c r="E125" s="68"/>
      <c r="F125" s="69" t="str">
        <f t="shared" ref="F125:F131" si="6">"Прео"</f>
        <v>Прео</v>
      </c>
      <c r="G125" s="59" t="s">
        <v>1264</v>
      </c>
      <c r="H125" s="59"/>
      <c r="I125" s="59" t="str">
        <f>Таблица8[[#This Row],[Счет]]</f>
        <v>Прео</v>
      </c>
    </row>
    <row r="126" spans="1:9" ht="15.75" hidden="1" x14ac:dyDescent="0.25">
      <c r="A126" s="144">
        <v>42509</v>
      </c>
      <c r="B126" s="59" t="s">
        <v>1263</v>
      </c>
      <c r="C126" s="59"/>
      <c r="D126" s="59">
        <v>2000</v>
      </c>
      <c r="E126" s="68"/>
      <c r="F126" s="69" t="str">
        <f t="shared" si="6"/>
        <v>Прео</v>
      </c>
      <c r="G126" s="59" t="s">
        <v>1264</v>
      </c>
      <c r="H126" s="59"/>
      <c r="I126" s="59" t="str">
        <f>Таблица8[[#This Row],[Счет]]</f>
        <v>Прео</v>
      </c>
    </row>
    <row r="127" spans="1:9" ht="15.75" hidden="1" x14ac:dyDescent="0.25">
      <c r="A127" s="144">
        <v>42508</v>
      </c>
      <c r="B127" s="59" t="s">
        <v>1263</v>
      </c>
      <c r="C127" s="59"/>
      <c r="D127" s="59">
        <v>2000</v>
      </c>
      <c r="E127" s="68"/>
      <c r="F127" s="69" t="str">
        <f t="shared" si="6"/>
        <v>Прео</v>
      </c>
      <c r="G127" s="59" t="s">
        <v>1264</v>
      </c>
      <c r="H127" s="59"/>
      <c r="I127" s="59" t="str">
        <f>Таблица8[[#This Row],[Счет]]</f>
        <v>Прео</v>
      </c>
    </row>
    <row r="128" spans="1:9" ht="15.75" hidden="1" x14ac:dyDescent="0.25">
      <c r="A128" s="144">
        <v>42507</v>
      </c>
      <c r="B128" s="59" t="s">
        <v>1263</v>
      </c>
      <c r="C128" s="59"/>
      <c r="D128" s="59">
        <v>2000</v>
      </c>
      <c r="E128" s="68"/>
      <c r="F128" s="69" t="str">
        <f t="shared" si="6"/>
        <v>Прео</v>
      </c>
      <c r="G128" s="59" t="s">
        <v>1264</v>
      </c>
      <c r="H128" s="59"/>
      <c r="I128" s="59" t="str">
        <f>Таблица8[[#This Row],[Счет]]</f>
        <v>Прео</v>
      </c>
    </row>
    <row r="129" spans="1:9" ht="15.75" hidden="1" x14ac:dyDescent="0.25">
      <c r="A129" s="69">
        <v>42503</v>
      </c>
      <c r="B129" s="59" t="s">
        <v>1263</v>
      </c>
      <c r="C129" s="59"/>
      <c r="D129" s="59">
        <v>2000</v>
      </c>
      <c r="E129" s="68"/>
      <c r="F129" s="69" t="str">
        <f t="shared" si="6"/>
        <v>Прео</v>
      </c>
      <c r="G129" s="59" t="s">
        <v>1264</v>
      </c>
      <c r="H129" s="59"/>
      <c r="I129" s="59" t="str">
        <f>Таблица8[[#This Row],[Счет]]</f>
        <v>Прео</v>
      </c>
    </row>
    <row r="130" spans="1:9" ht="15.75" hidden="1" x14ac:dyDescent="0.25">
      <c r="A130" s="69">
        <v>42502</v>
      </c>
      <c r="B130" s="59" t="s">
        <v>1263</v>
      </c>
      <c r="C130" s="59"/>
      <c r="D130" s="59">
        <v>1500</v>
      </c>
      <c r="E130" s="68"/>
      <c r="F130" s="69" t="str">
        <f t="shared" si="6"/>
        <v>Прео</v>
      </c>
      <c r="G130" s="59" t="s">
        <v>1264</v>
      </c>
      <c r="H130" s="59"/>
      <c r="I130" s="59" t="str">
        <f>Таблица8[[#This Row],[Счет]]</f>
        <v>Прео</v>
      </c>
    </row>
    <row r="131" spans="1:9" ht="15.75" hidden="1" x14ac:dyDescent="0.25">
      <c r="A131" s="69">
        <v>42489</v>
      </c>
      <c r="B131" s="59" t="s">
        <v>1265</v>
      </c>
      <c r="C131" s="59"/>
      <c r="D131" s="59">
        <v>3000</v>
      </c>
      <c r="E131" s="68"/>
      <c r="F131" s="69" t="str">
        <f t="shared" si="6"/>
        <v>Прео</v>
      </c>
      <c r="G131" s="59" t="s">
        <v>1266</v>
      </c>
      <c r="H131" s="59"/>
      <c r="I131" s="59" t="str">
        <f>Таблица8[[#This Row],[Счет]]</f>
        <v>Прео</v>
      </c>
    </row>
    <row r="132" spans="1:9" ht="15.75" hidden="1" x14ac:dyDescent="0.25">
      <c r="A132" s="69">
        <v>42397</v>
      </c>
      <c r="B132" s="73" t="s">
        <v>576</v>
      </c>
      <c r="C132" s="59"/>
      <c r="D132" s="59">
        <v>2000</v>
      </c>
      <c r="E132" s="68"/>
      <c r="F132" s="59" t="s">
        <v>1</v>
      </c>
      <c r="G132" s="59"/>
      <c r="H132" s="59"/>
      <c r="I132" s="59" t="str">
        <f>Таблица8[[#This Row],[Счет]]</f>
        <v>Руднев</v>
      </c>
    </row>
    <row r="133" spans="1:9" ht="15.75" hidden="1" x14ac:dyDescent="0.25">
      <c r="A133" s="69">
        <v>42370</v>
      </c>
      <c r="B133" s="73" t="s">
        <v>53</v>
      </c>
      <c r="C133" s="59">
        <v>2000</v>
      </c>
      <c r="D133" s="59"/>
      <c r="E133" s="68"/>
      <c r="F133" s="59"/>
      <c r="G133" s="59"/>
      <c r="H133" s="59"/>
      <c r="I133" s="59">
        <f>Таблица8[[#This Row],[Счет]]</f>
        <v>0</v>
      </c>
    </row>
    <row r="134" spans="1:9" ht="15.75" hidden="1" x14ac:dyDescent="0.25">
      <c r="A134" s="69">
        <v>42367</v>
      </c>
      <c r="B134" s="59" t="s">
        <v>577</v>
      </c>
      <c r="C134" s="59"/>
      <c r="D134" s="59">
        <v>5000</v>
      </c>
      <c r="E134" s="68"/>
      <c r="F134" s="59" t="s">
        <v>1</v>
      </c>
      <c r="G134" s="59"/>
      <c r="H134" s="59"/>
      <c r="I134" s="59" t="str">
        <f>Таблица8[[#This Row],[Счет]]</f>
        <v>Руднев</v>
      </c>
    </row>
    <row r="135" spans="1:9" ht="15.75" hidden="1" x14ac:dyDescent="0.25">
      <c r="A135" s="69">
        <v>42366</v>
      </c>
      <c r="B135" s="59" t="s">
        <v>578</v>
      </c>
      <c r="C135" s="59"/>
      <c r="D135" s="59">
        <v>6000</v>
      </c>
      <c r="E135" s="68"/>
      <c r="F135" s="59" t="s">
        <v>1</v>
      </c>
      <c r="G135" s="59"/>
      <c r="H135" s="59"/>
      <c r="I135" s="59" t="str">
        <f>Таблица8[[#This Row],[Счет]]</f>
        <v>Руднев</v>
      </c>
    </row>
    <row r="136" spans="1:9" ht="15.75" hidden="1" x14ac:dyDescent="0.25">
      <c r="A136" s="69">
        <v>42365</v>
      </c>
      <c r="B136" s="59" t="s">
        <v>577</v>
      </c>
      <c r="C136" s="59"/>
      <c r="D136" s="59">
        <v>6000</v>
      </c>
      <c r="E136" s="68"/>
      <c r="F136" s="59" t="s">
        <v>2</v>
      </c>
      <c r="G136" s="59"/>
      <c r="H136" s="59"/>
      <c r="I136" s="59" t="str">
        <f>Таблица8[[#This Row],[Счет]]</f>
        <v>Манунин</v>
      </c>
    </row>
    <row r="137" spans="1:9" ht="15.75" hidden="1" x14ac:dyDescent="0.25">
      <c r="A137" s="69">
        <v>42361</v>
      </c>
      <c r="B137" s="59" t="s">
        <v>578</v>
      </c>
      <c r="C137" s="59"/>
      <c r="D137" s="59">
        <v>14000</v>
      </c>
      <c r="E137" s="68"/>
      <c r="F137" s="59" t="s">
        <v>1</v>
      </c>
      <c r="G137" s="59"/>
      <c r="H137" s="59"/>
      <c r="I137" s="59" t="str">
        <f>Таблица8[[#This Row],[Счет]]</f>
        <v>Руднев</v>
      </c>
    </row>
    <row r="138" spans="1:9" ht="15.75" hidden="1" x14ac:dyDescent="0.25">
      <c r="A138" s="69">
        <v>42339</v>
      </c>
      <c r="B138" s="59" t="s">
        <v>465</v>
      </c>
      <c r="C138" s="59">
        <v>20000</v>
      </c>
      <c r="D138" s="59"/>
      <c r="E138" s="68"/>
      <c r="F138" s="59"/>
      <c r="G138" s="59"/>
      <c r="H138" s="59"/>
      <c r="I138" s="59">
        <f>Таблица8[[#This Row],[Счет]]</f>
        <v>0</v>
      </c>
    </row>
    <row r="139" spans="1:9" ht="15.75" hidden="1" x14ac:dyDescent="0.25">
      <c r="A139" s="69">
        <v>42201</v>
      </c>
      <c r="B139" s="59" t="s">
        <v>579</v>
      </c>
      <c r="C139" s="59"/>
      <c r="D139" s="59">
        <v>430</v>
      </c>
      <c r="E139" s="68"/>
      <c r="F139" s="59" t="s">
        <v>1</v>
      </c>
      <c r="G139" s="59"/>
      <c r="H139" s="59"/>
      <c r="I139" s="59" t="str">
        <f>Таблица8[[#This Row],[Счет]]</f>
        <v>Руднев</v>
      </c>
    </row>
    <row r="140" spans="1:9" ht="15.75" hidden="1" x14ac:dyDescent="0.25">
      <c r="A140" s="69">
        <v>42200</v>
      </c>
      <c r="B140" s="59" t="s">
        <v>107</v>
      </c>
      <c r="C140" s="59"/>
      <c r="D140" s="59">
        <v>1000</v>
      </c>
      <c r="E140" s="68"/>
      <c r="F140" s="59" t="s">
        <v>1</v>
      </c>
      <c r="G140" s="59"/>
      <c r="H140" s="59"/>
      <c r="I140" s="59" t="str">
        <f>Таблица8[[#This Row],[Счет]]</f>
        <v>Руднев</v>
      </c>
    </row>
    <row r="141" spans="1:9" ht="15.75" hidden="1" x14ac:dyDescent="0.25">
      <c r="A141" s="69">
        <v>42191</v>
      </c>
      <c r="B141" s="59" t="s">
        <v>107</v>
      </c>
      <c r="C141" s="59">
        <v>10000</v>
      </c>
      <c r="D141" s="59"/>
      <c r="E141" s="68"/>
      <c r="F141" s="59"/>
      <c r="G141" s="59"/>
      <c r="H141" s="59"/>
      <c r="I141" s="59">
        <f>Таблица8[[#This Row],[Счет]]</f>
        <v>0</v>
      </c>
    </row>
    <row r="142" spans="1:9" ht="15.75" hidden="1" x14ac:dyDescent="0.25">
      <c r="A142" s="69">
        <v>42186</v>
      </c>
      <c r="B142" s="59" t="s">
        <v>112</v>
      </c>
      <c r="C142" s="59">
        <v>0</v>
      </c>
      <c r="D142" s="59"/>
      <c r="E142" s="68"/>
      <c r="F142" s="59"/>
      <c r="G142" s="59"/>
      <c r="H142" s="59"/>
      <c r="I142" s="59">
        <f>Таблица8[[#This Row],[Счет]]</f>
        <v>0</v>
      </c>
    </row>
    <row r="143" spans="1:9" ht="15.75" hidden="1" x14ac:dyDescent="0.25">
      <c r="A143" s="69">
        <v>42181</v>
      </c>
      <c r="B143" s="59" t="s">
        <v>580</v>
      </c>
      <c r="C143" s="59">
        <v>4800</v>
      </c>
      <c r="D143" s="59">
        <v>4800</v>
      </c>
      <c r="E143" s="68"/>
      <c r="F143" s="59"/>
      <c r="G143" s="59"/>
      <c r="H143" s="59"/>
      <c r="I143" s="59">
        <f>Таблица8[[#This Row],[Счет]]</f>
        <v>0</v>
      </c>
    </row>
    <row r="144" spans="1:9" ht="15.75" hidden="1" x14ac:dyDescent="0.25">
      <c r="A144" s="69">
        <v>42178</v>
      </c>
      <c r="B144" s="59" t="s">
        <v>580</v>
      </c>
      <c r="C144" s="59">
        <v>4800</v>
      </c>
      <c r="D144" s="59">
        <v>4800</v>
      </c>
      <c r="E144" s="68"/>
      <c r="F144" s="59"/>
      <c r="G144" s="59"/>
      <c r="H144" s="59"/>
      <c r="I144" s="59">
        <f>Таблица8[[#This Row],[Счет]]</f>
        <v>0</v>
      </c>
    </row>
    <row r="145" spans="1:9" ht="15.75" hidden="1" x14ac:dyDescent="0.25">
      <c r="A145" s="69">
        <v>42171</v>
      </c>
      <c r="B145" s="59" t="s">
        <v>580</v>
      </c>
      <c r="C145" s="59">
        <v>4000</v>
      </c>
      <c r="D145" s="59">
        <v>4000</v>
      </c>
      <c r="E145" s="68"/>
      <c r="F145" s="59"/>
      <c r="G145" s="59"/>
      <c r="H145" s="59"/>
      <c r="I145" s="59">
        <f>Таблица8[[#This Row],[Счет]]</f>
        <v>0</v>
      </c>
    </row>
    <row r="146" spans="1:9" ht="15.75" hidden="1" x14ac:dyDescent="0.25">
      <c r="A146" s="69">
        <v>42171</v>
      </c>
      <c r="B146" s="59" t="s">
        <v>581</v>
      </c>
      <c r="C146" s="59">
        <v>6400</v>
      </c>
      <c r="D146" s="59">
        <v>6400</v>
      </c>
      <c r="E146" s="68"/>
      <c r="F146" s="59"/>
      <c r="G146" s="59"/>
      <c r="H146" s="59"/>
      <c r="I146" s="59">
        <f>Таблица8[[#This Row],[Счет]]</f>
        <v>0</v>
      </c>
    </row>
    <row r="147" spans="1:9" ht="15.75" hidden="1" x14ac:dyDescent="0.25">
      <c r="A147" s="144">
        <v>42558</v>
      </c>
      <c r="B147" s="59" t="s">
        <v>1753</v>
      </c>
      <c r="C147" s="59"/>
      <c r="D147" s="59">
        <v>1000</v>
      </c>
      <c r="E147" s="68"/>
      <c r="F147" s="59" t="str">
        <f>"Самокатная"</f>
        <v>Самокатная</v>
      </c>
      <c r="G147" s="59" t="s">
        <v>1097</v>
      </c>
      <c r="H147" s="59"/>
      <c r="I147" s="59" t="str">
        <f>Таблица8[[#This Row],[Счет]]</f>
        <v>Самокатная</v>
      </c>
    </row>
    <row r="148" spans="1:9" ht="15.75" hidden="1" x14ac:dyDescent="0.25">
      <c r="A148" s="144">
        <v>42535</v>
      </c>
      <c r="B148" s="73" t="s">
        <v>1383</v>
      </c>
      <c r="C148" s="59"/>
      <c r="D148" s="59">
        <v>3500</v>
      </c>
      <c r="E148" s="68"/>
      <c r="F148" s="59" t="str">
        <f>"Самокатная"</f>
        <v>Самокатная</v>
      </c>
      <c r="G148" s="59" t="s">
        <v>1384</v>
      </c>
      <c r="H148" s="59"/>
      <c r="I148" s="59" t="str">
        <f>Таблица8[[#This Row],[Счет]]</f>
        <v>Самокатная</v>
      </c>
    </row>
    <row r="149" spans="1:9" ht="15.75" x14ac:dyDescent="0.25">
      <c r="A149" s="209">
        <v>42754</v>
      </c>
      <c r="B149" s="210" t="s">
        <v>2983</v>
      </c>
      <c r="C149" s="210"/>
      <c r="D149" s="210">
        <v>1000</v>
      </c>
      <c r="E149" s="211">
        <f>MONTH(A149)</f>
        <v>1</v>
      </c>
      <c r="F149" s="209" t="s">
        <v>1341</v>
      </c>
      <c r="G149" s="210" t="s">
        <v>3123</v>
      </c>
      <c r="H149" s="210"/>
      <c r="I149" s="59" t="str">
        <f>Таблица8[[#This Row],[Счет]]</f>
        <v>Питер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2"/>
  <dimension ref="A1:L494"/>
  <sheetViews>
    <sheetView zoomScaleNormal="100" workbookViewId="0">
      <selection activeCell="B30" sqref="B30"/>
    </sheetView>
  </sheetViews>
  <sheetFormatPr defaultRowHeight="14.25" x14ac:dyDescent="0.25"/>
  <cols>
    <col min="1" max="1" width="10.28515625" customWidth="1"/>
    <col min="2" max="2" width="35.42578125" customWidth="1"/>
    <col min="5" max="5" width="22.7109375" customWidth="1"/>
    <col min="6" max="6" width="12.7109375" bestFit="1" customWidth="1"/>
    <col min="7" max="7" width="49.42578125" bestFit="1" customWidth="1"/>
    <col min="8" max="8" width="17" customWidth="1"/>
    <col min="9" max="9" width="13.7109375" bestFit="1" customWidth="1"/>
  </cols>
  <sheetData>
    <row r="1" spans="1:9" ht="15.75" x14ac:dyDescent="0.25">
      <c r="A1" s="40" t="s">
        <v>42</v>
      </c>
      <c r="B1" s="40" t="s">
        <v>582</v>
      </c>
      <c r="C1" s="40" t="s">
        <v>14</v>
      </c>
      <c r="D1" s="40" t="s">
        <v>15</v>
      </c>
      <c r="E1" s="40" t="s">
        <v>119</v>
      </c>
      <c r="F1" s="40" t="s">
        <v>583</v>
      </c>
      <c r="G1" s="40" t="s">
        <v>44</v>
      </c>
      <c r="H1" s="40" t="s">
        <v>3205</v>
      </c>
      <c r="I1" s="40" t="s">
        <v>3990</v>
      </c>
    </row>
    <row r="2" spans="1:9" ht="15.75" hidden="1" x14ac:dyDescent="0.25">
      <c r="A2" s="69">
        <v>43026</v>
      </c>
      <c r="B2" s="59" t="s">
        <v>5880</v>
      </c>
      <c r="C2" s="59"/>
      <c r="D2" s="59">
        <v>80</v>
      </c>
      <c r="E2" s="59">
        <f t="shared" ref="E2:E10" si="0">MONTH(A2)</f>
        <v>10</v>
      </c>
      <c r="F2" s="69" t="str">
        <f>"Прео"</f>
        <v>Прео</v>
      </c>
      <c r="G2" s="59" t="s">
        <v>1763</v>
      </c>
      <c r="H2" s="59"/>
      <c r="I2" s="59" t="str">
        <f>Таблица13[[#This Row],[Счет ]]</f>
        <v>Прео</v>
      </c>
    </row>
    <row r="3" spans="1:9" ht="15.75" hidden="1" x14ac:dyDescent="0.25">
      <c r="A3" s="69">
        <v>43019</v>
      </c>
      <c r="B3" s="59" t="s">
        <v>5327</v>
      </c>
      <c r="C3" s="59"/>
      <c r="D3" s="59">
        <v>780</v>
      </c>
      <c r="E3" s="59">
        <f t="shared" si="0"/>
        <v>10</v>
      </c>
      <c r="F3" s="69" t="str">
        <f>"Прео"</f>
        <v>Прео</v>
      </c>
      <c r="G3" s="59" t="s">
        <v>2852</v>
      </c>
      <c r="H3" s="59"/>
      <c r="I3" s="59" t="str">
        <f>Таблица13[[#This Row],[Счет ]]</f>
        <v>Прео</v>
      </c>
    </row>
    <row r="4" spans="1:9" ht="15.75" hidden="1" x14ac:dyDescent="0.25">
      <c r="A4" s="69">
        <v>43048</v>
      </c>
      <c r="B4" s="59" t="s">
        <v>726</v>
      </c>
      <c r="C4" s="59"/>
      <c r="D4" s="59">
        <v>550</v>
      </c>
      <c r="E4" s="59">
        <f t="shared" si="0"/>
        <v>11</v>
      </c>
      <c r="F4" s="59" t="str">
        <f>"Самокатная"</f>
        <v>Самокатная</v>
      </c>
      <c r="G4" s="59" t="s">
        <v>6121</v>
      </c>
      <c r="H4" s="59"/>
      <c r="I4" s="59" t="str">
        <f>Таблица13[[#This Row],[Счет ]]</f>
        <v>Самокатная</v>
      </c>
    </row>
    <row r="5" spans="1:9" ht="15.75" hidden="1" x14ac:dyDescent="0.25">
      <c r="A5" s="69">
        <v>43047</v>
      </c>
      <c r="B5" s="59" t="s">
        <v>903</v>
      </c>
      <c r="C5" s="59"/>
      <c r="D5" s="59">
        <v>3880</v>
      </c>
      <c r="E5" s="59">
        <f t="shared" si="0"/>
        <v>11</v>
      </c>
      <c r="F5" s="59" t="str">
        <f>"Самокатная"</f>
        <v>Самокатная</v>
      </c>
      <c r="G5" s="59"/>
      <c r="H5" s="59"/>
      <c r="I5" s="59" t="str">
        <f>Таблица13[[#This Row],[Счет ]]</f>
        <v>Самокатная</v>
      </c>
    </row>
    <row r="6" spans="1:9" ht="15.75" hidden="1" x14ac:dyDescent="0.25">
      <c r="A6" s="69">
        <v>43040</v>
      </c>
      <c r="B6" s="59" t="s">
        <v>727</v>
      </c>
      <c r="C6" s="59"/>
      <c r="D6" s="59">
        <v>490</v>
      </c>
      <c r="E6" s="59">
        <f t="shared" si="0"/>
        <v>11</v>
      </c>
      <c r="F6" s="59" t="str">
        <f>"Самокатная"</f>
        <v>Самокатная</v>
      </c>
      <c r="G6" s="59" t="s">
        <v>6122</v>
      </c>
      <c r="H6" s="59"/>
      <c r="I6" s="59" t="str">
        <f>Таблица13[[#This Row],[Счет ]]</f>
        <v>Самокатная</v>
      </c>
    </row>
    <row r="7" spans="1:9" ht="15.75" hidden="1" x14ac:dyDescent="0.25">
      <c r="A7" s="69">
        <v>43039</v>
      </c>
      <c r="B7" s="59" t="s">
        <v>726</v>
      </c>
      <c r="C7" s="59"/>
      <c r="D7" s="59">
        <v>620</v>
      </c>
      <c r="E7" s="59">
        <f t="shared" si="0"/>
        <v>10</v>
      </c>
      <c r="F7" s="59" t="str">
        <f>"Самокатная"</f>
        <v>Самокатная</v>
      </c>
      <c r="G7" s="59" t="s">
        <v>6123</v>
      </c>
      <c r="H7" s="59"/>
      <c r="I7" s="59" t="str">
        <f>Таблица13[[#This Row],[Счет ]]</f>
        <v>Самокатная</v>
      </c>
    </row>
    <row r="8" spans="1:9" ht="15.75" hidden="1" x14ac:dyDescent="0.25">
      <c r="A8" s="266">
        <v>42995</v>
      </c>
      <c r="B8" s="267" t="s">
        <v>5327</v>
      </c>
      <c r="C8" s="267"/>
      <c r="D8" s="267">
        <v>320</v>
      </c>
      <c r="E8" s="267">
        <f t="shared" si="0"/>
        <v>9</v>
      </c>
      <c r="F8" s="266" t="str">
        <f>"Прео"</f>
        <v>Прео</v>
      </c>
      <c r="G8" s="267" t="s">
        <v>5321</v>
      </c>
      <c r="H8" s="59"/>
      <c r="I8" s="267" t="str">
        <f>Таблица13[[#This Row],[Счет ]]</f>
        <v>Прео</v>
      </c>
    </row>
    <row r="9" spans="1:9" ht="15.75" hidden="1" x14ac:dyDescent="0.25">
      <c r="A9" s="266">
        <v>42994</v>
      </c>
      <c r="B9" s="267" t="s">
        <v>5327</v>
      </c>
      <c r="C9" s="267"/>
      <c r="D9" s="267">
        <v>320</v>
      </c>
      <c r="E9" s="267">
        <f t="shared" si="0"/>
        <v>9</v>
      </c>
      <c r="F9" s="266" t="str">
        <f>"Прео"</f>
        <v>Прео</v>
      </c>
      <c r="G9" s="267" t="s">
        <v>5321</v>
      </c>
      <c r="H9" s="59"/>
      <c r="I9" s="267" t="str">
        <f>Таблица13[[#This Row],[Счет ]]</f>
        <v>Прео</v>
      </c>
    </row>
    <row r="10" spans="1:9" ht="15.75" hidden="1" x14ac:dyDescent="0.25">
      <c r="A10" s="266">
        <v>42992</v>
      </c>
      <c r="B10" s="267" t="s">
        <v>727</v>
      </c>
      <c r="C10" s="267"/>
      <c r="D10" s="267">
        <v>620</v>
      </c>
      <c r="E10" s="267">
        <f t="shared" si="0"/>
        <v>9</v>
      </c>
      <c r="F10" s="266" t="str">
        <f>"Прео"</f>
        <v>Прео</v>
      </c>
      <c r="G10" s="267" t="s">
        <v>5319</v>
      </c>
      <c r="H10" s="59"/>
      <c r="I10" s="267" t="str">
        <f>Таблица13[[#This Row],[Счет ]]</f>
        <v>Прео</v>
      </c>
    </row>
    <row r="11" spans="1:9" ht="15.75" hidden="1" x14ac:dyDescent="0.25">
      <c r="A11" s="69">
        <v>43039</v>
      </c>
      <c r="B11" s="59" t="s">
        <v>4367</v>
      </c>
      <c r="C11" s="59"/>
      <c r="D11" s="59">
        <v>80</v>
      </c>
      <c r="E11" s="59">
        <f>MONTH(A8)</f>
        <v>9</v>
      </c>
      <c r="F11" s="59" t="s">
        <v>6</v>
      </c>
      <c r="G11" s="59" t="s">
        <v>1763</v>
      </c>
      <c r="H11" s="59"/>
      <c r="I11" s="59" t="str">
        <f>Таблица13[[#This Row],[Счет ]]</f>
        <v>Самокатная</v>
      </c>
    </row>
    <row r="12" spans="1:9" ht="15.75" hidden="1" x14ac:dyDescent="0.25">
      <c r="A12" s="69">
        <v>43038</v>
      </c>
      <c r="B12" s="59" t="s">
        <v>4360</v>
      </c>
      <c r="C12" s="59"/>
      <c r="D12" s="59">
        <v>600</v>
      </c>
      <c r="E12" s="59">
        <f t="shared" ref="E12:E29" si="1">MONTH(A12)</f>
        <v>10</v>
      </c>
      <c r="F12" s="59" t="str">
        <f>"Самокатная"</f>
        <v>Самокатная</v>
      </c>
      <c r="G12" s="59" t="s">
        <v>6124</v>
      </c>
      <c r="H12" s="59"/>
      <c r="I12" s="59" t="str">
        <f>Таблица13[[#This Row],[Счет ]]</f>
        <v>Самокатная</v>
      </c>
    </row>
    <row r="13" spans="1:9" ht="15.75" hidden="1" x14ac:dyDescent="0.25">
      <c r="A13" s="69">
        <v>43038</v>
      </c>
      <c r="B13" s="59" t="s">
        <v>903</v>
      </c>
      <c r="C13" s="59"/>
      <c r="D13" s="59">
        <v>9200</v>
      </c>
      <c r="E13" s="59">
        <f t="shared" si="1"/>
        <v>10</v>
      </c>
      <c r="F13" s="59" t="str">
        <f>"Самокатная"</f>
        <v>Самокатная</v>
      </c>
      <c r="G13" s="59"/>
      <c r="H13" s="59"/>
      <c r="I13" s="59" t="str">
        <f>Таблица13[[#This Row],[Счет ]]</f>
        <v>Самокатная</v>
      </c>
    </row>
    <row r="14" spans="1:9" ht="15.75" hidden="1" x14ac:dyDescent="0.25">
      <c r="A14" s="69">
        <v>43038</v>
      </c>
      <c r="B14" s="59" t="s">
        <v>726</v>
      </c>
      <c r="C14" s="59"/>
      <c r="D14" s="59">
        <v>370</v>
      </c>
      <c r="E14" s="59">
        <f t="shared" si="1"/>
        <v>10</v>
      </c>
      <c r="F14" s="59" t="str">
        <f>"Самокатная"</f>
        <v>Самокатная</v>
      </c>
      <c r="G14" s="59" t="s">
        <v>6125</v>
      </c>
      <c r="H14" s="59"/>
      <c r="I14" s="59" t="str">
        <f>Таблица13[[#This Row],[Счет ]]</f>
        <v>Самокатная</v>
      </c>
    </row>
    <row r="15" spans="1:9" ht="15.75" hidden="1" x14ac:dyDescent="0.25">
      <c r="A15" s="266">
        <v>42985</v>
      </c>
      <c r="B15" s="267" t="s">
        <v>5327</v>
      </c>
      <c r="C15" s="267"/>
      <c r="D15" s="267">
        <v>780</v>
      </c>
      <c r="E15" s="267">
        <f t="shared" si="1"/>
        <v>9</v>
      </c>
      <c r="F15" s="266" t="str">
        <f>"Прео"</f>
        <v>Прео</v>
      </c>
      <c r="G15" s="267" t="s">
        <v>5552</v>
      </c>
      <c r="H15" s="59"/>
      <c r="I15" s="267" t="str">
        <f>Таблица13[[#This Row],[Счет ]]</f>
        <v>Прео</v>
      </c>
    </row>
    <row r="16" spans="1:9" ht="15.75" hidden="1" x14ac:dyDescent="0.25">
      <c r="A16" s="266">
        <v>42984</v>
      </c>
      <c r="B16" s="267" t="s">
        <v>5327</v>
      </c>
      <c r="C16" s="267"/>
      <c r="D16" s="267">
        <v>1480</v>
      </c>
      <c r="E16" s="267">
        <f t="shared" si="1"/>
        <v>9</v>
      </c>
      <c r="F16" s="266" t="str">
        <f>"Прео"</f>
        <v>Прео</v>
      </c>
      <c r="G16" s="267"/>
      <c r="H16" s="59"/>
      <c r="I16" s="267" t="str">
        <f>Таблица13[[#This Row],[Счет ]]</f>
        <v>Прео</v>
      </c>
    </row>
    <row r="17" spans="1:12" ht="15.75" hidden="1" x14ac:dyDescent="0.25">
      <c r="A17" s="266">
        <v>42984</v>
      </c>
      <c r="B17" s="267" t="s">
        <v>727</v>
      </c>
      <c r="C17" s="267"/>
      <c r="D17" s="267">
        <v>760</v>
      </c>
      <c r="E17" s="267">
        <f t="shared" si="1"/>
        <v>9</v>
      </c>
      <c r="F17" s="266" t="str">
        <f>"Прео"</f>
        <v>Прео</v>
      </c>
      <c r="G17" s="267"/>
      <c r="H17" s="59"/>
      <c r="I17" s="267" t="str">
        <f>Таблица13[[#This Row],[Счет ]]</f>
        <v>Прео</v>
      </c>
    </row>
    <row r="18" spans="1:12" ht="15.75" hidden="1" x14ac:dyDescent="0.25">
      <c r="A18" s="69">
        <v>43034</v>
      </c>
      <c r="B18" s="59" t="s">
        <v>6126</v>
      </c>
      <c r="C18" s="59"/>
      <c r="D18" s="59">
        <v>6750</v>
      </c>
      <c r="E18" s="59">
        <f t="shared" si="1"/>
        <v>10</v>
      </c>
      <c r="F18" s="59" t="str">
        <f>"Самокатная"</f>
        <v>Самокатная</v>
      </c>
      <c r="G18" s="59" t="s">
        <v>5979</v>
      </c>
      <c r="H18" s="59"/>
      <c r="I18" s="59" t="str">
        <f>Таблица13[[#This Row],[Счет ]]</f>
        <v>Самокатная</v>
      </c>
      <c r="J18" s="37">
        <v>280</v>
      </c>
    </row>
    <row r="19" spans="1:12" ht="15.75" hidden="1" x14ac:dyDescent="0.25">
      <c r="A19" s="266">
        <v>42971</v>
      </c>
      <c r="B19" s="267" t="s">
        <v>727</v>
      </c>
      <c r="C19" s="267"/>
      <c r="D19" s="267">
        <v>780</v>
      </c>
      <c r="E19" s="267">
        <f t="shared" si="1"/>
        <v>8</v>
      </c>
      <c r="F19" s="266" t="str">
        <f>"Прео"</f>
        <v>Прео</v>
      </c>
      <c r="G19" s="267" t="s">
        <v>5552</v>
      </c>
      <c r="H19" s="59"/>
      <c r="I19" s="267" t="str">
        <f>Таблица13[[#This Row],[Счет ]]</f>
        <v>Прео</v>
      </c>
      <c r="J19" s="38">
        <v>4820</v>
      </c>
      <c r="L19">
        <f>SUM(J18:J24)</f>
        <v>23960</v>
      </c>
    </row>
    <row r="20" spans="1:12" ht="15.75" hidden="1" x14ac:dyDescent="0.25">
      <c r="A20" s="69">
        <v>43026</v>
      </c>
      <c r="B20" s="59" t="s">
        <v>6127</v>
      </c>
      <c r="C20" s="59"/>
      <c r="D20" s="59">
        <v>6000</v>
      </c>
      <c r="E20" s="59">
        <f t="shared" si="1"/>
        <v>10</v>
      </c>
      <c r="F20" s="59" t="str">
        <f>"Самокатная"</f>
        <v>Самокатная</v>
      </c>
      <c r="G20" s="59" t="s">
        <v>5979</v>
      </c>
      <c r="H20" s="59"/>
      <c r="I20" s="59" t="str">
        <f>Таблица13[[#This Row],[Счет ]]</f>
        <v>Самокатная</v>
      </c>
      <c r="J20" s="37">
        <v>4820</v>
      </c>
    </row>
    <row r="21" spans="1:12" ht="15.75" hidden="1" x14ac:dyDescent="0.25">
      <c r="A21" s="69">
        <v>43008</v>
      </c>
      <c r="B21" s="59" t="s">
        <v>903</v>
      </c>
      <c r="C21" s="59"/>
      <c r="D21" s="59">
        <v>7170</v>
      </c>
      <c r="E21" s="59">
        <f t="shared" si="1"/>
        <v>9</v>
      </c>
      <c r="F21" s="59" t="str">
        <f>"Самокатная"</f>
        <v>Самокатная</v>
      </c>
      <c r="G21" s="59"/>
      <c r="H21" s="59"/>
      <c r="I21" s="59" t="str">
        <f>Таблица13[[#This Row],[Счет ]]</f>
        <v>Самокатная</v>
      </c>
      <c r="J21" s="38">
        <v>1080</v>
      </c>
    </row>
    <row r="22" spans="1:12" ht="15.75" hidden="1" x14ac:dyDescent="0.25">
      <c r="A22" s="69">
        <v>43005</v>
      </c>
      <c r="B22" s="59" t="s">
        <v>5978</v>
      </c>
      <c r="C22" s="59"/>
      <c r="D22" s="59">
        <v>10000</v>
      </c>
      <c r="E22" s="59">
        <f t="shared" si="1"/>
        <v>9</v>
      </c>
      <c r="F22" s="59" t="s">
        <v>6</v>
      </c>
      <c r="G22" s="59" t="s">
        <v>5979</v>
      </c>
      <c r="H22" s="59"/>
      <c r="I22" s="59" t="str">
        <f>Таблица13[[#This Row],[Счет ]]</f>
        <v>Самокатная</v>
      </c>
      <c r="J22" s="37">
        <v>6480</v>
      </c>
    </row>
    <row r="23" spans="1:12" ht="15.75" hidden="1" x14ac:dyDescent="0.25">
      <c r="A23" s="69">
        <v>43004</v>
      </c>
      <c r="B23" s="59" t="s">
        <v>726</v>
      </c>
      <c r="C23" s="59"/>
      <c r="D23" s="59">
        <v>2250</v>
      </c>
      <c r="E23" s="59">
        <f t="shared" si="1"/>
        <v>9</v>
      </c>
      <c r="F23" s="59" t="str">
        <f>"Самокатная"</f>
        <v>Самокатная</v>
      </c>
      <c r="G23" s="59" t="s">
        <v>5980</v>
      </c>
      <c r="H23" s="59"/>
      <c r="I23" s="59" t="str">
        <f>Таблица13[[#This Row],[Счет ]]</f>
        <v>Самокатная</v>
      </c>
    </row>
    <row r="24" spans="1:12" ht="15.75" hidden="1" x14ac:dyDescent="0.25">
      <c r="A24" s="266">
        <v>42970</v>
      </c>
      <c r="B24" s="267" t="s">
        <v>5327</v>
      </c>
      <c r="C24" s="267"/>
      <c r="D24" s="267">
        <v>1140</v>
      </c>
      <c r="E24" s="267">
        <f t="shared" si="1"/>
        <v>8</v>
      </c>
      <c r="F24" s="266" t="str">
        <f>"Прео"</f>
        <v>Прео</v>
      </c>
      <c r="G24" s="267" t="s">
        <v>5552</v>
      </c>
      <c r="H24" s="59"/>
      <c r="I24" s="267" t="str">
        <f>Таблица13[[#This Row],[Счет ]]</f>
        <v>Прео</v>
      </c>
      <c r="J24" s="37">
        <v>6480</v>
      </c>
    </row>
    <row r="25" spans="1:12" ht="15.75" hidden="1" x14ac:dyDescent="0.25">
      <c r="A25" s="69">
        <v>42999</v>
      </c>
      <c r="B25" s="59" t="s">
        <v>4360</v>
      </c>
      <c r="C25" s="59"/>
      <c r="D25" s="59">
        <v>4770</v>
      </c>
      <c r="E25" s="59">
        <f t="shared" si="1"/>
        <v>9</v>
      </c>
      <c r="F25" s="59" t="str">
        <f>"Самокатная"</f>
        <v>Самокатная</v>
      </c>
      <c r="G25" s="59" t="s">
        <v>5981</v>
      </c>
      <c r="H25" s="59"/>
      <c r="I25" s="59" t="str">
        <f>Таблица13[[#This Row],[Счет ]]</f>
        <v>Самокатная</v>
      </c>
    </row>
    <row r="26" spans="1:12" ht="15.75" hidden="1" x14ac:dyDescent="0.25">
      <c r="A26" s="266">
        <v>42990</v>
      </c>
      <c r="B26" s="267" t="s">
        <v>726</v>
      </c>
      <c r="C26" s="267"/>
      <c r="D26" s="267">
        <v>740</v>
      </c>
      <c r="E26" s="267">
        <f t="shared" si="1"/>
        <v>9</v>
      </c>
      <c r="F26" s="267" t="str">
        <f>"Самокатная"</f>
        <v>Самокатная</v>
      </c>
      <c r="G26" s="267" t="s">
        <v>3834</v>
      </c>
      <c r="H26" s="59"/>
      <c r="I26" s="267" t="str">
        <f>Таблица13[[#This Row],[Счет ]]</f>
        <v>Самокатная</v>
      </c>
    </row>
    <row r="27" spans="1:12" ht="15.75" hidden="1" x14ac:dyDescent="0.25">
      <c r="A27" s="266">
        <v>42990</v>
      </c>
      <c r="B27" s="267" t="s">
        <v>726</v>
      </c>
      <c r="C27" s="267"/>
      <c r="D27" s="267">
        <v>250</v>
      </c>
      <c r="E27" s="267">
        <f t="shared" si="1"/>
        <v>9</v>
      </c>
      <c r="F27" s="267" t="str">
        <f>"Самокатная"</f>
        <v>Самокатная</v>
      </c>
      <c r="G27" s="267" t="s">
        <v>3903</v>
      </c>
      <c r="H27" s="59"/>
      <c r="I27" s="267" t="str">
        <f>Таблица13[[#This Row],[Счет ]]</f>
        <v>Самокатная</v>
      </c>
    </row>
    <row r="28" spans="1:12" ht="15.75" hidden="1" x14ac:dyDescent="0.25">
      <c r="A28" s="266">
        <v>42989</v>
      </c>
      <c r="B28" s="267" t="s">
        <v>903</v>
      </c>
      <c r="C28" s="267"/>
      <c r="D28" s="267">
        <v>2480</v>
      </c>
      <c r="E28" s="267">
        <f t="shared" si="1"/>
        <v>9</v>
      </c>
      <c r="F28" s="267" t="str">
        <f>"Самокатная"</f>
        <v>Самокатная</v>
      </c>
      <c r="G28" s="267"/>
      <c r="H28" s="59"/>
      <c r="I28" s="267" t="str">
        <f>Таблица13[[#This Row],[Счет ]]</f>
        <v>Самокатная</v>
      </c>
    </row>
    <row r="29" spans="1:12" ht="15.75" hidden="1" x14ac:dyDescent="0.25">
      <c r="A29" s="266">
        <v>42989</v>
      </c>
      <c r="B29" s="267" t="s">
        <v>726</v>
      </c>
      <c r="C29" s="267"/>
      <c r="D29" s="267">
        <v>370</v>
      </c>
      <c r="E29" s="267">
        <f t="shared" si="1"/>
        <v>9</v>
      </c>
      <c r="F29" s="267" t="str">
        <f>"Самокатная"</f>
        <v>Самокатная</v>
      </c>
      <c r="G29" s="267" t="s">
        <v>3904</v>
      </c>
      <c r="H29" s="59"/>
      <c r="I29" s="267" t="str">
        <f>Таблица13[[#This Row],[Счет ]]</f>
        <v>Самокатная</v>
      </c>
    </row>
    <row r="30" spans="1:12" ht="15.75" x14ac:dyDescent="0.25">
      <c r="A30" s="444">
        <v>43035</v>
      </c>
      <c r="B30" s="439" t="s">
        <v>6184</v>
      </c>
      <c r="C30" s="439"/>
      <c r="D30" s="441">
        <v>580</v>
      </c>
      <c r="E30" s="439" t="e">
        <f>MONTH([2]!Таблица13[Дата])</f>
        <v>#REF!</v>
      </c>
      <c r="F30" s="439" t="s">
        <v>1341</v>
      </c>
      <c r="G30" s="439"/>
      <c r="H30" s="59"/>
      <c r="I30" s="439" t="str">
        <f>Таблица13[[#This Row],[Счет ]]</f>
        <v>Питер</v>
      </c>
    </row>
    <row r="31" spans="1:12" ht="15.75" x14ac:dyDescent="0.25">
      <c r="A31" s="266">
        <v>42959</v>
      </c>
      <c r="B31" s="267" t="s">
        <v>5517</v>
      </c>
      <c r="C31" s="267"/>
      <c r="D31" s="269">
        <v>200</v>
      </c>
      <c r="E31" s="267" t="e">
        <f>MONTH([4]!Таблица13[Дата])</f>
        <v>#REF!</v>
      </c>
      <c r="F31" s="267" t="s">
        <v>1341</v>
      </c>
      <c r="G31" s="309" t="s">
        <v>4700</v>
      </c>
      <c r="H31" s="59"/>
      <c r="I31" s="267" t="str">
        <f>Таблица13[[#This Row],[Счет ]]</f>
        <v>Питер</v>
      </c>
    </row>
    <row r="32" spans="1:12" ht="15.75" hidden="1" x14ac:dyDescent="0.25">
      <c r="A32" s="266">
        <v>42978</v>
      </c>
      <c r="B32" s="267" t="s">
        <v>903</v>
      </c>
      <c r="C32" s="267"/>
      <c r="D32" s="267">
        <v>1020</v>
      </c>
      <c r="E32" s="267">
        <f t="shared" ref="E32:E52" si="2">MONTH(A32)</f>
        <v>8</v>
      </c>
      <c r="F32" s="267" t="str">
        <f>"Самокатная"</f>
        <v>Самокатная</v>
      </c>
      <c r="G32" s="267"/>
      <c r="H32" s="59"/>
      <c r="I32" s="267" t="str">
        <f>Таблица13[[#This Row],[Счет ]]</f>
        <v>Самокатная</v>
      </c>
    </row>
    <row r="33" spans="1:9" ht="15.75" hidden="1" x14ac:dyDescent="0.25">
      <c r="A33" s="266">
        <v>42971</v>
      </c>
      <c r="B33" s="267" t="s">
        <v>726</v>
      </c>
      <c r="C33" s="267"/>
      <c r="D33" s="267">
        <v>250</v>
      </c>
      <c r="E33" s="267">
        <f t="shared" si="2"/>
        <v>8</v>
      </c>
      <c r="F33" s="267" t="str">
        <f>"Самокатная"</f>
        <v>Самокатная</v>
      </c>
      <c r="G33" s="267" t="s">
        <v>5619</v>
      </c>
      <c r="H33" s="59"/>
      <c r="I33" s="267" t="str">
        <f>Таблица13[[#This Row],[Счет ]]</f>
        <v>Самокатная</v>
      </c>
    </row>
    <row r="34" spans="1:9" ht="15.75" hidden="1" x14ac:dyDescent="0.25">
      <c r="A34" s="266">
        <v>42971</v>
      </c>
      <c r="B34" s="267" t="s">
        <v>2335</v>
      </c>
      <c r="C34" s="267"/>
      <c r="D34" s="267">
        <v>100</v>
      </c>
      <c r="E34" s="267">
        <f t="shared" si="2"/>
        <v>8</v>
      </c>
      <c r="F34" s="267" t="str">
        <f>"Самокатная"</f>
        <v>Самокатная</v>
      </c>
      <c r="G34" s="267" t="s">
        <v>4896</v>
      </c>
      <c r="H34" s="59"/>
      <c r="I34" s="267" t="str">
        <f>Таблица13[[#This Row],[Счет ]]</f>
        <v>Самокатная</v>
      </c>
    </row>
    <row r="35" spans="1:9" ht="15.75" hidden="1" x14ac:dyDescent="0.25">
      <c r="A35" s="266">
        <v>42971</v>
      </c>
      <c r="B35" s="267" t="s">
        <v>4360</v>
      </c>
      <c r="C35" s="267"/>
      <c r="D35" s="267">
        <v>270</v>
      </c>
      <c r="E35" s="267">
        <f t="shared" si="2"/>
        <v>8</v>
      </c>
      <c r="F35" s="267" t="str">
        <f>"Самокатная"</f>
        <v>Самокатная</v>
      </c>
      <c r="G35" s="267" t="s">
        <v>5620</v>
      </c>
      <c r="H35" s="59"/>
      <c r="I35" s="267" t="str">
        <f>Таблица13[[#This Row],[Счет ]]</f>
        <v>Самокатная</v>
      </c>
    </row>
    <row r="36" spans="1:9" ht="15.75" hidden="1" x14ac:dyDescent="0.25">
      <c r="A36" s="266">
        <v>42971</v>
      </c>
      <c r="B36" s="267" t="s">
        <v>903</v>
      </c>
      <c r="C36" s="267"/>
      <c r="D36" s="267">
        <v>5640</v>
      </c>
      <c r="E36" s="267">
        <f t="shared" si="2"/>
        <v>8</v>
      </c>
      <c r="F36" s="267" t="s">
        <v>6</v>
      </c>
      <c r="G36" s="267" t="s">
        <v>5621</v>
      </c>
      <c r="H36" s="59"/>
      <c r="I36" s="267" t="str">
        <f>Таблица13[[#This Row],[Счет ]]</f>
        <v>Самокатная</v>
      </c>
    </row>
    <row r="37" spans="1:9" ht="15.75" hidden="1" x14ac:dyDescent="0.25">
      <c r="A37" s="266">
        <v>42968</v>
      </c>
      <c r="B37" s="267" t="s">
        <v>850</v>
      </c>
      <c r="C37" s="267"/>
      <c r="D37" s="267">
        <v>350</v>
      </c>
      <c r="E37" s="267">
        <f t="shared" si="2"/>
        <v>8</v>
      </c>
      <c r="F37" s="267" t="str">
        <f>"Самокатная"</f>
        <v>Самокатная</v>
      </c>
      <c r="G37" s="267" t="s">
        <v>5622</v>
      </c>
      <c r="H37" s="59"/>
      <c r="I37" s="267" t="str">
        <f>Таблица13[[#This Row],[Счет ]]</f>
        <v>Самокатная</v>
      </c>
    </row>
    <row r="38" spans="1:9" ht="15.75" hidden="1" x14ac:dyDescent="0.25">
      <c r="A38" s="266">
        <v>42968</v>
      </c>
      <c r="B38" s="267" t="s">
        <v>726</v>
      </c>
      <c r="C38" s="267"/>
      <c r="D38" s="267">
        <v>370</v>
      </c>
      <c r="E38" s="267">
        <f t="shared" si="2"/>
        <v>8</v>
      </c>
      <c r="F38" s="267" t="str">
        <f>"Самокатная"</f>
        <v>Самокатная</v>
      </c>
      <c r="G38" s="267" t="s">
        <v>5623</v>
      </c>
      <c r="H38" s="59"/>
      <c r="I38" s="267" t="str">
        <f>Таблица13[[#This Row],[Счет ]]</f>
        <v>Самокатная</v>
      </c>
    </row>
    <row r="39" spans="1:9" ht="15.75" hidden="1" x14ac:dyDescent="0.25">
      <c r="A39" s="266">
        <v>42965</v>
      </c>
      <c r="B39" s="267" t="s">
        <v>726</v>
      </c>
      <c r="C39" s="267"/>
      <c r="D39" s="267">
        <v>370</v>
      </c>
      <c r="E39" s="267">
        <f t="shared" si="2"/>
        <v>8</v>
      </c>
      <c r="F39" s="267" t="s">
        <v>6</v>
      </c>
      <c r="G39" s="267" t="s">
        <v>5624</v>
      </c>
      <c r="H39" s="59"/>
      <c r="I39" s="267" t="str">
        <f>Таблица13[[#This Row],[Счет ]]</f>
        <v>Самокатная</v>
      </c>
    </row>
    <row r="40" spans="1:9" ht="15.75" hidden="1" x14ac:dyDescent="0.25">
      <c r="A40" s="266">
        <v>42965</v>
      </c>
      <c r="B40" s="267" t="s">
        <v>767</v>
      </c>
      <c r="C40" s="267"/>
      <c r="D40" s="267">
        <v>355</v>
      </c>
      <c r="E40" s="267">
        <f t="shared" si="2"/>
        <v>8</v>
      </c>
      <c r="F40" s="267" t="str">
        <f>"Самокатная"</f>
        <v>Самокатная</v>
      </c>
      <c r="G40" s="267" t="s">
        <v>5625</v>
      </c>
      <c r="H40" s="59"/>
      <c r="I40" s="267" t="str">
        <f>Таблица13[[#This Row],[Счет ]]</f>
        <v>Самокатная</v>
      </c>
    </row>
    <row r="41" spans="1:9" ht="15.75" hidden="1" x14ac:dyDescent="0.25">
      <c r="A41" s="266">
        <v>42961</v>
      </c>
      <c r="B41" s="267" t="s">
        <v>3186</v>
      </c>
      <c r="C41" s="267"/>
      <c r="D41" s="267">
        <v>115</v>
      </c>
      <c r="E41" s="267">
        <f t="shared" si="2"/>
        <v>8</v>
      </c>
      <c r="F41" s="267" t="str">
        <f>"Самокатная"</f>
        <v>Самокатная</v>
      </c>
      <c r="G41" s="267" t="s">
        <v>5626</v>
      </c>
      <c r="H41" s="59"/>
      <c r="I41" s="267" t="str">
        <f>Таблица13[[#This Row],[Счет ]]</f>
        <v>Самокатная</v>
      </c>
    </row>
    <row r="42" spans="1:9" ht="15.75" hidden="1" x14ac:dyDescent="0.25">
      <c r="A42" s="266">
        <v>42958</v>
      </c>
      <c r="B42" s="267" t="s">
        <v>850</v>
      </c>
      <c r="C42" s="267"/>
      <c r="D42" s="267">
        <v>530</v>
      </c>
      <c r="E42" s="267">
        <f t="shared" si="2"/>
        <v>8</v>
      </c>
      <c r="F42" s="267" t="str">
        <f>"Самокатная"</f>
        <v>Самокатная</v>
      </c>
      <c r="G42" s="267" t="s">
        <v>5627</v>
      </c>
      <c r="H42" s="59"/>
      <c r="I42" s="267" t="str">
        <f>Таблица13[[#This Row],[Счет ]]</f>
        <v>Самокатная</v>
      </c>
    </row>
    <row r="43" spans="1:9" ht="15.75" hidden="1" x14ac:dyDescent="0.25">
      <c r="A43" s="266">
        <v>42958</v>
      </c>
      <c r="B43" s="267" t="s">
        <v>767</v>
      </c>
      <c r="C43" s="267"/>
      <c r="D43" s="267">
        <v>120</v>
      </c>
      <c r="E43" s="267">
        <f t="shared" si="2"/>
        <v>8</v>
      </c>
      <c r="F43" s="267" t="str">
        <f>"Самокатная"</f>
        <v>Самокатная</v>
      </c>
      <c r="G43" s="267" t="s">
        <v>5628</v>
      </c>
      <c r="H43" s="59"/>
      <c r="I43" s="267" t="str">
        <f>Таблица13[[#This Row],[Счет ]]</f>
        <v>Самокатная</v>
      </c>
    </row>
    <row r="44" spans="1:9" ht="15.75" hidden="1" x14ac:dyDescent="0.25">
      <c r="A44" s="266">
        <v>42958</v>
      </c>
      <c r="B44" s="267" t="s">
        <v>3186</v>
      </c>
      <c r="C44" s="267"/>
      <c r="D44" s="267">
        <v>345</v>
      </c>
      <c r="E44" s="267">
        <f t="shared" si="2"/>
        <v>8</v>
      </c>
      <c r="F44" s="267" t="str">
        <f>"Самокатная"</f>
        <v>Самокатная</v>
      </c>
      <c r="G44" s="267" t="s">
        <v>5629</v>
      </c>
      <c r="H44" s="59"/>
      <c r="I44" s="267" t="str">
        <f>Таблица13[[#This Row],[Счет ]]</f>
        <v>Самокатная</v>
      </c>
    </row>
    <row r="45" spans="1:9" ht="15.75" hidden="1" x14ac:dyDescent="0.25">
      <c r="A45" s="266">
        <v>42949</v>
      </c>
      <c r="B45" s="267" t="s">
        <v>5327</v>
      </c>
      <c r="C45" s="267"/>
      <c r="D45" s="267">
        <v>2660</v>
      </c>
      <c r="E45" s="267">
        <f t="shared" si="2"/>
        <v>8</v>
      </c>
      <c r="F45" s="266" t="str">
        <f>"Прео"</f>
        <v>Прео</v>
      </c>
      <c r="G45" s="267" t="s">
        <v>5328</v>
      </c>
      <c r="H45" s="59"/>
      <c r="I45" s="267" t="str">
        <f>Таблица13[[#This Row],[Счет ]]</f>
        <v>Прео</v>
      </c>
    </row>
    <row r="46" spans="1:9" ht="15.75" hidden="1" x14ac:dyDescent="0.25">
      <c r="A46" s="266">
        <v>42949</v>
      </c>
      <c r="B46" s="267" t="s">
        <v>4446</v>
      </c>
      <c r="C46" s="267"/>
      <c r="D46" s="267">
        <v>1260</v>
      </c>
      <c r="E46" s="267">
        <f t="shared" si="2"/>
        <v>8</v>
      </c>
      <c r="F46" s="266" t="str">
        <f>"Прео"</f>
        <v>Прео</v>
      </c>
      <c r="G46" s="267" t="s">
        <v>5329</v>
      </c>
      <c r="H46" s="59"/>
      <c r="I46" s="267" t="str">
        <f>Таблица13[[#This Row],[Счет ]]</f>
        <v>Прео</v>
      </c>
    </row>
    <row r="47" spans="1:9" ht="15.75" hidden="1" x14ac:dyDescent="0.25">
      <c r="A47" s="266">
        <v>42958</v>
      </c>
      <c r="B47" s="267" t="s">
        <v>3894</v>
      </c>
      <c r="C47" s="267"/>
      <c r="D47" s="267">
        <v>2400</v>
      </c>
      <c r="E47" s="267">
        <f t="shared" si="2"/>
        <v>8</v>
      </c>
      <c r="F47" s="267" t="str">
        <f t="shared" ref="F47:F52" si="3">"Самокатная"</f>
        <v>Самокатная</v>
      </c>
      <c r="G47" s="267" t="s">
        <v>5630</v>
      </c>
      <c r="H47" s="59"/>
      <c r="I47" s="267" t="str">
        <f>Таблица13[[#This Row],[Счет ]]</f>
        <v>Самокатная</v>
      </c>
    </row>
    <row r="48" spans="1:9" ht="15.75" hidden="1" x14ac:dyDescent="0.25">
      <c r="A48" s="266">
        <v>42958</v>
      </c>
      <c r="B48" s="267" t="s">
        <v>3186</v>
      </c>
      <c r="C48" s="267"/>
      <c r="D48" s="267">
        <v>190</v>
      </c>
      <c r="E48" s="267">
        <f t="shared" si="2"/>
        <v>8</v>
      </c>
      <c r="F48" s="267" t="str">
        <f t="shared" si="3"/>
        <v>Самокатная</v>
      </c>
      <c r="G48" s="267" t="s">
        <v>3837</v>
      </c>
      <c r="H48" s="59"/>
      <c r="I48" s="267" t="str">
        <f>Таблица13[[#This Row],[Счет ]]</f>
        <v>Самокатная</v>
      </c>
    </row>
    <row r="49" spans="1:9" ht="15.75" hidden="1" x14ac:dyDescent="0.25">
      <c r="A49" s="266">
        <v>42957</v>
      </c>
      <c r="B49" s="267" t="s">
        <v>726</v>
      </c>
      <c r="C49" s="267"/>
      <c r="D49" s="267">
        <v>310</v>
      </c>
      <c r="E49" s="267">
        <f t="shared" si="2"/>
        <v>8</v>
      </c>
      <c r="F49" s="267" t="str">
        <f t="shared" si="3"/>
        <v>Самокатная</v>
      </c>
      <c r="G49" s="267" t="s">
        <v>3843</v>
      </c>
      <c r="H49" s="59"/>
      <c r="I49" s="267" t="str">
        <f>Таблица13[[#This Row],[Счет ]]</f>
        <v>Самокатная</v>
      </c>
    </row>
    <row r="50" spans="1:9" ht="15.75" hidden="1" x14ac:dyDescent="0.25">
      <c r="A50" s="266">
        <v>42957</v>
      </c>
      <c r="B50" s="267" t="s">
        <v>903</v>
      </c>
      <c r="C50" s="267"/>
      <c r="D50" s="267">
        <v>2600</v>
      </c>
      <c r="E50" s="267">
        <f t="shared" si="2"/>
        <v>8</v>
      </c>
      <c r="F50" s="267" t="str">
        <f t="shared" si="3"/>
        <v>Самокатная</v>
      </c>
      <c r="G50" s="267" t="s">
        <v>5245</v>
      </c>
      <c r="H50" s="59"/>
      <c r="I50" s="267" t="str">
        <f>Таблица13[[#This Row],[Счет ]]</f>
        <v>Самокатная</v>
      </c>
    </row>
    <row r="51" spans="1:9" ht="15.75" hidden="1" x14ac:dyDescent="0.25">
      <c r="A51" s="266">
        <v>42956</v>
      </c>
      <c r="B51" s="267" t="s">
        <v>726</v>
      </c>
      <c r="C51" s="267"/>
      <c r="D51" s="267">
        <v>620</v>
      </c>
      <c r="E51" s="267">
        <f t="shared" si="2"/>
        <v>8</v>
      </c>
      <c r="F51" s="267" t="str">
        <f t="shared" si="3"/>
        <v>Самокатная</v>
      </c>
      <c r="G51" s="267" t="s">
        <v>5246</v>
      </c>
      <c r="H51" s="59"/>
      <c r="I51" s="267" t="str">
        <f>Таблица13[[#This Row],[Счет ]]</f>
        <v>Самокатная</v>
      </c>
    </row>
    <row r="52" spans="1:9" ht="15.75" hidden="1" x14ac:dyDescent="0.25">
      <c r="A52" s="266">
        <v>42956</v>
      </c>
      <c r="B52" s="267" t="s">
        <v>726</v>
      </c>
      <c r="C52" s="267"/>
      <c r="D52" s="267">
        <v>310</v>
      </c>
      <c r="E52" s="267">
        <f t="shared" si="2"/>
        <v>8</v>
      </c>
      <c r="F52" s="267" t="str">
        <f t="shared" si="3"/>
        <v>Самокатная</v>
      </c>
      <c r="G52" s="267" t="s">
        <v>5247</v>
      </c>
      <c r="H52" s="59"/>
      <c r="I52" s="267" t="str">
        <f>Таблица13[[#This Row],[Счет ]]</f>
        <v>Самокатная</v>
      </c>
    </row>
    <row r="53" spans="1:9" ht="15.75" x14ac:dyDescent="0.25">
      <c r="A53" s="271">
        <v>42959</v>
      </c>
      <c r="B53" s="262" t="s">
        <v>5518</v>
      </c>
      <c r="C53" s="262"/>
      <c r="D53" s="268">
        <v>548</v>
      </c>
      <c r="E53" s="262" t="e">
        <f>MONTH([4]!Таблица13[Дата])</f>
        <v>#REF!</v>
      </c>
      <c r="F53" s="267" t="s">
        <v>1341</v>
      </c>
      <c r="G53" s="262"/>
      <c r="H53" s="59"/>
      <c r="I53" s="267" t="str">
        <f>Таблица13[[#This Row],[Счет ]]</f>
        <v>Питер</v>
      </c>
    </row>
    <row r="54" spans="1:9" ht="15.75" x14ac:dyDescent="0.25">
      <c r="A54" s="266">
        <v>42938</v>
      </c>
      <c r="B54" s="267" t="s">
        <v>4483</v>
      </c>
      <c r="C54" s="267"/>
      <c r="D54" s="269">
        <v>350</v>
      </c>
      <c r="E54" s="267" t="e">
        <f>MONTH([5]!Таблица13[Дата])</f>
        <v>#REF!</v>
      </c>
      <c r="F54" s="267" t="s">
        <v>1341</v>
      </c>
      <c r="G54" s="267"/>
      <c r="H54" s="59"/>
      <c r="I54" s="267" t="str">
        <f>Таблица13[[#This Row],[Счет ]]</f>
        <v>Питер</v>
      </c>
    </row>
    <row r="55" spans="1:9" ht="15.75" hidden="1" x14ac:dyDescent="0.25">
      <c r="A55" s="266">
        <v>42956</v>
      </c>
      <c r="B55" s="267" t="s">
        <v>726</v>
      </c>
      <c r="C55" s="267"/>
      <c r="D55" s="267">
        <v>190</v>
      </c>
      <c r="E55" s="267">
        <f t="shared" ref="E55:E65" si="4">MONTH(A55)</f>
        <v>8</v>
      </c>
      <c r="F55" s="267" t="str">
        <f>"Самокатная"</f>
        <v>Самокатная</v>
      </c>
      <c r="G55" s="267" t="s">
        <v>5248</v>
      </c>
      <c r="H55" s="59"/>
      <c r="I55" s="267" t="str">
        <f>Таблица13[[#This Row],[Счет ]]</f>
        <v>Самокатная</v>
      </c>
    </row>
    <row r="56" spans="1:9" ht="15.75" hidden="1" x14ac:dyDescent="0.25">
      <c r="A56" s="266">
        <v>42955</v>
      </c>
      <c r="B56" s="267" t="s">
        <v>726</v>
      </c>
      <c r="C56" s="267"/>
      <c r="D56" s="267">
        <v>250</v>
      </c>
      <c r="E56" s="267">
        <f t="shared" si="4"/>
        <v>8</v>
      </c>
      <c r="F56" s="267" t="str">
        <f>"Самокатная"</f>
        <v>Самокатная</v>
      </c>
      <c r="G56" s="267" t="s">
        <v>5249</v>
      </c>
      <c r="H56" s="59"/>
      <c r="I56" s="267" t="str">
        <f>Таблица13[[#This Row],[Счет ]]</f>
        <v>Самокатная</v>
      </c>
    </row>
    <row r="57" spans="1:9" ht="15.75" hidden="1" x14ac:dyDescent="0.25">
      <c r="A57" s="266">
        <v>42954</v>
      </c>
      <c r="B57" s="267" t="s">
        <v>726</v>
      </c>
      <c r="C57" s="267"/>
      <c r="D57" s="267">
        <v>750</v>
      </c>
      <c r="E57" s="267">
        <f t="shared" si="4"/>
        <v>8</v>
      </c>
      <c r="F57" s="267" t="str">
        <f>"Самокатная"</f>
        <v>Самокатная</v>
      </c>
      <c r="G57" s="267" t="s">
        <v>5250</v>
      </c>
      <c r="H57" s="59"/>
      <c r="I57" s="267" t="str">
        <f>Таблица13[[#This Row],[Счет ]]</f>
        <v>Самокатная</v>
      </c>
    </row>
    <row r="58" spans="1:9" ht="15.75" hidden="1" x14ac:dyDescent="0.25">
      <c r="A58" s="266">
        <v>42936</v>
      </c>
      <c r="B58" s="267" t="s">
        <v>727</v>
      </c>
      <c r="C58" s="267"/>
      <c r="D58" s="267">
        <v>260</v>
      </c>
      <c r="E58" s="267">
        <f t="shared" si="4"/>
        <v>7</v>
      </c>
      <c r="F58" s="266" t="str">
        <f>"Прео"</f>
        <v>Прео</v>
      </c>
      <c r="G58" s="267" t="s">
        <v>5321</v>
      </c>
      <c r="H58" s="59"/>
      <c r="I58" s="267" t="str">
        <f>Таблица13[[#This Row],[Счет ]]</f>
        <v>Прео</v>
      </c>
    </row>
    <row r="59" spans="1:9" ht="15.75" hidden="1" x14ac:dyDescent="0.25">
      <c r="A59" s="266">
        <v>42951</v>
      </c>
      <c r="B59" s="267" t="s">
        <v>5121</v>
      </c>
      <c r="C59" s="267"/>
      <c r="D59" s="267">
        <v>1080</v>
      </c>
      <c r="E59" s="267">
        <f t="shared" si="4"/>
        <v>8</v>
      </c>
      <c r="F59" s="267" t="str">
        <f t="shared" ref="F59:F65" si="5">"Самокатная"</f>
        <v>Самокатная</v>
      </c>
      <c r="G59" s="267" t="s">
        <v>5251</v>
      </c>
      <c r="H59" s="59"/>
      <c r="I59" s="267" t="str">
        <f>Таблица13[[#This Row],[Счет ]]</f>
        <v>Самокатная</v>
      </c>
    </row>
    <row r="60" spans="1:9" ht="15.75" hidden="1" x14ac:dyDescent="0.25">
      <c r="A60" s="266">
        <v>42949</v>
      </c>
      <c r="B60" s="267" t="s">
        <v>5252</v>
      </c>
      <c r="C60" s="267"/>
      <c r="D60" s="267">
        <v>540</v>
      </c>
      <c r="E60" s="267">
        <f t="shared" si="4"/>
        <v>8</v>
      </c>
      <c r="F60" s="267" t="str">
        <f t="shared" si="5"/>
        <v>Самокатная</v>
      </c>
      <c r="G60" s="267" t="s">
        <v>5253</v>
      </c>
      <c r="H60" s="59"/>
      <c r="I60" s="267" t="str">
        <f>Таблица13[[#This Row],[Счет ]]</f>
        <v>Самокатная</v>
      </c>
    </row>
    <row r="61" spans="1:9" ht="15.75" hidden="1" x14ac:dyDescent="0.25">
      <c r="A61" s="266">
        <v>42948</v>
      </c>
      <c r="B61" s="267" t="s">
        <v>726</v>
      </c>
      <c r="C61" s="267"/>
      <c r="D61" s="267">
        <v>1300</v>
      </c>
      <c r="E61" s="267">
        <f t="shared" si="4"/>
        <v>8</v>
      </c>
      <c r="F61" s="267" t="str">
        <f t="shared" si="5"/>
        <v>Самокатная</v>
      </c>
      <c r="G61" s="267" t="s">
        <v>5254</v>
      </c>
      <c r="H61" s="59"/>
      <c r="I61" s="267" t="str">
        <f>Таблица13[[#This Row],[Счет ]]</f>
        <v>Самокатная</v>
      </c>
    </row>
    <row r="62" spans="1:9" ht="15.75" hidden="1" x14ac:dyDescent="0.25">
      <c r="A62" s="266">
        <v>42947</v>
      </c>
      <c r="B62" s="267" t="s">
        <v>726</v>
      </c>
      <c r="C62" s="267"/>
      <c r="D62" s="267">
        <v>500</v>
      </c>
      <c r="E62" s="267">
        <f t="shared" si="4"/>
        <v>7</v>
      </c>
      <c r="F62" s="267" t="str">
        <f t="shared" si="5"/>
        <v>Самокатная</v>
      </c>
      <c r="G62" s="267" t="s">
        <v>5255</v>
      </c>
      <c r="H62" s="59"/>
      <c r="I62" s="267" t="str">
        <f>Таблица13[[#This Row],[Счет ]]</f>
        <v>Самокатная</v>
      </c>
    </row>
    <row r="63" spans="1:9" ht="15.75" hidden="1" x14ac:dyDescent="0.25">
      <c r="A63" s="266">
        <v>42947</v>
      </c>
      <c r="B63" s="267" t="s">
        <v>903</v>
      </c>
      <c r="C63" s="267"/>
      <c r="D63" s="267">
        <v>2920</v>
      </c>
      <c r="E63" s="267">
        <f t="shared" si="4"/>
        <v>7</v>
      </c>
      <c r="F63" s="267" t="str">
        <f t="shared" si="5"/>
        <v>Самокатная</v>
      </c>
      <c r="G63" s="267" t="s">
        <v>5256</v>
      </c>
      <c r="H63" s="59"/>
      <c r="I63" s="267" t="str">
        <f>Таблица13[[#This Row],[Счет ]]</f>
        <v>Самокатная</v>
      </c>
    </row>
    <row r="64" spans="1:9" ht="15.75" hidden="1" x14ac:dyDescent="0.25">
      <c r="A64" s="266">
        <v>42943</v>
      </c>
      <c r="B64" s="267" t="s">
        <v>903</v>
      </c>
      <c r="C64" s="267"/>
      <c r="D64" s="267">
        <v>1640</v>
      </c>
      <c r="E64" s="267">
        <f t="shared" si="4"/>
        <v>7</v>
      </c>
      <c r="F64" s="267" t="str">
        <f t="shared" si="5"/>
        <v>Самокатная</v>
      </c>
      <c r="G64" s="267" t="s">
        <v>5257</v>
      </c>
      <c r="H64" s="59"/>
      <c r="I64" s="267" t="str">
        <f>Таблица13[[#This Row],[Счет ]]</f>
        <v>Самокатная</v>
      </c>
    </row>
    <row r="65" spans="1:9" ht="15.75" hidden="1" x14ac:dyDescent="0.25">
      <c r="A65" s="266">
        <v>42943</v>
      </c>
      <c r="B65" s="267" t="s">
        <v>850</v>
      </c>
      <c r="C65" s="267"/>
      <c r="D65" s="267">
        <v>530</v>
      </c>
      <c r="E65" s="267">
        <f t="shared" si="4"/>
        <v>7</v>
      </c>
      <c r="F65" s="267" t="str">
        <f t="shared" si="5"/>
        <v>Самокатная</v>
      </c>
      <c r="G65" s="267" t="s">
        <v>5258</v>
      </c>
      <c r="H65" s="59"/>
      <c r="I65" s="267" t="str">
        <f>Таблица13[[#This Row],[Счет ]]</f>
        <v>Самокатная</v>
      </c>
    </row>
    <row r="66" spans="1:9" ht="15.75" x14ac:dyDescent="0.25">
      <c r="A66" s="271">
        <v>42937</v>
      </c>
      <c r="B66" s="262" t="s">
        <v>5385</v>
      </c>
      <c r="C66" s="262"/>
      <c r="D66" s="268">
        <v>300</v>
      </c>
      <c r="E66" s="262" t="e">
        <f>MONTH([5]!Таблица13[Дата])</f>
        <v>#REF!</v>
      </c>
      <c r="F66" s="267" t="s">
        <v>1341</v>
      </c>
      <c r="G66" s="262"/>
      <c r="H66" s="59"/>
      <c r="I66" s="267" t="str">
        <f>Таблица13[[#This Row],[Счет ]]</f>
        <v>Питер</v>
      </c>
    </row>
    <row r="67" spans="1:9" ht="15.75" hidden="1" x14ac:dyDescent="0.25">
      <c r="A67" s="266">
        <v>42937</v>
      </c>
      <c r="B67" s="267" t="s">
        <v>850</v>
      </c>
      <c r="C67" s="267"/>
      <c r="D67" s="267">
        <v>2220</v>
      </c>
      <c r="E67" s="267">
        <f t="shared" ref="E67:E96" si="6">MONTH(A67)</f>
        <v>7</v>
      </c>
      <c r="F67" s="267" t="str">
        <f t="shared" ref="F67:F96" si="7">"Самокатная"</f>
        <v>Самокатная</v>
      </c>
      <c r="G67" s="267" t="s">
        <v>5259</v>
      </c>
      <c r="H67" s="59"/>
      <c r="I67" s="267" t="str">
        <f>Таблица13[[#This Row],[Счет ]]</f>
        <v>Самокатная</v>
      </c>
    </row>
    <row r="68" spans="1:9" ht="15.75" hidden="1" x14ac:dyDescent="0.25">
      <c r="A68" s="266">
        <v>42937</v>
      </c>
      <c r="B68" s="267" t="s">
        <v>1964</v>
      </c>
      <c r="C68" s="267"/>
      <c r="D68" s="267">
        <v>360</v>
      </c>
      <c r="E68" s="267">
        <f t="shared" si="6"/>
        <v>7</v>
      </c>
      <c r="F68" s="267" t="str">
        <f t="shared" si="7"/>
        <v>Самокатная</v>
      </c>
      <c r="G68" s="267" t="s">
        <v>5260</v>
      </c>
      <c r="H68" s="59"/>
      <c r="I68" s="267" t="str">
        <f>Таблица13[[#This Row],[Счет ]]</f>
        <v>Самокатная</v>
      </c>
    </row>
    <row r="69" spans="1:9" ht="15.75" hidden="1" x14ac:dyDescent="0.25">
      <c r="A69" s="266">
        <v>42937</v>
      </c>
      <c r="B69" s="267" t="s">
        <v>903</v>
      </c>
      <c r="C69" s="267"/>
      <c r="D69" s="267">
        <v>6500</v>
      </c>
      <c r="E69" s="267">
        <f t="shared" si="6"/>
        <v>7</v>
      </c>
      <c r="F69" s="267" t="str">
        <f t="shared" si="7"/>
        <v>Самокатная</v>
      </c>
      <c r="G69" s="267" t="s">
        <v>5261</v>
      </c>
      <c r="H69" s="59"/>
      <c r="I69" s="267" t="str">
        <f>Таблица13[[#This Row],[Счет ]]</f>
        <v>Самокатная</v>
      </c>
    </row>
    <row r="70" spans="1:9" ht="15.75" hidden="1" x14ac:dyDescent="0.25">
      <c r="A70" s="266">
        <v>42933</v>
      </c>
      <c r="B70" s="267" t="s">
        <v>1139</v>
      </c>
      <c r="C70" s="267"/>
      <c r="D70" s="267">
        <v>1080</v>
      </c>
      <c r="E70" s="267">
        <f t="shared" si="6"/>
        <v>7</v>
      </c>
      <c r="F70" s="267" t="str">
        <f t="shared" si="7"/>
        <v>Самокатная</v>
      </c>
      <c r="G70" s="267" t="s">
        <v>5262</v>
      </c>
      <c r="H70" s="59"/>
      <c r="I70" s="267" t="str">
        <f>Таблица13[[#This Row],[Счет ]]</f>
        <v>Самокатная</v>
      </c>
    </row>
    <row r="71" spans="1:9" ht="15.75" hidden="1" x14ac:dyDescent="0.25">
      <c r="A71" s="266">
        <v>42933</v>
      </c>
      <c r="B71" s="267" t="s">
        <v>903</v>
      </c>
      <c r="C71" s="267"/>
      <c r="D71" s="267">
        <v>100</v>
      </c>
      <c r="E71" s="267">
        <f t="shared" si="6"/>
        <v>7</v>
      </c>
      <c r="F71" s="267" t="str">
        <f t="shared" si="7"/>
        <v>Самокатная</v>
      </c>
      <c r="G71" s="267" t="s">
        <v>5263</v>
      </c>
      <c r="H71" s="59"/>
      <c r="I71" s="267" t="str">
        <f>Таблица13[[#This Row],[Счет ]]</f>
        <v>Самокатная</v>
      </c>
    </row>
    <row r="72" spans="1:9" ht="15.75" hidden="1" x14ac:dyDescent="0.25">
      <c r="A72" s="266">
        <v>42930</v>
      </c>
      <c r="B72" s="267" t="s">
        <v>4360</v>
      </c>
      <c r="C72" s="267"/>
      <c r="D72" s="267">
        <v>1350</v>
      </c>
      <c r="E72" s="267">
        <f t="shared" si="6"/>
        <v>7</v>
      </c>
      <c r="F72" s="267" t="str">
        <f t="shared" si="7"/>
        <v>Самокатная</v>
      </c>
      <c r="G72" s="267" t="s">
        <v>5264</v>
      </c>
      <c r="H72" s="59"/>
      <c r="I72" s="267" t="str">
        <f>Таблица13[[#This Row],[Счет ]]</f>
        <v>Самокатная</v>
      </c>
    </row>
    <row r="73" spans="1:9" ht="15.75" hidden="1" x14ac:dyDescent="0.25">
      <c r="A73" s="266">
        <v>42930</v>
      </c>
      <c r="B73" s="267" t="s">
        <v>4360</v>
      </c>
      <c r="C73" s="267"/>
      <c r="D73" s="267">
        <v>1100</v>
      </c>
      <c r="E73" s="267">
        <f t="shared" si="6"/>
        <v>7</v>
      </c>
      <c r="F73" s="267" t="str">
        <f t="shared" si="7"/>
        <v>Самокатная</v>
      </c>
      <c r="G73" s="267" t="s">
        <v>5265</v>
      </c>
      <c r="H73" s="59"/>
      <c r="I73" s="267" t="str">
        <f>Таблица13[[#This Row],[Счет ]]</f>
        <v>Самокатная</v>
      </c>
    </row>
    <row r="74" spans="1:9" ht="15.75" hidden="1" x14ac:dyDescent="0.25">
      <c r="A74" s="266">
        <v>42930</v>
      </c>
      <c r="B74" s="267" t="s">
        <v>4360</v>
      </c>
      <c r="C74" s="267"/>
      <c r="D74" s="267">
        <v>540</v>
      </c>
      <c r="E74" s="267">
        <f t="shared" si="6"/>
        <v>7</v>
      </c>
      <c r="F74" s="267" t="str">
        <f t="shared" si="7"/>
        <v>Самокатная</v>
      </c>
      <c r="G74" s="267" t="s">
        <v>5266</v>
      </c>
      <c r="H74" s="59"/>
      <c r="I74" s="267" t="str">
        <f>Таблица13[[#This Row],[Счет ]]</f>
        <v>Самокатная</v>
      </c>
    </row>
    <row r="75" spans="1:9" ht="15.75" hidden="1" x14ac:dyDescent="0.25">
      <c r="A75" s="266">
        <v>42926</v>
      </c>
      <c r="B75" s="267" t="s">
        <v>903</v>
      </c>
      <c r="C75" s="267"/>
      <c r="D75" s="267">
        <v>280</v>
      </c>
      <c r="E75" s="267">
        <f t="shared" si="6"/>
        <v>7</v>
      </c>
      <c r="F75" s="267" t="str">
        <f t="shared" si="7"/>
        <v>Самокатная</v>
      </c>
      <c r="G75" s="267" t="s">
        <v>5267</v>
      </c>
      <c r="H75" s="59"/>
      <c r="I75" s="267" t="str">
        <f>Таблица13[[#This Row],[Счет ]]</f>
        <v>Самокатная</v>
      </c>
    </row>
    <row r="76" spans="1:9" ht="15.75" hidden="1" x14ac:dyDescent="0.25">
      <c r="A76" s="266">
        <v>42926</v>
      </c>
      <c r="B76" s="267" t="s">
        <v>903</v>
      </c>
      <c r="C76" s="267"/>
      <c r="D76" s="267">
        <v>3050</v>
      </c>
      <c r="E76" s="267">
        <f t="shared" si="6"/>
        <v>7</v>
      </c>
      <c r="F76" s="267" t="str">
        <f t="shared" si="7"/>
        <v>Самокатная</v>
      </c>
      <c r="G76" s="267" t="s">
        <v>5268</v>
      </c>
      <c r="H76" s="59"/>
      <c r="I76" s="267" t="str">
        <f>Таблица13[[#This Row],[Счет ]]</f>
        <v>Самокатная</v>
      </c>
    </row>
    <row r="77" spans="1:9" ht="15.75" hidden="1" x14ac:dyDescent="0.25">
      <c r="A77" s="266">
        <v>42923</v>
      </c>
      <c r="B77" s="267" t="s">
        <v>726</v>
      </c>
      <c r="C77" s="267"/>
      <c r="D77" s="267">
        <v>960</v>
      </c>
      <c r="E77" s="267">
        <f t="shared" si="6"/>
        <v>7</v>
      </c>
      <c r="F77" s="267" t="str">
        <f t="shared" si="7"/>
        <v>Самокатная</v>
      </c>
      <c r="G77" s="267" t="s">
        <v>5269</v>
      </c>
      <c r="H77" s="59"/>
      <c r="I77" s="267" t="str">
        <f>Таблица13[[#This Row],[Счет ]]</f>
        <v>Самокатная</v>
      </c>
    </row>
    <row r="78" spans="1:9" ht="15.75" hidden="1" x14ac:dyDescent="0.25">
      <c r="A78" s="266">
        <v>42922</v>
      </c>
      <c r="B78" s="267" t="s">
        <v>5004</v>
      </c>
      <c r="C78" s="267"/>
      <c r="D78" s="267">
        <v>7000</v>
      </c>
      <c r="E78" s="267">
        <f t="shared" si="6"/>
        <v>7</v>
      </c>
      <c r="F78" s="267" t="str">
        <f t="shared" si="7"/>
        <v>Самокатная</v>
      </c>
      <c r="G78" s="267"/>
      <c r="H78" s="59"/>
      <c r="I78" s="267" t="str">
        <f>Таблица13[[#This Row],[Счет ]]</f>
        <v>Самокатная</v>
      </c>
    </row>
    <row r="79" spans="1:9" ht="15.75" hidden="1" x14ac:dyDescent="0.25">
      <c r="A79" s="266">
        <v>42920</v>
      </c>
      <c r="B79" s="267" t="s">
        <v>726</v>
      </c>
      <c r="C79" s="267"/>
      <c r="D79" s="267">
        <v>360</v>
      </c>
      <c r="E79" s="267">
        <f t="shared" si="6"/>
        <v>7</v>
      </c>
      <c r="F79" s="267" t="str">
        <f t="shared" si="7"/>
        <v>Самокатная</v>
      </c>
      <c r="G79" s="267" t="s">
        <v>5005</v>
      </c>
      <c r="H79" s="59"/>
      <c r="I79" s="267" t="str">
        <f>Таблица13[[#This Row],[Счет ]]</f>
        <v>Самокатная</v>
      </c>
    </row>
    <row r="80" spans="1:9" ht="15.75" hidden="1" x14ac:dyDescent="0.25">
      <c r="A80" s="266">
        <v>42920</v>
      </c>
      <c r="B80" s="267" t="s">
        <v>726</v>
      </c>
      <c r="C80" s="267"/>
      <c r="D80" s="267">
        <v>1120</v>
      </c>
      <c r="E80" s="267">
        <f t="shared" si="6"/>
        <v>7</v>
      </c>
      <c r="F80" s="267" t="str">
        <f t="shared" si="7"/>
        <v>Самокатная</v>
      </c>
      <c r="G80" s="267" t="s">
        <v>5006</v>
      </c>
      <c r="H80" s="59"/>
      <c r="I80" s="267" t="str">
        <f>Таблица13[[#This Row],[Счет ]]</f>
        <v>Самокатная</v>
      </c>
    </row>
    <row r="81" spans="1:9" ht="15.75" hidden="1" x14ac:dyDescent="0.25">
      <c r="A81" s="266">
        <v>42919</v>
      </c>
      <c r="B81" s="267" t="s">
        <v>4360</v>
      </c>
      <c r="C81" s="267"/>
      <c r="D81" s="267">
        <v>2000</v>
      </c>
      <c r="E81" s="267">
        <f t="shared" si="6"/>
        <v>7</v>
      </c>
      <c r="F81" s="267" t="str">
        <f t="shared" si="7"/>
        <v>Самокатная</v>
      </c>
      <c r="G81" s="267" t="s">
        <v>5007</v>
      </c>
      <c r="H81" s="59"/>
      <c r="I81" s="267" t="str">
        <f>Таблица13[[#This Row],[Счет ]]</f>
        <v>Самокатная</v>
      </c>
    </row>
    <row r="82" spans="1:9" ht="15.75" hidden="1" x14ac:dyDescent="0.25">
      <c r="A82" s="266">
        <v>42916</v>
      </c>
      <c r="B82" s="267" t="s">
        <v>726</v>
      </c>
      <c r="C82" s="267"/>
      <c r="D82" s="267">
        <v>360</v>
      </c>
      <c r="E82" s="267">
        <f t="shared" si="6"/>
        <v>6</v>
      </c>
      <c r="F82" s="267" t="str">
        <f t="shared" si="7"/>
        <v>Самокатная</v>
      </c>
      <c r="G82" s="267" t="s">
        <v>5008</v>
      </c>
      <c r="H82" s="59"/>
      <c r="I82" s="267" t="str">
        <f>Таблица13[[#This Row],[Счет ]]</f>
        <v>Самокатная</v>
      </c>
    </row>
    <row r="83" spans="1:9" ht="15.75" hidden="1" x14ac:dyDescent="0.25">
      <c r="A83" s="266">
        <v>42916</v>
      </c>
      <c r="B83" s="267" t="s">
        <v>3186</v>
      </c>
      <c r="C83" s="267"/>
      <c r="D83" s="267">
        <v>115</v>
      </c>
      <c r="E83" s="267">
        <f t="shared" si="6"/>
        <v>6</v>
      </c>
      <c r="F83" s="267" t="str">
        <f t="shared" si="7"/>
        <v>Самокатная</v>
      </c>
      <c r="G83" s="267"/>
      <c r="H83" s="59"/>
      <c r="I83" s="267" t="str">
        <f>Таблица13[[#This Row],[Счет ]]</f>
        <v>Самокатная</v>
      </c>
    </row>
    <row r="84" spans="1:9" ht="15.75" hidden="1" x14ac:dyDescent="0.25">
      <c r="A84" s="266">
        <v>42915</v>
      </c>
      <c r="B84" s="267" t="s">
        <v>767</v>
      </c>
      <c r="C84" s="267"/>
      <c r="D84" s="267">
        <v>200</v>
      </c>
      <c r="E84" s="267">
        <f t="shared" si="6"/>
        <v>6</v>
      </c>
      <c r="F84" s="267" t="str">
        <f t="shared" si="7"/>
        <v>Самокатная</v>
      </c>
      <c r="G84" s="267" t="s">
        <v>5009</v>
      </c>
      <c r="H84" s="59"/>
      <c r="I84" s="267" t="str">
        <f>Таблица13[[#This Row],[Счет ]]</f>
        <v>Самокатная</v>
      </c>
    </row>
    <row r="85" spans="1:9" ht="15.75" hidden="1" x14ac:dyDescent="0.25">
      <c r="A85" s="266">
        <v>42915</v>
      </c>
      <c r="B85" s="267" t="s">
        <v>903</v>
      </c>
      <c r="C85" s="267"/>
      <c r="D85" s="267">
        <v>1160</v>
      </c>
      <c r="E85" s="267">
        <f t="shared" si="6"/>
        <v>6</v>
      </c>
      <c r="F85" s="267" t="str">
        <f t="shared" si="7"/>
        <v>Самокатная</v>
      </c>
      <c r="G85" s="267" t="s">
        <v>5010</v>
      </c>
      <c r="H85" s="59"/>
      <c r="I85" s="267" t="str">
        <f>Таблица13[[#This Row],[Счет ]]</f>
        <v>Самокатная</v>
      </c>
    </row>
    <row r="86" spans="1:9" ht="15.75" hidden="1" x14ac:dyDescent="0.25">
      <c r="A86" s="266">
        <v>42915</v>
      </c>
      <c r="B86" s="267" t="s">
        <v>903</v>
      </c>
      <c r="C86" s="267"/>
      <c r="D86" s="267">
        <v>1480</v>
      </c>
      <c r="E86" s="267">
        <f t="shared" si="6"/>
        <v>6</v>
      </c>
      <c r="F86" s="267" t="str">
        <f t="shared" si="7"/>
        <v>Самокатная</v>
      </c>
      <c r="G86" s="267" t="s">
        <v>5011</v>
      </c>
      <c r="H86" s="59"/>
      <c r="I86" s="267" t="str">
        <f>Таблица13[[#This Row],[Счет ]]</f>
        <v>Самокатная</v>
      </c>
    </row>
    <row r="87" spans="1:9" ht="15.75" hidden="1" x14ac:dyDescent="0.25">
      <c r="A87" s="266">
        <v>42914</v>
      </c>
      <c r="B87" s="267" t="s">
        <v>3186</v>
      </c>
      <c r="C87" s="267"/>
      <c r="D87" s="267">
        <v>50</v>
      </c>
      <c r="E87" s="267">
        <f t="shared" si="6"/>
        <v>6</v>
      </c>
      <c r="F87" s="267" t="str">
        <f t="shared" si="7"/>
        <v>Самокатная</v>
      </c>
      <c r="G87" s="267" t="s">
        <v>5012</v>
      </c>
      <c r="H87" s="59"/>
      <c r="I87" s="267" t="str">
        <f>Таблица13[[#This Row],[Счет ]]</f>
        <v>Самокатная</v>
      </c>
    </row>
    <row r="88" spans="1:9" ht="15.75" hidden="1" x14ac:dyDescent="0.25">
      <c r="A88" s="266">
        <v>42912</v>
      </c>
      <c r="B88" s="267" t="s">
        <v>903</v>
      </c>
      <c r="C88" s="267"/>
      <c r="D88" s="267">
        <v>1280</v>
      </c>
      <c r="E88" s="267">
        <f t="shared" si="6"/>
        <v>6</v>
      </c>
      <c r="F88" s="267" t="str">
        <f t="shared" si="7"/>
        <v>Самокатная</v>
      </c>
      <c r="G88" s="267" t="s">
        <v>5013</v>
      </c>
      <c r="H88" s="59"/>
      <c r="I88" s="267" t="str">
        <f>Таблица13[[#This Row],[Счет ]]</f>
        <v>Самокатная</v>
      </c>
    </row>
    <row r="89" spans="1:9" ht="15.75" hidden="1" x14ac:dyDescent="0.25">
      <c r="A89" s="266">
        <v>42908</v>
      </c>
      <c r="B89" s="267" t="s">
        <v>4886</v>
      </c>
      <c r="C89" s="267"/>
      <c r="D89" s="267">
        <v>120</v>
      </c>
      <c r="E89" s="267">
        <f t="shared" si="6"/>
        <v>6</v>
      </c>
      <c r="F89" s="267" t="str">
        <f t="shared" si="7"/>
        <v>Самокатная</v>
      </c>
      <c r="G89" s="267" t="s">
        <v>4887</v>
      </c>
      <c r="H89" s="59"/>
      <c r="I89" s="267" t="str">
        <f>Таблица13[[#This Row],[Счет ]]</f>
        <v>Самокатная</v>
      </c>
    </row>
    <row r="90" spans="1:9" ht="15.75" hidden="1" x14ac:dyDescent="0.25">
      <c r="A90" s="266">
        <v>42908</v>
      </c>
      <c r="B90" s="267" t="s">
        <v>903</v>
      </c>
      <c r="C90" s="267"/>
      <c r="D90" s="267">
        <v>3000</v>
      </c>
      <c r="E90" s="267">
        <f t="shared" si="6"/>
        <v>6</v>
      </c>
      <c r="F90" s="267" t="str">
        <f t="shared" si="7"/>
        <v>Самокатная</v>
      </c>
      <c r="G90" s="267" t="s">
        <v>4888</v>
      </c>
      <c r="H90" s="59"/>
      <c r="I90" s="267" t="str">
        <f>Таблица13[[#This Row],[Счет ]]</f>
        <v>Самокатная</v>
      </c>
    </row>
    <row r="91" spans="1:9" ht="15.75" hidden="1" x14ac:dyDescent="0.25">
      <c r="A91" s="266">
        <v>42906</v>
      </c>
      <c r="B91" s="267" t="s">
        <v>767</v>
      </c>
      <c r="C91" s="267"/>
      <c r="D91" s="267">
        <v>170</v>
      </c>
      <c r="E91" s="267">
        <f t="shared" si="6"/>
        <v>6</v>
      </c>
      <c r="F91" s="267" t="str">
        <f t="shared" si="7"/>
        <v>Самокатная</v>
      </c>
      <c r="G91" s="267" t="s">
        <v>4889</v>
      </c>
      <c r="H91" s="59"/>
      <c r="I91" s="267" t="str">
        <f>Таблица13[[#This Row],[Счет ]]</f>
        <v>Самокатная</v>
      </c>
    </row>
    <row r="92" spans="1:9" ht="15.75" hidden="1" x14ac:dyDescent="0.25">
      <c r="A92" s="266">
        <v>42906</v>
      </c>
      <c r="B92" s="267" t="s">
        <v>3851</v>
      </c>
      <c r="C92" s="267"/>
      <c r="D92" s="267">
        <v>100</v>
      </c>
      <c r="E92" s="267">
        <f t="shared" si="6"/>
        <v>6</v>
      </c>
      <c r="F92" s="267" t="str">
        <f t="shared" si="7"/>
        <v>Самокатная</v>
      </c>
      <c r="G92" s="267" t="s">
        <v>4890</v>
      </c>
      <c r="H92" s="59"/>
      <c r="I92" s="267" t="str">
        <f>Таблица13[[#This Row],[Счет ]]</f>
        <v>Самокатная</v>
      </c>
    </row>
    <row r="93" spans="1:9" ht="15.75" hidden="1" x14ac:dyDescent="0.25">
      <c r="A93" s="266">
        <v>42905</v>
      </c>
      <c r="B93" s="267" t="s">
        <v>726</v>
      </c>
      <c r="C93" s="267"/>
      <c r="D93" s="267">
        <v>1800</v>
      </c>
      <c r="E93" s="267">
        <f t="shared" si="6"/>
        <v>6</v>
      </c>
      <c r="F93" s="267" t="str">
        <f t="shared" si="7"/>
        <v>Самокатная</v>
      </c>
      <c r="G93" s="267" t="s">
        <v>4891</v>
      </c>
      <c r="H93" s="59"/>
      <c r="I93" s="267" t="str">
        <f>Таблица13[[#This Row],[Счет ]]</f>
        <v>Самокатная</v>
      </c>
    </row>
    <row r="94" spans="1:9" ht="15.75" hidden="1" x14ac:dyDescent="0.25">
      <c r="A94" s="266">
        <v>42905</v>
      </c>
      <c r="B94" s="267" t="s">
        <v>903</v>
      </c>
      <c r="C94" s="267"/>
      <c r="D94" s="267">
        <v>200</v>
      </c>
      <c r="E94" s="267">
        <f t="shared" si="6"/>
        <v>6</v>
      </c>
      <c r="F94" s="267" t="str">
        <f t="shared" si="7"/>
        <v>Самокатная</v>
      </c>
      <c r="G94" s="267" t="s">
        <v>4871</v>
      </c>
      <c r="H94" s="59"/>
      <c r="I94" s="267" t="str">
        <f>Таблица13[[#This Row],[Счет ]]</f>
        <v>Самокатная</v>
      </c>
    </row>
    <row r="95" spans="1:9" ht="15.75" hidden="1" x14ac:dyDescent="0.25">
      <c r="A95" s="266">
        <v>42902</v>
      </c>
      <c r="B95" s="267" t="s">
        <v>726</v>
      </c>
      <c r="C95" s="267"/>
      <c r="D95" s="267">
        <v>300</v>
      </c>
      <c r="E95" s="267">
        <f t="shared" si="6"/>
        <v>6</v>
      </c>
      <c r="F95" s="267" t="str">
        <f t="shared" si="7"/>
        <v>Самокатная</v>
      </c>
      <c r="G95" s="267" t="s">
        <v>4892</v>
      </c>
      <c r="H95" s="59"/>
      <c r="I95" s="267" t="str">
        <f>Таблица13[[#This Row],[Счет ]]</f>
        <v>Самокатная</v>
      </c>
    </row>
    <row r="96" spans="1:9" ht="15.75" hidden="1" x14ac:dyDescent="0.25">
      <c r="A96" s="266">
        <v>42902</v>
      </c>
      <c r="B96" s="267" t="s">
        <v>903</v>
      </c>
      <c r="C96" s="267"/>
      <c r="D96" s="267">
        <v>470</v>
      </c>
      <c r="E96" s="267">
        <f t="shared" si="6"/>
        <v>6</v>
      </c>
      <c r="F96" s="267" t="str">
        <f t="shared" si="7"/>
        <v>Самокатная</v>
      </c>
      <c r="G96" s="267" t="s">
        <v>4893</v>
      </c>
      <c r="H96" s="59"/>
      <c r="I96" s="267" t="str">
        <f>Таблица13[[#This Row],[Счет ]]</f>
        <v>Самокатная</v>
      </c>
    </row>
    <row r="97" spans="1:9" ht="15.75" x14ac:dyDescent="0.25">
      <c r="A97" s="266">
        <v>42924</v>
      </c>
      <c r="B97" s="267" t="s">
        <v>1219</v>
      </c>
      <c r="C97" s="267"/>
      <c r="D97" s="269">
        <v>470</v>
      </c>
      <c r="E97" s="267" t="e">
        <f>MONTH([5]!Таблица13[Дата])</f>
        <v>#REF!</v>
      </c>
      <c r="F97" s="267" t="s">
        <v>1341</v>
      </c>
      <c r="G97" s="267"/>
      <c r="H97" s="59"/>
      <c r="I97" s="267" t="str">
        <f>Таблица13[[#This Row],[Счет ]]</f>
        <v>Питер</v>
      </c>
    </row>
    <row r="98" spans="1:9" ht="15.75" hidden="1" x14ac:dyDescent="0.25">
      <c r="A98" s="266">
        <v>42901</v>
      </c>
      <c r="B98" s="267" t="s">
        <v>903</v>
      </c>
      <c r="C98" s="267"/>
      <c r="D98" s="267">
        <v>1200</v>
      </c>
      <c r="E98" s="267">
        <f t="shared" ref="E98:E120" si="8">MONTH(A98)</f>
        <v>6</v>
      </c>
      <c r="F98" s="267" t="str">
        <f>"Самокатная"</f>
        <v>Самокатная</v>
      </c>
      <c r="G98" s="267" t="s">
        <v>4894</v>
      </c>
      <c r="H98" s="59"/>
      <c r="I98" s="267" t="str">
        <f>Таблица13[[#This Row],[Счет ]]</f>
        <v>Самокатная</v>
      </c>
    </row>
    <row r="99" spans="1:9" ht="15.75" hidden="1" x14ac:dyDescent="0.25">
      <c r="A99" s="266">
        <v>42900</v>
      </c>
      <c r="B99" s="267" t="s">
        <v>4895</v>
      </c>
      <c r="C99" s="267"/>
      <c r="D99" s="267">
        <v>1200</v>
      </c>
      <c r="E99" s="267">
        <f t="shared" si="8"/>
        <v>6</v>
      </c>
      <c r="F99" s="267" t="str">
        <f>"Самокатная"</f>
        <v>Самокатная</v>
      </c>
      <c r="G99" s="267" t="s">
        <v>4896</v>
      </c>
      <c r="H99" s="59"/>
      <c r="I99" s="267" t="str">
        <f>Таблица13[[#This Row],[Счет ]]</f>
        <v>Самокатная</v>
      </c>
    </row>
    <row r="100" spans="1:9" ht="15.75" hidden="1" x14ac:dyDescent="0.25">
      <c r="A100" s="266">
        <v>42900</v>
      </c>
      <c r="B100" s="267" t="s">
        <v>726</v>
      </c>
      <c r="C100" s="267"/>
      <c r="D100" s="267">
        <v>360</v>
      </c>
      <c r="E100" s="267">
        <f t="shared" si="8"/>
        <v>6</v>
      </c>
      <c r="F100" s="267" t="str">
        <f>"Самокатная"</f>
        <v>Самокатная</v>
      </c>
      <c r="G100" s="267" t="s">
        <v>4897</v>
      </c>
      <c r="H100" s="59"/>
      <c r="I100" s="267" t="str">
        <f>Таблица13[[#This Row],[Счет ]]</f>
        <v>Самокатная</v>
      </c>
    </row>
    <row r="101" spans="1:9" ht="15.75" hidden="1" x14ac:dyDescent="0.25">
      <c r="A101" s="266">
        <v>42899</v>
      </c>
      <c r="B101" s="267" t="s">
        <v>903</v>
      </c>
      <c r="C101" s="267"/>
      <c r="D101" s="267">
        <v>750</v>
      </c>
      <c r="E101" s="267">
        <f t="shared" si="8"/>
        <v>6</v>
      </c>
      <c r="F101" s="267" t="str">
        <f>"Самокатная"</f>
        <v>Самокатная</v>
      </c>
      <c r="G101" s="267" t="s">
        <v>4898</v>
      </c>
      <c r="H101" s="59"/>
      <c r="I101" s="267" t="str">
        <f>Таблица13[[#This Row],[Счет ]]</f>
        <v>Самокатная</v>
      </c>
    </row>
    <row r="102" spans="1:9" ht="15.75" x14ac:dyDescent="0.25">
      <c r="A102" s="266">
        <v>42887</v>
      </c>
      <c r="B102" s="267" t="s">
        <v>4699</v>
      </c>
      <c r="C102" s="267"/>
      <c r="D102" s="269">
        <v>250</v>
      </c>
      <c r="E102" s="210">
        <f t="shared" si="8"/>
        <v>6</v>
      </c>
      <c r="F102" s="267" t="s">
        <v>1341</v>
      </c>
      <c r="G102" s="309" t="s">
        <v>4700</v>
      </c>
      <c r="H102" s="59"/>
      <c r="I102" s="267" t="str">
        <f>Таблица13[[#This Row],[Счет ]]</f>
        <v>Питер</v>
      </c>
    </row>
    <row r="103" spans="1:9" ht="15.75" hidden="1" x14ac:dyDescent="0.25">
      <c r="A103" s="266">
        <v>42894</v>
      </c>
      <c r="B103" s="267" t="s">
        <v>726</v>
      </c>
      <c r="C103" s="267"/>
      <c r="D103" s="267">
        <v>1080</v>
      </c>
      <c r="E103" s="267">
        <f t="shared" si="8"/>
        <v>6</v>
      </c>
      <c r="F103" s="267" t="str">
        <f t="shared" ref="F103:F113" si="9">"Самокатная"</f>
        <v>Самокатная</v>
      </c>
      <c r="G103" s="267" t="s">
        <v>4724</v>
      </c>
      <c r="H103" s="59"/>
      <c r="I103" s="267" t="str">
        <f>Таблица13[[#This Row],[Счет ]]</f>
        <v>Самокатная</v>
      </c>
    </row>
    <row r="104" spans="1:9" ht="15.75" hidden="1" x14ac:dyDescent="0.25">
      <c r="A104" s="266">
        <v>42894</v>
      </c>
      <c r="B104" s="267" t="s">
        <v>903</v>
      </c>
      <c r="C104" s="267"/>
      <c r="D104" s="267">
        <v>1880</v>
      </c>
      <c r="E104" s="267">
        <f t="shared" si="8"/>
        <v>6</v>
      </c>
      <c r="F104" s="267" t="str">
        <f t="shared" si="9"/>
        <v>Самокатная</v>
      </c>
      <c r="G104" s="267" t="s">
        <v>4725</v>
      </c>
      <c r="H104" s="59"/>
      <c r="I104" s="267" t="str">
        <f>Таблица13[[#This Row],[Счет ]]</f>
        <v>Самокатная</v>
      </c>
    </row>
    <row r="105" spans="1:9" ht="15.75" hidden="1" x14ac:dyDescent="0.25">
      <c r="A105" s="266">
        <v>42893</v>
      </c>
      <c r="B105" s="267" t="s">
        <v>767</v>
      </c>
      <c r="C105" s="267"/>
      <c r="D105" s="267">
        <v>370</v>
      </c>
      <c r="E105" s="267">
        <f t="shared" si="8"/>
        <v>6</v>
      </c>
      <c r="F105" s="267" t="str">
        <f t="shared" si="9"/>
        <v>Самокатная</v>
      </c>
      <c r="G105" s="267" t="s">
        <v>4726</v>
      </c>
      <c r="H105" s="59"/>
      <c r="I105" s="267" t="str">
        <f>Таблица13[[#This Row],[Счет ]]</f>
        <v>Самокатная</v>
      </c>
    </row>
    <row r="106" spans="1:9" ht="15.75" hidden="1" x14ac:dyDescent="0.25">
      <c r="A106" s="266">
        <v>42892</v>
      </c>
      <c r="B106" s="267" t="s">
        <v>726</v>
      </c>
      <c r="C106" s="267"/>
      <c r="D106" s="267">
        <v>360</v>
      </c>
      <c r="E106" s="267">
        <f t="shared" si="8"/>
        <v>6</v>
      </c>
      <c r="F106" s="267" t="str">
        <f t="shared" si="9"/>
        <v>Самокатная</v>
      </c>
      <c r="G106" s="267" t="s">
        <v>4727</v>
      </c>
      <c r="H106" s="59"/>
      <c r="I106" s="267" t="str">
        <f>Таблица13[[#This Row],[Счет ]]</f>
        <v>Самокатная</v>
      </c>
    </row>
    <row r="107" spans="1:9" ht="15.75" hidden="1" x14ac:dyDescent="0.25">
      <c r="A107" s="266">
        <v>42890</v>
      </c>
      <c r="B107" s="267" t="s">
        <v>903</v>
      </c>
      <c r="C107" s="267"/>
      <c r="D107" s="267">
        <v>1900</v>
      </c>
      <c r="E107" s="267">
        <f t="shared" si="8"/>
        <v>6</v>
      </c>
      <c r="F107" s="267" t="str">
        <f t="shared" si="9"/>
        <v>Самокатная</v>
      </c>
      <c r="G107" s="267" t="s">
        <v>4728</v>
      </c>
      <c r="H107" s="59"/>
      <c r="I107" s="267" t="str">
        <f>Таблица13[[#This Row],[Счет ]]</f>
        <v>Самокатная</v>
      </c>
    </row>
    <row r="108" spans="1:9" ht="15.75" hidden="1" x14ac:dyDescent="0.25">
      <c r="A108" s="266">
        <v>42888</v>
      </c>
      <c r="B108" s="267" t="s">
        <v>903</v>
      </c>
      <c r="C108" s="267"/>
      <c r="D108" s="267">
        <v>2110</v>
      </c>
      <c r="E108" s="267">
        <f t="shared" si="8"/>
        <v>6</v>
      </c>
      <c r="F108" s="267" t="str">
        <f t="shared" si="9"/>
        <v>Самокатная</v>
      </c>
      <c r="G108" s="267" t="s">
        <v>4729</v>
      </c>
      <c r="H108" s="59"/>
      <c r="I108" s="267" t="str">
        <f>Таблица13[[#This Row],[Счет ]]</f>
        <v>Самокатная</v>
      </c>
    </row>
    <row r="109" spans="1:9" ht="15.75" hidden="1" x14ac:dyDescent="0.25">
      <c r="A109" s="266">
        <v>42886</v>
      </c>
      <c r="B109" s="267" t="s">
        <v>903</v>
      </c>
      <c r="C109" s="267"/>
      <c r="D109" s="267">
        <v>4180</v>
      </c>
      <c r="E109" s="267">
        <f t="shared" si="8"/>
        <v>5</v>
      </c>
      <c r="F109" s="267" t="str">
        <f t="shared" si="9"/>
        <v>Самокатная</v>
      </c>
      <c r="G109" s="267" t="s">
        <v>4730</v>
      </c>
      <c r="H109" s="59"/>
      <c r="I109" s="267" t="str">
        <f>Таблица13[[#This Row],[Счет ]]</f>
        <v>Самокатная</v>
      </c>
    </row>
    <row r="110" spans="1:9" ht="15.75" hidden="1" x14ac:dyDescent="0.25">
      <c r="A110" s="266">
        <v>42886</v>
      </c>
      <c r="B110" s="267" t="s">
        <v>903</v>
      </c>
      <c r="C110" s="267"/>
      <c r="D110" s="267">
        <v>2970</v>
      </c>
      <c r="E110" s="267">
        <f t="shared" si="8"/>
        <v>5</v>
      </c>
      <c r="F110" s="267" t="str">
        <f t="shared" si="9"/>
        <v>Самокатная</v>
      </c>
      <c r="G110" s="267" t="s">
        <v>4731</v>
      </c>
      <c r="H110" s="59"/>
      <c r="I110" s="267" t="str">
        <f>Таблица13[[#This Row],[Счет ]]</f>
        <v>Самокатная</v>
      </c>
    </row>
    <row r="111" spans="1:9" ht="15.75" hidden="1" x14ac:dyDescent="0.25">
      <c r="A111" s="266">
        <v>42884</v>
      </c>
      <c r="B111" s="267" t="s">
        <v>903</v>
      </c>
      <c r="C111" s="267"/>
      <c r="D111" s="267">
        <v>1600</v>
      </c>
      <c r="E111" s="267">
        <f t="shared" si="8"/>
        <v>5</v>
      </c>
      <c r="F111" s="267" t="str">
        <f t="shared" si="9"/>
        <v>Самокатная</v>
      </c>
      <c r="G111" s="267" t="s">
        <v>4650</v>
      </c>
      <c r="H111" s="59"/>
      <c r="I111" s="267" t="str">
        <f>Таблица13[[#This Row],[Счет ]]</f>
        <v>Самокатная</v>
      </c>
    </row>
    <row r="112" spans="1:9" ht="15.75" hidden="1" x14ac:dyDescent="0.25">
      <c r="A112" s="266">
        <v>42881</v>
      </c>
      <c r="B112" s="267" t="s">
        <v>850</v>
      </c>
      <c r="C112" s="267"/>
      <c r="D112" s="267">
        <v>720</v>
      </c>
      <c r="E112" s="267">
        <f t="shared" si="8"/>
        <v>5</v>
      </c>
      <c r="F112" s="267" t="str">
        <f t="shared" si="9"/>
        <v>Самокатная</v>
      </c>
      <c r="G112" s="267" t="s">
        <v>4651</v>
      </c>
      <c r="H112" s="59"/>
      <c r="I112" s="267" t="str">
        <f>Таблица13[[#This Row],[Счет ]]</f>
        <v>Самокатная</v>
      </c>
    </row>
    <row r="113" spans="1:9" ht="15.75" hidden="1" x14ac:dyDescent="0.25">
      <c r="A113" s="266">
        <v>42879</v>
      </c>
      <c r="B113" s="267" t="s">
        <v>726</v>
      </c>
      <c r="C113" s="267"/>
      <c r="D113" s="267">
        <v>260</v>
      </c>
      <c r="E113" s="267">
        <f t="shared" si="8"/>
        <v>5</v>
      </c>
      <c r="F113" s="267" t="str">
        <f t="shared" si="9"/>
        <v>Самокатная</v>
      </c>
      <c r="G113" s="267" t="s">
        <v>3904</v>
      </c>
      <c r="H113" s="59"/>
      <c r="I113" s="267" t="str">
        <f>Таблица13[[#This Row],[Счет ]]</f>
        <v>Самокатная</v>
      </c>
    </row>
    <row r="114" spans="1:9" ht="15.75" hidden="1" x14ac:dyDescent="0.25">
      <c r="A114" s="69">
        <v>42872</v>
      </c>
      <c r="B114" s="59" t="s">
        <v>4483</v>
      </c>
      <c r="C114" s="59"/>
      <c r="D114" s="68">
        <v>500</v>
      </c>
      <c r="E114" s="210">
        <f t="shared" si="8"/>
        <v>5</v>
      </c>
      <c r="F114" s="59"/>
      <c r="G114" s="59">
        <v>2</v>
      </c>
      <c r="H114" s="59"/>
      <c r="I114" s="59">
        <f>Таблица13[[#This Row],[Счет ]]</f>
        <v>0</v>
      </c>
    </row>
    <row r="115" spans="1:9" ht="15.75" x14ac:dyDescent="0.25">
      <c r="A115" s="266">
        <v>42879</v>
      </c>
      <c r="B115" s="267" t="s">
        <v>4483</v>
      </c>
      <c r="C115" s="267"/>
      <c r="D115" s="269">
        <v>500</v>
      </c>
      <c r="E115" s="210">
        <f t="shared" si="8"/>
        <v>5</v>
      </c>
      <c r="F115" s="267" t="s">
        <v>1341</v>
      </c>
      <c r="G115" s="267">
        <v>2</v>
      </c>
      <c r="H115" s="59"/>
      <c r="I115" s="267" t="str">
        <f>Таблица13[[#This Row],[Счет ]]</f>
        <v>Питер</v>
      </c>
    </row>
    <row r="116" spans="1:9" ht="15.75" x14ac:dyDescent="0.25">
      <c r="A116" s="83">
        <v>42872</v>
      </c>
      <c r="B116" s="84" t="s">
        <v>1219</v>
      </c>
      <c r="C116" s="84"/>
      <c r="D116" s="135">
        <v>150</v>
      </c>
      <c r="E116" s="210">
        <f t="shared" si="8"/>
        <v>5</v>
      </c>
      <c r="F116" s="59" t="s">
        <v>1341</v>
      </c>
      <c r="G116" s="84" t="s">
        <v>4482</v>
      </c>
      <c r="H116" s="59"/>
      <c r="I116" s="59" t="str">
        <f>Таблица13[[#This Row],[Счет ]]</f>
        <v>Питер</v>
      </c>
    </row>
    <row r="117" spans="1:9" ht="15.75" hidden="1" x14ac:dyDescent="0.25">
      <c r="A117" s="266">
        <v>42879</v>
      </c>
      <c r="B117" s="267" t="s">
        <v>850</v>
      </c>
      <c r="C117" s="267"/>
      <c r="D117" s="267">
        <v>240</v>
      </c>
      <c r="E117" s="267">
        <f t="shared" si="8"/>
        <v>5</v>
      </c>
      <c r="F117" s="267" t="str">
        <f>"Самокатная"</f>
        <v>Самокатная</v>
      </c>
      <c r="G117" s="267" t="s">
        <v>4608</v>
      </c>
      <c r="H117" s="59"/>
      <c r="I117" s="267" t="str">
        <f>Таблица13[[#This Row],[Счет ]]</f>
        <v>Самокатная</v>
      </c>
    </row>
    <row r="118" spans="1:9" ht="15.75" hidden="1" x14ac:dyDescent="0.25">
      <c r="A118" s="266">
        <v>42878</v>
      </c>
      <c r="B118" s="267" t="s">
        <v>850</v>
      </c>
      <c r="C118" s="267"/>
      <c r="D118" s="267">
        <v>350</v>
      </c>
      <c r="E118" s="267">
        <f t="shared" si="8"/>
        <v>5</v>
      </c>
      <c r="F118" s="267" t="str">
        <f>"Самокатная"</f>
        <v>Самокатная</v>
      </c>
      <c r="G118" s="267" t="s">
        <v>4609</v>
      </c>
      <c r="H118" s="59"/>
      <c r="I118" s="267" t="str">
        <f>Таблица13[[#This Row],[Счет ]]</f>
        <v>Самокатная</v>
      </c>
    </row>
    <row r="119" spans="1:9" ht="15.75" hidden="1" x14ac:dyDescent="0.25">
      <c r="A119" s="266">
        <v>42878</v>
      </c>
      <c r="B119" s="267" t="s">
        <v>767</v>
      </c>
      <c r="C119" s="267"/>
      <c r="D119" s="267">
        <v>180</v>
      </c>
      <c r="E119" s="267">
        <f t="shared" si="8"/>
        <v>5</v>
      </c>
      <c r="F119" s="267" t="str">
        <f>"Самокатная"</f>
        <v>Самокатная</v>
      </c>
      <c r="G119" s="267" t="s">
        <v>4610</v>
      </c>
      <c r="H119" s="59"/>
      <c r="I119" s="267" t="str">
        <f>Таблица13[[#This Row],[Счет ]]</f>
        <v>Самокатная</v>
      </c>
    </row>
    <row r="120" spans="1:9" ht="15.75" hidden="1" x14ac:dyDescent="0.25">
      <c r="A120" s="266">
        <v>42877</v>
      </c>
      <c r="B120" s="267" t="s">
        <v>903</v>
      </c>
      <c r="C120" s="267"/>
      <c r="D120" s="267">
        <v>930</v>
      </c>
      <c r="E120" s="267">
        <f t="shared" si="8"/>
        <v>5</v>
      </c>
      <c r="F120" s="267" t="str">
        <f>"Самокатная"</f>
        <v>Самокатная</v>
      </c>
      <c r="G120" s="267" t="s">
        <v>4611</v>
      </c>
      <c r="H120" s="59"/>
      <c r="I120" s="267" t="str">
        <f>Таблица13[[#This Row],[Счет ]]</f>
        <v>Самокатная</v>
      </c>
    </row>
    <row r="121" spans="1:9" ht="15.75" x14ac:dyDescent="0.25">
      <c r="A121" s="266">
        <v>42872</v>
      </c>
      <c r="B121" s="267" t="s">
        <v>4483</v>
      </c>
      <c r="C121" s="269">
        <v>250</v>
      </c>
      <c r="D121" s="269">
        <v>500</v>
      </c>
      <c r="E121" s="267" t="e">
        <f>MONTH([5]!Таблица13[Дата])</f>
        <v>#REF!</v>
      </c>
      <c r="F121" s="267" t="s">
        <v>1341</v>
      </c>
      <c r="G121" s="267"/>
      <c r="H121" s="59"/>
      <c r="I121" s="267" t="str">
        <f>Таблица13[[#This Row],[Счет ]]</f>
        <v>Питер</v>
      </c>
    </row>
    <row r="122" spans="1:9" ht="15.75" hidden="1" x14ac:dyDescent="0.25">
      <c r="A122" s="266">
        <v>42877</v>
      </c>
      <c r="B122" s="267" t="s">
        <v>903</v>
      </c>
      <c r="C122" s="267"/>
      <c r="D122" s="267">
        <v>300</v>
      </c>
      <c r="E122" s="267">
        <f t="shared" ref="E122:E139" si="10">MONTH(A122)</f>
        <v>5</v>
      </c>
      <c r="F122" s="267" t="str">
        <f t="shared" ref="F122:F132" si="11">"Самокатная"</f>
        <v>Самокатная</v>
      </c>
      <c r="G122" s="266" t="s">
        <v>4612</v>
      </c>
      <c r="H122" s="59"/>
      <c r="I122" s="267" t="str">
        <f>Таблица13[[#This Row],[Счет ]]</f>
        <v>Самокатная</v>
      </c>
    </row>
    <row r="123" spans="1:9" ht="15.75" hidden="1" x14ac:dyDescent="0.25">
      <c r="A123" s="266">
        <v>42877</v>
      </c>
      <c r="B123" s="267" t="s">
        <v>903</v>
      </c>
      <c r="C123" s="267"/>
      <c r="D123" s="267">
        <v>3390</v>
      </c>
      <c r="E123" s="267">
        <f t="shared" si="10"/>
        <v>5</v>
      </c>
      <c r="F123" s="267" t="str">
        <f t="shared" si="11"/>
        <v>Самокатная</v>
      </c>
      <c r="G123" s="267" t="s">
        <v>4613</v>
      </c>
      <c r="H123" s="59"/>
      <c r="I123" s="267" t="str">
        <f>Таблица13[[#This Row],[Счет ]]</f>
        <v>Самокатная</v>
      </c>
    </row>
    <row r="124" spans="1:9" ht="15.75" hidden="1" x14ac:dyDescent="0.25">
      <c r="A124" s="266">
        <v>42877</v>
      </c>
      <c r="B124" s="267" t="s">
        <v>4360</v>
      </c>
      <c r="C124" s="267"/>
      <c r="D124" s="267">
        <v>540</v>
      </c>
      <c r="E124" s="267">
        <f t="shared" si="10"/>
        <v>5</v>
      </c>
      <c r="F124" s="267" t="str">
        <f t="shared" si="11"/>
        <v>Самокатная</v>
      </c>
      <c r="G124" s="267" t="s">
        <v>4614</v>
      </c>
      <c r="H124" s="59"/>
      <c r="I124" s="267" t="str">
        <f>Таблица13[[#This Row],[Счет ]]</f>
        <v>Самокатная</v>
      </c>
    </row>
    <row r="125" spans="1:9" ht="15.75" hidden="1" x14ac:dyDescent="0.25">
      <c r="A125" s="266">
        <v>42874</v>
      </c>
      <c r="B125" s="267" t="s">
        <v>767</v>
      </c>
      <c r="C125" s="267"/>
      <c r="D125" s="267">
        <v>245</v>
      </c>
      <c r="E125" s="267">
        <f t="shared" si="10"/>
        <v>5</v>
      </c>
      <c r="F125" s="267" t="str">
        <f t="shared" si="11"/>
        <v>Самокатная</v>
      </c>
      <c r="G125" s="267" t="s">
        <v>4615</v>
      </c>
      <c r="H125" s="59"/>
      <c r="I125" s="267" t="str">
        <f>Таблица13[[#This Row],[Счет ]]</f>
        <v>Самокатная</v>
      </c>
    </row>
    <row r="126" spans="1:9" ht="15.75" hidden="1" x14ac:dyDescent="0.25">
      <c r="A126" s="266">
        <v>42874</v>
      </c>
      <c r="B126" s="267" t="s">
        <v>767</v>
      </c>
      <c r="C126" s="267"/>
      <c r="D126" s="267">
        <v>180</v>
      </c>
      <c r="E126" s="267">
        <f t="shared" si="10"/>
        <v>5</v>
      </c>
      <c r="F126" s="267" t="str">
        <f t="shared" si="11"/>
        <v>Самокатная</v>
      </c>
      <c r="G126" s="267" t="s">
        <v>4616</v>
      </c>
      <c r="H126" s="59"/>
      <c r="I126" s="267" t="str">
        <f>Таблица13[[#This Row],[Счет ]]</f>
        <v>Самокатная</v>
      </c>
    </row>
    <row r="127" spans="1:9" ht="15.75" hidden="1" x14ac:dyDescent="0.25">
      <c r="A127" s="69">
        <v>42873</v>
      </c>
      <c r="B127" s="59" t="s">
        <v>903</v>
      </c>
      <c r="C127" s="59"/>
      <c r="D127" s="59">
        <v>3000</v>
      </c>
      <c r="E127" s="59">
        <f t="shared" si="10"/>
        <v>5</v>
      </c>
      <c r="F127" s="59" t="str">
        <f t="shared" si="11"/>
        <v>Самокатная</v>
      </c>
      <c r="G127" s="59" t="s">
        <v>1016</v>
      </c>
      <c r="H127" s="59"/>
      <c r="I127" s="59" t="str">
        <f>Таблица13[[#This Row],[Счет ]]</f>
        <v>Самокатная</v>
      </c>
    </row>
    <row r="128" spans="1:9" ht="15.75" hidden="1" x14ac:dyDescent="0.25">
      <c r="A128" s="69">
        <v>42870</v>
      </c>
      <c r="B128" s="59" t="s">
        <v>903</v>
      </c>
      <c r="C128" s="59"/>
      <c r="D128" s="59">
        <v>1000</v>
      </c>
      <c r="E128" s="59">
        <f t="shared" si="10"/>
        <v>5</v>
      </c>
      <c r="F128" s="59" t="str">
        <f t="shared" si="11"/>
        <v>Самокатная</v>
      </c>
      <c r="G128" s="59" t="s">
        <v>4511</v>
      </c>
      <c r="H128" s="59"/>
      <c r="I128" s="59" t="str">
        <f>Таблица13[[#This Row],[Счет ]]</f>
        <v>Самокатная</v>
      </c>
    </row>
    <row r="129" spans="1:9" ht="15.75" hidden="1" x14ac:dyDescent="0.25">
      <c r="A129" s="69">
        <v>42870</v>
      </c>
      <c r="B129" s="59" t="s">
        <v>3186</v>
      </c>
      <c r="C129" s="59"/>
      <c r="D129" s="59">
        <v>230</v>
      </c>
      <c r="E129" s="59">
        <f t="shared" si="10"/>
        <v>5</v>
      </c>
      <c r="F129" s="59" t="str">
        <f t="shared" si="11"/>
        <v>Самокатная</v>
      </c>
      <c r="G129" s="59" t="s">
        <v>4512</v>
      </c>
      <c r="H129" s="59"/>
      <c r="I129" s="59" t="str">
        <f>Таблица13[[#This Row],[Счет ]]</f>
        <v>Самокатная</v>
      </c>
    </row>
    <row r="130" spans="1:9" ht="15.75" hidden="1" x14ac:dyDescent="0.25">
      <c r="A130" s="69">
        <v>42870</v>
      </c>
      <c r="B130" s="59" t="s">
        <v>767</v>
      </c>
      <c r="C130" s="59"/>
      <c r="D130" s="59">
        <v>245</v>
      </c>
      <c r="E130" s="59">
        <f t="shared" si="10"/>
        <v>5</v>
      </c>
      <c r="F130" s="59" t="str">
        <f t="shared" si="11"/>
        <v>Самокатная</v>
      </c>
      <c r="G130" s="59" t="s">
        <v>4513</v>
      </c>
      <c r="H130" s="59"/>
      <c r="I130" s="59" t="str">
        <f>Таблица13[[#This Row],[Счет ]]</f>
        <v>Самокатная</v>
      </c>
    </row>
    <row r="131" spans="1:9" ht="15.75" hidden="1" x14ac:dyDescent="0.25">
      <c r="A131" s="69">
        <v>42870</v>
      </c>
      <c r="B131" s="59" t="s">
        <v>767</v>
      </c>
      <c r="C131" s="59"/>
      <c r="D131" s="59">
        <v>80</v>
      </c>
      <c r="E131" s="59">
        <f t="shared" si="10"/>
        <v>5</v>
      </c>
      <c r="F131" s="59" t="str">
        <f t="shared" si="11"/>
        <v>Самокатная</v>
      </c>
      <c r="G131" s="59" t="s">
        <v>4514</v>
      </c>
      <c r="H131" s="59"/>
      <c r="I131" s="59" t="str">
        <f>Таблица13[[#This Row],[Счет ]]</f>
        <v>Самокатная</v>
      </c>
    </row>
    <row r="132" spans="1:9" ht="15.75" hidden="1" x14ac:dyDescent="0.25">
      <c r="A132" s="69">
        <v>42867</v>
      </c>
      <c r="B132" s="59" t="s">
        <v>726</v>
      </c>
      <c r="C132" s="59"/>
      <c r="D132" s="59">
        <v>784</v>
      </c>
      <c r="E132" s="59">
        <f t="shared" si="10"/>
        <v>5</v>
      </c>
      <c r="F132" s="59" t="str">
        <f t="shared" si="11"/>
        <v>Самокатная</v>
      </c>
      <c r="G132" s="59" t="s">
        <v>4515</v>
      </c>
      <c r="H132" s="59"/>
      <c r="I132" s="59" t="str">
        <f>Таблица13[[#This Row],[Счет ]]</f>
        <v>Самокатная</v>
      </c>
    </row>
    <row r="133" spans="1:9" ht="15.75" x14ac:dyDescent="0.25">
      <c r="A133" s="69">
        <v>42867</v>
      </c>
      <c r="B133" s="59" t="s">
        <v>4484</v>
      </c>
      <c r="C133" s="59"/>
      <c r="D133" s="68">
        <v>250</v>
      </c>
      <c r="E133" s="210">
        <f t="shared" si="10"/>
        <v>5</v>
      </c>
      <c r="F133" s="59" t="s">
        <v>1341</v>
      </c>
      <c r="G133" s="59"/>
      <c r="H133" s="59"/>
      <c r="I133" s="59" t="str">
        <f>Таблица13[[#This Row],[Счет ]]</f>
        <v>Питер</v>
      </c>
    </row>
    <row r="134" spans="1:9" ht="15.75" hidden="1" x14ac:dyDescent="0.25">
      <c r="A134" s="69">
        <v>42859</v>
      </c>
      <c r="B134" s="59" t="s">
        <v>4446</v>
      </c>
      <c r="C134" s="59"/>
      <c r="D134" s="59">
        <v>870</v>
      </c>
      <c r="E134" s="59">
        <f t="shared" si="10"/>
        <v>5</v>
      </c>
      <c r="F134" s="69" t="str">
        <f>"Прео"</f>
        <v>Прео</v>
      </c>
      <c r="G134" s="59"/>
      <c r="H134" s="59"/>
      <c r="I134" s="59" t="str">
        <f>Таблица13[[#This Row],[Счет ]]</f>
        <v>Прео</v>
      </c>
    </row>
    <row r="135" spans="1:9" ht="15.75" hidden="1" x14ac:dyDescent="0.25">
      <c r="A135" s="69">
        <v>42867</v>
      </c>
      <c r="B135" s="59" t="s">
        <v>903</v>
      </c>
      <c r="C135" s="59"/>
      <c r="D135" s="59">
        <v>1470</v>
      </c>
      <c r="E135" s="59">
        <f t="shared" si="10"/>
        <v>5</v>
      </c>
      <c r="F135" s="59" t="str">
        <f>"Самокатная"</f>
        <v>Самокатная</v>
      </c>
      <c r="G135" s="59" t="s">
        <v>4516</v>
      </c>
      <c r="H135" s="59"/>
      <c r="I135" s="59" t="str">
        <f>Таблица13[[#This Row],[Счет ]]</f>
        <v>Самокатная</v>
      </c>
    </row>
    <row r="136" spans="1:9" ht="15.75" hidden="1" x14ac:dyDescent="0.25">
      <c r="A136" s="69">
        <v>42866</v>
      </c>
      <c r="B136" s="59" t="s">
        <v>726</v>
      </c>
      <c r="C136" s="59"/>
      <c r="D136" s="59">
        <v>720</v>
      </c>
      <c r="E136" s="59">
        <f t="shared" si="10"/>
        <v>5</v>
      </c>
      <c r="F136" s="59" t="str">
        <f>"Самокатная"</f>
        <v>Самокатная</v>
      </c>
      <c r="G136" s="59" t="s">
        <v>4517</v>
      </c>
      <c r="H136" s="59"/>
      <c r="I136" s="59" t="str">
        <f>Таблица13[[#This Row],[Счет ]]</f>
        <v>Самокатная</v>
      </c>
    </row>
    <row r="137" spans="1:9" ht="15.75" hidden="1" x14ac:dyDescent="0.25">
      <c r="A137" s="69">
        <v>42866</v>
      </c>
      <c r="B137" s="59" t="s">
        <v>726</v>
      </c>
      <c r="C137" s="59"/>
      <c r="D137" s="59">
        <v>440</v>
      </c>
      <c r="E137" s="59">
        <f t="shared" si="10"/>
        <v>5</v>
      </c>
      <c r="F137" s="59" t="str">
        <f>"Самокатная"</f>
        <v>Самокатная</v>
      </c>
      <c r="G137" s="59" t="s">
        <v>4518</v>
      </c>
      <c r="H137" s="59"/>
      <c r="I137" s="59" t="str">
        <f>Таблица13[[#This Row],[Счет ]]</f>
        <v>Самокатная</v>
      </c>
    </row>
    <row r="138" spans="1:9" ht="15.75" hidden="1" x14ac:dyDescent="0.25">
      <c r="A138" s="69">
        <v>42866</v>
      </c>
      <c r="B138" s="59" t="s">
        <v>850</v>
      </c>
      <c r="C138" s="59"/>
      <c r="D138" s="59">
        <v>650</v>
      </c>
      <c r="E138" s="59">
        <f t="shared" si="10"/>
        <v>5</v>
      </c>
      <c r="F138" s="59" t="str">
        <f>"Самокатная"</f>
        <v>Самокатная</v>
      </c>
      <c r="G138" s="59" t="s">
        <v>4519</v>
      </c>
      <c r="H138" s="59"/>
      <c r="I138" s="59" t="str">
        <f>Таблица13[[#This Row],[Счет ]]</f>
        <v>Самокатная</v>
      </c>
    </row>
    <row r="139" spans="1:9" ht="15.75" hidden="1" x14ac:dyDescent="0.25">
      <c r="A139" s="69">
        <v>42866</v>
      </c>
      <c r="B139" s="59" t="s">
        <v>1142</v>
      </c>
      <c r="C139" s="59"/>
      <c r="D139" s="59">
        <v>4820</v>
      </c>
      <c r="E139" s="59">
        <f t="shared" si="10"/>
        <v>5</v>
      </c>
      <c r="F139" s="59" t="str">
        <f>"Самокатная"</f>
        <v>Самокатная</v>
      </c>
      <c r="G139" s="59" t="s">
        <v>1547</v>
      </c>
      <c r="H139" s="59"/>
      <c r="I139" s="59" t="str">
        <f>Таблица13[[#This Row],[Счет ]]</f>
        <v>Самокатная</v>
      </c>
    </row>
    <row r="140" spans="1:9" ht="15.75" hidden="1" x14ac:dyDescent="0.25">
      <c r="A140" s="69">
        <v>42865</v>
      </c>
      <c r="B140" s="59" t="s">
        <v>903</v>
      </c>
      <c r="C140" s="59"/>
      <c r="D140" s="59">
        <v>2100</v>
      </c>
      <c r="E140" s="59">
        <v>5</v>
      </c>
      <c r="F140" s="59" t="s">
        <v>6</v>
      </c>
      <c r="G140" s="59"/>
      <c r="H140" s="59"/>
      <c r="I140" s="59" t="str">
        <f>Таблица13[[#This Row],[Счет ]]</f>
        <v>Самокатная</v>
      </c>
    </row>
    <row r="141" spans="1:9" ht="15.75" hidden="1" x14ac:dyDescent="0.25">
      <c r="A141" s="69">
        <v>42865</v>
      </c>
      <c r="B141" s="59" t="s">
        <v>4355</v>
      </c>
      <c r="C141" s="59"/>
      <c r="D141" s="59">
        <v>1000</v>
      </c>
      <c r="E141" s="59">
        <v>5</v>
      </c>
      <c r="F141" s="59" t="s">
        <v>6</v>
      </c>
      <c r="G141" s="59" t="s">
        <v>4356</v>
      </c>
      <c r="H141" s="59"/>
      <c r="I141" s="59" t="str">
        <f>Таблица13[[#This Row],[Счет ]]</f>
        <v>Самокатная</v>
      </c>
    </row>
    <row r="142" spans="1:9" ht="15.75" hidden="1" x14ac:dyDescent="0.25">
      <c r="A142" s="69">
        <v>42865</v>
      </c>
      <c r="B142" s="59" t="s">
        <v>767</v>
      </c>
      <c r="C142" s="59"/>
      <c r="D142" s="59">
        <v>533</v>
      </c>
      <c r="E142" s="59">
        <v>5</v>
      </c>
      <c r="F142" s="59" t="s">
        <v>6</v>
      </c>
      <c r="G142" s="59" t="s">
        <v>4357</v>
      </c>
      <c r="H142" s="59"/>
      <c r="I142" s="59" t="str">
        <f>Таблица13[[#This Row],[Счет ]]</f>
        <v>Самокатная</v>
      </c>
    </row>
    <row r="143" spans="1:9" ht="15.75" hidden="1" x14ac:dyDescent="0.25">
      <c r="A143" s="69">
        <v>42865</v>
      </c>
      <c r="B143" s="59" t="s">
        <v>767</v>
      </c>
      <c r="C143" s="59"/>
      <c r="D143" s="59">
        <v>245</v>
      </c>
      <c r="E143" s="59">
        <v>5</v>
      </c>
      <c r="F143" s="59" t="s">
        <v>6</v>
      </c>
      <c r="G143" s="59" t="s">
        <v>4358</v>
      </c>
      <c r="H143" s="59"/>
      <c r="I143" s="59" t="str">
        <f>Таблица13[[#This Row],[Счет ]]</f>
        <v>Самокатная</v>
      </c>
    </row>
    <row r="144" spans="1:9" ht="15.75" hidden="1" x14ac:dyDescent="0.25">
      <c r="A144" s="69">
        <v>42846</v>
      </c>
      <c r="B144" s="59" t="s">
        <v>4446</v>
      </c>
      <c r="C144" s="59"/>
      <c r="D144" s="59">
        <v>840</v>
      </c>
      <c r="E144" s="59">
        <f>MONTH(A144)</f>
        <v>4</v>
      </c>
      <c r="F144" s="69" t="str">
        <f>"Прео"</f>
        <v>Прео</v>
      </c>
      <c r="G144" s="59"/>
      <c r="H144" s="59"/>
      <c r="I144" s="59" t="str">
        <f>Таблица13[[#This Row],[Счет ]]</f>
        <v>Прео</v>
      </c>
    </row>
    <row r="145" spans="1:9" ht="15.75" hidden="1" x14ac:dyDescent="0.25">
      <c r="A145" s="69">
        <v>42865</v>
      </c>
      <c r="B145" s="59" t="s">
        <v>850</v>
      </c>
      <c r="C145" s="59"/>
      <c r="D145" s="59">
        <v>1600</v>
      </c>
      <c r="E145" s="59">
        <v>5</v>
      </c>
      <c r="F145" s="59" t="s">
        <v>6</v>
      </c>
      <c r="G145" s="59" t="s">
        <v>4359</v>
      </c>
      <c r="H145" s="59"/>
      <c r="I145" s="59" t="str">
        <f>Таблица13[[#This Row],[Счет ]]</f>
        <v>Самокатная</v>
      </c>
    </row>
    <row r="146" spans="1:9" ht="15.75" hidden="1" x14ac:dyDescent="0.25">
      <c r="A146" s="69">
        <v>42859</v>
      </c>
      <c r="B146" s="59" t="s">
        <v>4360</v>
      </c>
      <c r="C146" s="59"/>
      <c r="D146" s="59">
        <v>540</v>
      </c>
      <c r="E146" s="59">
        <v>5</v>
      </c>
      <c r="F146" s="59" t="s">
        <v>6</v>
      </c>
      <c r="G146" s="59" t="s">
        <v>4361</v>
      </c>
      <c r="H146" s="59"/>
      <c r="I146" s="59" t="str">
        <f>Таблица13[[#This Row],[Счет ]]</f>
        <v>Самокатная</v>
      </c>
    </row>
    <row r="147" spans="1:9" ht="15.75" hidden="1" x14ac:dyDescent="0.25">
      <c r="A147" s="69">
        <v>42859</v>
      </c>
      <c r="B147" s="59" t="s">
        <v>903</v>
      </c>
      <c r="C147" s="59"/>
      <c r="D147" s="59">
        <v>2180</v>
      </c>
      <c r="E147" s="59">
        <v>5</v>
      </c>
      <c r="F147" s="59" t="s">
        <v>6</v>
      </c>
      <c r="G147" s="59" t="s">
        <v>4362</v>
      </c>
      <c r="H147" s="59"/>
      <c r="I147" s="59" t="str">
        <f>Таблица13[[#This Row],[Счет ]]</f>
        <v>Самокатная</v>
      </c>
    </row>
    <row r="148" spans="1:9" ht="15.75" hidden="1" x14ac:dyDescent="0.25">
      <c r="A148" s="69">
        <v>42858</v>
      </c>
      <c r="B148" s="59" t="s">
        <v>767</v>
      </c>
      <c r="C148" s="59"/>
      <c r="D148" s="59">
        <v>1470</v>
      </c>
      <c r="E148" s="59">
        <v>5</v>
      </c>
      <c r="F148" s="59" t="s">
        <v>6</v>
      </c>
      <c r="G148" s="59" t="s">
        <v>4363</v>
      </c>
      <c r="H148" s="59"/>
      <c r="I148" s="59" t="str">
        <f>Таблица13[[#This Row],[Счет ]]</f>
        <v>Самокатная</v>
      </c>
    </row>
    <row r="149" spans="1:9" ht="15.75" hidden="1" x14ac:dyDescent="0.25">
      <c r="A149" s="69">
        <v>42857</v>
      </c>
      <c r="B149" s="59" t="s">
        <v>903</v>
      </c>
      <c r="C149" s="59"/>
      <c r="D149" s="59">
        <v>1000</v>
      </c>
      <c r="E149" s="59">
        <v>5</v>
      </c>
      <c r="F149" s="59" t="s">
        <v>6</v>
      </c>
      <c r="G149" s="59" t="s">
        <v>4364</v>
      </c>
      <c r="H149" s="59"/>
      <c r="I149" s="59" t="str">
        <f>Таблица13[[#This Row],[Счет ]]</f>
        <v>Самокатная</v>
      </c>
    </row>
    <row r="150" spans="1:9" ht="15.75" hidden="1" x14ac:dyDescent="0.25">
      <c r="A150" s="266">
        <v>42854</v>
      </c>
      <c r="B150" s="267" t="s">
        <v>903</v>
      </c>
      <c r="C150" s="267">
        <v>675</v>
      </c>
      <c r="D150" s="267">
        <v>7340</v>
      </c>
      <c r="E150" s="267">
        <f>MONTH(A150)</f>
        <v>4</v>
      </c>
      <c r="F150" s="267" t="str">
        <f>"Самокатная"</f>
        <v>Самокатная</v>
      </c>
      <c r="G150" s="267" t="s">
        <v>4736</v>
      </c>
      <c r="H150" s="59"/>
      <c r="I150" s="267" t="str">
        <f>Таблица13[[#This Row],[Счет ]]</f>
        <v>Самокатная</v>
      </c>
    </row>
    <row r="151" spans="1:9" ht="15.75" hidden="1" x14ac:dyDescent="0.25">
      <c r="A151" s="69">
        <v>42853</v>
      </c>
      <c r="B151" s="59" t="s">
        <v>850</v>
      </c>
      <c r="C151" s="59"/>
      <c r="D151" s="59">
        <v>675</v>
      </c>
      <c r="E151" s="59">
        <v>4</v>
      </c>
      <c r="F151" s="59" t="s">
        <v>6</v>
      </c>
      <c r="G151" s="59" t="s">
        <v>4365</v>
      </c>
      <c r="H151" s="59"/>
      <c r="I151" s="59" t="str">
        <f>Таблица13[[#This Row],[Счет ]]</f>
        <v>Самокатная</v>
      </c>
    </row>
    <row r="152" spans="1:9" ht="15.75" hidden="1" x14ac:dyDescent="0.25">
      <c r="A152" s="69">
        <v>42853</v>
      </c>
      <c r="B152" s="59" t="s">
        <v>850</v>
      </c>
      <c r="C152" s="59"/>
      <c r="D152" s="59">
        <v>168</v>
      </c>
      <c r="E152" s="59">
        <v>4</v>
      </c>
      <c r="F152" s="59" t="s">
        <v>6</v>
      </c>
      <c r="G152" s="59" t="s">
        <v>4366</v>
      </c>
      <c r="H152" s="59"/>
      <c r="I152" s="59" t="str">
        <f>Таблица13[[#This Row],[Счет ]]</f>
        <v>Самокатная</v>
      </c>
    </row>
    <row r="153" spans="1:9" ht="15.75" hidden="1" x14ac:dyDescent="0.25">
      <c r="A153" s="69">
        <v>42852</v>
      </c>
      <c r="B153" s="59" t="s">
        <v>4367</v>
      </c>
      <c r="C153" s="59"/>
      <c r="D153" s="59">
        <v>40</v>
      </c>
      <c r="E153" s="59">
        <v>4</v>
      </c>
      <c r="F153" s="59" t="s">
        <v>6</v>
      </c>
      <c r="G153" s="59" t="s">
        <v>1763</v>
      </c>
      <c r="H153" s="59"/>
      <c r="I153" s="59" t="str">
        <f>Таблица13[[#This Row],[Счет ]]</f>
        <v>Самокатная</v>
      </c>
    </row>
    <row r="154" spans="1:9" ht="15.75" hidden="1" x14ac:dyDescent="0.25">
      <c r="A154" s="69">
        <v>42851</v>
      </c>
      <c r="B154" s="59" t="s">
        <v>726</v>
      </c>
      <c r="C154" s="59"/>
      <c r="D154" s="59">
        <v>360</v>
      </c>
      <c r="E154" s="59">
        <v>4</v>
      </c>
      <c r="F154" s="59" t="s">
        <v>6</v>
      </c>
      <c r="G154" s="59" t="s">
        <v>4368</v>
      </c>
      <c r="H154" s="59"/>
      <c r="I154" s="59" t="str">
        <f>Таблица13[[#This Row],[Счет ]]</f>
        <v>Самокатная</v>
      </c>
    </row>
    <row r="155" spans="1:9" ht="15.75" hidden="1" x14ac:dyDescent="0.25">
      <c r="A155" s="69">
        <v>42845</v>
      </c>
      <c r="B155" s="59" t="s">
        <v>726</v>
      </c>
      <c r="C155" s="59"/>
      <c r="D155" s="59">
        <v>480</v>
      </c>
      <c r="E155" s="59">
        <v>4</v>
      </c>
      <c r="F155" s="59" t="s">
        <v>6</v>
      </c>
      <c r="G155" s="59" t="s">
        <v>4369</v>
      </c>
      <c r="H155" s="59"/>
      <c r="I155" s="59" t="str">
        <f>Таблица13[[#This Row],[Счет ]]</f>
        <v>Самокатная</v>
      </c>
    </row>
    <row r="156" spans="1:9" ht="15.75" hidden="1" x14ac:dyDescent="0.25">
      <c r="A156" s="69">
        <v>42845</v>
      </c>
      <c r="B156" s="59" t="s">
        <v>903</v>
      </c>
      <c r="C156" s="59"/>
      <c r="D156" s="59">
        <v>1410</v>
      </c>
      <c r="E156" s="59">
        <v>4</v>
      </c>
      <c r="F156" s="59" t="s">
        <v>6</v>
      </c>
      <c r="G156" s="59" t="s">
        <v>4370</v>
      </c>
      <c r="H156" s="59"/>
      <c r="I156" s="59" t="str">
        <f>Таблица13[[#This Row],[Счет ]]</f>
        <v>Самокатная</v>
      </c>
    </row>
    <row r="157" spans="1:9" ht="15.75" hidden="1" x14ac:dyDescent="0.25">
      <c r="A157" s="69">
        <v>42845</v>
      </c>
      <c r="B157" s="59" t="s">
        <v>726</v>
      </c>
      <c r="C157" s="59"/>
      <c r="D157" s="59">
        <v>720</v>
      </c>
      <c r="E157" s="59">
        <v>4</v>
      </c>
      <c r="F157" s="59" t="s">
        <v>6</v>
      </c>
      <c r="G157" s="59" t="s">
        <v>4371</v>
      </c>
      <c r="H157" s="59"/>
      <c r="I157" s="59" t="str">
        <f>Таблица13[[#This Row],[Счет ]]</f>
        <v>Самокатная</v>
      </c>
    </row>
    <row r="158" spans="1:9" ht="15.75" hidden="1" x14ac:dyDescent="0.25">
      <c r="A158" s="69">
        <v>42845</v>
      </c>
      <c r="B158" s="59" t="s">
        <v>726</v>
      </c>
      <c r="C158" s="59"/>
      <c r="D158" s="59">
        <v>480</v>
      </c>
      <c r="E158" s="59">
        <v>4</v>
      </c>
      <c r="F158" s="59" t="s">
        <v>6</v>
      </c>
      <c r="G158" s="59" t="s">
        <v>4372</v>
      </c>
      <c r="H158" s="59"/>
      <c r="I158" s="59" t="str">
        <f>Таблица13[[#This Row],[Счет ]]</f>
        <v>Самокатная</v>
      </c>
    </row>
    <row r="159" spans="1:9" ht="15.75" hidden="1" x14ac:dyDescent="0.25">
      <c r="A159" s="69">
        <v>42845</v>
      </c>
      <c r="B159" s="59" t="s">
        <v>4360</v>
      </c>
      <c r="C159" s="59"/>
      <c r="D159" s="59">
        <v>540</v>
      </c>
      <c r="E159" s="59">
        <v>4</v>
      </c>
      <c r="F159" s="59" t="s">
        <v>6</v>
      </c>
      <c r="G159" s="59" t="s">
        <v>4373</v>
      </c>
      <c r="H159" s="59"/>
      <c r="I159" s="59" t="str">
        <f>Таблица13[[#This Row],[Счет ]]</f>
        <v>Самокатная</v>
      </c>
    </row>
    <row r="160" spans="1:9" ht="15.75" hidden="1" x14ac:dyDescent="0.25">
      <c r="A160" s="69">
        <v>42844</v>
      </c>
      <c r="B160" s="59" t="s">
        <v>4296</v>
      </c>
      <c r="C160" s="59"/>
      <c r="D160" s="59">
        <v>550</v>
      </c>
      <c r="E160" s="59">
        <v>4</v>
      </c>
      <c r="F160" s="59" t="s">
        <v>6</v>
      </c>
      <c r="G160" s="59" t="s">
        <v>4374</v>
      </c>
      <c r="H160" s="59"/>
      <c r="I160" s="59" t="str">
        <f>Таблица13[[#This Row],[Счет ]]</f>
        <v>Самокатная</v>
      </c>
    </row>
    <row r="161" spans="1:9" ht="15.75" hidden="1" x14ac:dyDescent="0.25">
      <c r="A161" s="69">
        <v>42844</v>
      </c>
      <c r="B161" s="59" t="s">
        <v>903</v>
      </c>
      <c r="C161" s="59"/>
      <c r="D161" s="59">
        <v>1140</v>
      </c>
      <c r="E161" s="59">
        <v>4</v>
      </c>
      <c r="F161" s="59" t="s">
        <v>6</v>
      </c>
      <c r="G161" s="59" t="s">
        <v>4375</v>
      </c>
      <c r="H161" s="59"/>
      <c r="I161" s="59" t="str">
        <f>Таблица13[[#This Row],[Счет ]]</f>
        <v>Самокатная</v>
      </c>
    </row>
    <row r="162" spans="1:9" ht="15.75" hidden="1" x14ac:dyDescent="0.25">
      <c r="A162" s="69">
        <v>42843</v>
      </c>
      <c r="B162" s="59" t="s">
        <v>903</v>
      </c>
      <c r="C162" s="59"/>
      <c r="D162" s="59">
        <v>2340</v>
      </c>
      <c r="E162" s="59">
        <v>4</v>
      </c>
      <c r="F162" s="59" t="s">
        <v>6</v>
      </c>
      <c r="G162" s="59" t="s">
        <v>4376</v>
      </c>
      <c r="H162" s="59"/>
      <c r="I162" s="59" t="str">
        <f>Таблица13[[#This Row],[Счет ]]</f>
        <v>Самокатная</v>
      </c>
    </row>
    <row r="163" spans="1:9" ht="15.75" hidden="1" x14ac:dyDescent="0.25">
      <c r="A163" s="69">
        <v>42842</v>
      </c>
      <c r="B163" s="59" t="s">
        <v>903</v>
      </c>
      <c r="C163" s="59"/>
      <c r="D163" s="59">
        <v>1260</v>
      </c>
      <c r="E163" s="59">
        <v>4</v>
      </c>
      <c r="F163" s="59" t="s">
        <v>6</v>
      </c>
      <c r="G163" s="59" t="s">
        <v>4377</v>
      </c>
      <c r="H163" s="59"/>
      <c r="I163" s="59" t="str">
        <f>Таблица13[[#This Row],[Счет ]]</f>
        <v>Самокатная</v>
      </c>
    </row>
    <row r="164" spans="1:9" ht="15.75" hidden="1" x14ac:dyDescent="0.25">
      <c r="A164" s="69">
        <v>42841</v>
      </c>
      <c r="B164" s="59" t="s">
        <v>903</v>
      </c>
      <c r="C164" s="59"/>
      <c r="D164" s="59">
        <v>2270</v>
      </c>
      <c r="E164" s="59">
        <v>4</v>
      </c>
      <c r="F164" s="59" t="s">
        <v>6</v>
      </c>
      <c r="G164" s="59" t="s">
        <v>4323</v>
      </c>
      <c r="H164" s="59"/>
      <c r="I164" s="59" t="str">
        <f>Таблица13[[#This Row],[Счет ]]</f>
        <v>Самокатная</v>
      </c>
    </row>
    <row r="165" spans="1:9" ht="15.75" hidden="1" x14ac:dyDescent="0.25">
      <c r="A165" s="69">
        <v>42841</v>
      </c>
      <c r="B165" s="59" t="s">
        <v>726</v>
      </c>
      <c r="C165" s="59"/>
      <c r="D165" s="59">
        <v>800</v>
      </c>
      <c r="E165" s="59">
        <v>4</v>
      </c>
      <c r="F165" s="59" t="s">
        <v>6</v>
      </c>
      <c r="G165" s="59" t="s">
        <v>4378</v>
      </c>
      <c r="H165" s="59"/>
      <c r="I165" s="59" t="str">
        <f>Таблица13[[#This Row],[Счет ]]</f>
        <v>Самокатная</v>
      </c>
    </row>
    <row r="166" spans="1:9" ht="15.75" hidden="1" x14ac:dyDescent="0.25">
      <c r="A166" s="69">
        <v>42839</v>
      </c>
      <c r="B166" s="59" t="s">
        <v>903</v>
      </c>
      <c r="C166" s="59"/>
      <c r="D166" s="59">
        <v>1290</v>
      </c>
      <c r="E166" s="59">
        <v>4</v>
      </c>
      <c r="F166" s="59" t="s">
        <v>6</v>
      </c>
      <c r="G166" s="59" t="s">
        <v>4379</v>
      </c>
      <c r="H166" s="59"/>
      <c r="I166" s="59" t="str">
        <f>Таблица13[[#This Row],[Счет ]]</f>
        <v>Самокатная</v>
      </c>
    </row>
    <row r="167" spans="1:9" ht="15.75" hidden="1" x14ac:dyDescent="0.25">
      <c r="A167" s="69">
        <v>42839</v>
      </c>
      <c r="B167" s="59" t="s">
        <v>903</v>
      </c>
      <c r="C167" s="59"/>
      <c r="D167" s="59">
        <v>930</v>
      </c>
      <c r="E167" s="59">
        <v>4</v>
      </c>
      <c r="F167" s="59" t="s">
        <v>6</v>
      </c>
      <c r="G167" s="59" t="s">
        <v>4380</v>
      </c>
      <c r="H167" s="59"/>
      <c r="I167" s="59" t="str">
        <f>Таблица13[[#This Row],[Счет ]]</f>
        <v>Самокатная</v>
      </c>
    </row>
    <row r="168" spans="1:9" ht="15.75" hidden="1" x14ac:dyDescent="0.25">
      <c r="A168" s="69">
        <v>42839</v>
      </c>
      <c r="B168" s="59" t="s">
        <v>903</v>
      </c>
      <c r="C168" s="59"/>
      <c r="D168" s="59">
        <v>960</v>
      </c>
      <c r="E168" s="59">
        <v>4</v>
      </c>
      <c r="F168" s="59" t="s">
        <v>6</v>
      </c>
      <c r="G168" s="59" t="s">
        <v>4381</v>
      </c>
      <c r="H168" s="59"/>
      <c r="I168" s="59" t="str">
        <f>Таблица13[[#This Row],[Счет ]]</f>
        <v>Самокатная</v>
      </c>
    </row>
    <row r="169" spans="1:9" ht="15.75" hidden="1" x14ac:dyDescent="0.25">
      <c r="A169" s="69">
        <v>42839</v>
      </c>
      <c r="B169" s="59" t="s">
        <v>767</v>
      </c>
      <c r="C169" s="59"/>
      <c r="D169" s="59">
        <v>125</v>
      </c>
      <c r="E169" s="59">
        <v>4</v>
      </c>
      <c r="F169" s="59" t="s">
        <v>6</v>
      </c>
      <c r="G169" s="59" t="s">
        <v>4382</v>
      </c>
      <c r="H169" s="59"/>
      <c r="I169" s="59" t="str">
        <f>Таблица13[[#This Row],[Счет ]]</f>
        <v>Самокатная</v>
      </c>
    </row>
    <row r="170" spans="1:9" ht="15.75" hidden="1" x14ac:dyDescent="0.25">
      <c r="A170" s="69">
        <v>42837</v>
      </c>
      <c r="B170" s="59" t="s">
        <v>726</v>
      </c>
      <c r="C170" s="59"/>
      <c r="D170" s="59">
        <v>960</v>
      </c>
      <c r="E170" s="59">
        <v>4</v>
      </c>
      <c r="F170" s="59" t="s">
        <v>6</v>
      </c>
      <c r="G170" s="59" t="s">
        <v>4206</v>
      </c>
      <c r="H170" s="59"/>
      <c r="I170" s="59" t="str">
        <f>Таблица13[[#This Row],[Счет ]]</f>
        <v>Самокатная</v>
      </c>
    </row>
    <row r="171" spans="1:9" ht="15.75" hidden="1" x14ac:dyDescent="0.25">
      <c r="A171" s="69">
        <v>42837</v>
      </c>
      <c r="B171" s="59" t="s">
        <v>850</v>
      </c>
      <c r="C171" s="59"/>
      <c r="D171" s="59">
        <v>240</v>
      </c>
      <c r="E171" s="59">
        <v>4</v>
      </c>
      <c r="F171" s="59" t="s">
        <v>6</v>
      </c>
      <c r="G171" s="59" t="s">
        <v>4207</v>
      </c>
      <c r="H171" s="59"/>
      <c r="I171" s="59" t="str">
        <f>Таблица13[[#This Row],[Счет ]]</f>
        <v>Самокатная</v>
      </c>
    </row>
    <row r="172" spans="1:9" ht="15.75" hidden="1" x14ac:dyDescent="0.25">
      <c r="A172" s="69">
        <v>42837</v>
      </c>
      <c r="B172" s="59" t="s">
        <v>1142</v>
      </c>
      <c r="C172" s="59"/>
      <c r="D172" s="59">
        <v>4820</v>
      </c>
      <c r="E172" s="59">
        <v>4</v>
      </c>
      <c r="F172" s="59" t="s">
        <v>6</v>
      </c>
      <c r="G172" s="59" t="s">
        <v>1547</v>
      </c>
      <c r="H172" s="59"/>
      <c r="I172" s="59" t="str">
        <f>Таблица13[[#This Row],[Счет ]]</f>
        <v>Самокатная</v>
      </c>
    </row>
    <row r="173" spans="1:9" ht="15.75" hidden="1" x14ac:dyDescent="0.25">
      <c r="A173" s="69">
        <v>42836</v>
      </c>
      <c r="B173" s="59" t="s">
        <v>726</v>
      </c>
      <c r="C173" s="59"/>
      <c r="D173" s="59">
        <v>300</v>
      </c>
      <c r="E173" s="59">
        <v>4</v>
      </c>
      <c r="F173" s="59" t="s">
        <v>6</v>
      </c>
      <c r="G173" s="59" t="s">
        <v>4208</v>
      </c>
      <c r="H173" s="59"/>
      <c r="I173" s="59" t="str">
        <f>Таблица13[[#This Row],[Счет ]]</f>
        <v>Самокатная</v>
      </c>
    </row>
    <row r="174" spans="1:9" ht="15.75" hidden="1" x14ac:dyDescent="0.25">
      <c r="A174" s="69">
        <v>42836</v>
      </c>
      <c r="B174" s="59" t="s">
        <v>903</v>
      </c>
      <c r="C174" s="59"/>
      <c r="D174" s="59">
        <v>1200</v>
      </c>
      <c r="E174" s="59">
        <v>4</v>
      </c>
      <c r="F174" s="59" t="s">
        <v>6</v>
      </c>
      <c r="G174" s="59"/>
      <c r="H174" s="59"/>
      <c r="I174" s="59" t="str">
        <f>Таблица13[[#This Row],[Счет ]]</f>
        <v>Самокатная</v>
      </c>
    </row>
    <row r="175" spans="1:9" ht="15.75" hidden="1" x14ac:dyDescent="0.25">
      <c r="A175" s="69">
        <v>42835</v>
      </c>
      <c r="B175" s="59" t="s">
        <v>903</v>
      </c>
      <c r="C175" s="59"/>
      <c r="D175" s="59">
        <v>1400</v>
      </c>
      <c r="E175" s="59">
        <v>4</v>
      </c>
      <c r="F175" s="59" t="s">
        <v>6</v>
      </c>
      <c r="G175" s="59" t="s">
        <v>4209</v>
      </c>
      <c r="H175" s="59"/>
      <c r="I175" s="59" t="str">
        <f>Таблица13[[#This Row],[Счет ]]</f>
        <v>Самокатная</v>
      </c>
    </row>
    <row r="176" spans="1:9" ht="15.75" hidden="1" x14ac:dyDescent="0.25">
      <c r="A176" s="69">
        <v>42835</v>
      </c>
      <c r="B176" s="59" t="s">
        <v>903</v>
      </c>
      <c r="C176" s="59"/>
      <c r="D176" s="59">
        <v>1140</v>
      </c>
      <c r="E176" s="59">
        <v>4</v>
      </c>
      <c r="F176" s="59" t="s">
        <v>6</v>
      </c>
      <c r="G176" s="59" t="s">
        <v>4210</v>
      </c>
      <c r="H176" s="59"/>
      <c r="I176" s="59" t="str">
        <f>Таблица13[[#This Row],[Счет ]]</f>
        <v>Самокатная</v>
      </c>
    </row>
    <row r="177" spans="1:9" ht="15.75" hidden="1" x14ac:dyDescent="0.25">
      <c r="A177" s="69">
        <v>42832</v>
      </c>
      <c r="B177" s="59" t="s">
        <v>726</v>
      </c>
      <c r="C177" s="59"/>
      <c r="D177" s="59">
        <v>240</v>
      </c>
      <c r="E177" s="59">
        <v>4</v>
      </c>
      <c r="F177" s="59" t="s">
        <v>6</v>
      </c>
      <c r="G177" s="59" t="s">
        <v>4211</v>
      </c>
      <c r="H177" s="59"/>
      <c r="I177" s="59" t="str">
        <f>Таблица13[[#This Row],[Счет ]]</f>
        <v>Самокатная</v>
      </c>
    </row>
    <row r="178" spans="1:9" ht="15.75" hidden="1" x14ac:dyDescent="0.25">
      <c r="A178" s="69">
        <v>42832</v>
      </c>
      <c r="B178" s="59" t="s">
        <v>903</v>
      </c>
      <c r="C178" s="59"/>
      <c r="D178" s="59">
        <v>1230</v>
      </c>
      <c r="E178" s="59">
        <v>4</v>
      </c>
      <c r="F178" s="59" t="s">
        <v>6</v>
      </c>
      <c r="G178" s="59"/>
      <c r="H178" s="59"/>
      <c r="I178" s="59" t="str">
        <f>Таблица13[[#This Row],[Счет ]]</f>
        <v>Самокатная</v>
      </c>
    </row>
    <row r="179" spans="1:9" ht="15.75" hidden="1" x14ac:dyDescent="0.25">
      <c r="A179" s="69">
        <v>42831</v>
      </c>
      <c r="B179" s="59" t="s">
        <v>850</v>
      </c>
      <c r="C179" s="59"/>
      <c r="D179" s="59">
        <v>750</v>
      </c>
      <c r="E179" s="59">
        <v>4</v>
      </c>
      <c r="F179" s="59" t="s">
        <v>6</v>
      </c>
      <c r="G179" s="59" t="s">
        <v>4212</v>
      </c>
      <c r="H179" s="59"/>
      <c r="I179" s="59" t="str">
        <f>Таблица13[[#This Row],[Счет ]]</f>
        <v>Самокатная</v>
      </c>
    </row>
    <row r="180" spans="1:9" ht="15.75" hidden="1" x14ac:dyDescent="0.25">
      <c r="A180" s="69">
        <v>42831</v>
      </c>
      <c r="B180" s="59" t="s">
        <v>726</v>
      </c>
      <c r="C180" s="59"/>
      <c r="D180" s="59">
        <v>600</v>
      </c>
      <c r="E180" s="59">
        <v>4</v>
      </c>
      <c r="F180" s="59" t="s">
        <v>6</v>
      </c>
      <c r="G180" s="59" t="s">
        <v>4213</v>
      </c>
      <c r="H180" s="59"/>
      <c r="I180" s="59" t="str">
        <f>Таблица13[[#This Row],[Счет ]]</f>
        <v>Самокатная</v>
      </c>
    </row>
    <row r="181" spans="1:9" ht="15.75" hidden="1" x14ac:dyDescent="0.25">
      <c r="A181" s="69">
        <v>42831</v>
      </c>
      <c r="B181" s="59" t="s">
        <v>903</v>
      </c>
      <c r="C181" s="59"/>
      <c r="D181" s="59">
        <v>1640</v>
      </c>
      <c r="E181" s="59">
        <v>4</v>
      </c>
      <c r="F181" s="59" t="s">
        <v>6</v>
      </c>
      <c r="G181" s="59"/>
      <c r="H181" s="59"/>
      <c r="I181" s="59" t="str">
        <f>Таблица13[[#This Row],[Счет ]]</f>
        <v>Самокатная</v>
      </c>
    </row>
    <row r="182" spans="1:9" ht="15.75" hidden="1" x14ac:dyDescent="0.25">
      <c r="A182" s="69">
        <v>42830</v>
      </c>
      <c r="B182" s="59" t="s">
        <v>850</v>
      </c>
      <c r="C182" s="59"/>
      <c r="D182" s="59">
        <v>1050</v>
      </c>
      <c r="E182" s="59">
        <v>4</v>
      </c>
      <c r="F182" s="59" t="s">
        <v>6</v>
      </c>
      <c r="G182" s="59" t="s">
        <v>4214</v>
      </c>
      <c r="H182" s="59"/>
      <c r="I182" s="59" t="str">
        <f>Таблица13[[#This Row],[Счет ]]</f>
        <v>Самокатная</v>
      </c>
    </row>
    <row r="183" spans="1:9" ht="15.75" hidden="1" x14ac:dyDescent="0.25">
      <c r="A183" s="69">
        <v>42830</v>
      </c>
      <c r="B183" s="59" t="s">
        <v>850</v>
      </c>
      <c r="C183" s="59"/>
      <c r="D183" s="59">
        <v>300</v>
      </c>
      <c r="E183" s="59">
        <v>4</v>
      </c>
      <c r="F183" s="59" t="s">
        <v>6</v>
      </c>
      <c r="G183" s="59" t="s">
        <v>4215</v>
      </c>
      <c r="H183" s="59"/>
      <c r="I183" s="59" t="str">
        <f>Таблица13[[#This Row],[Счет ]]</f>
        <v>Самокатная</v>
      </c>
    </row>
    <row r="184" spans="1:9" ht="15.75" hidden="1" x14ac:dyDescent="0.25">
      <c r="A184" s="69">
        <v>42830</v>
      </c>
      <c r="B184" s="59" t="s">
        <v>903</v>
      </c>
      <c r="C184" s="59"/>
      <c r="D184" s="59">
        <v>800</v>
      </c>
      <c r="E184" s="59">
        <v>4</v>
      </c>
      <c r="F184" s="59" t="s">
        <v>6</v>
      </c>
      <c r="G184" s="59"/>
      <c r="H184" s="59"/>
      <c r="I184" s="59" t="str">
        <f>Таблица13[[#This Row],[Счет ]]</f>
        <v>Самокатная</v>
      </c>
    </row>
    <row r="185" spans="1:9" ht="15.75" hidden="1" x14ac:dyDescent="0.25">
      <c r="A185" s="69">
        <v>42830</v>
      </c>
      <c r="B185" s="59" t="s">
        <v>903</v>
      </c>
      <c r="C185" s="59"/>
      <c r="D185" s="59">
        <v>12000</v>
      </c>
      <c r="E185" s="59">
        <v>4</v>
      </c>
      <c r="F185" s="59" t="s">
        <v>6</v>
      </c>
      <c r="G185" s="59" t="s">
        <v>1016</v>
      </c>
      <c r="H185" s="59"/>
      <c r="I185" s="59" t="str">
        <f>Таблица13[[#This Row],[Счет ]]</f>
        <v>Самокатная</v>
      </c>
    </row>
    <row r="186" spans="1:9" ht="15.75" hidden="1" x14ac:dyDescent="0.25">
      <c r="A186" s="69">
        <v>42829</v>
      </c>
      <c r="B186" s="59" t="s">
        <v>903</v>
      </c>
      <c r="C186" s="59"/>
      <c r="D186" s="59">
        <v>750</v>
      </c>
      <c r="E186" s="59">
        <v>4</v>
      </c>
      <c r="F186" s="59" t="s">
        <v>6</v>
      </c>
      <c r="G186" s="59"/>
      <c r="H186" s="59"/>
      <c r="I186" s="59" t="str">
        <f>Таблица13[[#This Row],[Счет ]]</f>
        <v>Самокатная</v>
      </c>
    </row>
    <row r="187" spans="1:9" ht="15.75" hidden="1" x14ac:dyDescent="0.25">
      <c r="A187" s="69">
        <v>42828</v>
      </c>
      <c r="B187" s="59" t="s">
        <v>903</v>
      </c>
      <c r="C187" s="59"/>
      <c r="D187" s="59">
        <v>700</v>
      </c>
      <c r="E187" s="59">
        <v>4</v>
      </c>
      <c r="F187" s="59" t="s">
        <v>6</v>
      </c>
      <c r="G187" s="59"/>
      <c r="H187" s="59"/>
      <c r="I187" s="59" t="str">
        <f>Таблица13[[#This Row],[Счет ]]</f>
        <v>Самокатная</v>
      </c>
    </row>
    <row r="188" spans="1:9" ht="15.75" hidden="1" x14ac:dyDescent="0.25">
      <c r="A188" s="69">
        <v>42828</v>
      </c>
      <c r="B188" s="59" t="s">
        <v>726</v>
      </c>
      <c r="C188" s="59"/>
      <c r="D188" s="59">
        <v>1200</v>
      </c>
      <c r="E188" s="59">
        <v>4</v>
      </c>
      <c r="F188" s="59" t="s">
        <v>6</v>
      </c>
      <c r="G188" s="59" t="s">
        <v>4216</v>
      </c>
      <c r="H188" s="59"/>
      <c r="I188" s="59" t="str">
        <f>Таблица13[[#This Row],[Счет ]]</f>
        <v>Самокатная</v>
      </c>
    </row>
    <row r="189" spans="1:9" ht="15.75" hidden="1" x14ac:dyDescent="0.25">
      <c r="A189" s="69">
        <v>42828</v>
      </c>
      <c r="B189" s="59" t="s">
        <v>726</v>
      </c>
      <c r="C189" s="59"/>
      <c r="D189" s="59">
        <v>1200</v>
      </c>
      <c r="E189" s="59">
        <v>4</v>
      </c>
      <c r="F189" s="59" t="s">
        <v>6</v>
      </c>
      <c r="G189" s="59" t="s">
        <v>4217</v>
      </c>
      <c r="H189" s="59"/>
      <c r="I189" s="59" t="str">
        <f>Таблица13[[#This Row],[Счет ]]</f>
        <v>Самокатная</v>
      </c>
    </row>
    <row r="190" spans="1:9" ht="15.75" hidden="1" x14ac:dyDescent="0.25">
      <c r="A190" s="69">
        <v>42828</v>
      </c>
      <c r="B190" s="59" t="s">
        <v>726</v>
      </c>
      <c r="C190" s="59"/>
      <c r="D190" s="59">
        <v>720</v>
      </c>
      <c r="E190" s="59">
        <v>4</v>
      </c>
      <c r="F190" s="59" t="s">
        <v>6</v>
      </c>
      <c r="G190" s="59" t="s">
        <v>4218</v>
      </c>
      <c r="H190" s="59"/>
      <c r="I190" s="59" t="str">
        <f>Таблица13[[#This Row],[Счет ]]</f>
        <v>Самокатная</v>
      </c>
    </row>
    <row r="191" spans="1:9" ht="15.75" hidden="1" x14ac:dyDescent="0.25">
      <c r="A191" s="69">
        <v>42828</v>
      </c>
      <c r="B191" s="59" t="s">
        <v>726</v>
      </c>
      <c r="C191" s="59"/>
      <c r="D191" s="59">
        <v>550</v>
      </c>
      <c r="E191" s="59">
        <v>4</v>
      </c>
      <c r="F191" s="59" t="s">
        <v>6</v>
      </c>
      <c r="G191" s="59" t="s">
        <v>4219</v>
      </c>
      <c r="H191" s="59"/>
      <c r="I191" s="59" t="str">
        <f>Таблица13[[#This Row],[Счет ]]</f>
        <v>Самокатная</v>
      </c>
    </row>
    <row r="192" spans="1:9" ht="15.75" x14ac:dyDescent="0.25">
      <c r="A192" s="83">
        <v>42859</v>
      </c>
      <c r="B192" s="84" t="s">
        <v>1219</v>
      </c>
      <c r="C192" s="84"/>
      <c r="D192" s="135">
        <v>600</v>
      </c>
      <c r="E192" s="210">
        <f>MONTH(A192)</f>
        <v>5</v>
      </c>
      <c r="F192" s="59" t="s">
        <v>1341</v>
      </c>
      <c r="G192" s="59"/>
      <c r="H192" s="59"/>
      <c r="I192" s="59" t="str">
        <f>Таблица13[[#This Row],[Счет ]]</f>
        <v>Питер</v>
      </c>
    </row>
    <row r="193" spans="1:9" ht="15.75" x14ac:dyDescent="0.25">
      <c r="A193" s="83">
        <v>42813</v>
      </c>
      <c r="B193" s="84" t="s">
        <v>3639</v>
      </c>
      <c r="C193" s="84"/>
      <c r="D193" s="135">
        <v>600</v>
      </c>
      <c r="E193" s="210">
        <f>MONTH(A193)</f>
        <v>3</v>
      </c>
      <c r="F193" s="59" t="s">
        <v>1341</v>
      </c>
      <c r="G193" s="59"/>
      <c r="H193" s="59"/>
      <c r="I193" s="59" t="str">
        <f>Таблица13[[#This Row],[Счет ]]</f>
        <v>Питер</v>
      </c>
    </row>
    <row r="194" spans="1:9" ht="15.75" x14ac:dyDescent="0.25">
      <c r="A194" s="69">
        <v>42813</v>
      </c>
      <c r="B194" s="59" t="s">
        <v>3640</v>
      </c>
      <c r="C194" s="59"/>
      <c r="D194" s="68">
        <v>400</v>
      </c>
      <c r="E194" s="210">
        <f>MONTH(A194)</f>
        <v>3</v>
      </c>
      <c r="F194" s="59" t="s">
        <v>1341</v>
      </c>
      <c r="G194" s="59"/>
      <c r="H194" s="59"/>
      <c r="I194" s="59" t="str">
        <f>Таблица13[[#This Row],[Счет ]]</f>
        <v>Питер</v>
      </c>
    </row>
    <row r="195" spans="1:9" ht="15.75" x14ac:dyDescent="0.25">
      <c r="A195" s="69">
        <v>42810</v>
      </c>
      <c r="B195" s="59" t="s">
        <v>3639</v>
      </c>
      <c r="C195" s="59"/>
      <c r="D195" s="68">
        <v>600</v>
      </c>
      <c r="E195" s="210">
        <f>MONTH(A195)</f>
        <v>3</v>
      </c>
      <c r="F195" s="59" t="s">
        <v>1341</v>
      </c>
      <c r="G195" s="59"/>
      <c r="H195" s="59"/>
      <c r="I195" s="59" t="str">
        <f>Таблица13[[#This Row],[Счет ]]</f>
        <v>Питер</v>
      </c>
    </row>
    <row r="196" spans="1:9" ht="15.75" hidden="1" x14ac:dyDescent="0.25">
      <c r="A196" s="69">
        <v>42828</v>
      </c>
      <c r="B196" s="59" t="s">
        <v>903</v>
      </c>
      <c r="C196" s="59"/>
      <c r="D196" s="59">
        <v>250</v>
      </c>
      <c r="E196" s="59">
        <v>4</v>
      </c>
      <c r="F196" s="59" t="s">
        <v>6</v>
      </c>
      <c r="G196" s="59"/>
      <c r="H196" s="59"/>
      <c r="I196" s="59" t="str">
        <f>Таблица13[[#This Row],[Счет ]]</f>
        <v>Самокатная</v>
      </c>
    </row>
    <row r="197" spans="1:9" ht="15.75" x14ac:dyDescent="0.25">
      <c r="A197" s="69">
        <v>42810</v>
      </c>
      <c r="B197" s="59" t="s">
        <v>3641</v>
      </c>
      <c r="C197" s="59"/>
      <c r="D197" s="68">
        <v>250</v>
      </c>
      <c r="E197" s="210">
        <f>MONTH(A197)</f>
        <v>3</v>
      </c>
      <c r="F197" s="59" t="s">
        <v>1341</v>
      </c>
      <c r="G197" s="59"/>
      <c r="H197" s="59"/>
      <c r="I197" s="59" t="str">
        <f>Таблица13[[#This Row],[Счет ]]</f>
        <v>Питер</v>
      </c>
    </row>
    <row r="198" spans="1:9" ht="15.75" hidden="1" x14ac:dyDescent="0.25">
      <c r="A198" s="69">
        <v>42823</v>
      </c>
      <c r="B198" s="59" t="s">
        <v>903</v>
      </c>
      <c r="C198" s="59"/>
      <c r="D198" s="59">
        <v>250</v>
      </c>
      <c r="E198" s="59">
        <v>3</v>
      </c>
      <c r="F198" s="59" t="s">
        <v>6</v>
      </c>
      <c r="G198" s="59"/>
      <c r="H198" s="59"/>
      <c r="I198" s="59" t="str">
        <f>Таблица13[[#This Row],[Счет ]]</f>
        <v>Самокатная</v>
      </c>
    </row>
    <row r="199" spans="1:9" ht="15.75" hidden="1" x14ac:dyDescent="0.25">
      <c r="A199" s="69">
        <v>42822</v>
      </c>
      <c r="B199" s="59" t="s">
        <v>903</v>
      </c>
      <c r="C199" s="59"/>
      <c r="D199" s="59">
        <v>600</v>
      </c>
      <c r="E199" s="59">
        <v>3</v>
      </c>
      <c r="F199" s="59" t="s">
        <v>6</v>
      </c>
      <c r="G199" s="59"/>
      <c r="H199" s="59"/>
      <c r="I199" s="59" t="str">
        <f>Таблица13[[#This Row],[Счет ]]</f>
        <v>Самокатная</v>
      </c>
    </row>
    <row r="200" spans="1:9" ht="15.75" hidden="1" x14ac:dyDescent="0.25">
      <c r="A200" s="69">
        <v>42821</v>
      </c>
      <c r="B200" s="59" t="s">
        <v>3963</v>
      </c>
      <c r="C200" s="59"/>
      <c r="D200" s="59">
        <v>150</v>
      </c>
      <c r="E200" s="59">
        <v>3</v>
      </c>
      <c r="F200" s="59" t="s">
        <v>6</v>
      </c>
      <c r="G200" s="59" t="s">
        <v>3964</v>
      </c>
      <c r="H200" s="59"/>
      <c r="I200" s="59" t="str">
        <f>Таблица13[[#This Row],[Счет ]]</f>
        <v>Самокатная</v>
      </c>
    </row>
    <row r="201" spans="1:9" ht="15.75" hidden="1" x14ac:dyDescent="0.25">
      <c r="A201" s="266">
        <v>42821</v>
      </c>
      <c r="B201" s="267" t="s">
        <v>903</v>
      </c>
      <c r="C201" s="267">
        <v>150</v>
      </c>
      <c r="D201" s="267">
        <v>3900</v>
      </c>
      <c r="E201" s="267">
        <f>MONTH(A201)</f>
        <v>3</v>
      </c>
      <c r="F201" s="267" t="str">
        <f>"Самокатная"</f>
        <v>Самокатная</v>
      </c>
      <c r="G201" s="267"/>
      <c r="H201" s="59"/>
      <c r="I201" s="267" t="str">
        <f>Таблица13[[#This Row],[Счет ]]</f>
        <v>Самокатная</v>
      </c>
    </row>
    <row r="202" spans="1:9" ht="15.75" hidden="1" x14ac:dyDescent="0.25">
      <c r="A202" s="69">
        <v>42817</v>
      </c>
      <c r="B202" s="59" t="s">
        <v>903</v>
      </c>
      <c r="C202" s="59"/>
      <c r="D202" s="59">
        <v>950</v>
      </c>
      <c r="E202" s="59">
        <v>3</v>
      </c>
      <c r="F202" s="59" t="s">
        <v>6</v>
      </c>
      <c r="G202" s="59"/>
      <c r="H202" s="59"/>
      <c r="I202" s="59" t="str">
        <f>Таблица13[[#This Row],[Счет ]]</f>
        <v>Самокатная</v>
      </c>
    </row>
    <row r="203" spans="1:9" ht="15.75" hidden="1" x14ac:dyDescent="0.25">
      <c r="A203" s="69">
        <v>42816</v>
      </c>
      <c r="B203" s="59" t="s">
        <v>726</v>
      </c>
      <c r="C203" s="59"/>
      <c r="D203" s="59">
        <v>720</v>
      </c>
      <c r="E203" s="59">
        <f t="shared" ref="E203:E234" si="12">MONTH(A203)</f>
        <v>3</v>
      </c>
      <c r="F203" s="59" t="str">
        <f t="shared" ref="F203:F234" si="13">"Самокатная"</f>
        <v>Самокатная</v>
      </c>
      <c r="G203" s="59" t="s">
        <v>3834</v>
      </c>
      <c r="H203" s="59"/>
      <c r="I203" s="59" t="str">
        <f>Таблица13[[#This Row],[Счет ]]</f>
        <v>Самокатная</v>
      </c>
    </row>
    <row r="204" spans="1:9" ht="15.75" hidden="1" x14ac:dyDescent="0.25">
      <c r="A204" s="69">
        <v>42816</v>
      </c>
      <c r="B204" s="59" t="s">
        <v>726</v>
      </c>
      <c r="C204" s="59"/>
      <c r="D204" s="59">
        <v>250</v>
      </c>
      <c r="E204" s="59">
        <f t="shared" si="12"/>
        <v>3</v>
      </c>
      <c r="F204" s="59" t="str">
        <f t="shared" si="13"/>
        <v>Самокатная</v>
      </c>
      <c r="G204" s="59" t="s">
        <v>3835</v>
      </c>
      <c r="H204" s="59"/>
      <c r="I204" s="59" t="str">
        <f>Таблица13[[#This Row],[Счет ]]</f>
        <v>Самокатная</v>
      </c>
    </row>
    <row r="205" spans="1:9" ht="15.75" hidden="1" x14ac:dyDescent="0.25">
      <c r="A205" s="69">
        <v>42815</v>
      </c>
      <c r="B205" s="59" t="s">
        <v>726</v>
      </c>
      <c r="C205" s="59"/>
      <c r="D205" s="59">
        <v>220</v>
      </c>
      <c r="E205" s="59">
        <f t="shared" si="12"/>
        <v>3</v>
      </c>
      <c r="F205" s="59" t="str">
        <f t="shared" si="13"/>
        <v>Самокатная</v>
      </c>
      <c r="G205" s="59" t="s">
        <v>3836</v>
      </c>
      <c r="H205" s="59"/>
      <c r="I205" s="59" t="str">
        <f>Таблица13[[#This Row],[Счет ]]</f>
        <v>Самокатная</v>
      </c>
    </row>
    <row r="206" spans="1:9" ht="15.75" hidden="1" x14ac:dyDescent="0.25">
      <c r="A206" s="69">
        <v>42814</v>
      </c>
      <c r="B206" s="59" t="s">
        <v>903</v>
      </c>
      <c r="C206" s="59"/>
      <c r="D206" s="59">
        <v>2850</v>
      </c>
      <c r="E206" s="59">
        <f t="shared" si="12"/>
        <v>3</v>
      </c>
      <c r="F206" s="59" t="str">
        <f t="shared" si="13"/>
        <v>Самокатная</v>
      </c>
      <c r="G206" s="59"/>
      <c r="H206" s="59"/>
      <c r="I206" s="59" t="str">
        <f>Таблица13[[#This Row],[Счет ]]</f>
        <v>Самокатная</v>
      </c>
    </row>
    <row r="207" spans="1:9" ht="15.75" hidden="1" x14ac:dyDescent="0.25">
      <c r="A207" s="69">
        <v>42810</v>
      </c>
      <c r="B207" s="59" t="s">
        <v>903</v>
      </c>
      <c r="C207" s="59"/>
      <c r="D207" s="59">
        <v>430</v>
      </c>
      <c r="E207" s="59">
        <f t="shared" si="12"/>
        <v>3</v>
      </c>
      <c r="F207" s="59" t="str">
        <f t="shared" si="13"/>
        <v>Самокатная</v>
      </c>
      <c r="G207" s="59"/>
      <c r="H207" s="59"/>
      <c r="I207" s="59" t="str">
        <f>Таблица13[[#This Row],[Счет ]]</f>
        <v>Самокатная</v>
      </c>
    </row>
    <row r="208" spans="1:9" ht="15.75" hidden="1" x14ac:dyDescent="0.25">
      <c r="A208" s="69">
        <v>42809</v>
      </c>
      <c r="B208" s="59" t="s">
        <v>3186</v>
      </c>
      <c r="C208" s="59"/>
      <c r="D208" s="59">
        <v>185</v>
      </c>
      <c r="E208" s="59">
        <f t="shared" si="12"/>
        <v>3</v>
      </c>
      <c r="F208" s="59" t="str">
        <f t="shared" si="13"/>
        <v>Самокатная</v>
      </c>
      <c r="G208" s="59" t="s">
        <v>3837</v>
      </c>
      <c r="H208" s="59"/>
      <c r="I208" s="59" t="str">
        <f>Таблица13[[#This Row],[Счет ]]</f>
        <v>Самокатная</v>
      </c>
    </row>
    <row r="209" spans="1:9" ht="15.75" hidden="1" x14ac:dyDescent="0.25">
      <c r="A209" s="69">
        <v>42809</v>
      </c>
      <c r="B209" s="59" t="s">
        <v>1761</v>
      </c>
      <c r="C209" s="59"/>
      <c r="D209" s="59">
        <v>200</v>
      </c>
      <c r="E209" s="59">
        <f t="shared" si="12"/>
        <v>3</v>
      </c>
      <c r="F209" s="59" t="str">
        <f t="shared" si="13"/>
        <v>Самокатная</v>
      </c>
      <c r="G209" s="59" t="s">
        <v>3838</v>
      </c>
      <c r="H209" s="59"/>
      <c r="I209" s="59" t="str">
        <f>Таблица13[[#This Row],[Счет ]]</f>
        <v>Самокатная</v>
      </c>
    </row>
    <row r="210" spans="1:9" ht="15.75" hidden="1" x14ac:dyDescent="0.25">
      <c r="A210" s="69">
        <v>42809</v>
      </c>
      <c r="B210" s="59" t="s">
        <v>3839</v>
      </c>
      <c r="C210" s="59"/>
      <c r="D210" s="59">
        <v>200</v>
      </c>
      <c r="E210" s="59">
        <f t="shared" si="12"/>
        <v>3</v>
      </c>
      <c r="F210" s="59" t="str">
        <f t="shared" si="13"/>
        <v>Самокатная</v>
      </c>
      <c r="G210" s="59" t="s">
        <v>3838</v>
      </c>
      <c r="H210" s="59"/>
      <c r="I210" s="59" t="str">
        <f>Таблица13[[#This Row],[Счет ]]</f>
        <v>Самокатная</v>
      </c>
    </row>
    <row r="211" spans="1:9" ht="15.75" hidden="1" x14ac:dyDescent="0.25">
      <c r="A211" s="69">
        <v>42809</v>
      </c>
      <c r="B211" s="59" t="s">
        <v>3840</v>
      </c>
      <c r="C211" s="59"/>
      <c r="D211" s="59">
        <v>1050</v>
      </c>
      <c r="E211" s="59">
        <f t="shared" si="12"/>
        <v>3</v>
      </c>
      <c r="F211" s="59" t="str">
        <f t="shared" si="13"/>
        <v>Самокатная</v>
      </c>
      <c r="G211" s="59" t="s">
        <v>3841</v>
      </c>
      <c r="H211" s="59"/>
      <c r="I211" s="59" t="str">
        <f>Таблица13[[#This Row],[Счет ]]</f>
        <v>Самокатная</v>
      </c>
    </row>
    <row r="212" spans="1:9" ht="15.75" hidden="1" x14ac:dyDescent="0.25">
      <c r="A212" s="69">
        <v>42808</v>
      </c>
      <c r="B212" s="59" t="s">
        <v>1142</v>
      </c>
      <c r="C212" s="59"/>
      <c r="D212" s="59">
        <v>1080</v>
      </c>
      <c r="E212" s="59">
        <f t="shared" si="12"/>
        <v>3</v>
      </c>
      <c r="F212" s="59" t="str">
        <f t="shared" si="13"/>
        <v>Самокатная</v>
      </c>
      <c r="G212" s="59" t="s">
        <v>1152</v>
      </c>
      <c r="H212" s="59"/>
      <c r="I212" s="59" t="str">
        <f>Таблица13[[#This Row],[Счет ]]</f>
        <v>Самокатная</v>
      </c>
    </row>
    <row r="213" spans="1:9" ht="15.75" hidden="1" x14ac:dyDescent="0.25">
      <c r="A213" s="69">
        <v>42808</v>
      </c>
      <c r="B213" s="59" t="s">
        <v>903</v>
      </c>
      <c r="C213" s="59"/>
      <c r="D213" s="59">
        <v>350</v>
      </c>
      <c r="E213" s="59">
        <f t="shared" si="12"/>
        <v>3</v>
      </c>
      <c r="F213" s="59" t="str">
        <f t="shared" si="13"/>
        <v>Самокатная</v>
      </c>
      <c r="G213" s="59"/>
      <c r="H213" s="59"/>
      <c r="I213" s="59" t="str">
        <f>Таблица13[[#This Row],[Счет ]]</f>
        <v>Самокатная</v>
      </c>
    </row>
    <row r="214" spans="1:9" ht="15.75" hidden="1" x14ac:dyDescent="0.25">
      <c r="A214" s="69">
        <v>42807</v>
      </c>
      <c r="B214" s="59" t="s">
        <v>1142</v>
      </c>
      <c r="C214" s="59"/>
      <c r="D214" s="59">
        <v>3240</v>
      </c>
      <c r="E214" s="59">
        <f t="shared" si="12"/>
        <v>3</v>
      </c>
      <c r="F214" s="59" t="str">
        <f t="shared" si="13"/>
        <v>Самокатная</v>
      </c>
      <c r="G214" s="59" t="s">
        <v>3842</v>
      </c>
      <c r="H214" s="59"/>
      <c r="I214" s="59" t="str">
        <f>Таблица13[[#This Row],[Счет ]]</f>
        <v>Самокатная</v>
      </c>
    </row>
    <row r="215" spans="1:9" ht="15.75" hidden="1" x14ac:dyDescent="0.25">
      <c r="A215" s="69">
        <v>42807</v>
      </c>
      <c r="B215" s="59" t="s">
        <v>1142</v>
      </c>
      <c r="C215" s="59"/>
      <c r="D215" s="59">
        <v>640</v>
      </c>
      <c r="E215" s="59">
        <f t="shared" si="12"/>
        <v>3</v>
      </c>
      <c r="F215" s="59" t="str">
        <f t="shared" si="13"/>
        <v>Самокатная</v>
      </c>
      <c r="G215" s="59" t="s">
        <v>1151</v>
      </c>
      <c r="H215" s="59"/>
      <c r="I215" s="59" t="str">
        <f>Таблица13[[#This Row],[Счет ]]</f>
        <v>Самокатная</v>
      </c>
    </row>
    <row r="216" spans="1:9" ht="15.75" hidden="1" x14ac:dyDescent="0.25">
      <c r="A216" s="69">
        <v>42807</v>
      </c>
      <c r="B216" s="59" t="s">
        <v>726</v>
      </c>
      <c r="C216" s="59"/>
      <c r="D216" s="59">
        <v>300</v>
      </c>
      <c r="E216" s="59">
        <f t="shared" si="12"/>
        <v>3</v>
      </c>
      <c r="F216" s="59" t="str">
        <f t="shared" si="13"/>
        <v>Самокатная</v>
      </c>
      <c r="G216" s="59" t="s">
        <v>3843</v>
      </c>
      <c r="H216" s="59"/>
      <c r="I216" s="59" t="str">
        <f>Таблица13[[#This Row],[Счет ]]</f>
        <v>Самокатная</v>
      </c>
    </row>
    <row r="217" spans="1:9" ht="15.75" hidden="1" x14ac:dyDescent="0.25">
      <c r="A217" s="69">
        <v>42807</v>
      </c>
      <c r="B217" s="59" t="s">
        <v>903</v>
      </c>
      <c r="C217" s="59"/>
      <c r="D217" s="59">
        <v>4600</v>
      </c>
      <c r="E217" s="59">
        <f t="shared" si="12"/>
        <v>3</v>
      </c>
      <c r="F217" s="59" t="str">
        <f t="shared" si="13"/>
        <v>Самокатная</v>
      </c>
      <c r="G217" s="59"/>
      <c r="H217" s="59"/>
      <c r="I217" s="59" t="str">
        <f>Таблица13[[#This Row],[Счет ]]</f>
        <v>Самокатная</v>
      </c>
    </row>
    <row r="218" spans="1:9" ht="15.75" hidden="1" x14ac:dyDescent="0.25">
      <c r="A218" s="69">
        <v>42801</v>
      </c>
      <c r="B218" s="59" t="s">
        <v>850</v>
      </c>
      <c r="C218" s="59"/>
      <c r="D218" s="59">
        <v>330</v>
      </c>
      <c r="E218" s="59">
        <f t="shared" si="12"/>
        <v>3</v>
      </c>
      <c r="F218" s="59" t="str">
        <f t="shared" si="13"/>
        <v>Самокатная</v>
      </c>
      <c r="G218" s="59" t="s">
        <v>3887</v>
      </c>
      <c r="H218" s="59"/>
      <c r="I218" s="59" t="str">
        <f>Таблица13[[#This Row],[Счет ]]</f>
        <v>Самокатная</v>
      </c>
    </row>
    <row r="219" spans="1:9" ht="15.75" hidden="1" x14ac:dyDescent="0.25">
      <c r="A219" s="69">
        <v>42801</v>
      </c>
      <c r="B219" s="59" t="s">
        <v>850</v>
      </c>
      <c r="C219" s="59"/>
      <c r="D219" s="59">
        <v>250</v>
      </c>
      <c r="E219" s="59">
        <f t="shared" si="12"/>
        <v>3</v>
      </c>
      <c r="F219" s="59" t="str">
        <f t="shared" si="13"/>
        <v>Самокатная</v>
      </c>
      <c r="G219" s="59" t="s">
        <v>3888</v>
      </c>
      <c r="H219" s="59"/>
      <c r="I219" s="59" t="str">
        <f>Таблица13[[#This Row],[Счет ]]</f>
        <v>Самокатная</v>
      </c>
    </row>
    <row r="220" spans="1:9" ht="15.75" hidden="1" x14ac:dyDescent="0.25">
      <c r="A220" s="69">
        <v>42801</v>
      </c>
      <c r="B220" s="59" t="s">
        <v>767</v>
      </c>
      <c r="C220" s="59"/>
      <c r="D220" s="59">
        <v>355</v>
      </c>
      <c r="E220" s="59">
        <f t="shared" si="12"/>
        <v>3</v>
      </c>
      <c r="F220" s="59" t="str">
        <f t="shared" si="13"/>
        <v>Самокатная</v>
      </c>
      <c r="G220" s="59" t="s">
        <v>3889</v>
      </c>
      <c r="H220" s="59"/>
      <c r="I220" s="59" t="str">
        <f>Таблица13[[#This Row],[Счет ]]</f>
        <v>Самокатная</v>
      </c>
    </row>
    <row r="221" spans="1:9" ht="15.75" hidden="1" x14ac:dyDescent="0.25">
      <c r="A221" s="69">
        <v>42801</v>
      </c>
      <c r="B221" s="59" t="s">
        <v>903</v>
      </c>
      <c r="C221" s="59"/>
      <c r="D221" s="59">
        <v>310</v>
      </c>
      <c r="E221" s="59">
        <f t="shared" si="12"/>
        <v>3</v>
      </c>
      <c r="F221" s="59" t="str">
        <f t="shared" si="13"/>
        <v>Самокатная</v>
      </c>
      <c r="G221" s="59"/>
      <c r="H221" s="59"/>
      <c r="I221" s="59" t="str">
        <f>Таблица13[[#This Row],[Счет ]]</f>
        <v>Самокатная</v>
      </c>
    </row>
    <row r="222" spans="1:9" ht="15.75" hidden="1" x14ac:dyDescent="0.25">
      <c r="A222" s="69">
        <v>42800</v>
      </c>
      <c r="B222" s="59" t="s">
        <v>726</v>
      </c>
      <c r="C222" s="59"/>
      <c r="D222" s="59">
        <v>300</v>
      </c>
      <c r="E222" s="59">
        <f t="shared" si="12"/>
        <v>3</v>
      </c>
      <c r="F222" s="59" t="str">
        <f t="shared" si="13"/>
        <v>Самокатная</v>
      </c>
      <c r="G222" s="59" t="s">
        <v>3843</v>
      </c>
      <c r="H222" s="59"/>
      <c r="I222" s="59" t="str">
        <f>Таблица13[[#This Row],[Счет ]]</f>
        <v>Самокатная</v>
      </c>
    </row>
    <row r="223" spans="1:9" ht="15.75" hidden="1" x14ac:dyDescent="0.25">
      <c r="A223" s="69">
        <v>42800</v>
      </c>
      <c r="B223" s="59" t="s">
        <v>903</v>
      </c>
      <c r="C223" s="59"/>
      <c r="D223" s="59">
        <v>3100</v>
      </c>
      <c r="E223" s="59">
        <f t="shared" si="12"/>
        <v>3</v>
      </c>
      <c r="F223" s="59" t="str">
        <f t="shared" si="13"/>
        <v>Самокатная</v>
      </c>
      <c r="G223" s="59"/>
      <c r="H223" s="59"/>
      <c r="I223" s="59" t="str">
        <f>Таблица13[[#This Row],[Счет ]]</f>
        <v>Самокатная</v>
      </c>
    </row>
    <row r="224" spans="1:9" ht="15.75" hidden="1" x14ac:dyDescent="0.25">
      <c r="A224" s="69">
        <v>42797</v>
      </c>
      <c r="B224" s="59" t="s">
        <v>850</v>
      </c>
      <c r="C224" s="59"/>
      <c r="D224" s="59">
        <v>1050</v>
      </c>
      <c r="E224" s="59">
        <f t="shared" si="12"/>
        <v>3</v>
      </c>
      <c r="F224" s="59" t="str">
        <f t="shared" si="13"/>
        <v>Самокатная</v>
      </c>
      <c r="G224" s="59" t="s">
        <v>3890</v>
      </c>
      <c r="H224" s="59"/>
      <c r="I224" s="59" t="str">
        <f>Таблица13[[#This Row],[Счет ]]</f>
        <v>Самокатная</v>
      </c>
    </row>
    <row r="225" spans="1:9" ht="15.75" hidden="1" x14ac:dyDescent="0.25">
      <c r="A225" s="69">
        <v>42796</v>
      </c>
      <c r="B225" s="59" t="s">
        <v>726</v>
      </c>
      <c r="C225" s="59"/>
      <c r="D225" s="59">
        <v>300</v>
      </c>
      <c r="E225" s="59">
        <f t="shared" si="12"/>
        <v>3</v>
      </c>
      <c r="F225" s="59" t="str">
        <f t="shared" si="13"/>
        <v>Самокатная</v>
      </c>
      <c r="G225" s="59" t="s">
        <v>3891</v>
      </c>
      <c r="H225" s="59"/>
      <c r="I225" s="59" t="str">
        <f>Таблица13[[#This Row],[Счет ]]</f>
        <v>Самокатная</v>
      </c>
    </row>
    <row r="226" spans="1:9" ht="15.75" hidden="1" x14ac:dyDescent="0.25">
      <c r="A226" s="69">
        <v>42794</v>
      </c>
      <c r="B226" s="59" t="s">
        <v>903</v>
      </c>
      <c r="C226" s="59"/>
      <c r="D226" s="59">
        <v>250</v>
      </c>
      <c r="E226" s="59">
        <f t="shared" si="12"/>
        <v>2</v>
      </c>
      <c r="F226" s="59" t="str">
        <f t="shared" si="13"/>
        <v>Самокатная</v>
      </c>
      <c r="G226" s="59"/>
      <c r="H226" s="59"/>
      <c r="I226" s="59" t="str">
        <f>Таблица13[[#This Row],[Счет ]]</f>
        <v>Самокатная</v>
      </c>
    </row>
    <row r="227" spans="1:9" ht="15.75" hidden="1" x14ac:dyDescent="0.25">
      <c r="A227" s="69">
        <v>42791</v>
      </c>
      <c r="B227" s="59" t="s">
        <v>2012</v>
      </c>
      <c r="C227" s="59"/>
      <c r="D227" s="59">
        <v>150</v>
      </c>
      <c r="E227" s="59">
        <f t="shared" si="12"/>
        <v>2</v>
      </c>
      <c r="F227" s="59" t="str">
        <f t="shared" si="13"/>
        <v>Самокатная</v>
      </c>
      <c r="G227" s="59"/>
      <c r="H227" s="59"/>
      <c r="I227" s="59" t="str">
        <f>Таблица13[[#This Row],[Счет ]]</f>
        <v>Самокатная</v>
      </c>
    </row>
    <row r="228" spans="1:9" ht="15.75" hidden="1" x14ac:dyDescent="0.25">
      <c r="A228" s="69">
        <v>42791</v>
      </c>
      <c r="B228" s="59" t="s">
        <v>903</v>
      </c>
      <c r="C228" s="59"/>
      <c r="D228" s="59">
        <v>1100</v>
      </c>
      <c r="E228" s="59">
        <f t="shared" si="12"/>
        <v>2</v>
      </c>
      <c r="F228" s="59" t="str">
        <f t="shared" si="13"/>
        <v>Самокатная</v>
      </c>
      <c r="G228" s="59"/>
      <c r="H228" s="59"/>
      <c r="I228" s="59" t="str">
        <f>Таблица13[[#This Row],[Счет ]]</f>
        <v>Самокатная</v>
      </c>
    </row>
    <row r="229" spans="1:9" ht="15.75" hidden="1" x14ac:dyDescent="0.25">
      <c r="A229" s="69">
        <v>42791</v>
      </c>
      <c r="B229" s="59" t="s">
        <v>767</v>
      </c>
      <c r="C229" s="59"/>
      <c r="D229" s="59">
        <v>245</v>
      </c>
      <c r="E229" s="59">
        <f t="shared" si="12"/>
        <v>2</v>
      </c>
      <c r="F229" s="59" t="str">
        <f t="shared" si="13"/>
        <v>Самокатная</v>
      </c>
      <c r="G229" s="59" t="s">
        <v>3892</v>
      </c>
      <c r="H229" s="59"/>
      <c r="I229" s="59" t="str">
        <f>Таблица13[[#This Row],[Счет ]]</f>
        <v>Самокатная</v>
      </c>
    </row>
    <row r="230" spans="1:9" ht="15.75" hidden="1" x14ac:dyDescent="0.25">
      <c r="A230" s="69">
        <v>42788</v>
      </c>
      <c r="B230" s="59" t="s">
        <v>767</v>
      </c>
      <c r="C230" s="59"/>
      <c r="D230" s="59">
        <v>180</v>
      </c>
      <c r="E230" s="59">
        <f t="shared" si="12"/>
        <v>2</v>
      </c>
      <c r="F230" s="59" t="str">
        <f t="shared" si="13"/>
        <v>Самокатная</v>
      </c>
      <c r="G230" s="59" t="s">
        <v>3893</v>
      </c>
      <c r="H230" s="59"/>
      <c r="I230" s="59" t="str">
        <f>Таблица13[[#This Row],[Счет ]]</f>
        <v>Самокатная</v>
      </c>
    </row>
    <row r="231" spans="1:9" ht="15.75" hidden="1" x14ac:dyDescent="0.25">
      <c r="A231" s="69">
        <v>42788</v>
      </c>
      <c r="B231" s="59" t="s">
        <v>3894</v>
      </c>
      <c r="C231" s="59"/>
      <c r="D231" s="59">
        <v>3500</v>
      </c>
      <c r="E231" s="59">
        <f t="shared" si="12"/>
        <v>2</v>
      </c>
      <c r="F231" s="59" t="str">
        <f t="shared" si="13"/>
        <v>Самокатная</v>
      </c>
      <c r="G231" s="59" t="s">
        <v>3895</v>
      </c>
      <c r="H231" s="59"/>
      <c r="I231" s="59" t="str">
        <f>Таблица13[[#This Row],[Счет ]]</f>
        <v>Самокатная</v>
      </c>
    </row>
    <row r="232" spans="1:9" ht="15.75" hidden="1" x14ac:dyDescent="0.25">
      <c r="A232" s="69">
        <v>42786</v>
      </c>
      <c r="B232" s="59" t="s">
        <v>1142</v>
      </c>
      <c r="C232" s="59"/>
      <c r="D232" s="59">
        <v>1280</v>
      </c>
      <c r="E232" s="59">
        <f t="shared" si="12"/>
        <v>2</v>
      </c>
      <c r="F232" s="59" t="str">
        <f t="shared" si="13"/>
        <v>Самокатная</v>
      </c>
      <c r="G232" s="59" t="s">
        <v>3896</v>
      </c>
      <c r="H232" s="59"/>
      <c r="I232" s="59" t="str">
        <f>Таблица13[[#This Row],[Счет ]]</f>
        <v>Самокатная</v>
      </c>
    </row>
    <row r="233" spans="1:9" ht="15.75" hidden="1" x14ac:dyDescent="0.25">
      <c r="A233" s="69">
        <v>42786</v>
      </c>
      <c r="B233" s="59" t="s">
        <v>903</v>
      </c>
      <c r="C233" s="59"/>
      <c r="D233" s="59">
        <v>4680</v>
      </c>
      <c r="E233" s="59">
        <f t="shared" si="12"/>
        <v>2</v>
      </c>
      <c r="F233" s="59" t="str">
        <f t="shared" si="13"/>
        <v>Самокатная</v>
      </c>
      <c r="G233" s="59"/>
      <c r="H233" s="59"/>
      <c r="I233" s="59" t="str">
        <f>Таблица13[[#This Row],[Счет ]]</f>
        <v>Самокатная</v>
      </c>
    </row>
    <row r="234" spans="1:9" ht="15.75" hidden="1" x14ac:dyDescent="0.25">
      <c r="A234" s="69">
        <v>42783</v>
      </c>
      <c r="B234" s="59" t="s">
        <v>2074</v>
      </c>
      <c r="C234" s="59"/>
      <c r="D234" s="59">
        <v>690</v>
      </c>
      <c r="E234" s="59">
        <f t="shared" si="12"/>
        <v>2</v>
      </c>
      <c r="F234" s="59" t="str">
        <f t="shared" si="13"/>
        <v>Самокатная</v>
      </c>
      <c r="G234" s="59" t="s">
        <v>3897</v>
      </c>
      <c r="H234" s="59"/>
      <c r="I234" s="59" t="str">
        <f>Таблица13[[#This Row],[Счет ]]</f>
        <v>Самокатная</v>
      </c>
    </row>
    <row r="235" spans="1:9" ht="15.75" hidden="1" x14ac:dyDescent="0.25">
      <c r="A235" s="69">
        <v>42783</v>
      </c>
      <c r="B235" s="59" t="s">
        <v>726</v>
      </c>
      <c r="C235" s="59"/>
      <c r="D235" s="59">
        <v>300</v>
      </c>
      <c r="E235" s="59">
        <f t="shared" ref="E235:E262" si="14">MONTH(A235)</f>
        <v>2</v>
      </c>
      <c r="F235" s="59" t="str">
        <f t="shared" ref="F235:F267" si="15">"Самокатная"</f>
        <v>Самокатная</v>
      </c>
      <c r="G235" s="59" t="s">
        <v>3891</v>
      </c>
      <c r="H235" s="59"/>
      <c r="I235" s="59" t="str">
        <f>Таблица13[[#This Row],[Счет ]]</f>
        <v>Самокатная</v>
      </c>
    </row>
    <row r="236" spans="1:9" ht="15.75" hidden="1" x14ac:dyDescent="0.25">
      <c r="A236" s="69">
        <v>42783</v>
      </c>
      <c r="B236" s="59" t="s">
        <v>726</v>
      </c>
      <c r="C236" s="59"/>
      <c r="D236" s="59">
        <v>360</v>
      </c>
      <c r="E236" s="59">
        <f t="shared" si="14"/>
        <v>2</v>
      </c>
      <c r="F236" s="59" t="str">
        <f t="shared" si="15"/>
        <v>Самокатная</v>
      </c>
      <c r="G236" s="59" t="s">
        <v>3898</v>
      </c>
      <c r="H236" s="59"/>
      <c r="I236" s="59" t="str">
        <f>Таблица13[[#This Row],[Счет ]]</f>
        <v>Самокатная</v>
      </c>
    </row>
    <row r="237" spans="1:9" ht="15.75" hidden="1" x14ac:dyDescent="0.25">
      <c r="A237" s="69">
        <v>42783</v>
      </c>
      <c r="B237" s="59" t="s">
        <v>767</v>
      </c>
      <c r="C237" s="59"/>
      <c r="D237" s="59">
        <v>130</v>
      </c>
      <c r="E237" s="59">
        <f t="shared" si="14"/>
        <v>2</v>
      </c>
      <c r="F237" s="59" t="str">
        <f t="shared" si="15"/>
        <v>Самокатная</v>
      </c>
      <c r="G237" s="59" t="s">
        <v>3899</v>
      </c>
      <c r="H237" s="59"/>
      <c r="I237" s="59" t="str">
        <f>Таблица13[[#This Row],[Счет ]]</f>
        <v>Самокатная</v>
      </c>
    </row>
    <row r="238" spans="1:9" ht="15.75" hidden="1" x14ac:dyDescent="0.25">
      <c r="A238" s="69">
        <v>42782</v>
      </c>
      <c r="B238" s="59" t="s">
        <v>767</v>
      </c>
      <c r="C238" s="59"/>
      <c r="D238" s="59">
        <v>710</v>
      </c>
      <c r="E238" s="59">
        <f t="shared" si="14"/>
        <v>2</v>
      </c>
      <c r="F238" s="59" t="str">
        <f t="shared" si="15"/>
        <v>Самокатная</v>
      </c>
      <c r="G238" s="59" t="s">
        <v>3900</v>
      </c>
      <c r="H238" s="59"/>
      <c r="I238" s="59" t="str">
        <f>Таблица13[[#This Row],[Счет ]]</f>
        <v>Самокатная</v>
      </c>
    </row>
    <row r="239" spans="1:9" ht="15.75" hidden="1" x14ac:dyDescent="0.25">
      <c r="A239" s="69">
        <v>42782</v>
      </c>
      <c r="B239" s="59" t="s">
        <v>850</v>
      </c>
      <c r="C239" s="59"/>
      <c r="D239" s="59">
        <v>440</v>
      </c>
      <c r="E239" s="59">
        <f t="shared" si="14"/>
        <v>2</v>
      </c>
      <c r="F239" s="59" t="str">
        <f t="shared" si="15"/>
        <v>Самокатная</v>
      </c>
      <c r="G239" s="59" t="s">
        <v>3901</v>
      </c>
      <c r="H239" s="59"/>
      <c r="I239" s="59" t="str">
        <f>Таблица13[[#This Row],[Счет ]]</f>
        <v>Самокатная</v>
      </c>
    </row>
    <row r="240" spans="1:9" ht="15.75" hidden="1" x14ac:dyDescent="0.25">
      <c r="A240" s="69">
        <v>42782</v>
      </c>
      <c r="B240" s="59" t="s">
        <v>903</v>
      </c>
      <c r="C240" s="59"/>
      <c r="D240" s="59">
        <v>330</v>
      </c>
      <c r="E240" s="59">
        <f t="shared" si="14"/>
        <v>2</v>
      </c>
      <c r="F240" s="59" t="str">
        <f t="shared" si="15"/>
        <v>Самокатная</v>
      </c>
      <c r="G240" s="59"/>
      <c r="H240" s="59"/>
      <c r="I240" s="59" t="str">
        <f>Таблица13[[#This Row],[Счет ]]</f>
        <v>Самокатная</v>
      </c>
    </row>
    <row r="241" spans="1:9" ht="15.75" hidden="1" x14ac:dyDescent="0.25">
      <c r="A241" s="69">
        <v>42781</v>
      </c>
      <c r="B241" s="59" t="s">
        <v>903</v>
      </c>
      <c r="C241" s="59"/>
      <c r="D241" s="59">
        <v>550</v>
      </c>
      <c r="E241" s="59">
        <f t="shared" si="14"/>
        <v>2</v>
      </c>
      <c r="F241" s="59" t="str">
        <f t="shared" si="15"/>
        <v>Самокатная</v>
      </c>
      <c r="G241" s="59"/>
      <c r="H241" s="59"/>
      <c r="I241" s="59" t="str">
        <f>Таблица13[[#This Row],[Счет ]]</f>
        <v>Самокатная</v>
      </c>
    </row>
    <row r="242" spans="1:9" ht="15.75" hidden="1" x14ac:dyDescent="0.25">
      <c r="A242" s="69">
        <v>42780</v>
      </c>
      <c r="B242" s="59" t="s">
        <v>850</v>
      </c>
      <c r="C242" s="59"/>
      <c r="D242" s="59">
        <v>880</v>
      </c>
      <c r="E242" s="59">
        <f t="shared" si="14"/>
        <v>2</v>
      </c>
      <c r="F242" s="59" t="str">
        <f t="shared" si="15"/>
        <v>Самокатная</v>
      </c>
      <c r="G242" s="59" t="s">
        <v>3902</v>
      </c>
      <c r="H242" s="59"/>
      <c r="I242" s="59" t="str">
        <f>Таблица13[[#This Row],[Счет ]]</f>
        <v>Самокатная</v>
      </c>
    </row>
    <row r="243" spans="1:9" ht="15.75" hidden="1" x14ac:dyDescent="0.25">
      <c r="A243" s="69">
        <v>42780</v>
      </c>
      <c r="B243" s="59" t="s">
        <v>726</v>
      </c>
      <c r="C243" s="59"/>
      <c r="D243" s="59">
        <v>240</v>
      </c>
      <c r="E243" s="59">
        <f t="shared" si="14"/>
        <v>2</v>
      </c>
      <c r="F243" s="59" t="str">
        <f t="shared" si="15"/>
        <v>Самокатная</v>
      </c>
      <c r="G243" s="59" t="s">
        <v>3903</v>
      </c>
      <c r="H243" s="59"/>
      <c r="I243" s="59" t="str">
        <f>Таблица13[[#This Row],[Счет ]]</f>
        <v>Самокатная</v>
      </c>
    </row>
    <row r="244" spans="1:9" ht="15.75" hidden="1" x14ac:dyDescent="0.25">
      <c r="A244" s="69">
        <v>42780</v>
      </c>
      <c r="B244" s="59" t="s">
        <v>726</v>
      </c>
      <c r="C244" s="59"/>
      <c r="D244" s="59">
        <v>360</v>
      </c>
      <c r="E244" s="59">
        <f t="shared" si="14"/>
        <v>2</v>
      </c>
      <c r="F244" s="59" t="str">
        <f t="shared" si="15"/>
        <v>Самокатная</v>
      </c>
      <c r="G244" s="59" t="s">
        <v>3904</v>
      </c>
      <c r="H244" s="59"/>
      <c r="I244" s="59" t="str">
        <f>Таблица13[[#This Row],[Счет ]]</f>
        <v>Самокатная</v>
      </c>
    </row>
    <row r="245" spans="1:9" ht="15.75" hidden="1" x14ac:dyDescent="0.25">
      <c r="A245" s="69">
        <v>42779</v>
      </c>
      <c r="B245" s="59" t="s">
        <v>903</v>
      </c>
      <c r="C245" s="59"/>
      <c r="D245" s="59">
        <v>1950</v>
      </c>
      <c r="E245" s="59">
        <f t="shared" si="14"/>
        <v>2</v>
      </c>
      <c r="F245" s="59" t="str">
        <f t="shared" si="15"/>
        <v>Самокатная</v>
      </c>
      <c r="G245" s="59"/>
      <c r="H245" s="59"/>
      <c r="I245" s="59" t="str">
        <f>Таблица13[[#This Row],[Счет ]]</f>
        <v>Самокатная</v>
      </c>
    </row>
    <row r="246" spans="1:9" ht="15.75" hidden="1" x14ac:dyDescent="0.25">
      <c r="A246" s="209">
        <v>42773</v>
      </c>
      <c r="B246" s="210" t="s">
        <v>3342</v>
      </c>
      <c r="C246" s="210"/>
      <c r="D246" s="210">
        <v>480</v>
      </c>
      <c r="E246" s="210">
        <f t="shared" si="14"/>
        <v>2</v>
      </c>
      <c r="F246" s="210" t="str">
        <f t="shared" si="15"/>
        <v>Самокатная</v>
      </c>
      <c r="G246" s="210" t="s">
        <v>3343</v>
      </c>
      <c r="H246" s="210"/>
      <c r="I246" s="59" t="str">
        <f>Таблица13[[#This Row],[Счет ]]</f>
        <v>Самокатная</v>
      </c>
    </row>
    <row r="247" spans="1:9" ht="15.75" hidden="1" x14ac:dyDescent="0.25">
      <c r="A247" s="209">
        <v>42772</v>
      </c>
      <c r="B247" s="210" t="s">
        <v>903</v>
      </c>
      <c r="C247" s="210"/>
      <c r="D247" s="210">
        <v>2360</v>
      </c>
      <c r="E247" s="210">
        <f t="shared" si="14"/>
        <v>2</v>
      </c>
      <c r="F247" s="210" t="str">
        <f t="shared" si="15"/>
        <v>Самокатная</v>
      </c>
      <c r="G247" s="210"/>
      <c r="H247" s="210"/>
      <c r="I247" s="59" t="str">
        <f>Таблица13[[#This Row],[Счет ]]</f>
        <v>Самокатная</v>
      </c>
    </row>
    <row r="248" spans="1:9" ht="15.75" hidden="1" x14ac:dyDescent="0.25">
      <c r="A248" s="209">
        <v>42772</v>
      </c>
      <c r="B248" s="210" t="s">
        <v>1142</v>
      </c>
      <c r="C248" s="210"/>
      <c r="D248" s="210">
        <v>640</v>
      </c>
      <c r="E248" s="210">
        <f t="shared" si="14"/>
        <v>2</v>
      </c>
      <c r="F248" s="210" t="str">
        <f t="shared" si="15"/>
        <v>Самокатная</v>
      </c>
      <c r="G248" s="210" t="s">
        <v>1151</v>
      </c>
      <c r="H248" s="210"/>
      <c r="I248" s="59" t="str">
        <f>Таблица13[[#This Row],[Счет ]]</f>
        <v>Самокатная</v>
      </c>
    </row>
    <row r="249" spans="1:9" ht="15.75" hidden="1" x14ac:dyDescent="0.25">
      <c r="A249" s="209">
        <v>42772</v>
      </c>
      <c r="B249" s="210" t="s">
        <v>726</v>
      </c>
      <c r="C249" s="210"/>
      <c r="D249" s="210">
        <v>360</v>
      </c>
      <c r="E249" s="210">
        <f t="shared" si="14"/>
        <v>2</v>
      </c>
      <c r="F249" s="210" t="str">
        <f t="shared" si="15"/>
        <v>Самокатная</v>
      </c>
      <c r="G249" s="210" t="s">
        <v>3344</v>
      </c>
      <c r="H249" s="210"/>
      <c r="I249" s="59" t="str">
        <f>Таблица13[[#This Row],[Счет ]]</f>
        <v>Самокатная</v>
      </c>
    </row>
    <row r="250" spans="1:9" ht="15.75" hidden="1" x14ac:dyDescent="0.25">
      <c r="A250" s="209">
        <v>42772</v>
      </c>
      <c r="B250" s="210" t="s">
        <v>726</v>
      </c>
      <c r="C250" s="210"/>
      <c r="D250" s="210">
        <v>1200</v>
      </c>
      <c r="E250" s="210">
        <f t="shared" si="14"/>
        <v>2</v>
      </c>
      <c r="F250" s="210" t="str">
        <f t="shared" si="15"/>
        <v>Самокатная</v>
      </c>
      <c r="G250" s="210" t="s">
        <v>3345</v>
      </c>
      <c r="H250" s="210"/>
      <c r="I250" s="59" t="str">
        <f>Таблица13[[#This Row],[Счет ]]</f>
        <v>Самокатная</v>
      </c>
    </row>
    <row r="251" spans="1:9" ht="15.75" hidden="1" x14ac:dyDescent="0.25">
      <c r="A251" s="209">
        <v>42768</v>
      </c>
      <c r="B251" s="210" t="s">
        <v>2926</v>
      </c>
      <c r="C251" s="210"/>
      <c r="D251" s="210">
        <v>240</v>
      </c>
      <c r="E251" s="210">
        <f t="shared" si="14"/>
        <v>2</v>
      </c>
      <c r="F251" s="210" t="str">
        <f t="shared" si="15"/>
        <v>Самокатная</v>
      </c>
      <c r="G251" s="210" t="s">
        <v>3346</v>
      </c>
      <c r="H251" s="210"/>
      <c r="I251" s="59" t="str">
        <f>Таблица13[[#This Row],[Счет ]]</f>
        <v>Самокатная</v>
      </c>
    </row>
    <row r="252" spans="1:9" ht="15.75" hidden="1" x14ac:dyDescent="0.25">
      <c r="A252" s="209">
        <v>42767</v>
      </c>
      <c r="B252" s="210" t="s">
        <v>3347</v>
      </c>
      <c r="C252" s="210"/>
      <c r="D252" s="210">
        <v>1680</v>
      </c>
      <c r="E252" s="210">
        <f t="shared" si="14"/>
        <v>2</v>
      </c>
      <c r="F252" s="210" t="str">
        <f t="shared" si="15"/>
        <v>Самокатная</v>
      </c>
      <c r="G252" s="210" t="s">
        <v>3348</v>
      </c>
      <c r="H252" s="210"/>
      <c r="I252" s="59" t="str">
        <f>Таблица13[[#This Row],[Счет ]]</f>
        <v>Самокатная</v>
      </c>
    </row>
    <row r="253" spans="1:9" ht="15.75" hidden="1" x14ac:dyDescent="0.25">
      <c r="A253" s="209">
        <v>42765</v>
      </c>
      <c r="B253" s="210" t="s">
        <v>1142</v>
      </c>
      <c r="C253" s="210"/>
      <c r="D253" s="210">
        <v>2160</v>
      </c>
      <c r="E253" s="210">
        <f t="shared" si="14"/>
        <v>1</v>
      </c>
      <c r="F253" s="210" t="str">
        <f t="shared" si="15"/>
        <v>Самокатная</v>
      </c>
      <c r="G253" s="210" t="s">
        <v>1754</v>
      </c>
      <c r="H253" s="210"/>
      <c r="I253" s="59" t="str">
        <f>Таблица13[[#This Row],[Счет ]]</f>
        <v>Самокатная</v>
      </c>
    </row>
    <row r="254" spans="1:9" ht="15.75" hidden="1" x14ac:dyDescent="0.25">
      <c r="A254" s="209">
        <v>42765</v>
      </c>
      <c r="B254" s="210" t="s">
        <v>903</v>
      </c>
      <c r="C254" s="210"/>
      <c r="D254" s="210">
        <v>3100</v>
      </c>
      <c r="E254" s="210">
        <f t="shared" si="14"/>
        <v>1</v>
      </c>
      <c r="F254" s="210" t="str">
        <f t="shared" si="15"/>
        <v>Самокатная</v>
      </c>
      <c r="G254" s="210"/>
      <c r="H254" s="210"/>
      <c r="I254" s="59" t="str">
        <f>Таблица13[[#This Row],[Счет ]]</f>
        <v>Самокатная</v>
      </c>
    </row>
    <row r="255" spans="1:9" ht="15.75" hidden="1" x14ac:dyDescent="0.25">
      <c r="A255" s="209">
        <v>42765</v>
      </c>
      <c r="B255" s="210" t="s">
        <v>3349</v>
      </c>
      <c r="C255" s="210"/>
      <c r="D255" s="210">
        <v>960</v>
      </c>
      <c r="E255" s="210">
        <f t="shared" si="14"/>
        <v>1</v>
      </c>
      <c r="F255" s="210" t="str">
        <f t="shared" si="15"/>
        <v>Самокатная</v>
      </c>
      <c r="G255" s="210" t="s">
        <v>3350</v>
      </c>
      <c r="H255" s="210"/>
      <c r="I255" s="59" t="str">
        <f>Таблица13[[#This Row],[Счет ]]</f>
        <v>Самокатная</v>
      </c>
    </row>
    <row r="256" spans="1:9" ht="15.75" hidden="1" x14ac:dyDescent="0.25">
      <c r="A256" s="209">
        <v>42762</v>
      </c>
      <c r="B256" s="210" t="s">
        <v>3351</v>
      </c>
      <c r="C256" s="210"/>
      <c r="D256" s="210">
        <v>1500</v>
      </c>
      <c r="E256" s="210">
        <f t="shared" si="14"/>
        <v>1</v>
      </c>
      <c r="F256" s="210" t="str">
        <f t="shared" si="15"/>
        <v>Самокатная</v>
      </c>
      <c r="G256" s="210" t="s">
        <v>786</v>
      </c>
      <c r="H256" s="210"/>
      <c r="I256" s="59" t="str">
        <f>Таблица13[[#This Row],[Счет ]]</f>
        <v>Самокатная</v>
      </c>
    </row>
    <row r="257" spans="1:9" ht="15.75" hidden="1" x14ac:dyDescent="0.25">
      <c r="A257" s="209">
        <v>42762</v>
      </c>
      <c r="B257" s="210" t="s">
        <v>3352</v>
      </c>
      <c r="C257" s="210"/>
      <c r="D257" s="210">
        <v>240</v>
      </c>
      <c r="E257" s="210">
        <f t="shared" si="14"/>
        <v>1</v>
      </c>
      <c r="F257" s="210" t="str">
        <f t="shared" si="15"/>
        <v>Самокатная</v>
      </c>
      <c r="G257" s="210" t="s">
        <v>3353</v>
      </c>
      <c r="H257" s="210"/>
      <c r="I257" s="59" t="str">
        <f>Таблица13[[#This Row],[Счет ]]</f>
        <v>Самокатная</v>
      </c>
    </row>
    <row r="258" spans="1:9" ht="15.75" hidden="1" x14ac:dyDescent="0.25">
      <c r="A258" s="209">
        <v>42758</v>
      </c>
      <c r="B258" s="210" t="s">
        <v>903</v>
      </c>
      <c r="C258" s="210"/>
      <c r="D258" s="210">
        <v>2900</v>
      </c>
      <c r="E258" s="210">
        <f t="shared" si="14"/>
        <v>1</v>
      </c>
      <c r="F258" s="210" t="str">
        <f t="shared" si="15"/>
        <v>Самокатная</v>
      </c>
      <c r="G258" s="210"/>
      <c r="H258" s="210"/>
      <c r="I258" s="59" t="str">
        <f>Таблица13[[#This Row],[Счет ]]</f>
        <v>Самокатная</v>
      </c>
    </row>
    <row r="259" spans="1:9" ht="15.75" hidden="1" x14ac:dyDescent="0.25">
      <c r="A259" s="209">
        <v>42758</v>
      </c>
      <c r="B259" s="210" t="s">
        <v>1142</v>
      </c>
      <c r="C259" s="210"/>
      <c r="D259" s="210">
        <v>640</v>
      </c>
      <c r="E259" s="210">
        <f t="shared" si="14"/>
        <v>1</v>
      </c>
      <c r="F259" s="210" t="str">
        <f t="shared" si="15"/>
        <v>Самокатная</v>
      </c>
      <c r="G259" s="210" t="s">
        <v>1151</v>
      </c>
      <c r="H259" s="210"/>
      <c r="I259" s="59" t="str">
        <f>Таблица13[[#This Row],[Счет ]]</f>
        <v>Самокатная</v>
      </c>
    </row>
    <row r="260" spans="1:9" ht="15.75" hidden="1" x14ac:dyDescent="0.25">
      <c r="A260" s="69">
        <v>42753</v>
      </c>
      <c r="B260" s="59" t="s">
        <v>2934</v>
      </c>
      <c r="C260" s="59"/>
      <c r="D260" s="59">
        <v>480</v>
      </c>
      <c r="E260" s="59">
        <f t="shared" si="14"/>
        <v>1</v>
      </c>
      <c r="F260" s="59" t="str">
        <f t="shared" si="15"/>
        <v>Самокатная</v>
      </c>
      <c r="G260" s="59" t="s">
        <v>3183</v>
      </c>
      <c r="H260" s="59"/>
      <c r="I260" s="59" t="str">
        <f>Таблица13[[#This Row],[Счет ]]</f>
        <v>Самокатная</v>
      </c>
    </row>
    <row r="261" spans="1:9" ht="15.75" hidden="1" x14ac:dyDescent="0.25">
      <c r="A261" s="69">
        <v>42751</v>
      </c>
      <c r="B261" s="59" t="s">
        <v>903</v>
      </c>
      <c r="C261" s="59"/>
      <c r="D261" s="59">
        <v>1200</v>
      </c>
      <c r="E261" s="59">
        <f t="shared" si="14"/>
        <v>1</v>
      </c>
      <c r="F261" s="59" t="str">
        <f t="shared" si="15"/>
        <v>Самокатная</v>
      </c>
      <c r="G261" s="59"/>
      <c r="H261" s="59"/>
      <c r="I261" s="59" t="str">
        <f>Таблица13[[#This Row],[Счет ]]</f>
        <v>Самокатная</v>
      </c>
    </row>
    <row r="262" spans="1:9" ht="15.75" hidden="1" x14ac:dyDescent="0.25">
      <c r="A262" s="69">
        <v>42744</v>
      </c>
      <c r="B262" s="59" t="s">
        <v>903</v>
      </c>
      <c r="C262" s="59"/>
      <c r="D262" s="59">
        <v>2200</v>
      </c>
      <c r="E262" s="59">
        <f t="shared" si="14"/>
        <v>1</v>
      </c>
      <c r="F262" s="59" t="str">
        <f t="shared" si="15"/>
        <v>Самокатная</v>
      </c>
      <c r="G262" s="59"/>
      <c r="H262" s="59"/>
      <c r="I262" s="59" t="str">
        <f>Таблица13[[#This Row],[Счет ]]</f>
        <v>Самокатная</v>
      </c>
    </row>
    <row r="263" spans="1:9" ht="15.75" hidden="1" x14ac:dyDescent="0.25">
      <c r="A263" s="69">
        <v>42733</v>
      </c>
      <c r="B263" s="59" t="s">
        <v>2267</v>
      </c>
      <c r="C263" s="59"/>
      <c r="D263" s="59">
        <v>450</v>
      </c>
      <c r="E263" s="59"/>
      <c r="F263" s="59" t="str">
        <f t="shared" si="15"/>
        <v>Самокатная</v>
      </c>
      <c r="G263" s="59" t="s">
        <v>2822</v>
      </c>
      <c r="H263" s="59"/>
      <c r="I263" s="59" t="str">
        <f>Таблица13[[#This Row],[Счет ]]</f>
        <v>Самокатная</v>
      </c>
    </row>
    <row r="264" spans="1:9" ht="15.75" hidden="1" x14ac:dyDescent="0.25">
      <c r="A264" s="69">
        <v>42731</v>
      </c>
      <c r="B264" s="59" t="s">
        <v>2823</v>
      </c>
      <c r="C264" s="59"/>
      <c r="D264" s="59">
        <v>860</v>
      </c>
      <c r="E264" s="59"/>
      <c r="F264" s="59" t="str">
        <f t="shared" si="15"/>
        <v>Самокатная</v>
      </c>
      <c r="G264" s="59" t="s">
        <v>2824</v>
      </c>
      <c r="H264" s="59"/>
      <c r="I264" s="59" t="str">
        <f>Таблица13[[#This Row],[Счет ]]</f>
        <v>Самокатная</v>
      </c>
    </row>
    <row r="265" spans="1:9" ht="15.75" hidden="1" x14ac:dyDescent="0.25">
      <c r="A265" s="69">
        <v>42730</v>
      </c>
      <c r="B265" s="59" t="s">
        <v>903</v>
      </c>
      <c r="C265" s="59"/>
      <c r="D265" s="59">
        <v>2300</v>
      </c>
      <c r="E265" s="59"/>
      <c r="F265" s="59" t="str">
        <f t="shared" si="15"/>
        <v>Самокатная</v>
      </c>
      <c r="G265" s="59"/>
      <c r="H265" s="59"/>
      <c r="I265" s="59" t="str">
        <f>Таблица13[[#This Row],[Счет ]]</f>
        <v>Самокатная</v>
      </c>
    </row>
    <row r="266" spans="1:9" ht="15.75" hidden="1" x14ac:dyDescent="0.25">
      <c r="A266" s="69">
        <v>42730</v>
      </c>
      <c r="B266" s="59" t="s">
        <v>1142</v>
      </c>
      <c r="C266" s="59"/>
      <c r="D266" s="59">
        <v>4320</v>
      </c>
      <c r="E266" s="59"/>
      <c r="F266" s="59" t="str">
        <f t="shared" si="15"/>
        <v>Самокатная</v>
      </c>
      <c r="G266" s="59" t="s">
        <v>2825</v>
      </c>
      <c r="H266" s="59"/>
      <c r="I266" s="59" t="str">
        <f>Таблица13[[#This Row],[Счет ]]</f>
        <v>Самокатная</v>
      </c>
    </row>
    <row r="267" spans="1:9" ht="15.75" hidden="1" x14ac:dyDescent="0.25">
      <c r="A267" s="69">
        <v>42730</v>
      </c>
      <c r="B267" s="59" t="s">
        <v>1142</v>
      </c>
      <c r="C267" s="59"/>
      <c r="D267" s="59">
        <v>640</v>
      </c>
      <c r="E267" s="59"/>
      <c r="F267" s="59" t="str">
        <f t="shared" si="15"/>
        <v>Самокатная</v>
      </c>
      <c r="G267" s="59" t="s">
        <v>1151</v>
      </c>
      <c r="H267" s="59"/>
      <c r="I267" s="59" t="str">
        <f>Таблица13[[#This Row],[Счет ]]</f>
        <v>Самокатная</v>
      </c>
    </row>
    <row r="268" spans="1:9" ht="15.75" hidden="1" x14ac:dyDescent="0.25">
      <c r="A268" s="69">
        <v>42725</v>
      </c>
      <c r="B268" s="59" t="s">
        <v>903</v>
      </c>
      <c r="C268" s="59"/>
      <c r="D268" s="59">
        <v>500</v>
      </c>
      <c r="E268" s="59"/>
      <c r="F268" s="59" t="s">
        <v>6</v>
      </c>
      <c r="G268" s="59"/>
      <c r="H268" s="59"/>
      <c r="I268" s="59" t="str">
        <f>Таблица13[[#This Row],[Счет ]]</f>
        <v>Самокатная</v>
      </c>
    </row>
    <row r="269" spans="1:9" ht="15.75" hidden="1" x14ac:dyDescent="0.25">
      <c r="A269" s="69">
        <v>42722</v>
      </c>
      <c r="B269" s="59" t="s">
        <v>2826</v>
      </c>
      <c r="C269" s="59"/>
      <c r="D269" s="59">
        <v>640</v>
      </c>
      <c r="E269" s="59"/>
      <c r="F269" s="59" t="str">
        <f>"Самокатная"</f>
        <v>Самокатная</v>
      </c>
      <c r="G269" s="59" t="s">
        <v>1151</v>
      </c>
      <c r="H269" s="59"/>
      <c r="I269" s="59" t="str">
        <f>Таблица13[[#This Row],[Счет ]]</f>
        <v>Самокатная</v>
      </c>
    </row>
    <row r="270" spans="1:9" ht="15.75" hidden="1" x14ac:dyDescent="0.25">
      <c r="A270" s="69">
        <v>42722</v>
      </c>
      <c r="B270" s="59" t="s">
        <v>903</v>
      </c>
      <c r="C270" s="59"/>
      <c r="D270" s="59">
        <v>470</v>
      </c>
      <c r="E270" s="59"/>
      <c r="F270" s="59" t="str">
        <f>"Самокатная"</f>
        <v>Самокатная</v>
      </c>
      <c r="G270" s="59"/>
      <c r="H270" s="59"/>
      <c r="I270" s="59" t="str">
        <f>Таблица13[[#This Row],[Счет ]]</f>
        <v>Самокатная</v>
      </c>
    </row>
    <row r="271" spans="1:9" ht="15.75" hidden="1" x14ac:dyDescent="0.25">
      <c r="A271" s="144">
        <v>42701</v>
      </c>
      <c r="B271" s="145" t="s">
        <v>2440</v>
      </c>
      <c r="C271" s="145"/>
      <c r="D271" s="145">
        <v>1750</v>
      </c>
      <c r="E271" s="145"/>
      <c r="F271" s="145" t="s">
        <v>2</v>
      </c>
      <c r="G271" s="145"/>
      <c r="H271" s="145"/>
      <c r="I271" s="59" t="str">
        <f>Таблица13[[#This Row],[Счет ]]</f>
        <v>Манунин</v>
      </c>
    </row>
    <row r="272" spans="1:9" ht="15.75" hidden="1" x14ac:dyDescent="0.25">
      <c r="A272" s="69">
        <v>42700</v>
      </c>
      <c r="B272" s="59" t="s">
        <v>2229</v>
      </c>
      <c r="C272" s="59"/>
      <c r="D272" s="59">
        <v>1000</v>
      </c>
      <c r="E272" s="59"/>
      <c r="F272" s="69" t="str">
        <f>"Прео"</f>
        <v>Прео</v>
      </c>
      <c r="G272" s="59"/>
      <c r="H272" s="59"/>
      <c r="I272" s="59" t="str">
        <f>Таблица13[[#This Row],[Счет ]]</f>
        <v>Прео</v>
      </c>
    </row>
    <row r="273" spans="1:9" ht="15.75" hidden="1" x14ac:dyDescent="0.25">
      <c r="A273" s="69">
        <v>42699</v>
      </c>
      <c r="B273" s="59" t="s">
        <v>2580</v>
      </c>
      <c r="C273" s="59"/>
      <c r="D273" s="59">
        <v>1100</v>
      </c>
      <c r="E273" s="59"/>
      <c r="F273" s="69" t="str">
        <f>"Прео"</f>
        <v>Прео</v>
      </c>
      <c r="G273" s="59"/>
      <c r="H273" s="59"/>
      <c r="I273" s="59" t="str">
        <f>Таблица13[[#This Row],[Счет ]]</f>
        <v>Прео</v>
      </c>
    </row>
    <row r="274" spans="1:9" ht="15.75" hidden="1" x14ac:dyDescent="0.25">
      <c r="A274" s="69">
        <v>42720</v>
      </c>
      <c r="B274" s="59" t="s">
        <v>2150</v>
      </c>
      <c r="C274" s="59"/>
      <c r="D274" s="59">
        <v>500</v>
      </c>
      <c r="E274" s="59"/>
      <c r="F274" s="59" t="str">
        <f t="shared" ref="F274:F282" si="16">"Самокатная"</f>
        <v>Самокатная</v>
      </c>
      <c r="G274" s="59" t="s">
        <v>2827</v>
      </c>
      <c r="H274" s="59"/>
      <c r="I274" s="59" t="str">
        <f>Таблица13[[#This Row],[Счет ]]</f>
        <v>Самокатная</v>
      </c>
    </row>
    <row r="275" spans="1:9" ht="15.75" hidden="1" x14ac:dyDescent="0.25">
      <c r="A275" s="69">
        <v>42720</v>
      </c>
      <c r="B275" s="59" t="s">
        <v>2828</v>
      </c>
      <c r="C275" s="59"/>
      <c r="D275" s="59">
        <v>1000</v>
      </c>
      <c r="E275" s="59"/>
      <c r="F275" s="59" t="str">
        <f t="shared" si="16"/>
        <v>Самокатная</v>
      </c>
      <c r="G275" s="59" t="s">
        <v>2829</v>
      </c>
      <c r="H275" s="59"/>
      <c r="I275" s="59" t="str">
        <f>Таблица13[[#This Row],[Счет ]]</f>
        <v>Самокатная</v>
      </c>
    </row>
    <row r="276" spans="1:9" ht="15.75" hidden="1" x14ac:dyDescent="0.25">
      <c r="A276" s="144">
        <v>42719</v>
      </c>
      <c r="B276" s="145" t="s">
        <v>903</v>
      </c>
      <c r="C276" s="145"/>
      <c r="D276" s="145">
        <v>310</v>
      </c>
      <c r="E276" s="145"/>
      <c r="F276" s="145" t="str">
        <f t="shared" si="16"/>
        <v>Самокатная</v>
      </c>
      <c r="G276" s="145"/>
      <c r="H276" s="145"/>
      <c r="I276" s="59" t="str">
        <f>Таблица13[[#This Row],[Счет ]]</f>
        <v>Самокатная</v>
      </c>
    </row>
    <row r="277" spans="1:9" ht="15.75" hidden="1" x14ac:dyDescent="0.25">
      <c r="A277" s="144">
        <v>42718</v>
      </c>
      <c r="B277" s="145" t="s">
        <v>2628</v>
      </c>
      <c r="C277" s="145"/>
      <c r="D277" s="145">
        <v>300</v>
      </c>
      <c r="E277" s="145"/>
      <c r="F277" s="145" t="str">
        <f t="shared" si="16"/>
        <v>Самокатная</v>
      </c>
      <c r="G277" s="145" t="s">
        <v>2666</v>
      </c>
      <c r="H277" s="145"/>
      <c r="I277" s="59" t="str">
        <f>Таблица13[[#This Row],[Счет ]]</f>
        <v>Самокатная</v>
      </c>
    </row>
    <row r="278" spans="1:9" ht="15.75" hidden="1" x14ac:dyDescent="0.25">
      <c r="A278" s="144">
        <v>42718</v>
      </c>
      <c r="B278" s="145" t="s">
        <v>2475</v>
      </c>
      <c r="C278" s="145"/>
      <c r="D278" s="145">
        <v>450</v>
      </c>
      <c r="E278" s="145"/>
      <c r="F278" s="145" t="str">
        <f t="shared" si="16"/>
        <v>Самокатная</v>
      </c>
      <c r="G278" s="145" t="s">
        <v>2667</v>
      </c>
      <c r="H278" s="145"/>
      <c r="I278" s="59" t="str">
        <f>Таблица13[[#This Row],[Счет ]]</f>
        <v>Самокатная</v>
      </c>
    </row>
    <row r="279" spans="1:9" ht="15.75" hidden="1" x14ac:dyDescent="0.25">
      <c r="A279" s="144">
        <v>42718</v>
      </c>
      <c r="B279" s="145" t="s">
        <v>903</v>
      </c>
      <c r="C279" s="145"/>
      <c r="D279" s="145">
        <v>320</v>
      </c>
      <c r="E279" s="145"/>
      <c r="F279" s="145" t="str">
        <f t="shared" si="16"/>
        <v>Самокатная</v>
      </c>
      <c r="G279" s="145"/>
      <c r="H279" s="145"/>
      <c r="I279" s="59" t="str">
        <f>Таблица13[[#This Row],[Счет ]]</f>
        <v>Самокатная</v>
      </c>
    </row>
    <row r="280" spans="1:9" ht="15.75" hidden="1" x14ac:dyDescent="0.25">
      <c r="A280" s="144">
        <v>42717</v>
      </c>
      <c r="B280" s="145" t="s">
        <v>2267</v>
      </c>
      <c r="C280" s="145"/>
      <c r="D280" s="145">
        <v>700</v>
      </c>
      <c r="E280" s="145"/>
      <c r="F280" s="145" t="str">
        <f t="shared" si="16"/>
        <v>Самокатная</v>
      </c>
      <c r="G280" s="145" t="s">
        <v>2668</v>
      </c>
      <c r="H280" s="145"/>
      <c r="I280" s="59" t="str">
        <f>Таблица13[[#This Row],[Счет ]]</f>
        <v>Самокатная</v>
      </c>
    </row>
    <row r="281" spans="1:9" ht="15.75" hidden="1" x14ac:dyDescent="0.25">
      <c r="A281" s="144">
        <v>42716</v>
      </c>
      <c r="B281" s="145" t="s">
        <v>903</v>
      </c>
      <c r="C281" s="145"/>
      <c r="D281" s="145">
        <v>1700</v>
      </c>
      <c r="E281" s="145"/>
      <c r="F281" s="145" t="str">
        <f t="shared" si="16"/>
        <v>Самокатная</v>
      </c>
      <c r="G281" s="145"/>
      <c r="H281" s="145"/>
      <c r="I281" s="59" t="str">
        <f>Таблица13[[#This Row],[Счет ]]</f>
        <v>Самокатная</v>
      </c>
    </row>
    <row r="282" spans="1:9" ht="15.75" hidden="1" x14ac:dyDescent="0.25">
      <c r="A282" s="144">
        <v>42709</v>
      </c>
      <c r="B282" s="145" t="s">
        <v>903</v>
      </c>
      <c r="C282" s="145"/>
      <c r="D282" s="145">
        <v>2500</v>
      </c>
      <c r="E282" s="145"/>
      <c r="F282" s="145" t="str">
        <f t="shared" si="16"/>
        <v>Самокатная</v>
      </c>
      <c r="G282" s="145"/>
      <c r="H282" s="145"/>
      <c r="I282" s="59" t="str">
        <f>Таблица13[[#This Row],[Счет ]]</f>
        <v>Самокатная</v>
      </c>
    </row>
    <row r="283" spans="1:9" ht="15.75" hidden="1" x14ac:dyDescent="0.25">
      <c r="A283" s="144">
        <v>42683</v>
      </c>
      <c r="B283" s="145" t="s">
        <v>2229</v>
      </c>
      <c r="C283" s="145"/>
      <c r="D283" s="145">
        <v>360</v>
      </c>
      <c r="E283" s="145"/>
      <c r="F283" s="144" t="str">
        <f>"Прео"</f>
        <v>Прео</v>
      </c>
      <c r="G283" s="145"/>
      <c r="H283" s="145"/>
      <c r="I283" s="59" t="str">
        <f>Таблица13[[#This Row],[Счет ]]</f>
        <v>Прео</v>
      </c>
    </row>
    <row r="284" spans="1:9" ht="15.75" hidden="1" x14ac:dyDescent="0.25">
      <c r="A284" s="144">
        <v>42683</v>
      </c>
      <c r="B284" s="145" t="s">
        <v>727</v>
      </c>
      <c r="C284" s="145"/>
      <c r="D284" s="145">
        <v>710</v>
      </c>
      <c r="E284" s="145"/>
      <c r="F284" s="144" t="str">
        <f>"Прео"</f>
        <v>Прео</v>
      </c>
      <c r="G284" s="145"/>
      <c r="H284" s="145"/>
      <c r="I284" s="59" t="str">
        <f>Таблица13[[#This Row],[Счет ]]</f>
        <v>Прео</v>
      </c>
    </row>
    <row r="285" spans="1:9" ht="15.75" hidden="1" x14ac:dyDescent="0.25">
      <c r="A285" s="144">
        <v>42705</v>
      </c>
      <c r="B285" s="145" t="s">
        <v>2482</v>
      </c>
      <c r="C285" s="145"/>
      <c r="D285" s="145">
        <v>350</v>
      </c>
      <c r="E285" s="145"/>
      <c r="F285" s="145" t="str">
        <f t="shared" ref="F285:F291" si="17">"Самокатная"</f>
        <v>Самокатная</v>
      </c>
      <c r="G285" s="145" t="s">
        <v>2669</v>
      </c>
      <c r="H285" s="145"/>
      <c r="I285" s="59" t="str">
        <f>Таблица13[[#This Row],[Счет ]]</f>
        <v>Самокатная</v>
      </c>
    </row>
    <row r="286" spans="1:9" ht="15.75" hidden="1" x14ac:dyDescent="0.25">
      <c r="A286" s="69">
        <v>42698</v>
      </c>
      <c r="B286" s="59" t="s">
        <v>903</v>
      </c>
      <c r="C286" s="59"/>
      <c r="D286" s="59">
        <v>3200</v>
      </c>
      <c r="E286" s="59"/>
      <c r="F286" s="59" t="str">
        <f t="shared" si="17"/>
        <v>Самокатная</v>
      </c>
      <c r="G286" s="59"/>
      <c r="H286" s="59"/>
      <c r="I286" s="59" t="str">
        <f>Таблица13[[#This Row],[Счет ]]</f>
        <v>Самокатная</v>
      </c>
    </row>
    <row r="287" spans="1:9" ht="15.75" hidden="1" x14ac:dyDescent="0.25">
      <c r="A287" s="69">
        <v>42695</v>
      </c>
      <c r="B287" s="59" t="s">
        <v>2518</v>
      </c>
      <c r="C287" s="59"/>
      <c r="D287" s="59">
        <v>1500</v>
      </c>
      <c r="E287" s="59"/>
      <c r="F287" s="59" t="str">
        <f t="shared" si="17"/>
        <v>Самокатная</v>
      </c>
      <c r="G287" s="59"/>
      <c r="H287" s="59"/>
      <c r="I287" s="59" t="str">
        <f>Таблица13[[#This Row],[Счет ]]</f>
        <v>Самокатная</v>
      </c>
    </row>
    <row r="288" spans="1:9" ht="15.75" hidden="1" x14ac:dyDescent="0.25">
      <c r="A288" s="69">
        <v>42695</v>
      </c>
      <c r="B288" s="59" t="s">
        <v>903</v>
      </c>
      <c r="C288" s="59"/>
      <c r="D288" s="59">
        <v>480</v>
      </c>
      <c r="E288" s="59"/>
      <c r="F288" s="59" t="str">
        <f t="shared" si="17"/>
        <v>Самокатная</v>
      </c>
      <c r="G288" s="59"/>
      <c r="H288" s="59"/>
      <c r="I288" s="59" t="str">
        <f>Таблица13[[#This Row],[Счет ]]</f>
        <v>Самокатная</v>
      </c>
    </row>
    <row r="289" spans="1:9" ht="15.75" hidden="1" x14ac:dyDescent="0.25">
      <c r="A289" s="69">
        <v>42692</v>
      </c>
      <c r="B289" s="59" t="s">
        <v>903</v>
      </c>
      <c r="C289" s="59"/>
      <c r="D289" s="59">
        <v>400</v>
      </c>
      <c r="E289" s="59"/>
      <c r="F289" s="59" t="str">
        <f t="shared" si="17"/>
        <v>Самокатная</v>
      </c>
      <c r="G289" s="59"/>
      <c r="H289" s="59"/>
      <c r="I289" s="59" t="str">
        <f>Таблица13[[#This Row],[Счет ]]</f>
        <v>Самокатная</v>
      </c>
    </row>
    <row r="290" spans="1:9" ht="15.75" hidden="1" x14ac:dyDescent="0.25">
      <c r="A290" s="144">
        <v>42691</v>
      </c>
      <c r="B290" s="145" t="s">
        <v>903</v>
      </c>
      <c r="C290" s="145"/>
      <c r="D290" s="145">
        <v>250</v>
      </c>
      <c r="E290" s="145"/>
      <c r="F290" s="145" t="str">
        <f t="shared" si="17"/>
        <v>Самокатная</v>
      </c>
      <c r="G290" s="145"/>
      <c r="H290" s="145"/>
      <c r="I290" s="59" t="str">
        <f>Таблица13[[#This Row],[Счет ]]</f>
        <v>Самокатная</v>
      </c>
    </row>
    <row r="291" spans="1:9" ht="15.75" hidden="1" x14ac:dyDescent="0.25">
      <c r="A291" s="144">
        <v>42690</v>
      </c>
      <c r="B291" s="145" t="s">
        <v>903</v>
      </c>
      <c r="C291" s="145"/>
      <c r="D291" s="145">
        <v>150</v>
      </c>
      <c r="E291" s="145"/>
      <c r="F291" s="145" t="str">
        <f t="shared" si="17"/>
        <v>Самокатная</v>
      </c>
      <c r="G291" s="145"/>
      <c r="H291" s="145"/>
      <c r="I291" s="59" t="str">
        <f>Таблица13[[#This Row],[Счет ]]</f>
        <v>Самокатная</v>
      </c>
    </row>
    <row r="292" spans="1:9" ht="15.75" hidden="1" x14ac:dyDescent="0.25">
      <c r="A292" s="69">
        <v>42659</v>
      </c>
      <c r="B292" s="59" t="s">
        <v>2228</v>
      </c>
      <c r="C292" s="59"/>
      <c r="D292" s="59">
        <v>640</v>
      </c>
      <c r="E292" s="59"/>
      <c r="F292" s="69" t="str">
        <f>"Прео"</f>
        <v>Прео</v>
      </c>
      <c r="G292" s="59"/>
      <c r="H292" s="59"/>
      <c r="I292" s="59" t="str">
        <f>Таблица13[[#This Row],[Счет ]]</f>
        <v>Прео</v>
      </c>
    </row>
    <row r="293" spans="1:9" ht="15.75" hidden="1" x14ac:dyDescent="0.25">
      <c r="A293" s="144">
        <v>42686</v>
      </c>
      <c r="B293" s="145" t="s">
        <v>903</v>
      </c>
      <c r="C293" s="145"/>
      <c r="D293" s="145">
        <v>1050</v>
      </c>
      <c r="E293" s="145"/>
      <c r="F293" s="145" t="str">
        <f>"Самокатная"</f>
        <v>Самокатная</v>
      </c>
      <c r="G293" s="145"/>
      <c r="H293" s="145"/>
      <c r="I293" s="59" t="str">
        <f>Таблица13[[#This Row],[Счет ]]</f>
        <v>Самокатная</v>
      </c>
    </row>
    <row r="294" spans="1:9" ht="15.75" hidden="1" x14ac:dyDescent="0.25">
      <c r="A294" s="144">
        <v>42685</v>
      </c>
      <c r="B294" s="145" t="s">
        <v>1146</v>
      </c>
      <c r="C294" s="145"/>
      <c r="D294" s="145">
        <v>600</v>
      </c>
      <c r="E294" s="145"/>
      <c r="F294" s="145" t="str">
        <f>"Самокатная"</f>
        <v>Самокатная</v>
      </c>
      <c r="G294" s="145" t="s">
        <v>2409</v>
      </c>
      <c r="H294" s="145"/>
      <c r="I294" s="59" t="str">
        <f>Таблица13[[#This Row],[Счет ]]</f>
        <v>Самокатная</v>
      </c>
    </row>
    <row r="295" spans="1:9" ht="15.75" hidden="1" x14ac:dyDescent="0.25">
      <c r="A295" s="144">
        <v>42684</v>
      </c>
      <c r="B295" s="145" t="s">
        <v>1142</v>
      </c>
      <c r="C295" s="145"/>
      <c r="D295" s="145">
        <v>3070</v>
      </c>
      <c r="E295" s="145"/>
      <c r="F295" s="145" t="str">
        <f>"Самокатная"</f>
        <v>Самокатная</v>
      </c>
      <c r="G295" s="145" t="s">
        <v>1149</v>
      </c>
      <c r="H295" s="145"/>
      <c r="I295" s="59" t="str">
        <f>Таблица13[[#This Row],[Счет ]]</f>
        <v>Самокатная</v>
      </c>
    </row>
    <row r="296" spans="1:9" ht="15.75" hidden="1" x14ac:dyDescent="0.25">
      <c r="A296" s="69">
        <v>42652</v>
      </c>
      <c r="B296" s="59" t="s">
        <v>2229</v>
      </c>
      <c r="C296" s="59"/>
      <c r="D296" s="59">
        <v>360</v>
      </c>
      <c r="E296" s="59"/>
      <c r="F296" s="69" t="str">
        <f>"Прео"</f>
        <v>Прео</v>
      </c>
      <c r="G296" s="59"/>
      <c r="H296" s="59"/>
      <c r="I296" s="59" t="str">
        <f>Таблица13[[#This Row],[Счет ]]</f>
        <v>Прео</v>
      </c>
    </row>
    <row r="297" spans="1:9" ht="15.75" hidden="1" x14ac:dyDescent="0.25">
      <c r="A297" s="69">
        <v>42651</v>
      </c>
      <c r="B297" s="59" t="s">
        <v>2229</v>
      </c>
      <c r="C297" s="59"/>
      <c r="D297" s="59">
        <v>600</v>
      </c>
      <c r="E297" s="59"/>
      <c r="F297" s="69" t="str">
        <f>"Прео"</f>
        <v>Прео</v>
      </c>
      <c r="G297" s="59"/>
      <c r="H297" s="59"/>
      <c r="I297" s="59" t="str">
        <f>Таблица13[[#This Row],[Счет ]]</f>
        <v>Прео</v>
      </c>
    </row>
    <row r="298" spans="1:9" ht="15.75" hidden="1" x14ac:dyDescent="0.25">
      <c r="A298" s="144">
        <v>42681</v>
      </c>
      <c r="B298" s="145" t="s">
        <v>903</v>
      </c>
      <c r="C298" s="145"/>
      <c r="D298" s="145">
        <v>1000</v>
      </c>
      <c r="E298" s="145"/>
      <c r="F298" s="145" t="str">
        <f t="shared" ref="F298:F345" si="18">"Самокатная"</f>
        <v>Самокатная</v>
      </c>
      <c r="G298" s="145"/>
      <c r="H298" s="145"/>
      <c r="I298" s="59" t="str">
        <f>Таблица13[[#This Row],[Счет ]]</f>
        <v>Самокатная</v>
      </c>
    </row>
    <row r="299" spans="1:9" ht="15.75" hidden="1" x14ac:dyDescent="0.25">
      <c r="A299" s="144">
        <v>42677</v>
      </c>
      <c r="B299" s="145" t="s">
        <v>903</v>
      </c>
      <c r="C299" s="145"/>
      <c r="D299" s="145">
        <v>1750</v>
      </c>
      <c r="E299" s="145"/>
      <c r="F299" s="145" t="str">
        <f t="shared" si="18"/>
        <v>Самокатная</v>
      </c>
      <c r="G299" s="145"/>
      <c r="H299" s="145"/>
      <c r="I299" s="59" t="str">
        <f>Таблица13[[#This Row],[Счет ]]</f>
        <v>Самокатная</v>
      </c>
    </row>
    <row r="300" spans="1:9" ht="15.75" hidden="1" x14ac:dyDescent="0.25">
      <c r="A300" s="144">
        <v>42669</v>
      </c>
      <c r="B300" s="145" t="s">
        <v>1142</v>
      </c>
      <c r="C300" s="145"/>
      <c r="D300" s="145">
        <v>3070</v>
      </c>
      <c r="E300" s="145"/>
      <c r="F300" s="145" t="str">
        <f t="shared" si="18"/>
        <v>Самокатная</v>
      </c>
      <c r="G300" s="145" t="s">
        <v>1149</v>
      </c>
      <c r="H300" s="145"/>
      <c r="I300" s="59" t="str">
        <f>Таблица13[[#This Row],[Счет ]]</f>
        <v>Самокатная</v>
      </c>
    </row>
    <row r="301" spans="1:9" ht="15.75" hidden="1" x14ac:dyDescent="0.25">
      <c r="A301" s="144">
        <v>42667</v>
      </c>
      <c r="B301" s="145" t="s">
        <v>903</v>
      </c>
      <c r="C301" s="145"/>
      <c r="D301" s="145">
        <v>2200</v>
      </c>
      <c r="E301" s="145"/>
      <c r="F301" s="145" t="str">
        <f t="shared" si="18"/>
        <v>Самокатная</v>
      </c>
      <c r="G301" s="145"/>
      <c r="H301" s="145"/>
      <c r="I301" s="59" t="str">
        <f>Таблица13[[#This Row],[Счет ]]</f>
        <v>Самокатная</v>
      </c>
    </row>
    <row r="302" spans="1:9" ht="15.75" hidden="1" x14ac:dyDescent="0.25">
      <c r="A302" s="69">
        <v>42663</v>
      </c>
      <c r="B302" s="59" t="s">
        <v>1142</v>
      </c>
      <c r="C302" s="59"/>
      <c r="D302" s="59">
        <v>3070</v>
      </c>
      <c r="E302" s="59"/>
      <c r="F302" s="59" t="str">
        <f t="shared" si="18"/>
        <v>Самокатная</v>
      </c>
      <c r="G302" s="59"/>
      <c r="H302" s="59"/>
      <c r="I302" s="59" t="str">
        <f>Таблица13[[#This Row],[Счет ]]</f>
        <v>Самокатная</v>
      </c>
    </row>
    <row r="303" spans="1:9" ht="15.75" hidden="1" x14ac:dyDescent="0.25">
      <c r="A303" s="69">
        <v>42661</v>
      </c>
      <c r="B303" s="59" t="s">
        <v>903</v>
      </c>
      <c r="C303" s="59"/>
      <c r="D303" s="59">
        <v>150</v>
      </c>
      <c r="E303" s="59"/>
      <c r="F303" s="59" t="str">
        <f t="shared" si="18"/>
        <v>Самокатная</v>
      </c>
      <c r="G303" s="59"/>
      <c r="H303" s="59"/>
      <c r="I303" s="59" t="str">
        <f>Таблица13[[#This Row],[Счет ]]</f>
        <v>Самокатная</v>
      </c>
    </row>
    <row r="304" spans="1:9" ht="15.75" hidden="1" x14ac:dyDescent="0.25">
      <c r="A304" s="69">
        <v>42660</v>
      </c>
      <c r="B304" s="59" t="s">
        <v>903</v>
      </c>
      <c r="C304" s="59"/>
      <c r="D304" s="59">
        <v>1500</v>
      </c>
      <c r="E304" s="59"/>
      <c r="F304" s="59" t="str">
        <f t="shared" si="18"/>
        <v>Самокатная</v>
      </c>
      <c r="G304" s="59"/>
      <c r="H304" s="59"/>
      <c r="I304" s="59" t="str">
        <f>Таблица13[[#This Row],[Счет ]]</f>
        <v>Самокатная</v>
      </c>
    </row>
    <row r="305" spans="1:9" ht="15.75" hidden="1" x14ac:dyDescent="0.25">
      <c r="A305" s="69">
        <v>42656</v>
      </c>
      <c r="B305" s="59" t="s">
        <v>903</v>
      </c>
      <c r="C305" s="59"/>
      <c r="D305" s="59">
        <v>280</v>
      </c>
      <c r="E305" s="59"/>
      <c r="F305" s="59" t="str">
        <f t="shared" si="18"/>
        <v>Самокатная</v>
      </c>
      <c r="G305" s="59"/>
      <c r="H305" s="59"/>
      <c r="I305" s="59" t="str">
        <f>Таблица13[[#This Row],[Счет ]]</f>
        <v>Самокатная</v>
      </c>
    </row>
    <row r="306" spans="1:9" ht="15.75" hidden="1" x14ac:dyDescent="0.25">
      <c r="A306" s="69">
        <v>42655</v>
      </c>
      <c r="B306" s="59" t="s">
        <v>1142</v>
      </c>
      <c r="C306" s="59"/>
      <c r="D306" s="59">
        <v>3070</v>
      </c>
      <c r="E306" s="59"/>
      <c r="F306" s="59" t="str">
        <f t="shared" si="18"/>
        <v>Самокатная</v>
      </c>
      <c r="G306" s="59" t="s">
        <v>1149</v>
      </c>
      <c r="H306" s="59"/>
      <c r="I306" s="59" t="str">
        <f>Таблица13[[#This Row],[Счет ]]</f>
        <v>Самокатная</v>
      </c>
    </row>
    <row r="307" spans="1:9" ht="15.75" hidden="1" x14ac:dyDescent="0.25">
      <c r="A307" s="69">
        <v>42653</v>
      </c>
      <c r="B307" s="59" t="s">
        <v>903</v>
      </c>
      <c r="C307" s="59"/>
      <c r="D307" s="59">
        <v>1100</v>
      </c>
      <c r="E307" s="59"/>
      <c r="F307" s="59" t="str">
        <f t="shared" si="18"/>
        <v>Самокатная</v>
      </c>
      <c r="G307" s="59"/>
      <c r="H307" s="59"/>
      <c r="I307" s="59" t="str">
        <f>Таблица13[[#This Row],[Счет ]]</f>
        <v>Самокатная</v>
      </c>
    </row>
    <row r="308" spans="1:9" ht="15.75" hidden="1" x14ac:dyDescent="0.25">
      <c r="A308" s="69">
        <v>42650</v>
      </c>
      <c r="B308" s="59" t="s">
        <v>903</v>
      </c>
      <c r="C308" s="59"/>
      <c r="D308" s="59">
        <v>240</v>
      </c>
      <c r="E308" s="59"/>
      <c r="F308" s="59" t="str">
        <f t="shared" si="18"/>
        <v>Самокатная</v>
      </c>
      <c r="G308" s="59"/>
      <c r="H308" s="59"/>
      <c r="I308" s="59" t="str">
        <f>Таблица13[[#This Row],[Счет ]]</f>
        <v>Самокатная</v>
      </c>
    </row>
    <row r="309" spans="1:9" ht="15.75" hidden="1" x14ac:dyDescent="0.25">
      <c r="A309" s="69">
        <v>42648</v>
      </c>
      <c r="B309" s="59" t="s">
        <v>1146</v>
      </c>
      <c r="C309" s="59"/>
      <c r="D309" s="59">
        <v>300</v>
      </c>
      <c r="E309" s="59"/>
      <c r="F309" s="59" t="str">
        <f t="shared" si="18"/>
        <v>Самокатная</v>
      </c>
      <c r="G309" s="59" t="s">
        <v>2174</v>
      </c>
      <c r="H309" s="59"/>
      <c r="I309" s="59" t="str">
        <f>Таблица13[[#This Row],[Счет ]]</f>
        <v>Самокатная</v>
      </c>
    </row>
    <row r="310" spans="1:9" ht="15.75" hidden="1" x14ac:dyDescent="0.25">
      <c r="A310" s="69">
        <v>42647</v>
      </c>
      <c r="B310" s="59" t="s">
        <v>1146</v>
      </c>
      <c r="C310" s="59"/>
      <c r="D310" s="59">
        <v>1160</v>
      </c>
      <c r="E310" s="59"/>
      <c r="F310" s="59" t="str">
        <f t="shared" si="18"/>
        <v>Самокатная</v>
      </c>
      <c r="G310" s="59" t="s">
        <v>2175</v>
      </c>
      <c r="H310" s="59"/>
      <c r="I310" s="59" t="str">
        <f>Таблица13[[#This Row],[Счет ]]</f>
        <v>Самокатная</v>
      </c>
    </row>
    <row r="311" spans="1:9" ht="15.75" hidden="1" x14ac:dyDescent="0.25">
      <c r="A311" s="69">
        <v>42643</v>
      </c>
      <c r="B311" s="59" t="s">
        <v>903</v>
      </c>
      <c r="C311" s="59"/>
      <c r="D311" s="59">
        <v>470</v>
      </c>
      <c r="E311" s="59"/>
      <c r="F311" s="59" t="str">
        <f t="shared" si="18"/>
        <v>Самокатная</v>
      </c>
      <c r="G311" s="59"/>
      <c r="H311" s="59"/>
      <c r="I311" s="59" t="str">
        <f>Таблица13[[#This Row],[Счет ]]</f>
        <v>Самокатная</v>
      </c>
    </row>
    <row r="312" spans="1:9" ht="15.75" hidden="1" x14ac:dyDescent="0.25">
      <c r="A312" s="69">
        <v>42643</v>
      </c>
      <c r="B312" s="59" t="s">
        <v>1146</v>
      </c>
      <c r="C312" s="59"/>
      <c r="D312" s="59">
        <v>540</v>
      </c>
      <c r="E312" s="59"/>
      <c r="F312" s="59" t="str">
        <f t="shared" si="18"/>
        <v>Самокатная</v>
      </c>
      <c r="G312" s="59" t="s">
        <v>2176</v>
      </c>
      <c r="H312" s="59"/>
      <c r="I312" s="59" t="str">
        <f>Таблица13[[#This Row],[Счет ]]</f>
        <v>Самокатная</v>
      </c>
    </row>
    <row r="313" spans="1:9" ht="15.75" hidden="1" x14ac:dyDescent="0.25">
      <c r="A313" s="69">
        <v>42643</v>
      </c>
      <c r="B313" s="59" t="s">
        <v>1142</v>
      </c>
      <c r="C313" s="59"/>
      <c r="D313" s="59">
        <v>640</v>
      </c>
      <c r="E313" s="59"/>
      <c r="F313" s="59" t="str">
        <f t="shared" si="18"/>
        <v>Самокатная</v>
      </c>
      <c r="G313" s="59" t="s">
        <v>1151</v>
      </c>
      <c r="H313" s="59"/>
      <c r="I313" s="59" t="str">
        <f>Таблица13[[#This Row],[Счет ]]</f>
        <v>Самокатная</v>
      </c>
    </row>
    <row r="314" spans="1:9" ht="15.75" hidden="1" x14ac:dyDescent="0.25">
      <c r="A314" s="69">
        <v>42639</v>
      </c>
      <c r="B314" s="59" t="s">
        <v>903</v>
      </c>
      <c r="C314" s="59"/>
      <c r="D314" s="59">
        <v>3000</v>
      </c>
      <c r="E314" s="59"/>
      <c r="F314" s="59" t="str">
        <f t="shared" si="18"/>
        <v>Самокатная</v>
      </c>
      <c r="G314" s="59"/>
      <c r="H314" s="59"/>
      <c r="I314" s="59" t="str">
        <f>Таблица13[[#This Row],[Счет ]]</f>
        <v>Самокатная</v>
      </c>
    </row>
    <row r="315" spans="1:9" ht="15.75" hidden="1" x14ac:dyDescent="0.25">
      <c r="A315" s="69">
        <v>42636</v>
      </c>
      <c r="B315" s="59" t="s">
        <v>1142</v>
      </c>
      <c r="C315" s="59"/>
      <c r="D315" s="59">
        <v>1920</v>
      </c>
      <c r="E315" s="59"/>
      <c r="F315" s="59" t="str">
        <f t="shared" si="18"/>
        <v>Самокатная</v>
      </c>
      <c r="G315" s="59" t="s">
        <v>2108</v>
      </c>
      <c r="H315" s="59"/>
      <c r="I315" s="59" t="str">
        <f>Таблица13[[#This Row],[Счет ]]</f>
        <v>Самокатная</v>
      </c>
    </row>
    <row r="316" spans="1:9" ht="15.75" hidden="1" x14ac:dyDescent="0.25">
      <c r="A316" s="69">
        <v>42636</v>
      </c>
      <c r="B316" s="59" t="s">
        <v>2109</v>
      </c>
      <c r="C316" s="59"/>
      <c r="D316" s="59">
        <v>720</v>
      </c>
      <c r="E316" s="59"/>
      <c r="F316" s="59" t="str">
        <f t="shared" si="18"/>
        <v>Самокатная</v>
      </c>
      <c r="G316" s="59"/>
      <c r="H316" s="59"/>
      <c r="I316" s="59" t="str">
        <f>Таблица13[[#This Row],[Счет ]]</f>
        <v>Самокатная</v>
      </c>
    </row>
    <row r="317" spans="1:9" ht="15.75" hidden="1" x14ac:dyDescent="0.25">
      <c r="A317" s="144">
        <v>42634</v>
      </c>
      <c r="B317" s="145" t="s">
        <v>1142</v>
      </c>
      <c r="C317" s="145"/>
      <c r="D317" s="145">
        <v>1280</v>
      </c>
      <c r="E317" s="145"/>
      <c r="F317" s="145" t="str">
        <f t="shared" si="18"/>
        <v>Самокатная</v>
      </c>
      <c r="G317" s="145" t="s">
        <v>1955</v>
      </c>
      <c r="H317" s="145"/>
      <c r="I317" s="59" t="str">
        <f>Таблица13[[#This Row],[Счет ]]</f>
        <v>Самокатная</v>
      </c>
    </row>
    <row r="318" spans="1:9" ht="15.75" hidden="1" x14ac:dyDescent="0.25">
      <c r="A318" s="144">
        <v>42632</v>
      </c>
      <c r="B318" s="145" t="s">
        <v>2074</v>
      </c>
      <c r="C318" s="145"/>
      <c r="D318" s="145">
        <v>115</v>
      </c>
      <c r="E318" s="145"/>
      <c r="F318" s="145" t="str">
        <f t="shared" si="18"/>
        <v>Самокатная</v>
      </c>
      <c r="G318" s="145" t="s">
        <v>2075</v>
      </c>
      <c r="H318" s="145"/>
      <c r="I318" s="59" t="str">
        <f>Таблица13[[#This Row],[Счет ]]</f>
        <v>Самокатная</v>
      </c>
    </row>
    <row r="319" spans="1:9" ht="15.75" hidden="1" x14ac:dyDescent="0.25">
      <c r="A319" s="144">
        <v>42629</v>
      </c>
      <c r="B319" s="145" t="s">
        <v>1142</v>
      </c>
      <c r="C319" s="145"/>
      <c r="D319" s="145">
        <v>19280</v>
      </c>
      <c r="E319" s="145"/>
      <c r="F319" s="145" t="str">
        <f t="shared" si="18"/>
        <v>Самокатная</v>
      </c>
      <c r="G319" s="145" t="s">
        <v>1314</v>
      </c>
      <c r="H319" s="145"/>
      <c r="I319" s="59" t="str">
        <f>Таблица13[[#This Row],[Счет ]]</f>
        <v>Самокатная</v>
      </c>
    </row>
    <row r="320" spans="1:9" ht="15.75" hidden="1" x14ac:dyDescent="0.25">
      <c r="A320" s="144">
        <v>42629</v>
      </c>
      <c r="B320" s="145" t="s">
        <v>2012</v>
      </c>
      <c r="C320" s="145"/>
      <c r="D320" s="145">
        <v>1050</v>
      </c>
      <c r="E320" s="145"/>
      <c r="F320" s="145" t="str">
        <f t="shared" si="18"/>
        <v>Самокатная</v>
      </c>
      <c r="G320" s="145" t="s">
        <v>2076</v>
      </c>
      <c r="H320" s="145"/>
      <c r="I320" s="59" t="str">
        <f>Таблица13[[#This Row],[Счет ]]</f>
        <v>Самокатная</v>
      </c>
    </row>
    <row r="321" spans="1:9" ht="15.75" hidden="1" x14ac:dyDescent="0.25">
      <c r="A321" s="69">
        <v>42628</v>
      </c>
      <c r="B321" s="59" t="s">
        <v>1142</v>
      </c>
      <c r="C321" s="59"/>
      <c r="D321" s="59">
        <v>4340</v>
      </c>
      <c r="E321" s="59"/>
      <c r="F321" s="59" t="str">
        <f t="shared" si="18"/>
        <v>Самокатная</v>
      </c>
      <c r="G321" s="59" t="s">
        <v>2011</v>
      </c>
      <c r="H321" s="59"/>
      <c r="I321" s="59" t="str">
        <f>Таблица13[[#This Row],[Счет ]]</f>
        <v>Самокатная</v>
      </c>
    </row>
    <row r="322" spans="1:9" ht="15.75" hidden="1" x14ac:dyDescent="0.25">
      <c r="A322" s="69">
        <v>42626</v>
      </c>
      <c r="B322" s="59" t="s">
        <v>1142</v>
      </c>
      <c r="C322" s="59"/>
      <c r="D322" s="59">
        <v>1280</v>
      </c>
      <c r="E322" s="59"/>
      <c r="F322" s="59" t="str">
        <f t="shared" si="18"/>
        <v>Самокатная</v>
      </c>
      <c r="G322" s="59" t="s">
        <v>1955</v>
      </c>
      <c r="H322" s="59"/>
      <c r="I322" s="59" t="str">
        <f>Таблица13[[#This Row],[Счет ]]</f>
        <v>Самокатная</v>
      </c>
    </row>
    <row r="323" spans="1:9" ht="15.75" hidden="1" x14ac:dyDescent="0.25">
      <c r="A323" s="69">
        <v>42626</v>
      </c>
      <c r="B323" s="59" t="s">
        <v>1142</v>
      </c>
      <c r="C323" s="59"/>
      <c r="D323" s="59">
        <v>640</v>
      </c>
      <c r="E323" s="59"/>
      <c r="F323" s="59" t="str">
        <f t="shared" si="18"/>
        <v>Самокатная</v>
      </c>
      <c r="G323" s="59" t="s">
        <v>1151</v>
      </c>
      <c r="H323" s="59"/>
      <c r="I323" s="59" t="str">
        <f>Таблица13[[#This Row],[Счет ]]</f>
        <v>Самокатная</v>
      </c>
    </row>
    <row r="324" spans="1:9" ht="15.75" hidden="1" x14ac:dyDescent="0.25">
      <c r="A324" s="69">
        <v>42626</v>
      </c>
      <c r="B324" s="59" t="s">
        <v>2012</v>
      </c>
      <c r="C324" s="59"/>
      <c r="D324" s="59">
        <v>150</v>
      </c>
      <c r="E324" s="59"/>
      <c r="F324" s="59" t="str">
        <f t="shared" si="18"/>
        <v>Самокатная</v>
      </c>
      <c r="G324" s="59" t="s">
        <v>2013</v>
      </c>
      <c r="H324" s="59"/>
      <c r="I324" s="59" t="str">
        <f>Таблица13[[#This Row],[Счет ]]</f>
        <v>Самокатная</v>
      </c>
    </row>
    <row r="325" spans="1:9" ht="15.75" hidden="1" x14ac:dyDescent="0.25">
      <c r="A325" s="69">
        <v>42626</v>
      </c>
      <c r="B325" s="59" t="s">
        <v>1146</v>
      </c>
      <c r="C325" s="59"/>
      <c r="D325" s="59">
        <v>500</v>
      </c>
      <c r="E325" s="59"/>
      <c r="F325" s="59" t="str">
        <f t="shared" si="18"/>
        <v>Самокатная</v>
      </c>
      <c r="G325" s="59" t="s">
        <v>2014</v>
      </c>
      <c r="H325" s="59"/>
      <c r="I325" s="59" t="str">
        <f>Таблица13[[#This Row],[Счет ]]</f>
        <v>Самокатная</v>
      </c>
    </row>
    <row r="326" spans="1:9" ht="15.75" hidden="1" x14ac:dyDescent="0.25">
      <c r="A326" s="69">
        <v>42625</v>
      </c>
      <c r="B326" s="59" t="s">
        <v>903</v>
      </c>
      <c r="C326" s="59"/>
      <c r="D326" s="59">
        <v>480</v>
      </c>
      <c r="E326" s="59"/>
      <c r="F326" s="59" t="str">
        <f t="shared" si="18"/>
        <v>Самокатная</v>
      </c>
      <c r="G326" s="59"/>
      <c r="H326" s="59"/>
      <c r="I326" s="59" t="str">
        <f>Таблица13[[#This Row],[Счет ]]</f>
        <v>Самокатная</v>
      </c>
    </row>
    <row r="327" spans="1:9" ht="15.75" hidden="1" x14ac:dyDescent="0.25">
      <c r="A327" s="144">
        <v>42619</v>
      </c>
      <c r="B327" s="145" t="s">
        <v>1142</v>
      </c>
      <c r="C327" s="145"/>
      <c r="D327" s="145">
        <v>4820</v>
      </c>
      <c r="E327" s="145"/>
      <c r="F327" s="145" t="str">
        <f t="shared" si="18"/>
        <v>Самокатная</v>
      </c>
      <c r="G327" s="145" t="s">
        <v>1547</v>
      </c>
      <c r="H327" s="145"/>
      <c r="I327" s="59" t="str">
        <f>Таблица13[[#This Row],[Счет ]]</f>
        <v>Самокатная</v>
      </c>
    </row>
    <row r="328" spans="1:9" ht="15.75" hidden="1" x14ac:dyDescent="0.25">
      <c r="A328" s="144">
        <v>42618</v>
      </c>
      <c r="B328" s="145" t="s">
        <v>903</v>
      </c>
      <c r="C328" s="145"/>
      <c r="D328" s="145">
        <v>1100</v>
      </c>
      <c r="E328" s="145"/>
      <c r="F328" s="145" t="str">
        <f t="shared" si="18"/>
        <v>Самокатная</v>
      </c>
      <c r="G328" s="145"/>
      <c r="H328" s="145"/>
      <c r="I328" s="59" t="str">
        <f>Таблица13[[#This Row],[Счет ]]</f>
        <v>Самокатная</v>
      </c>
    </row>
    <row r="329" spans="1:9" ht="15.75" hidden="1" x14ac:dyDescent="0.25">
      <c r="A329" s="144">
        <v>42613</v>
      </c>
      <c r="B329" s="145" t="s">
        <v>767</v>
      </c>
      <c r="C329" s="145"/>
      <c r="D329" s="145">
        <v>500</v>
      </c>
      <c r="E329" s="145"/>
      <c r="F329" s="145" t="str">
        <f t="shared" si="18"/>
        <v>Самокатная</v>
      </c>
      <c r="G329" s="145" t="s">
        <v>1954</v>
      </c>
      <c r="H329" s="145"/>
      <c r="I329" s="59" t="str">
        <f>Таблица13[[#This Row],[Счет ]]</f>
        <v>Самокатная</v>
      </c>
    </row>
    <row r="330" spans="1:9" ht="15.75" hidden="1" x14ac:dyDescent="0.25">
      <c r="A330" s="144">
        <v>42612</v>
      </c>
      <c r="B330" s="145" t="s">
        <v>1142</v>
      </c>
      <c r="C330" s="145"/>
      <c r="D330" s="145">
        <v>1280</v>
      </c>
      <c r="E330" s="145"/>
      <c r="F330" s="145" t="str">
        <f t="shared" si="18"/>
        <v>Самокатная</v>
      </c>
      <c r="G330" s="145" t="s">
        <v>1955</v>
      </c>
      <c r="H330" s="145"/>
      <c r="I330" s="59" t="str">
        <f>Таблица13[[#This Row],[Счет ]]</f>
        <v>Самокатная</v>
      </c>
    </row>
    <row r="331" spans="1:9" ht="15.75" hidden="1" x14ac:dyDescent="0.25">
      <c r="A331" s="144">
        <v>42612</v>
      </c>
      <c r="B331" s="145" t="s">
        <v>903</v>
      </c>
      <c r="C331" s="145"/>
      <c r="D331" s="145">
        <v>150</v>
      </c>
      <c r="E331" s="145"/>
      <c r="F331" s="145" t="str">
        <f t="shared" si="18"/>
        <v>Самокатная</v>
      </c>
      <c r="G331" s="145"/>
      <c r="H331" s="145"/>
      <c r="I331" s="59" t="str">
        <f>Таблица13[[#This Row],[Счет ]]</f>
        <v>Самокатная</v>
      </c>
    </row>
    <row r="332" spans="1:9" ht="15.75" hidden="1" x14ac:dyDescent="0.25">
      <c r="A332" s="144">
        <v>42611</v>
      </c>
      <c r="B332" s="145" t="s">
        <v>1142</v>
      </c>
      <c r="C332" s="145"/>
      <c r="D332" s="145">
        <v>3070</v>
      </c>
      <c r="E332" s="145"/>
      <c r="F332" s="145" t="str">
        <f t="shared" si="18"/>
        <v>Самокатная</v>
      </c>
      <c r="G332" s="145" t="s">
        <v>1149</v>
      </c>
      <c r="H332" s="145"/>
      <c r="I332" s="59" t="str">
        <f>Таблица13[[#This Row],[Счет ]]</f>
        <v>Самокатная</v>
      </c>
    </row>
    <row r="333" spans="1:9" ht="15.75" hidden="1" x14ac:dyDescent="0.25">
      <c r="A333" s="144">
        <v>42611</v>
      </c>
      <c r="B333" s="145" t="s">
        <v>903</v>
      </c>
      <c r="C333" s="145"/>
      <c r="D333" s="145">
        <v>1200</v>
      </c>
      <c r="E333" s="145"/>
      <c r="F333" s="145" t="str">
        <f t="shared" si="18"/>
        <v>Самокатная</v>
      </c>
      <c r="G333" s="145"/>
      <c r="H333" s="145"/>
      <c r="I333" s="59" t="str">
        <f>Таблица13[[#This Row],[Счет ]]</f>
        <v>Самокатная</v>
      </c>
    </row>
    <row r="334" spans="1:9" ht="15.75" hidden="1" x14ac:dyDescent="0.25">
      <c r="A334" s="144">
        <v>42607</v>
      </c>
      <c r="B334" s="145" t="s">
        <v>903</v>
      </c>
      <c r="C334" s="145"/>
      <c r="D334" s="145">
        <v>250</v>
      </c>
      <c r="E334" s="145"/>
      <c r="F334" s="145" t="str">
        <f t="shared" si="18"/>
        <v>Самокатная</v>
      </c>
      <c r="G334" s="145"/>
      <c r="H334" s="145"/>
      <c r="I334" s="59" t="str">
        <f>Таблица13[[#This Row],[Счет ]]</f>
        <v>Самокатная</v>
      </c>
    </row>
    <row r="335" spans="1:9" ht="15.75" hidden="1" x14ac:dyDescent="0.25">
      <c r="A335" s="144">
        <v>42604</v>
      </c>
      <c r="B335" s="145" t="s">
        <v>1142</v>
      </c>
      <c r="C335" s="145"/>
      <c r="D335" s="145">
        <v>640</v>
      </c>
      <c r="E335" s="145"/>
      <c r="F335" s="145" t="str">
        <f t="shared" si="18"/>
        <v>Самокатная</v>
      </c>
      <c r="G335" s="145" t="s">
        <v>1956</v>
      </c>
      <c r="H335" s="145"/>
      <c r="I335" s="59" t="str">
        <f>Таблица13[[#This Row],[Счет ]]</f>
        <v>Самокатная</v>
      </c>
    </row>
    <row r="336" spans="1:9" ht="15.75" hidden="1" x14ac:dyDescent="0.25">
      <c r="A336" s="144">
        <v>42604</v>
      </c>
      <c r="B336" s="145" t="s">
        <v>903</v>
      </c>
      <c r="C336" s="145"/>
      <c r="D336" s="145">
        <v>1710</v>
      </c>
      <c r="E336" s="145"/>
      <c r="F336" s="145" t="str">
        <f t="shared" si="18"/>
        <v>Самокатная</v>
      </c>
      <c r="G336" s="145"/>
      <c r="H336" s="145"/>
      <c r="I336" s="59" t="str">
        <f>Таблица13[[#This Row],[Счет ]]</f>
        <v>Самокатная</v>
      </c>
    </row>
    <row r="337" spans="1:9" ht="15.75" hidden="1" x14ac:dyDescent="0.25">
      <c r="A337" s="144">
        <v>42593</v>
      </c>
      <c r="B337" s="145" t="s">
        <v>903</v>
      </c>
      <c r="C337" s="145"/>
      <c r="D337" s="145">
        <v>600</v>
      </c>
      <c r="E337" s="145"/>
      <c r="F337" s="145" t="str">
        <f t="shared" si="18"/>
        <v>Самокатная</v>
      </c>
      <c r="G337" s="145"/>
      <c r="H337" s="145"/>
      <c r="I337" s="59" t="str">
        <f>Таблица13[[#This Row],[Счет ]]</f>
        <v>Самокатная</v>
      </c>
    </row>
    <row r="338" spans="1:9" ht="15.75" hidden="1" x14ac:dyDescent="0.25">
      <c r="A338" s="144">
        <v>42592</v>
      </c>
      <c r="B338" s="145" t="s">
        <v>1142</v>
      </c>
      <c r="C338" s="145"/>
      <c r="D338" s="145">
        <v>640</v>
      </c>
      <c r="E338" s="145"/>
      <c r="F338" s="145" t="str">
        <f t="shared" si="18"/>
        <v>Самокатная</v>
      </c>
      <c r="G338" s="145" t="s">
        <v>1956</v>
      </c>
      <c r="H338" s="145"/>
      <c r="I338" s="59" t="str">
        <f>Таблица13[[#This Row],[Счет ]]</f>
        <v>Самокатная</v>
      </c>
    </row>
    <row r="339" spans="1:9" ht="15.75" hidden="1" x14ac:dyDescent="0.25">
      <c r="A339" s="144">
        <v>42590</v>
      </c>
      <c r="B339" s="145" t="s">
        <v>903</v>
      </c>
      <c r="C339" s="145"/>
      <c r="D339" s="145">
        <v>920</v>
      </c>
      <c r="E339" s="145"/>
      <c r="F339" s="145" t="str">
        <f t="shared" si="18"/>
        <v>Самокатная</v>
      </c>
      <c r="G339" s="145"/>
      <c r="H339" s="145"/>
      <c r="I339" s="59" t="str">
        <f>Таблица13[[#This Row],[Счет ]]</f>
        <v>Самокатная</v>
      </c>
    </row>
    <row r="340" spans="1:9" ht="15.75" hidden="1" x14ac:dyDescent="0.25">
      <c r="A340" s="144">
        <v>42587</v>
      </c>
      <c r="B340" s="145" t="s">
        <v>1142</v>
      </c>
      <c r="C340" s="145"/>
      <c r="D340" s="145">
        <v>3070</v>
      </c>
      <c r="E340" s="145"/>
      <c r="F340" s="145" t="str">
        <f t="shared" si="18"/>
        <v>Самокатная</v>
      </c>
      <c r="G340" s="145" t="s">
        <v>1149</v>
      </c>
      <c r="H340" s="145"/>
      <c r="I340" s="59" t="str">
        <f>Таблица13[[#This Row],[Счет ]]</f>
        <v>Самокатная</v>
      </c>
    </row>
    <row r="341" spans="1:9" ht="15.75" hidden="1" x14ac:dyDescent="0.25">
      <c r="A341" s="144">
        <v>42585</v>
      </c>
      <c r="B341" s="145" t="s">
        <v>903</v>
      </c>
      <c r="C341" s="145"/>
      <c r="D341" s="145">
        <v>550</v>
      </c>
      <c r="E341" s="145"/>
      <c r="F341" s="145" t="str">
        <f t="shared" si="18"/>
        <v>Самокатная</v>
      </c>
      <c r="G341" s="145"/>
      <c r="H341" s="145"/>
      <c r="I341" s="59" t="str">
        <f>Таблица13[[#This Row],[Счет ]]</f>
        <v>Самокатная</v>
      </c>
    </row>
    <row r="342" spans="1:9" ht="15.75" hidden="1" x14ac:dyDescent="0.25">
      <c r="A342" s="144">
        <v>42584</v>
      </c>
      <c r="B342" s="145" t="s">
        <v>1142</v>
      </c>
      <c r="C342" s="145"/>
      <c r="D342" s="145">
        <v>4320</v>
      </c>
      <c r="E342" s="145"/>
      <c r="F342" s="145" t="str">
        <f t="shared" si="18"/>
        <v>Самокатная</v>
      </c>
      <c r="G342" s="145" t="s">
        <v>1957</v>
      </c>
      <c r="H342" s="145"/>
      <c r="I342" s="59" t="str">
        <f>Таблица13[[#This Row],[Счет ]]</f>
        <v>Самокатная</v>
      </c>
    </row>
    <row r="343" spans="1:9" ht="15.75" hidden="1" x14ac:dyDescent="0.25">
      <c r="A343" s="144">
        <v>42583</v>
      </c>
      <c r="B343" s="145" t="s">
        <v>1761</v>
      </c>
      <c r="C343" s="145"/>
      <c r="D343" s="145">
        <v>550</v>
      </c>
      <c r="E343" s="145"/>
      <c r="F343" s="145" t="str">
        <f t="shared" si="18"/>
        <v>Самокатная</v>
      </c>
      <c r="G343" s="145"/>
      <c r="H343" s="145"/>
      <c r="I343" s="59" t="str">
        <f>Таблица13[[#This Row],[Счет ]]</f>
        <v>Самокатная</v>
      </c>
    </row>
    <row r="344" spans="1:9" ht="15.75" hidden="1" x14ac:dyDescent="0.25">
      <c r="A344" s="144">
        <v>42583</v>
      </c>
      <c r="B344" s="145" t="s">
        <v>1142</v>
      </c>
      <c r="C344" s="145"/>
      <c r="D344" s="145">
        <v>640</v>
      </c>
      <c r="E344" s="145"/>
      <c r="F344" s="145" t="str">
        <f t="shared" si="18"/>
        <v>Самокатная</v>
      </c>
      <c r="G344" s="145" t="s">
        <v>1151</v>
      </c>
      <c r="H344" s="145"/>
      <c r="I344" s="59" t="str">
        <f>Таблица13[[#This Row],[Счет ]]</f>
        <v>Самокатная</v>
      </c>
    </row>
    <row r="345" spans="1:9" ht="15.75" hidden="1" x14ac:dyDescent="0.25">
      <c r="A345" s="144">
        <v>42583</v>
      </c>
      <c r="B345" s="145" t="s">
        <v>726</v>
      </c>
      <c r="C345" s="145"/>
      <c r="D345" s="145">
        <v>360</v>
      </c>
      <c r="E345" s="145"/>
      <c r="F345" s="145" t="str">
        <f t="shared" si="18"/>
        <v>Самокатная</v>
      </c>
      <c r="G345" s="145" t="s">
        <v>1958</v>
      </c>
      <c r="H345" s="145"/>
      <c r="I345" s="59" t="str">
        <f>Таблица13[[#This Row],[Счет ]]</f>
        <v>Самокатная</v>
      </c>
    </row>
    <row r="346" spans="1:9" ht="15.75" hidden="1" x14ac:dyDescent="0.25">
      <c r="A346" s="129">
        <v>42571</v>
      </c>
      <c r="B346" s="130" t="s">
        <v>1142</v>
      </c>
      <c r="C346" s="130"/>
      <c r="D346" s="130">
        <v>4280</v>
      </c>
      <c r="E346" s="130"/>
      <c r="F346" s="130" t="s">
        <v>2</v>
      </c>
      <c r="G346" s="130" t="s">
        <v>1586</v>
      </c>
      <c r="H346" s="130"/>
      <c r="I346" s="59" t="str">
        <f>Таблица13[[#This Row],[Счет ]]</f>
        <v>Манунин</v>
      </c>
    </row>
    <row r="347" spans="1:9" ht="15.75" hidden="1" x14ac:dyDescent="0.25">
      <c r="A347" s="144">
        <v>42580</v>
      </c>
      <c r="B347" s="145" t="s">
        <v>1142</v>
      </c>
      <c r="C347" s="145"/>
      <c r="D347" s="145">
        <v>1080</v>
      </c>
      <c r="E347" s="145"/>
      <c r="F347" s="145" t="str">
        <f t="shared" ref="F347:F352" si="19">"Самокатная"</f>
        <v>Самокатная</v>
      </c>
      <c r="G347" s="145" t="s">
        <v>1152</v>
      </c>
      <c r="H347" s="145"/>
      <c r="I347" s="59" t="str">
        <f>Таблица13[[#This Row],[Счет ]]</f>
        <v>Самокатная</v>
      </c>
    </row>
    <row r="348" spans="1:9" ht="15.75" hidden="1" x14ac:dyDescent="0.25">
      <c r="A348" s="144">
        <v>42580</v>
      </c>
      <c r="B348" s="145" t="s">
        <v>1142</v>
      </c>
      <c r="C348" s="145"/>
      <c r="D348" s="145">
        <v>4820</v>
      </c>
      <c r="E348" s="145"/>
      <c r="F348" s="145" t="str">
        <f t="shared" si="19"/>
        <v>Самокатная</v>
      </c>
      <c r="G348" s="145" t="s">
        <v>1959</v>
      </c>
      <c r="H348" s="145"/>
      <c r="I348" s="59" t="str">
        <f>Таблица13[[#This Row],[Счет ]]</f>
        <v>Самокатная</v>
      </c>
    </row>
    <row r="349" spans="1:9" ht="15.75" hidden="1" x14ac:dyDescent="0.25">
      <c r="A349" s="144">
        <v>42579</v>
      </c>
      <c r="B349" s="145" t="s">
        <v>903</v>
      </c>
      <c r="C349" s="145"/>
      <c r="D349" s="145">
        <v>500</v>
      </c>
      <c r="E349" s="145"/>
      <c r="F349" s="145" t="str">
        <f t="shared" si="19"/>
        <v>Самокатная</v>
      </c>
      <c r="G349" s="145"/>
      <c r="H349" s="145"/>
      <c r="I349" s="59" t="str">
        <f>Таблица13[[#This Row],[Счет ]]</f>
        <v>Самокатная</v>
      </c>
    </row>
    <row r="350" spans="1:9" ht="15.75" hidden="1" x14ac:dyDescent="0.25">
      <c r="A350" s="69">
        <v>42578</v>
      </c>
      <c r="B350" s="59" t="s">
        <v>903</v>
      </c>
      <c r="C350" s="59"/>
      <c r="D350" s="59">
        <v>250</v>
      </c>
      <c r="E350" s="59"/>
      <c r="F350" s="59" t="str">
        <f t="shared" si="19"/>
        <v>Самокатная</v>
      </c>
      <c r="G350" s="59"/>
      <c r="H350" s="59"/>
      <c r="I350" s="59" t="str">
        <f>Таблица13[[#This Row],[Счет ]]</f>
        <v>Самокатная</v>
      </c>
    </row>
    <row r="351" spans="1:9" ht="15.75" hidden="1" x14ac:dyDescent="0.25">
      <c r="A351" s="69">
        <v>42577</v>
      </c>
      <c r="B351" s="59" t="s">
        <v>1142</v>
      </c>
      <c r="C351" s="59"/>
      <c r="D351" s="59">
        <v>2160</v>
      </c>
      <c r="E351" s="59"/>
      <c r="F351" s="59" t="str">
        <f t="shared" si="19"/>
        <v>Самокатная</v>
      </c>
      <c r="G351" s="59" t="s">
        <v>1754</v>
      </c>
      <c r="H351" s="59"/>
      <c r="I351" s="59" t="str">
        <f>Таблица13[[#This Row],[Счет ]]</f>
        <v>Самокатная</v>
      </c>
    </row>
    <row r="352" spans="1:9" ht="15.75" hidden="1" x14ac:dyDescent="0.25">
      <c r="A352" s="69">
        <v>42577</v>
      </c>
      <c r="B352" s="59" t="s">
        <v>726</v>
      </c>
      <c r="C352" s="59"/>
      <c r="D352" s="59">
        <v>300</v>
      </c>
      <c r="E352" s="59"/>
      <c r="F352" s="59" t="str">
        <f t="shared" si="19"/>
        <v>Самокатная</v>
      </c>
      <c r="G352" s="59" t="s">
        <v>1755</v>
      </c>
      <c r="H352" s="59"/>
      <c r="I352" s="59" t="str">
        <f>Таблица13[[#This Row],[Счет ]]</f>
        <v>Самокатная</v>
      </c>
    </row>
    <row r="353" spans="1:9" ht="15.75" hidden="1" x14ac:dyDescent="0.25">
      <c r="A353" s="125">
        <v>42560</v>
      </c>
      <c r="B353" s="59" t="s">
        <v>1142</v>
      </c>
      <c r="C353" s="126"/>
      <c r="D353" s="126">
        <v>7890</v>
      </c>
      <c r="E353" s="126"/>
      <c r="F353" s="59" t="s">
        <v>2</v>
      </c>
      <c r="G353" s="126"/>
      <c r="H353" s="126"/>
      <c r="I353" s="59" t="str">
        <f>Таблица13[[#This Row],[Счет ]]</f>
        <v>Манунин</v>
      </c>
    </row>
    <row r="354" spans="1:9" ht="15.75" hidden="1" x14ac:dyDescent="0.25">
      <c r="A354" s="69">
        <v>42576</v>
      </c>
      <c r="B354" s="59" t="s">
        <v>903</v>
      </c>
      <c r="C354" s="59"/>
      <c r="D354" s="59">
        <v>1100</v>
      </c>
      <c r="E354" s="59"/>
      <c r="F354" s="59" t="str">
        <f t="shared" ref="F354:F382" si="20">"Самокатная"</f>
        <v>Самокатная</v>
      </c>
      <c r="G354" s="59"/>
      <c r="H354" s="59"/>
      <c r="I354" s="59" t="str">
        <f>Таблица13[[#This Row],[Счет ]]</f>
        <v>Самокатная</v>
      </c>
    </row>
    <row r="355" spans="1:9" ht="15.75" hidden="1" x14ac:dyDescent="0.25">
      <c r="A355" s="69">
        <v>42576</v>
      </c>
      <c r="B355" s="59" t="s">
        <v>1142</v>
      </c>
      <c r="C355" s="59"/>
      <c r="D355" s="59">
        <v>1030</v>
      </c>
      <c r="E355" s="59"/>
      <c r="F355" s="59" t="str">
        <f t="shared" si="20"/>
        <v>Самокатная</v>
      </c>
      <c r="G355" s="59" t="s">
        <v>1756</v>
      </c>
      <c r="H355" s="59"/>
      <c r="I355" s="59" t="str">
        <f>Таблица13[[#This Row],[Счет ]]</f>
        <v>Самокатная</v>
      </c>
    </row>
    <row r="356" spans="1:9" ht="15.75" hidden="1" x14ac:dyDescent="0.25">
      <c r="A356" s="69">
        <v>42572</v>
      </c>
      <c r="B356" s="59" t="s">
        <v>1142</v>
      </c>
      <c r="C356" s="59"/>
      <c r="D356" s="59">
        <v>4820</v>
      </c>
      <c r="E356" s="59"/>
      <c r="F356" s="59" t="str">
        <f t="shared" si="20"/>
        <v>Самокатная</v>
      </c>
      <c r="G356" s="59" t="s">
        <v>1547</v>
      </c>
      <c r="H356" s="59"/>
      <c r="I356" s="59" t="str">
        <f>Таблица13[[#This Row],[Счет ]]</f>
        <v>Самокатная</v>
      </c>
    </row>
    <row r="357" spans="1:9" ht="15.75" hidden="1" x14ac:dyDescent="0.25">
      <c r="A357" s="69">
        <v>42572</v>
      </c>
      <c r="B357" s="59" t="s">
        <v>1142</v>
      </c>
      <c r="C357" s="59"/>
      <c r="D357" s="59">
        <v>1080</v>
      </c>
      <c r="E357" s="59"/>
      <c r="F357" s="59" t="str">
        <f t="shared" si="20"/>
        <v>Самокатная</v>
      </c>
      <c r="G357" s="59" t="s">
        <v>1152</v>
      </c>
      <c r="H357" s="59"/>
      <c r="I357" s="59" t="str">
        <f>Таблица13[[#This Row],[Счет ]]</f>
        <v>Самокатная</v>
      </c>
    </row>
    <row r="358" spans="1:9" ht="15.75" hidden="1" x14ac:dyDescent="0.25">
      <c r="A358" s="69">
        <v>42570</v>
      </c>
      <c r="B358" s="59" t="s">
        <v>1142</v>
      </c>
      <c r="C358" s="59"/>
      <c r="D358" s="59">
        <v>1230</v>
      </c>
      <c r="E358" s="59"/>
      <c r="F358" s="59" t="str">
        <f t="shared" si="20"/>
        <v>Самокатная</v>
      </c>
      <c r="G358" s="59" t="s">
        <v>1757</v>
      </c>
      <c r="H358" s="59"/>
      <c r="I358" s="59" t="str">
        <f>Таблица13[[#This Row],[Счет ]]</f>
        <v>Самокатная</v>
      </c>
    </row>
    <row r="359" spans="1:9" ht="15.75" hidden="1" x14ac:dyDescent="0.25">
      <c r="A359" s="69">
        <v>42569</v>
      </c>
      <c r="B359" s="59" t="s">
        <v>903</v>
      </c>
      <c r="C359" s="59"/>
      <c r="D359" s="59">
        <v>550</v>
      </c>
      <c r="E359" s="59"/>
      <c r="F359" s="59" t="str">
        <f t="shared" si="20"/>
        <v>Самокатная</v>
      </c>
      <c r="G359" s="59"/>
      <c r="H359" s="59"/>
      <c r="I359" s="59" t="str">
        <f>Таблица13[[#This Row],[Счет ]]</f>
        <v>Самокатная</v>
      </c>
    </row>
    <row r="360" spans="1:9" ht="15.75" hidden="1" x14ac:dyDescent="0.25">
      <c r="A360" s="69">
        <v>42566</v>
      </c>
      <c r="B360" s="59" t="s">
        <v>1146</v>
      </c>
      <c r="C360" s="59"/>
      <c r="D360" s="59">
        <v>1065</v>
      </c>
      <c r="E360" s="59"/>
      <c r="F360" s="59" t="str">
        <f t="shared" si="20"/>
        <v>Самокатная</v>
      </c>
      <c r="G360" s="59" t="s">
        <v>1758</v>
      </c>
      <c r="H360" s="59"/>
      <c r="I360" s="59" t="str">
        <f>Таблица13[[#This Row],[Счет ]]</f>
        <v>Самокатная</v>
      </c>
    </row>
    <row r="361" spans="1:9" ht="15.75" hidden="1" x14ac:dyDescent="0.25">
      <c r="A361" s="69">
        <v>42564</v>
      </c>
      <c r="B361" s="59" t="s">
        <v>1759</v>
      </c>
      <c r="C361" s="59"/>
      <c r="D361" s="59">
        <v>1038</v>
      </c>
      <c r="E361" s="59"/>
      <c r="F361" s="59" t="str">
        <f t="shared" si="20"/>
        <v>Самокатная</v>
      </c>
      <c r="G361" s="59"/>
      <c r="H361" s="59"/>
      <c r="I361" s="59" t="str">
        <f>Таблица13[[#This Row],[Счет ]]</f>
        <v>Самокатная</v>
      </c>
    </row>
    <row r="362" spans="1:9" ht="15.75" hidden="1" x14ac:dyDescent="0.25">
      <c r="A362" s="69">
        <v>42563</v>
      </c>
      <c r="B362" s="59" t="s">
        <v>1760</v>
      </c>
      <c r="C362" s="59"/>
      <c r="D362" s="59">
        <v>2760</v>
      </c>
      <c r="E362" s="59"/>
      <c r="F362" s="59" t="str">
        <f t="shared" si="20"/>
        <v>Самокатная</v>
      </c>
      <c r="G362" s="59" t="s">
        <v>786</v>
      </c>
      <c r="H362" s="59"/>
      <c r="I362" s="59" t="str">
        <f>Таблица13[[#This Row],[Счет ]]</f>
        <v>Самокатная</v>
      </c>
    </row>
    <row r="363" spans="1:9" ht="15.75" hidden="1" x14ac:dyDescent="0.25">
      <c r="A363" s="69">
        <v>42562</v>
      </c>
      <c r="B363" s="59" t="s">
        <v>1761</v>
      </c>
      <c r="C363" s="59" t="s">
        <v>1762</v>
      </c>
      <c r="D363" s="59">
        <v>1100</v>
      </c>
      <c r="E363" s="59"/>
      <c r="F363" s="59" t="str">
        <f t="shared" si="20"/>
        <v>Самокатная</v>
      </c>
      <c r="G363" s="59" t="s">
        <v>1763</v>
      </c>
      <c r="H363" s="59"/>
      <c r="I363" s="59" t="str">
        <f>Таблица13[[#This Row],[Счет ]]</f>
        <v>Самокатная</v>
      </c>
    </row>
    <row r="364" spans="1:9" ht="15.75" hidden="1" x14ac:dyDescent="0.25">
      <c r="A364" s="69">
        <v>42559</v>
      </c>
      <c r="B364" s="59" t="s">
        <v>903</v>
      </c>
      <c r="C364" s="59"/>
      <c r="D364" s="59">
        <v>600</v>
      </c>
      <c r="E364" s="59"/>
      <c r="F364" s="59" t="str">
        <f t="shared" si="20"/>
        <v>Самокатная</v>
      </c>
      <c r="G364" s="59"/>
      <c r="H364" s="59"/>
      <c r="I364" s="59" t="str">
        <f>Таблица13[[#This Row],[Счет ]]</f>
        <v>Самокатная</v>
      </c>
    </row>
    <row r="365" spans="1:9" ht="15.75" hidden="1" x14ac:dyDescent="0.25">
      <c r="A365" s="125">
        <v>42555</v>
      </c>
      <c r="B365" s="126" t="s">
        <v>1146</v>
      </c>
      <c r="C365" s="126"/>
      <c r="D365" s="126">
        <v>240</v>
      </c>
      <c r="E365" s="126"/>
      <c r="F365" s="126" t="str">
        <f t="shared" si="20"/>
        <v>Самокатная</v>
      </c>
      <c r="G365" s="126" t="s">
        <v>1542</v>
      </c>
      <c r="H365" s="126"/>
      <c r="I365" s="59" t="str">
        <f>Таблица13[[#This Row],[Счет ]]</f>
        <v>Самокатная</v>
      </c>
    </row>
    <row r="366" spans="1:9" ht="15.75" hidden="1" x14ac:dyDescent="0.25">
      <c r="A366" s="125">
        <v>42555</v>
      </c>
      <c r="B366" s="126" t="s">
        <v>1146</v>
      </c>
      <c r="C366" s="126"/>
      <c r="D366" s="126">
        <v>480</v>
      </c>
      <c r="E366" s="126"/>
      <c r="F366" s="126" t="str">
        <f t="shared" si="20"/>
        <v>Самокатная</v>
      </c>
      <c r="G366" s="126" t="s">
        <v>1543</v>
      </c>
      <c r="H366" s="126"/>
      <c r="I366" s="59" t="str">
        <f>Таблица13[[#This Row],[Счет ]]</f>
        <v>Самокатная</v>
      </c>
    </row>
    <row r="367" spans="1:9" ht="15.75" hidden="1" x14ac:dyDescent="0.25">
      <c r="A367" s="125">
        <v>42555</v>
      </c>
      <c r="B367" s="126" t="s">
        <v>1142</v>
      </c>
      <c r="C367" s="126"/>
      <c r="D367" s="126">
        <v>24100</v>
      </c>
      <c r="E367" s="126"/>
      <c r="F367" s="126" t="str">
        <f t="shared" si="20"/>
        <v>Самокатная</v>
      </c>
      <c r="G367" s="126" t="s">
        <v>1544</v>
      </c>
      <c r="H367" s="126"/>
      <c r="I367" s="59" t="str">
        <f>Таблица13[[#This Row],[Счет ]]</f>
        <v>Самокатная</v>
      </c>
    </row>
    <row r="368" spans="1:9" ht="15.75" hidden="1" x14ac:dyDescent="0.25">
      <c r="A368" s="125">
        <v>42551</v>
      </c>
      <c r="B368" s="126" t="s">
        <v>1142</v>
      </c>
      <c r="C368" s="126"/>
      <c r="D368" s="126">
        <v>1080</v>
      </c>
      <c r="E368" s="126"/>
      <c r="F368" s="126" t="str">
        <f t="shared" si="20"/>
        <v>Самокатная</v>
      </c>
      <c r="G368" s="126" t="s">
        <v>1152</v>
      </c>
      <c r="H368" s="126"/>
      <c r="I368" s="59" t="str">
        <f>Таблица13[[#This Row],[Счет ]]</f>
        <v>Самокатная</v>
      </c>
    </row>
    <row r="369" spans="1:9" ht="15.75" hidden="1" x14ac:dyDescent="0.25">
      <c r="A369" s="125">
        <v>42549</v>
      </c>
      <c r="B369" s="126" t="s">
        <v>903</v>
      </c>
      <c r="C369" s="126"/>
      <c r="D369" s="126">
        <v>2000</v>
      </c>
      <c r="E369" s="126"/>
      <c r="F369" s="126" t="str">
        <f t="shared" si="20"/>
        <v>Самокатная</v>
      </c>
      <c r="G369" s="126"/>
      <c r="H369" s="126"/>
      <c r="I369" s="59" t="str">
        <f>Таблица13[[#This Row],[Счет ]]</f>
        <v>Самокатная</v>
      </c>
    </row>
    <row r="370" spans="1:9" ht="15.75" hidden="1" x14ac:dyDescent="0.25">
      <c r="A370" s="125">
        <v>42549</v>
      </c>
      <c r="B370" s="126" t="s">
        <v>1142</v>
      </c>
      <c r="C370" s="126"/>
      <c r="D370" s="126">
        <v>640</v>
      </c>
      <c r="E370" s="126"/>
      <c r="F370" s="126" t="str">
        <f t="shared" si="20"/>
        <v>Самокатная</v>
      </c>
      <c r="G370" s="126" t="s">
        <v>1545</v>
      </c>
      <c r="H370" s="126"/>
      <c r="I370" s="59" t="str">
        <f>Таблица13[[#This Row],[Счет ]]</f>
        <v>Самокатная</v>
      </c>
    </row>
    <row r="371" spans="1:9" ht="15.75" hidden="1" x14ac:dyDescent="0.25">
      <c r="A371" s="125">
        <v>42549</v>
      </c>
      <c r="B371" s="126" t="s">
        <v>1142</v>
      </c>
      <c r="C371" s="126"/>
      <c r="D371" s="126">
        <v>1380</v>
      </c>
      <c r="E371" s="126"/>
      <c r="F371" s="126" t="str">
        <f t="shared" si="20"/>
        <v>Самокатная</v>
      </c>
      <c r="G371" s="126" t="s">
        <v>1546</v>
      </c>
      <c r="H371" s="126"/>
      <c r="I371" s="59" t="str">
        <f>Таблица13[[#This Row],[Счет ]]</f>
        <v>Самокатная</v>
      </c>
    </row>
    <row r="372" spans="1:9" ht="15.75" hidden="1" x14ac:dyDescent="0.25">
      <c r="A372" s="125">
        <v>42549</v>
      </c>
      <c r="B372" s="126" t="s">
        <v>1142</v>
      </c>
      <c r="C372" s="126"/>
      <c r="D372" s="126">
        <v>4820</v>
      </c>
      <c r="E372" s="126"/>
      <c r="F372" s="126" t="str">
        <f t="shared" si="20"/>
        <v>Самокатная</v>
      </c>
      <c r="G372" s="126" t="s">
        <v>1547</v>
      </c>
      <c r="H372" s="126"/>
      <c r="I372" s="59" t="str">
        <f>Таблица13[[#This Row],[Счет ]]</f>
        <v>Самокатная</v>
      </c>
    </row>
    <row r="373" spans="1:9" ht="15.75" hidden="1" x14ac:dyDescent="0.25">
      <c r="A373" s="125">
        <v>42544</v>
      </c>
      <c r="B373" s="126" t="s">
        <v>1548</v>
      </c>
      <c r="C373" s="126"/>
      <c r="D373" s="126">
        <v>221</v>
      </c>
      <c r="E373" s="126"/>
      <c r="F373" s="126" t="str">
        <f t="shared" si="20"/>
        <v>Самокатная</v>
      </c>
      <c r="G373" s="126"/>
      <c r="H373" s="126"/>
      <c r="I373" s="59" t="str">
        <f>Таблица13[[#This Row],[Счет ]]</f>
        <v>Самокатная</v>
      </c>
    </row>
    <row r="374" spans="1:9" ht="15.75" hidden="1" x14ac:dyDescent="0.25">
      <c r="A374" s="125">
        <v>42544</v>
      </c>
      <c r="B374" s="126" t="s">
        <v>903</v>
      </c>
      <c r="C374" s="126"/>
      <c r="D374" s="126">
        <v>160</v>
      </c>
      <c r="E374" s="126"/>
      <c r="F374" s="126" t="str">
        <f t="shared" si="20"/>
        <v>Самокатная</v>
      </c>
      <c r="G374" s="126"/>
      <c r="H374" s="126"/>
      <c r="I374" s="59" t="str">
        <f>Таблица13[[#This Row],[Счет ]]</f>
        <v>Самокатная</v>
      </c>
    </row>
    <row r="375" spans="1:9" ht="15.75" hidden="1" x14ac:dyDescent="0.25">
      <c r="A375" s="125">
        <v>42541</v>
      </c>
      <c r="B375" s="126" t="s">
        <v>903</v>
      </c>
      <c r="C375" s="126"/>
      <c r="D375" s="126">
        <v>1250</v>
      </c>
      <c r="E375" s="126"/>
      <c r="F375" s="126" t="str">
        <f t="shared" si="20"/>
        <v>Самокатная</v>
      </c>
      <c r="G375" s="126"/>
      <c r="H375" s="126"/>
      <c r="I375" s="59" t="str">
        <f>Таблица13[[#This Row],[Счет ]]</f>
        <v>Самокатная</v>
      </c>
    </row>
    <row r="376" spans="1:9" ht="15.75" hidden="1" x14ac:dyDescent="0.25">
      <c r="A376" s="125">
        <v>42538</v>
      </c>
      <c r="B376" s="126" t="s">
        <v>1142</v>
      </c>
      <c r="C376" s="126"/>
      <c r="D376" s="126">
        <v>2160</v>
      </c>
      <c r="E376" s="126"/>
      <c r="F376" s="126" t="str">
        <f t="shared" si="20"/>
        <v>Самокатная</v>
      </c>
      <c r="G376" s="126" t="s">
        <v>1417</v>
      </c>
      <c r="H376" s="126"/>
      <c r="I376" s="59" t="str">
        <f>Таблица13[[#This Row],[Счет ]]</f>
        <v>Самокатная</v>
      </c>
    </row>
    <row r="377" spans="1:9" ht="15.75" hidden="1" x14ac:dyDescent="0.25">
      <c r="A377" s="125">
        <v>42538</v>
      </c>
      <c r="B377" s="126" t="s">
        <v>903</v>
      </c>
      <c r="C377" s="126"/>
      <c r="D377" s="126">
        <v>200</v>
      </c>
      <c r="E377" s="126"/>
      <c r="F377" s="126" t="str">
        <f t="shared" si="20"/>
        <v>Самокатная</v>
      </c>
      <c r="G377" s="126"/>
      <c r="H377" s="126"/>
      <c r="I377" s="59" t="str">
        <f>Таблица13[[#This Row],[Счет ]]</f>
        <v>Самокатная</v>
      </c>
    </row>
    <row r="378" spans="1:9" ht="15.75" hidden="1" x14ac:dyDescent="0.25">
      <c r="A378" s="69">
        <v>42536</v>
      </c>
      <c r="B378" s="59" t="s">
        <v>1146</v>
      </c>
      <c r="C378" s="59"/>
      <c r="D378" s="59">
        <v>1720</v>
      </c>
      <c r="E378" s="59"/>
      <c r="F378" s="59" t="str">
        <f t="shared" si="20"/>
        <v>Самокатная</v>
      </c>
      <c r="G378" s="59" t="s">
        <v>1385</v>
      </c>
      <c r="H378" s="59"/>
      <c r="I378" s="59" t="str">
        <f>Таблица13[[#This Row],[Счет ]]</f>
        <v>Самокатная</v>
      </c>
    </row>
    <row r="379" spans="1:9" ht="15.75" hidden="1" x14ac:dyDescent="0.25">
      <c r="A379" s="69">
        <v>42535</v>
      </c>
      <c r="B379" s="59" t="s">
        <v>1146</v>
      </c>
      <c r="C379" s="59"/>
      <c r="D379" s="59">
        <v>600</v>
      </c>
      <c r="E379" s="59"/>
      <c r="F379" s="59" t="str">
        <f t="shared" si="20"/>
        <v>Самокатная</v>
      </c>
      <c r="G379" s="59" t="s">
        <v>1386</v>
      </c>
      <c r="H379" s="59"/>
      <c r="I379" s="59" t="str">
        <f>Таблица13[[#This Row],[Счет ]]</f>
        <v>Самокатная</v>
      </c>
    </row>
    <row r="380" spans="1:9" ht="15.75" hidden="1" x14ac:dyDescent="0.25">
      <c r="A380" s="69">
        <v>42535</v>
      </c>
      <c r="B380" s="59" t="s">
        <v>1146</v>
      </c>
      <c r="C380" s="59"/>
      <c r="D380" s="59">
        <v>710</v>
      </c>
      <c r="E380" s="59"/>
      <c r="F380" s="59" t="str">
        <f t="shared" si="20"/>
        <v>Самокатная</v>
      </c>
      <c r="G380" s="59" t="s">
        <v>1387</v>
      </c>
      <c r="H380" s="59"/>
      <c r="I380" s="59" t="str">
        <f>Таблица13[[#This Row],[Счет ]]</f>
        <v>Самокатная</v>
      </c>
    </row>
    <row r="381" spans="1:9" ht="15.75" hidden="1" x14ac:dyDescent="0.25">
      <c r="A381" s="69">
        <v>42530</v>
      </c>
      <c r="B381" s="59" t="s">
        <v>903</v>
      </c>
      <c r="C381" s="59"/>
      <c r="D381" s="59">
        <v>500</v>
      </c>
      <c r="E381" s="59"/>
      <c r="F381" s="59" t="str">
        <f t="shared" si="20"/>
        <v>Самокатная</v>
      </c>
      <c r="G381" s="59"/>
      <c r="H381" s="59"/>
      <c r="I381" s="59" t="str">
        <f>Таблица13[[#This Row],[Счет ]]</f>
        <v>Самокатная</v>
      </c>
    </row>
    <row r="382" spans="1:9" ht="15.75" hidden="1" x14ac:dyDescent="0.25">
      <c r="A382" s="69">
        <v>42530</v>
      </c>
      <c r="B382" s="59" t="s">
        <v>1146</v>
      </c>
      <c r="C382" s="59"/>
      <c r="D382" s="59">
        <v>490</v>
      </c>
      <c r="E382" s="59"/>
      <c r="F382" s="59" t="str">
        <f t="shared" si="20"/>
        <v>Самокатная</v>
      </c>
      <c r="G382" s="59" t="s">
        <v>1311</v>
      </c>
      <c r="H382" s="59"/>
      <c r="I382" s="59" t="str">
        <f>Таблица13[[#This Row],[Счет ]]</f>
        <v>Самокатная</v>
      </c>
    </row>
    <row r="383" spans="1:9" ht="15.75" hidden="1" x14ac:dyDescent="0.25">
      <c r="A383" s="69">
        <v>42511</v>
      </c>
      <c r="B383" s="59" t="s">
        <v>1053</v>
      </c>
      <c r="C383" s="59"/>
      <c r="D383" s="59">
        <v>1650</v>
      </c>
      <c r="E383" s="59"/>
      <c r="F383" s="59" t="s">
        <v>2</v>
      </c>
      <c r="G383" s="59"/>
      <c r="H383" s="59"/>
      <c r="I383" s="59" t="str">
        <f>Таблица13[[#This Row],[Счет ]]</f>
        <v>Манунин</v>
      </c>
    </row>
    <row r="384" spans="1:9" ht="15.75" hidden="1" x14ac:dyDescent="0.25">
      <c r="A384" s="69">
        <v>42530</v>
      </c>
      <c r="B384" s="59" t="s">
        <v>1312</v>
      </c>
      <c r="C384" s="59"/>
      <c r="D384" s="59">
        <v>900</v>
      </c>
      <c r="E384" s="59"/>
      <c r="F384" s="59" t="str">
        <f t="shared" ref="F384:F399" si="21">"Самокатная"</f>
        <v>Самокатная</v>
      </c>
      <c r="G384" s="59" t="s">
        <v>1313</v>
      </c>
      <c r="H384" s="59"/>
      <c r="I384" s="59" t="str">
        <f>Таблица13[[#This Row],[Счет ]]</f>
        <v>Самокатная</v>
      </c>
    </row>
    <row r="385" spans="1:9" ht="15.75" hidden="1" x14ac:dyDescent="0.25">
      <c r="A385" s="69">
        <v>42528</v>
      </c>
      <c r="B385" s="59" t="s">
        <v>1142</v>
      </c>
      <c r="C385" s="59"/>
      <c r="D385" s="59">
        <v>1080</v>
      </c>
      <c r="E385" s="59"/>
      <c r="F385" s="59" t="str">
        <f t="shared" si="21"/>
        <v>Самокатная</v>
      </c>
      <c r="G385" s="59" t="s">
        <v>1152</v>
      </c>
      <c r="H385" s="59"/>
      <c r="I385" s="59" t="str">
        <f>Таблица13[[#This Row],[Счет ]]</f>
        <v>Самокатная</v>
      </c>
    </row>
    <row r="386" spans="1:9" ht="15.75" hidden="1" x14ac:dyDescent="0.25">
      <c r="A386" s="69">
        <v>42527</v>
      </c>
      <c r="B386" s="59" t="s">
        <v>1142</v>
      </c>
      <c r="C386" s="59"/>
      <c r="D386" s="59">
        <v>640</v>
      </c>
      <c r="E386" s="59"/>
      <c r="F386" s="59" t="str">
        <f t="shared" si="21"/>
        <v>Самокатная</v>
      </c>
      <c r="G386" s="59" t="s">
        <v>1151</v>
      </c>
      <c r="H386" s="59"/>
      <c r="I386" s="59" t="str">
        <f>Таблица13[[#This Row],[Счет ]]</f>
        <v>Самокатная</v>
      </c>
    </row>
    <row r="387" spans="1:9" ht="15.75" hidden="1" x14ac:dyDescent="0.25">
      <c r="A387" s="69">
        <v>42524</v>
      </c>
      <c r="B387" s="59" t="s">
        <v>1142</v>
      </c>
      <c r="C387" s="59"/>
      <c r="D387" s="59">
        <v>1080</v>
      </c>
      <c r="E387" s="59"/>
      <c r="F387" s="59" t="str">
        <f t="shared" si="21"/>
        <v>Самокатная</v>
      </c>
      <c r="G387" s="59" t="s">
        <v>1152</v>
      </c>
      <c r="H387" s="59"/>
      <c r="I387" s="59" t="str">
        <f>Таблица13[[#This Row],[Счет ]]</f>
        <v>Самокатная</v>
      </c>
    </row>
    <row r="388" spans="1:9" ht="15.75" hidden="1" x14ac:dyDescent="0.25">
      <c r="A388" s="69">
        <v>42524</v>
      </c>
      <c r="B388" s="59" t="s">
        <v>1142</v>
      </c>
      <c r="C388" s="59"/>
      <c r="D388" s="59">
        <v>19280</v>
      </c>
      <c r="E388" s="59"/>
      <c r="F388" s="59" t="str">
        <f t="shared" si="21"/>
        <v>Самокатная</v>
      </c>
      <c r="G388" s="59" t="s">
        <v>1314</v>
      </c>
      <c r="H388" s="59"/>
      <c r="I388" s="59" t="str">
        <f>Таблица13[[#This Row],[Счет ]]</f>
        <v>Самокатная</v>
      </c>
    </row>
    <row r="389" spans="1:9" ht="15.75" hidden="1" x14ac:dyDescent="0.25">
      <c r="A389" s="69">
        <v>42520</v>
      </c>
      <c r="B389" s="59" t="s">
        <v>1146</v>
      </c>
      <c r="C389" s="59"/>
      <c r="D389" s="59">
        <v>980</v>
      </c>
      <c r="E389" s="59"/>
      <c r="F389" s="59" t="str">
        <f t="shared" si="21"/>
        <v>Самокатная</v>
      </c>
      <c r="G389" s="59" t="s">
        <v>1194</v>
      </c>
      <c r="H389" s="59"/>
      <c r="I389" s="59" t="str">
        <f>Таблица13[[#This Row],[Счет ]]</f>
        <v>Самокатная</v>
      </c>
    </row>
    <row r="390" spans="1:9" ht="15.75" hidden="1" x14ac:dyDescent="0.25">
      <c r="A390" s="69">
        <v>42520</v>
      </c>
      <c r="B390" s="59" t="s">
        <v>903</v>
      </c>
      <c r="C390" s="59"/>
      <c r="D390" s="59">
        <v>1000</v>
      </c>
      <c r="E390" s="59"/>
      <c r="F390" s="59" t="str">
        <f t="shared" si="21"/>
        <v>Самокатная</v>
      </c>
      <c r="G390" s="59"/>
      <c r="H390" s="59"/>
      <c r="I390" s="59" t="str">
        <f>Таблица13[[#This Row],[Счет ]]</f>
        <v>Самокатная</v>
      </c>
    </row>
    <row r="391" spans="1:9" ht="15.75" hidden="1" x14ac:dyDescent="0.25">
      <c r="A391" s="69">
        <v>42516</v>
      </c>
      <c r="B391" s="59" t="s">
        <v>1142</v>
      </c>
      <c r="C391" s="59"/>
      <c r="D391" s="59">
        <v>1080</v>
      </c>
      <c r="E391" s="59"/>
      <c r="F391" s="59" t="str">
        <f t="shared" si="21"/>
        <v>Самокатная</v>
      </c>
      <c r="G391" s="59" t="s">
        <v>1152</v>
      </c>
      <c r="H391" s="59"/>
      <c r="I391" s="59" t="str">
        <f>Таблица13[[#This Row],[Счет ]]</f>
        <v>Самокатная</v>
      </c>
    </row>
    <row r="392" spans="1:9" ht="15.75" hidden="1" x14ac:dyDescent="0.25">
      <c r="A392" s="69">
        <v>42514</v>
      </c>
      <c r="B392" s="59" t="s">
        <v>1142</v>
      </c>
      <c r="C392" s="59"/>
      <c r="D392" s="68">
        <v>1080</v>
      </c>
      <c r="E392" s="59"/>
      <c r="F392" s="59" t="str">
        <f t="shared" si="21"/>
        <v>Самокатная</v>
      </c>
      <c r="G392" s="59" t="s">
        <v>1152</v>
      </c>
      <c r="H392" s="59"/>
      <c r="I392" s="59" t="str">
        <f>Таблица13[[#This Row],[Счет ]]</f>
        <v>Самокатная</v>
      </c>
    </row>
    <row r="393" spans="1:9" ht="15.75" hidden="1" x14ac:dyDescent="0.25">
      <c r="A393" s="69">
        <v>42513</v>
      </c>
      <c r="B393" s="59" t="s">
        <v>903</v>
      </c>
      <c r="C393" s="59"/>
      <c r="D393" s="68">
        <v>300</v>
      </c>
      <c r="E393" s="59"/>
      <c r="F393" s="59" t="str">
        <f t="shared" si="21"/>
        <v>Самокатная</v>
      </c>
      <c r="G393" s="59"/>
      <c r="H393" s="59"/>
      <c r="I393" s="59" t="str">
        <f>Таблица13[[#This Row],[Счет ]]</f>
        <v>Самокатная</v>
      </c>
    </row>
    <row r="394" spans="1:9" ht="15.75" hidden="1" x14ac:dyDescent="0.25">
      <c r="A394" s="69">
        <v>42510</v>
      </c>
      <c r="B394" s="59" t="s">
        <v>903</v>
      </c>
      <c r="C394" s="59"/>
      <c r="D394" s="68">
        <v>500</v>
      </c>
      <c r="E394" s="59"/>
      <c r="F394" s="59" t="str">
        <f t="shared" si="21"/>
        <v>Самокатная</v>
      </c>
      <c r="G394" s="59"/>
      <c r="H394" s="59"/>
      <c r="I394" s="59" t="str">
        <f>Таблица13[[#This Row],[Счет ]]</f>
        <v>Самокатная</v>
      </c>
    </row>
    <row r="395" spans="1:9" ht="15.75" hidden="1" x14ac:dyDescent="0.25">
      <c r="A395" s="69">
        <v>42510</v>
      </c>
      <c r="B395" s="59" t="s">
        <v>1142</v>
      </c>
      <c r="C395" s="59"/>
      <c r="D395" s="68">
        <v>640</v>
      </c>
      <c r="E395" s="59"/>
      <c r="F395" s="59" t="str">
        <f t="shared" si="21"/>
        <v>Самокатная</v>
      </c>
      <c r="G395" s="59" t="s">
        <v>1151</v>
      </c>
      <c r="H395" s="59"/>
      <c r="I395" s="59" t="str">
        <f>Таблица13[[#This Row],[Счет ]]</f>
        <v>Самокатная</v>
      </c>
    </row>
    <row r="396" spans="1:9" ht="15.75" hidden="1" x14ac:dyDescent="0.25">
      <c r="A396" s="69">
        <v>42508</v>
      </c>
      <c r="B396" s="59" t="s">
        <v>1142</v>
      </c>
      <c r="C396" s="59"/>
      <c r="D396" s="68">
        <v>640</v>
      </c>
      <c r="E396" s="59"/>
      <c r="F396" s="59" t="str">
        <f t="shared" si="21"/>
        <v>Самокатная</v>
      </c>
      <c r="G396" s="59" t="s">
        <v>1143</v>
      </c>
      <c r="H396" s="59"/>
      <c r="I396" s="59" t="str">
        <f>Таблица13[[#This Row],[Счет ]]</f>
        <v>Самокатная</v>
      </c>
    </row>
    <row r="397" spans="1:9" ht="15.75" hidden="1" x14ac:dyDescent="0.25">
      <c r="A397" s="69">
        <v>42508</v>
      </c>
      <c r="B397" s="59" t="s">
        <v>1146</v>
      </c>
      <c r="C397" s="59"/>
      <c r="D397" s="68">
        <v>480</v>
      </c>
      <c r="E397" s="59"/>
      <c r="F397" s="59" t="str">
        <f t="shared" si="21"/>
        <v>Самокатная</v>
      </c>
      <c r="G397" s="59" t="s">
        <v>1148</v>
      </c>
      <c r="H397" s="59"/>
      <c r="I397" s="59" t="str">
        <f>Таблица13[[#This Row],[Счет ]]</f>
        <v>Самокатная</v>
      </c>
    </row>
    <row r="398" spans="1:9" ht="15.75" hidden="1" x14ac:dyDescent="0.25">
      <c r="A398" s="69">
        <v>42508</v>
      </c>
      <c r="B398" s="59" t="s">
        <v>1142</v>
      </c>
      <c r="C398" s="59"/>
      <c r="D398" s="68">
        <v>3070</v>
      </c>
      <c r="E398" s="59"/>
      <c r="F398" s="59" t="str">
        <f t="shared" si="21"/>
        <v>Самокатная</v>
      </c>
      <c r="G398" s="59" t="s">
        <v>1149</v>
      </c>
      <c r="H398" s="59"/>
      <c r="I398" s="59" t="str">
        <f>Таблица13[[#This Row],[Счет ]]</f>
        <v>Самокатная</v>
      </c>
    </row>
    <row r="399" spans="1:9" ht="15.75" hidden="1" x14ac:dyDescent="0.25">
      <c r="A399" s="69">
        <v>42508</v>
      </c>
      <c r="B399" s="59" t="s">
        <v>1142</v>
      </c>
      <c r="C399" s="59"/>
      <c r="D399" s="68">
        <v>4820</v>
      </c>
      <c r="E399" s="59"/>
      <c r="F399" s="59" t="str">
        <f t="shared" si="21"/>
        <v>Самокатная</v>
      </c>
      <c r="G399" s="59" t="s">
        <v>1150</v>
      </c>
      <c r="H399" s="59"/>
      <c r="I399" s="59" t="str">
        <f>Таблица13[[#This Row],[Счет ]]</f>
        <v>Самокатная</v>
      </c>
    </row>
    <row r="400" spans="1:9" ht="15.75" hidden="1" x14ac:dyDescent="0.25">
      <c r="A400" s="69">
        <v>42485</v>
      </c>
      <c r="B400" s="69" t="s">
        <v>1027</v>
      </c>
      <c r="C400" s="59"/>
      <c r="D400" s="68">
        <v>1280</v>
      </c>
      <c r="E400" s="59"/>
      <c r="F400" s="59" t="s">
        <v>2</v>
      </c>
      <c r="G400" s="59"/>
      <c r="H400" s="59"/>
      <c r="I400" s="59" t="str">
        <f>Таблица13[[#This Row],[Счет ]]</f>
        <v>Манунин</v>
      </c>
    </row>
    <row r="401" spans="1:9" ht="15.75" hidden="1" x14ac:dyDescent="0.25">
      <c r="A401" s="69">
        <v>42507</v>
      </c>
      <c r="B401" s="59" t="s">
        <v>903</v>
      </c>
      <c r="C401" s="59"/>
      <c r="D401" s="68">
        <v>600</v>
      </c>
      <c r="E401" s="59"/>
      <c r="F401" s="59" t="str">
        <f>"Самокатная"</f>
        <v>Самокатная</v>
      </c>
      <c r="G401" s="59"/>
      <c r="H401" s="59"/>
      <c r="I401" s="59" t="str">
        <f>Таблица13[[#This Row],[Счет ]]</f>
        <v>Самокатная</v>
      </c>
    </row>
    <row r="402" spans="1:9" ht="15.75" hidden="1" x14ac:dyDescent="0.25">
      <c r="A402" s="69">
        <v>42483</v>
      </c>
      <c r="B402" s="69" t="s">
        <v>595</v>
      </c>
      <c r="C402" s="59"/>
      <c r="D402" s="68">
        <v>3100</v>
      </c>
      <c r="E402" s="59"/>
      <c r="F402" s="59" t="s">
        <v>2</v>
      </c>
      <c r="G402" s="59"/>
      <c r="H402" s="59"/>
      <c r="I402" s="59" t="str">
        <f>Таблица13[[#This Row],[Счет ]]</f>
        <v>Манунин</v>
      </c>
    </row>
    <row r="403" spans="1:9" ht="15.75" hidden="1" x14ac:dyDescent="0.25">
      <c r="A403" s="69">
        <v>42467</v>
      </c>
      <c r="B403" s="69" t="s">
        <v>992</v>
      </c>
      <c r="C403" s="59"/>
      <c r="D403" s="68">
        <v>500</v>
      </c>
      <c r="E403" s="59"/>
      <c r="F403" s="59" t="s">
        <v>2</v>
      </c>
      <c r="G403" s="59"/>
      <c r="H403" s="59"/>
      <c r="I403" s="59" t="str">
        <f>Таблица13[[#This Row],[Счет ]]</f>
        <v>Манунин</v>
      </c>
    </row>
    <row r="404" spans="1:9" ht="15.75" hidden="1" x14ac:dyDescent="0.25">
      <c r="A404" s="69">
        <v>42467</v>
      </c>
      <c r="B404" s="69" t="s">
        <v>991</v>
      </c>
      <c r="C404" s="59"/>
      <c r="D404" s="68">
        <v>1050</v>
      </c>
      <c r="E404" s="59"/>
      <c r="F404" s="59" t="s">
        <v>2</v>
      </c>
      <c r="G404" s="59"/>
      <c r="H404" s="59"/>
      <c r="I404" s="59" t="str">
        <f>Таблица13[[#This Row],[Счет ]]</f>
        <v>Манунин</v>
      </c>
    </row>
    <row r="405" spans="1:9" ht="15.75" hidden="1" x14ac:dyDescent="0.25">
      <c r="A405" s="69">
        <v>42465</v>
      </c>
      <c r="B405" s="69" t="s">
        <v>67</v>
      </c>
      <c r="C405" s="59"/>
      <c r="D405" s="68">
        <v>5000</v>
      </c>
      <c r="E405" s="59"/>
      <c r="F405" s="59" t="s">
        <v>2</v>
      </c>
      <c r="G405" s="59"/>
      <c r="H405" s="59"/>
      <c r="I405" s="59" t="str">
        <f>Таблица13[[#This Row],[Счет ]]</f>
        <v>Манунин</v>
      </c>
    </row>
    <row r="406" spans="1:9" ht="15.75" hidden="1" x14ac:dyDescent="0.25">
      <c r="A406" s="69">
        <v>42463</v>
      </c>
      <c r="B406" s="69" t="s">
        <v>595</v>
      </c>
      <c r="C406" s="59"/>
      <c r="D406" s="68">
        <v>3070</v>
      </c>
      <c r="E406" s="59"/>
      <c r="F406" s="59" t="s">
        <v>2</v>
      </c>
      <c r="G406" s="59"/>
      <c r="H406" s="59"/>
      <c r="I406" s="59" t="str">
        <f>Таблица13[[#This Row],[Счет ]]</f>
        <v>Манунин</v>
      </c>
    </row>
    <row r="407" spans="1:9" ht="15.75" hidden="1" x14ac:dyDescent="0.25">
      <c r="A407" s="69">
        <v>42449</v>
      </c>
      <c r="B407" s="69" t="s">
        <v>1010</v>
      </c>
      <c r="C407" s="59"/>
      <c r="D407" s="68">
        <v>1100</v>
      </c>
      <c r="E407" s="59"/>
      <c r="F407" s="59" t="s">
        <v>1</v>
      </c>
      <c r="G407" s="59"/>
      <c r="H407" s="59"/>
      <c r="I407" s="59" t="str">
        <f>Таблица13[[#This Row],[Счет ]]</f>
        <v>Руднев</v>
      </c>
    </row>
    <row r="408" spans="1:9" ht="15.75" hidden="1" x14ac:dyDescent="0.25">
      <c r="A408" s="69">
        <v>42449</v>
      </c>
      <c r="B408" s="69" t="s">
        <v>1009</v>
      </c>
      <c r="C408" s="59"/>
      <c r="D408" s="68">
        <v>700</v>
      </c>
      <c r="E408" s="59"/>
      <c r="F408" s="59" t="s">
        <v>1</v>
      </c>
      <c r="G408" s="59"/>
      <c r="H408" s="59"/>
      <c r="I408" s="59" t="str">
        <f>Таблица13[[#This Row],[Счет ]]</f>
        <v>Руднев</v>
      </c>
    </row>
    <row r="409" spans="1:9" ht="15.75" hidden="1" x14ac:dyDescent="0.25">
      <c r="A409" s="69">
        <v>42449</v>
      </c>
      <c r="B409" s="69" t="s">
        <v>912</v>
      </c>
      <c r="C409" s="59"/>
      <c r="D409" s="68">
        <v>900</v>
      </c>
      <c r="E409" s="59"/>
      <c r="F409" s="59" t="s">
        <v>1</v>
      </c>
      <c r="G409" s="59"/>
      <c r="H409" s="59"/>
      <c r="I409" s="59" t="str">
        <f>Таблица13[[#This Row],[Счет ]]</f>
        <v>Руднев</v>
      </c>
    </row>
    <row r="410" spans="1:9" ht="15.75" hidden="1" x14ac:dyDescent="0.25">
      <c r="A410" s="69">
        <v>42449</v>
      </c>
      <c r="B410" s="69" t="s">
        <v>912</v>
      </c>
      <c r="C410" s="59"/>
      <c r="D410" s="68">
        <v>3500</v>
      </c>
      <c r="E410" s="59"/>
      <c r="F410" s="59" t="s">
        <v>1</v>
      </c>
      <c r="G410" s="59"/>
      <c r="H410" s="59"/>
      <c r="I410" s="59" t="str">
        <f>Таблица13[[#This Row],[Счет ]]</f>
        <v>Руднев</v>
      </c>
    </row>
    <row r="411" spans="1:9" ht="15.75" hidden="1" x14ac:dyDescent="0.25">
      <c r="A411" s="69">
        <v>42442</v>
      </c>
      <c r="B411" s="69" t="s">
        <v>921</v>
      </c>
      <c r="C411" s="59"/>
      <c r="D411" s="68">
        <v>4150</v>
      </c>
      <c r="E411" s="59"/>
      <c r="F411" s="59" t="s">
        <v>2</v>
      </c>
      <c r="G411" s="59"/>
      <c r="H411" s="59"/>
      <c r="I411" s="59" t="str">
        <f>Таблица13[[#This Row],[Счет ]]</f>
        <v>Манунин</v>
      </c>
    </row>
    <row r="412" spans="1:9" ht="15.75" hidden="1" x14ac:dyDescent="0.25">
      <c r="A412" s="69">
        <v>42442</v>
      </c>
      <c r="B412" s="69" t="s">
        <v>927</v>
      </c>
      <c r="C412" s="59"/>
      <c r="D412" s="68">
        <v>640</v>
      </c>
      <c r="E412" s="59"/>
      <c r="F412" s="59" t="s">
        <v>2</v>
      </c>
      <c r="G412" s="59"/>
      <c r="H412" s="59"/>
      <c r="I412" s="59" t="str">
        <f>Таблица13[[#This Row],[Счет ]]</f>
        <v>Манунин</v>
      </c>
    </row>
    <row r="413" spans="1:9" ht="15.75" hidden="1" x14ac:dyDescent="0.25">
      <c r="A413" s="69">
        <v>42442</v>
      </c>
      <c r="B413" s="69" t="s">
        <v>586</v>
      </c>
      <c r="C413" s="59"/>
      <c r="D413" s="68">
        <v>1080</v>
      </c>
      <c r="E413" s="59"/>
      <c r="F413" s="59" t="s">
        <v>2</v>
      </c>
      <c r="G413" s="59"/>
      <c r="H413" s="59"/>
      <c r="I413" s="59" t="str">
        <f>Таблица13[[#This Row],[Счет ]]</f>
        <v>Манунин</v>
      </c>
    </row>
    <row r="414" spans="1:9" ht="15.75" hidden="1" x14ac:dyDescent="0.25">
      <c r="A414" s="69">
        <v>42430</v>
      </c>
      <c r="B414" s="69" t="s">
        <v>906</v>
      </c>
      <c r="C414" s="59"/>
      <c r="D414" s="68">
        <v>280</v>
      </c>
      <c r="E414" s="59"/>
      <c r="F414" s="59" t="s">
        <v>1</v>
      </c>
      <c r="G414" s="59"/>
      <c r="H414" s="59"/>
      <c r="I414" s="59" t="str">
        <f>Таблица13[[#This Row],[Счет ]]</f>
        <v>Руднев</v>
      </c>
    </row>
    <row r="415" spans="1:9" ht="15.75" hidden="1" x14ac:dyDescent="0.25">
      <c r="A415" s="69">
        <v>42430</v>
      </c>
      <c r="B415" s="69" t="s">
        <v>908</v>
      </c>
      <c r="C415" s="59"/>
      <c r="D415" s="68">
        <v>280</v>
      </c>
      <c r="E415" s="59"/>
      <c r="F415" s="59" t="s">
        <v>1</v>
      </c>
      <c r="G415" s="59"/>
      <c r="H415" s="59"/>
      <c r="I415" s="59" t="str">
        <f>Таблица13[[#This Row],[Счет ]]</f>
        <v>Руднев</v>
      </c>
    </row>
    <row r="416" spans="1:9" ht="15.75" hidden="1" x14ac:dyDescent="0.25">
      <c r="A416" s="69">
        <v>42430</v>
      </c>
      <c r="B416" s="69" t="s">
        <v>905</v>
      </c>
      <c r="C416" s="59"/>
      <c r="D416" s="68">
        <v>640</v>
      </c>
      <c r="E416" s="59"/>
      <c r="F416" s="59" t="s">
        <v>1</v>
      </c>
      <c r="G416" s="59"/>
      <c r="H416" s="59"/>
      <c r="I416" s="59" t="str">
        <f>Таблица13[[#This Row],[Счет ]]</f>
        <v>Руднев</v>
      </c>
    </row>
    <row r="417" spans="1:9" ht="15.75" hidden="1" x14ac:dyDescent="0.25">
      <c r="A417" s="69">
        <v>42430</v>
      </c>
      <c r="B417" s="69" t="s">
        <v>910</v>
      </c>
      <c r="C417" s="59"/>
      <c r="D417" s="68">
        <v>506</v>
      </c>
      <c r="E417" s="59"/>
      <c r="F417" s="59" t="s">
        <v>1</v>
      </c>
      <c r="G417" s="59"/>
      <c r="H417" s="59"/>
      <c r="I417" s="59" t="str">
        <f>Таблица13[[#This Row],[Счет ]]</f>
        <v>Руднев</v>
      </c>
    </row>
    <row r="418" spans="1:9" ht="15.75" hidden="1" x14ac:dyDescent="0.25">
      <c r="A418" s="69">
        <v>42430</v>
      </c>
      <c r="B418" s="69" t="s">
        <v>912</v>
      </c>
      <c r="C418" s="59"/>
      <c r="D418" s="68">
        <v>3680</v>
      </c>
      <c r="E418" s="59"/>
      <c r="F418" s="59" t="s">
        <v>1</v>
      </c>
      <c r="G418" s="59"/>
      <c r="H418" s="59"/>
      <c r="I418" s="59" t="str">
        <f>Таблица13[[#This Row],[Счет ]]</f>
        <v>Руднев</v>
      </c>
    </row>
    <row r="419" spans="1:9" ht="15.75" hidden="1" x14ac:dyDescent="0.25">
      <c r="A419" s="69">
        <v>42430</v>
      </c>
      <c r="B419" s="69" t="s">
        <v>913</v>
      </c>
      <c r="C419" s="59"/>
      <c r="D419" s="68">
        <v>350</v>
      </c>
      <c r="E419" s="59"/>
      <c r="F419" s="59" t="s">
        <v>1</v>
      </c>
      <c r="G419" s="59"/>
      <c r="H419" s="59"/>
      <c r="I419" s="59" t="str">
        <f>Таблица13[[#This Row],[Счет ]]</f>
        <v>Руднев</v>
      </c>
    </row>
    <row r="420" spans="1:9" ht="15.75" hidden="1" x14ac:dyDescent="0.25">
      <c r="A420" s="69">
        <v>42430</v>
      </c>
      <c r="B420" s="69" t="s">
        <v>914</v>
      </c>
      <c r="C420" s="59"/>
      <c r="D420" s="68">
        <v>2200</v>
      </c>
      <c r="E420" s="59"/>
      <c r="F420" s="59" t="s">
        <v>1</v>
      </c>
      <c r="G420" s="59"/>
      <c r="H420" s="59"/>
      <c r="I420" s="59" t="str">
        <f>Таблица13[[#This Row],[Счет ]]</f>
        <v>Руднев</v>
      </c>
    </row>
    <row r="421" spans="1:9" ht="15.75" hidden="1" x14ac:dyDescent="0.25">
      <c r="A421" s="69">
        <v>42430</v>
      </c>
      <c r="B421" s="69" t="s">
        <v>915</v>
      </c>
      <c r="C421" s="59"/>
      <c r="D421" s="68">
        <v>600</v>
      </c>
      <c r="E421" s="59"/>
      <c r="F421" s="59" t="s">
        <v>1</v>
      </c>
      <c r="G421" s="59"/>
      <c r="H421" s="59"/>
      <c r="I421" s="59" t="str">
        <f>Таблица13[[#This Row],[Счет ]]</f>
        <v>Руднев</v>
      </c>
    </row>
    <row r="422" spans="1:9" ht="15.75" hidden="1" x14ac:dyDescent="0.25">
      <c r="A422" s="69">
        <v>42430</v>
      </c>
      <c r="B422" s="69" t="s">
        <v>911</v>
      </c>
      <c r="C422" s="59"/>
      <c r="D422" s="68">
        <v>404</v>
      </c>
      <c r="E422" s="59"/>
      <c r="F422" s="59" t="s">
        <v>1</v>
      </c>
      <c r="G422" s="59"/>
      <c r="H422" s="59"/>
      <c r="I422" s="59" t="str">
        <f>Таблица13[[#This Row],[Счет ]]</f>
        <v>Руднев</v>
      </c>
    </row>
    <row r="423" spans="1:9" ht="15.75" hidden="1" x14ac:dyDescent="0.25">
      <c r="A423" s="69">
        <v>42430</v>
      </c>
      <c r="B423" s="69" t="s">
        <v>906</v>
      </c>
      <c r="C423" s="59"/>
      <c r="D423" s="68">
        <v>280</v>
      </c>
      <c r="E423" s="59"/>
      <c r="F423" s="59" t="s">
        <v>1</v>
      </c>
      <c r="G423" s="59"/>
      <c r="H423" s="59"/>
      <c r="I423" s="59" t="str">
        <f>Таблица13[[#This Row],[Счет ]]</f>
        <v>Руднев</v>
      </c>
    </row>
    <row r="424" spans="1:9" ht="15.75" hidden="1" x14ac:dyDescent="0.25">
      <c r="A424" s="69">
        <v>42430</v>
      </c>
      <c r="B424" s="69" t="s">
        <v>907</v>
      </c>
      <c r="C424" s="59"/>
      <c r="D424" s="68">
        <v>4820</v>
      </c>
      <c r="E424" s="59"/>
      <c r="F424" s="59" t="s">
        <v>1</v>
      </c>
      <c r="G424" s="59"/>
      <c r="H424" s="59"/>
      <c r="I424" s="59" t="str">
        <f>Таблица13[[#This Row],[Счет ]]</f>
        <v>Руднев</v>
      </c>
    </row>
    <row r="425" spans="1:9" ht="15.75" hidden="1" x14ac:dyDescent="0.25">
      <c r="A425" s="69">
        <v>42430</v>
      </c>
      <c r="B425" s="69" t="s">
        <v>905</v>
      </c>
      <c r="C425" s="59"/>
      <c r="D425" s="68">
        <v>640</v>
      </c>
      <c r="E425" s="59"/>
      <c r="F425" s="59" t="s">
        <v>1</v>
      </c>
      <c r="G425" s="59"/>
      <c r="H425" s="59"/>
      <c r="I425" s="59" t="str">
        <f>Таблица13[[#This Row],[Счет ]]</f>
        <v>Руднев</v>
      </c>
    </row>
    <row r="426" spans="1:9" ht="15.75" hidden="1" x14ac:dyDescent="0.25">
      <c r="A426" s="69">
        <v>42430</v>
      </c>
      <c r="B426" s="69" t="s">
        <v>905</v>
      </c>
      <c r="C426" s="59"/>
      <c r="D426" s="68">
        <v>640</v>
      </c>
      <c r="E426" s="59"/>
      <c r="F426" s="59" t="s">
        <v>1</v>
      </c>
      <c r="G426" s="59"/>
      <c r="H426" s="59"/>
      <c r="I426" s="59" t="str">
        <f>Таблица13[[#This Row],[Счет ]]</f>
        <v>Руднев</v>
      </c>
    </row>
    <row r="427" spans="1:9" ht="15.75" hidden="1" x14ac:dyDescent="0.25">
      <c r="A427" s="69">
        <v>42425</v>
      </c>
      <c r="B427" s="69" t="s">
        <v>903</v>
      </c>
      <c r="C427" s="59"/>
      <c r="D427" s="68">
        <v>9500</v>
      </c>
      <c r="E427" s="59"/>
      <c r="F427" s="59" t="s">
        <v>1</v>
      </c>
      <c r="G427" s="59"/>
      <c r="H427" s="59"/>
      <c r="I427" s="59" t="str">
        <f>Таблица13[[#This Row],[Счет ]]</f>
        <v>Руднев</v>
      </c>
    </row>
    <row r="428" spans="1:9" ht="15.75" hidden="1" x14ac:dyDescent="0.25">
      <c r="A428" s="69">
        <v>42425</v>
      </c>
      <c r="B428" s="69" t="s">
        <v>903</v>
      </c>
      <c r="C428" s="59"/>
      <c r="D428" s="68">
        <v>3500</v>
      </c>
      <c r="E428" s="59"/>
      <c r="F428" s="59" t="s">
        <v>1</v>
      </c>
      <c r="G428" s="59"/>
      <c r="H428" s="59"/>
      <c r="I428" s="59" t="str">
        <f>Таблица13[[#This Row],[Счет ]]</f>
        <v>Руднев</v>
      </c>
    </row>
    <row r="429" spans="1:9" ht="15.75" hidden="1" x14ac:dyDescent="0.25">
      <c r="A429" s="69">
        <v>42421</v>
      </c>
      <c r="B429" s="69" t="s">
        <v>586</v>
      </c>
      <c r="C429" s="59"/>
      <c r="D429" s="68">
        <v>1080</v>
      </c>
      <c r="E429" s="59"/>
      <c r="F429" s="59" t="s">
        <v>2</v>
      </c>
      <c r="G429" s="59"/>
      <c r="H429" s="59"/>
      <c r="I429" s="59" t="str">
        <f>Таблица13[[#This Row],[Счет ]]</f>
        <v>Манунин</v>
      </c>
    </row>
    <row r="430" spans="1:9" ht="15.75" hidden="1" x14ac:dyDescent="0.25">
      <c r="A430" s="69">
        <v>42417</v>
      </c>
      <c r="B430" s="69" t="s">
        <v>585</v>
      </c>
      <c r="C430" s="59"/>
      <c r="D430" s="68">
        <v>280</v>
      </c>
      <c r="E430" s="59"/>
      <c r="F430" s="59" t="s">
        <v>2</v>
      </c>
      <c r="G430" s="59"/>
      <c r="H430" s="59"/>
      <c r="I430" s="59" t="str">
        <f>Таблица13[[#This Row],[Счет ]]</f>
        <v>Манунин</v>
      </c>
    </row>
    <row r="431" spans="1:9" ht="15.75" hidden="1" x14ac:dyDescent="0.25">
      <c r="A431" s="69">
        <v>42408</v>
      </c>
      <c r="B431" s="69" t="s">
        <v>584</v>
      </c>
      <c r="C431" s="59"/>
      <c r="D431" s="68">
        <v>3420</v>
      </c>
      <c r="E431" s="59"/>
      <c r="F431" s="59" t="s">
        <v>2</v>
      </c>
      <c r="G431" s="59"/>
      <c r="H431" s="59"/>
      <c r="I431" s="59" t="str">
        <f>Таблица13[[#This Row],[Счет ]]</f>
        <v>Манунин</v>
      </c>
    </row>
    <row r="432" spans="1:9" ht="15.75" hidden="1" x14ac:dyDescent="0.25">
      <c r="A432" s="69">
        <v>42507</v>
      </c>
      <c r="B432" s="59" t="s">
        <v>1146</v>
      </c>
      <c r="C432" s="59"/>
      <c r="D432" s="68">
        <v>960</v>
      </c>
      <c r="E432" s="59"/>
      <c r="F432" s="59" t="str">
        <f>"Самокатная"</f>
        <v>Самокатная</v>
      </c>
      <c r="G432" s="59" t="s">
        <v>1147</v>
      </c>
      <c r="H432" s="59"/>
      <c r="I432" s="59" t="str">
        <f>Таблица13[[#This Row],[Счет ]]</f>
        <v>Самокатная</v>
      </c>
    </row>
    <row r="433" spans="1:9" ht="15.75" hidden="1" x14ac:dyDescent="0.25">
      <c r="A433" s="69">
        <v>42502</v>
      </c>
      <c r="B433" s="59" t="s">
        <v>1142</v>
      </c>
      <c r="C433" s="59"/>
      <c r="D433" s="68">
        <v>9640</v>
      </c>
      <c r="E433" s="59"/>
      <c r="F433" s="59" t="str">
        <f>"Самокатная"</f>
        <v>Самокатная</v>
      </c>
      <c r="G433" s="59" t="s">
        <v>1144</v>
      </c>
      <c r="H433" s="59"/>
      <c r="I433" s="59" t="str">
        <f>Таблица13[[#This Row],[Счет ]]</f>
        <v>Самокатная</v>
      </c>
    </row>
    <row r="434" spans="1:9" ht="15.75" hidden="1" x14ac:dyDescent="0.25">
      <c r="A434" s="69">
        <v>42496</v>
      </c>
      <c r="B434" s="59" t="s">
        <v>1142</v>
      </c>
      <c r="C434" s="59"/>
      <c r="D434" s="68">
        <v>9640</v>
      </c>
      <c r="E434" s="59"/>
      <c r="F434" s="59" t="str">
        <f>"Самокатная"</f>
        <v>Самокатная</v>
      </c>
      <c r="G434" s="59" t="s">
        <v>1144</v>
      </c>
      <c r="H434" s="59"/>
      <c r="I434" s="59" t="str">
        <f>Таблица13[[#This Row],[Счет ]]</f>
        <v>Самокатная</v>
      </c>
    </row>
    <row r="435" spans="1:9" ht="15.75" hidden="1" x14ac:dyDescent="0.25">
      <c r="A435" s="69">
        <v>42496</v>
      </c>
      <c r="B435" s="59" t="s">
        <v>903</v>
      </c>
      <c r="C435" s="59"/>
      <c r="D435" s="68">
        <v>620</v>
      </c>
      <c r="E435" s="59"/>
      <c r="F435" s="59" t="str">
        <f>"Самокатная"</f>
        <v>Самокатная</v>
      </c>
      <c r="G435" s="59"/>
      <c r="H435" s="59"/>
      <c r="I435" s="59" t="str">
        <f>Таблица13[[#This Row],[Счет ]]</f>
        <v>Самокатная</v>
      </c>
    </row>
    <row r="436" spans="1:9" ht="15.75" hidden="1" x14ac:dyDescent="0.25">
      <c r="A436" s="69">
        <v>42400</v>
      </c>
      <c r="B436" s="69" t="s">
        <v>589</v>
      </c>
      <c r="C436" s="59"/>
      <c r="D436" s="68">
        <v>280</v>
      </c>
      <c r="E436" s="59"/>
      <c r="F436" s="59" t="s">
        <v>2</v>
      </c>
      <c r="G436" s="59"/>
      <c r="H436" s="59"/>
      <c r="I436" s="59" t="str">
        <f>Таблица13[[#This Row],[Счет ]]</f>
        <v>Манунин</v>
      </c>
    </row>
    <row r="437" spans="1:9" ht="15.75" hidden="1" x14ac:dyDescent="0.25">
      <c r="A437" s="69">
        <v>42398</v>
      </c>
      <c r="B437" s="69" t="s">
        <v>590</v>
      </c>
      <c r="C437" s="59"/>
      <c r="D437" s="68">
        <v>565</v>
      </c>
      <c r="E437" s="59"/>
      <c r="F437" s="59" t="s">
        <v>1</v>
      </c>
      <c r="G437" s="59"/>
      <c r="H437" s="59"/>
      <c r="I437" s="59" t="str">
        <f>Таблица13[[#This Row],[Счет ]]</f>
        <v>Руднев</v>
      </c>
    </row>
    <row r="438" spans="1:9" ht="15.75" hidden="1" x14ac:dyDescent="0.25">
      <c r="A438" s="69">
        <v>42496</v>
      </c>
      <c r="B438" s="59" t="s">
        <v>1142</v>
      </c>
      <c r="C438" s="59"/>
      <c r="D438" s="68">
        <v>5460</v>
      </c>
      <c r="E438" s="59"/>
      <c r="F438" s="59" t="str">
        <f>"Самокатная"</f>
        <v>Самокатная</v>
      </c>
      <c r="G438" s="59" t="s">
        <v>1145</v>
      </c>
      <c r="H438" s="59"/>
      <c r="I438" s="59" t="str">
        <f>Таблица13[[#This Row],[Счет ]]</f>
        <v>Самокатная</v>
      </c>
    </row>
    <row r="439" spans="1:9" ht="15.75" hidden="1" x14ac:dyDescent="0.25">
      <c r="A439" s="69">
        <v>42394</v>
      </c>
      <c r="B439" s="59" t="s">
        <v>591</v>
      </c>
      <c r="C439" s="59"/>
      <c r="D439" s="59">
        <v>1200</v>
      </c>
      <c r="E439" s="59"/>
      <c r="F439" s="59" t="s">
        <v>2</v>
      </c>
      <c r="G439" s="59"/>
      <c r="H439" s="59"/>
      <c r="I439" s="59" t="str">
        <f>Таблица13[[#This Row],[Счет ]]</f>
        <v>Манунин</v>
      </c>
    </row>
    <row r="440" spans="1:9" ht="15.75" hidden="1" x14ac:dyDescent="0.25">
      <c r="A440" s="69">
        <v>42394</v>
      </c>
      <c r="B440" s="59" t="s">
        <v>584</v>
      </c>
      <c r="C440" s="59"/>
      <c r="D440" s="59">
        <v>3070</v>
      </c>
      <c r="E440" s="59"/>
      <c r="F440" s="59" t="s">
        <v>2</v>
      </c>
      <c r="G440" s="59"/>
      <c r="H440" s="59"/>
      <c r="I440" s="59" t="str">
        <f>Таблица13[[#This Row],[Счет ]]</f>
        <v>Манунин</v>
      </c>
    </row>
    <row r="441" spans="1:9" ht="15.75" hidden="1" x14ac:dyDescent="0.25">
      <c r="A441" s="69">
        <v>42394</v>
      </c>
      <c r="B441" s="59" t="s">
        <v>589</v>
      </c>
      <c r="C441" s="59"/>
      <c r="D441" s="59">
        <v>280</v>
      </c>
      <c r="E441" s="59"/>
      <c r="F441" s="59" t="s">
        <v>2</v>
      </c>
      <c r="G441" s="59"/>
      <c r="H441" s="59"/>
      <c r="I441" s="59" t="str">
        <f>Таблица13[[#This Row],[Счет ]]</f>
        <v>Манунин</v>
      </c>
    </row>
    <row r="442" spans="1:9" ht="15.75" hidden="1" x14ac:dyDescent="0.25">
      <c r="A442" s="69">
        <v>42392</v>
      </c>
      <c r="B442" s="59" t="s">
        <v>587</v>
      </c>
      <c r="C442" s="59"/>
      <c r="D442" s="59">
        <v>4820</v>
      </c>
      <c r="E442" s="59"/>
      <c r="F442" s="59" t="s">
        <v>2</v>
      </c>
      <c r="G442" s="59"/>
      <c r="H442" s="59"/>
      <c r="I442" s="59" t="str">
        <f>Таблица13[[#This Row],[Счет ]]</f>
        <v>Манунин</v>
      </c>
    </row>
    <row r="443" spans="1:9" ht="15.75" hidden="1" x14ac:dyDescent="0.25">
      <c r="A443" s="69">
        <v>42390</v>
      </c>
      <c r="B443" s="59" t="s">
        <v>592</v>
      </c>
      <c r="C443" s="59"/>
      <c r="D443" s="59">
        <v>1000</v>
      </c>
      <c r="E443" s="59"/>
      <c r="F443" s="59" t="s">
        <v>1</v>
      </c>
      <c r="G443" s="59"/>
      <c r="H443" s="59"/>
      <c r="I443" s="59" t="str">
        <f>Таблица13[[#This Row],[Счет ]]</f>
        <v>Руднев</v>
      </c>
    </row>
    <row r="444" spans="1:9" ht="15.75" hidden="1" x14ac:dyDescent="0.25">
      <c r="A444" s="69">
        <v>42385</v>
      </c>
      <c r="B444" s="59" t="s">
        <v>589</v>
      </c>
      <c r="C444" s="59"/>
      <c r="D444" s="59">
        <v>280</v>
      </c>
      <c r="E444" s="59"/>
      <c r="F444" s="59" t="s">
        <v>2</v>
      </c>
      <c r="G444" s="59"/>
      <c r="H444" s="59"/>
      <c r="I444" s="59" t="str">
        <f>Таблица13[[#This Row],[Счет ]]</f>
        <v>Манунин</v>
      </c>
    </row>
    <row r="445" spans="1:9" ht="15.75" hidden="1" x14ac:dyDescent="0.25">
      <c r="A445" s="69">
        <v>42384</v>
      </c>
      <c r="B445" s="59" t="s">
        <v>587</v>
      </c>
      <c r="C445" s="59"/>
      <c r="D445" s="59">
        <v>4280</v>
      </c>
      <c r="E445" s="59"/>
      <c r="F445" s="59" t="s">
        <v>2</v>
      </c>
      <c r="G445" s="59"/>
      <c r="H445" s="59"/>
      <c r="I445" s="59" t="str">
        <f>Таблица13[[#This Row],[Счет ]]</f>
        <v>Манунин</v>
      </c>
    </row>
    <row r="446" spans="1:9" ht="15.75" hidden="1" x14ac:dyDescent="0.25">
      <c r="A446" s="69">
        <v>42384</v>
      </c>
      <c r="B446" s="59" t="s">
        <v>587</v>
      </c>
      <c r="C446" s="59"/>
      <c r="D446" s="59">
        <v>4280</v>
      </c>
      <c r="E446" s="59"/>
      <c r="F446" s="59" t="s">
        <v>2</v>
      </c>
      <c r="G446" s="59"/>
      <c r="H446" s="59"/>
      <c r="I446" s="59" t="str">
        <f>Таблица13[[#This Row],[Счет ]]</f>
        <v>Манунин</v>
      </c>
    </row>
    <row r="447" spans="1:9" ht="15.75" hidden="1" x14ac:dyDescent="0.25">
      <c r="A447" s="69">
        <v>42370</v>
      </c>
      <c r="B447" s="59" t="s">
        <v>590</v>
      </c>
      <c r="C447" s="59"/>
      <c r="D447" s="59">
        <v>640</v>
      </c>
      <c r="E447" s="59"/>
      <c r="F447" s="59" t="s">
        <v>1</v>
      </c>
      <c r="G447" s="59"/>
      <c r="H447" s="59"/>
      <c r="I447" s="59" t="str">
        <f>Таблица13[[#This Row],[Счет ]]</f>
        <v>Руднев</v>
      </c>
    </row>
    <row r="448" spans="1:9" ht="15.75" hidden="1" x14ac:dyDescent="0.25">
      <c r="A448" s="69">
        <v>42370</v>
      </c>
      <c r="B448" s="59" t="s">
        <v>593</v>
      </c>
      <c r="C448" s="59"/>
      <c r="D448" s="59">
        <v>1530</v>
      </c>
      <c r="E448" s="59"/>
      <c r="F448" s="59" t="s">
        <v>1</v>
      </c>
      <c r="G448" s="59"/>
      <c r="H448" s="59"/>
      <c r="I448" s="59" t="str">
        <f>Таблица13[[#This Row],[Счет ]]</f>
        <v>Руднев</v>
      </c>
    </row>
    <row r="449" spans="1:9" ht="15.75" hidden="1" x14ac:dyDescent="0.25">
      <c r="A449" s="69">
        <v>42370</v>
      </c>
      <c r="B449" s="59" t="s">
        <v>586</v>
      </c>
      <c r="C449" s="59"/>
      <c r="D449" s="59">
        <v>1100</v>
      </c>
      <c r="E449" s="59"/>
      <c r="F449" s="59" t="s">
        <v>1</v>
      </c>
      <c r="G449" s="59"/>
      <c r="H449" s="59"/>
      <c r="I449" s="59" t="str">
        <f>Таблица13[[#This Row],[Счет ]]</f>
        <v>Руднев</v>
      </c>
    </row>
    <row r="450" spans="1:9" ht="15.75" hidden="1" x14ac:dyDescent="0.25">
      <c r="A450" s="69">
        <v>42370</v>
      </c>
      <c r="B450" s="59" t="s">
        <v>586</v>
      </c>
      <c r="C450" s="59"/>
      <c r="D450" s="59">
        <v>1350</v>
      </c>
      <c r="E450" s="59"/>
      <c r="F450" s="59" t="s">
        <v>1</v>
      </c>
      <c r="G450" s="59"/>
      <c r="H450" s="59"/>
      <c r="I450" s="59" t="str">
        <f>Таблица13[[#This Row],[Счет ]]</f>
        <v>Руднев</v>
      </c>
    </row>
    <row r="451" spans="1:9" ht="15.75" hidden="1" x14ac:dyDescent="0.25">
      <c r="A451" s="69">
        <v>42367</v>
      </c>
      <c r="B451" s="59" t="s">
        <v>590</v>
      </c>
      <c r="C451" s="59"/>
      <c r="D451" s="59">
        <v>585</v>
      </c>
      <c r="E451" s="59"/>
      <c r="F451" s="59" t="s">
        <v>1</v>
      </c>
      <c r="G451" s="59"/>
      <c r="H451" s="59"/>
      <c r="I451" s="59" t="str">
        <f>Таблица13[[#This Row],[Счет ]]</f>
        <v>Руднев</v>
      </c>
    </row>
    <row r="452" spans="1:9" ht="15.75" hidden="1" x14ac:dyDescent="0.25">
      <c r="A452" s="69">
        <v>42366</v>
      </c>
      <c r="B452" s="59" t="s">
        <v>584</v>
      </c>
      <c r="C452" s="59"/>
      <c r="D452" s="59">
        <v>2670</v>
      </c>
      <c r="E452" s="59"/>
      <c r="F452" s="59" t="s">
        <v>1</v>
      </c>
      <c r="G452" s="59"/>
      <c r="H452" s="59"/>
      <c r="I452" s="59" t="str">
        <f>Таблица13[[#This Row],[Счет ]]</f>
        <v>Руднев</v>
      </c>
    </row>
    <row r="453" spans="1:9" ht="15.75" hidden="1" x14ac:dyDescent="0.25">
      <c r="A453" s="69">
        <v>42366</v>
      </c>
      <c r="B453" s="59" t="s">
        <v>584</v>
      </c>
      <c r="C453" s="59"/>
      <c r="D453" s="59">
        <v>2670</v>
      </c>
      <c r="E453" s="59"/>
      <c r="F453" s="59" t="s">
        <v>1</v>
      </c>
      <c r="G453" s="59"/>
      <c r="H453" s="59"/>
      <c r="I453" s="59" t="str">
        <f>Таблица13[[#This Row],[Счет ]]</f>
        <v>Руднев</v>
      </c>
    </row>
    <row r="454" spans="1:9" ht="15.75" hidden="1" x14ac:dyDescent="0.25">
      <c r="A454" s="69">
        <v>42366</v>
      </c>
      <c r="B454" s="59" t="s">
        <v>584</v>
      </c>
      <c r="C454" s="59"/>
      <c r="D454" s="59">
        <v>2670</v>
      </c>
      <c r="E454" s="59"/>
      <c r="F454" s="59" t="s">
        <v>1</v>
      </c>
      <c r="G454" s="59"/>
      <c r="H454" s="59"/>
      <c r="I454" s="59" t="str">
        <f>Таблица13[[#This Row],[Счет ]]</f>
        <v>Руднев</v>
      </c>
    </row>
    <row r="455" spans="1:9" ht="15.75" hidden="1" x14ac:dyDescent="0.25">
      <c r="A455" s="69">
        <v>42366</v>
      </c>
      <c r="B455" s="59" t="s">
        <v>586</v>
      </c>
      <c r="C455" s="59"/>
      <c r="D455" s="59">
        <v>945</v>
      </c>
      <c r="E455" s="59"/>
      <c r="F455" s="59" t="s">
        <v>1</v>
      </c>
      <c r="G455" s="59"/>
      <c r="H455" s="59"/>
      <c r="I455" s="59" t="str">
        <f>Таблица13[[#This Row],[Счет ]]</f>
        <v>Руднев</v>
      </c>
    </row>
    <row r="456" spans="1:9" ht="15.75" hidden="1" x14ac:dyDescent="0.25">
      <c r="A456" s="69">
        <v>42366</v>
      </c>
      <c r="B456" s="59" t="s">
        <v>584</v>
      </c>
      <c r="C456" s="59"/>
      <c r="D456" s="59">
        <v>2670</v>
      </c>
      <c r="E456" s="59"/>
      <c r="F456" s="59" t="s">
        <v>1</v>
      </c>
      <c r="G456" s="59"/>
      <c r="H456" s="59"/>
      <c r="I456" s="59" t="str">
        <f>Таблица13[[#This Row],[Счет ]]</f>
        <v>Руднев</v>
      </c>
    </row>
    <row r="457" spans="1:9" ht="15.75" hidden="1" x14ac:dyDescent="0.25">
      <c r="A457" s="69">
        <v>42366</v>
      </c>
      <c r="B457" s="59" t="s">
        <v>587</v>
      </c>
      <c r="C457" s="59"/>
      <c r="D457" s="59">
        <v>4280</v>
      </c>
      <c r="E457" s="59"/>
      <c r="F457" s="59" t="s">
        <v>1</v>
      </c>
      <c r="G457" s="59"/>
      <c r="H457" s="59"/>
      <c r="I457" s="59" t="str">
        <f>Таблица13[[#This Row],[Счет ]]</f>
        <v>Руднев</v>
      </c>
    </row>
    <row r="458" spans="1:9" ht="15.75" hidden="1" x14ac:dyDescent="0.25">
      <c r="A458" s="69">
        <v>42365</v>
      </c>
      <c r="B458" s="59" t="s">
        <v>586</v>
      </c>
      <c r="C458" s="59"/>
      <c r="D458" s="59">
        <v>945</v>
      </c>
      <c r="E458" s="59"/>
      <c r="F458" s="59" t="s">
        <v>2</v>
      </c>
      <c r="G458" s="59"/>
      <c r="H458" s="59"/>
      <c r="I458" s="59" t="str">
        <f>Таблица13[[#This Row],[Счет ]]</f>
        <v>Манунин</v>
      </c>
    </row>
    <row r="459" spans="1:9" ht="15.75" hidden="1" x14ac:dyDescent="0.25">
      <c r="A459" s="69">
        <v>42365</v>
      </c>
      <c r="B459" s="59" t="s">
        <v>587</v>
      </c>
      <c r="C459" s="59"/>
      <c r="D459" s="59">
        <v>4280</v>
      </c>
      <c r="E459" s="59"/>
      <c r="F459" s="59" t="s">
        <v>2</v>
      </c>
      <c r="G459" s="59"/>
      <c r="H459" s="59"/>
      <c r="I459" s="59" t="str">
        <f>Таблица13[[#This Row],[Счет ]]</f>
        <v>Манунин</v>
      </c>
    </row>
    <row r="460" spans="1:9" ht="15.75" hidden="1" x14ac:dyDescent="0.25">
      <c r="A460" s="69">
        <v>42365</v>
      </c>
      <c r="B460" s="59" t="s">
        <v>587</v>
      </c>
      <c r="C460" s="59"/>
      <c r="D460" s="59">
        <v>4280</v>
      </c>
      <c r="E460" s="59"/>
      <c r="F460" s="59" t="s">
        <v>2</v>
      </c>
      <c r="G460" s="59"/>
      <c r="H460" s="59"/>
      <c r="I460" s="59" t="str">
        <f>Таблица13[[#This Row],[Счет ]]</f>
        <v>Манунин</v>
      </c>
    </row>
    <row r="461" spans="1:9" ht="15.75" hidden="1" x14ac:dyDescent="0.25">
      <c r="A461" s="69">
        <v>42358</v>
      </c>
      <c r="B461" s="59" t="s">
        <v>586</v>
      </c>
      <c r="C461" s="59"/>
      <c r="D461" s="59">
        <v>945</v>
      </c>
      <c r="E461" s="59"/>
      <c r="F461" s="59" t="s">
        <v>1</v>
      </c>
      <c r="G461" s="59"/>
      <c r="H461" s="59"/>
      <c r="I461" s="59" t="str">
        <f>Таблица13[[#This Row],[Счет ]]</f>
        <v>Руднев</v>
      </c>
    </row>
    <row r="462" spans="1:9" ht="15.75" hidden="1" x14ac:dyDescent="0.25">
      <c r="A462" s="69">
        <v>42358</v>
      </c>
      <c r="B462" s="59" t="s">
        <v>586</v>
      </c>
      <c r="C462" s="59"/>
      <c r="D462" s="59">
        <v>945</v>
      </c>
      <c r="E462" s="59"/>
      <c r="F462" s="59" t="s">
        <v>1</v>
      </c>
      <c r="G462" s="59"/>
      <c r="H462" s="59"/>
      <c r="I462" s="59" t="str">
        <f>Таблица13[[#This Row],[Счет ]]</f>
        <v>Руднев</v>
      </c>
    </row>
    <row r="463" spans="1:9" ht="15.75" hidden="1" x14ac:dyDescent="0.25">
      <c r="A463" s="69">
        <v>42358</v>
      </c>
      <c r="B463" s="59" t="s">
        <v>586</v>
      </c>
      <c r="C463" s="59"/>
      <c r="D463" s="59">
        <v>945</v>
      </c>
      <c r="E463" s="59"/>
      <c r="F463" s="59" t="s">
        <v>1</v>
      </c>
      <c r="G463" s="59"/>
      <c r="H463" s="59"/>
      <c r="I463" s="59" t="str">
        <f>Таблица13[[#This Row],[Счет ]]</f>
        <v>Руднев</v>
      </c>
    </row>
    <row r="464" spans="1:9" ht="15.75" hidden="1" x14ac:dyDescent="0.25">
      <c r="A464" s="69">
        <v>42356</v>
      </c>
      <c r="B464" s="59" t="s">
        <v>587</v>
      </c>
      <c r="C464" s="59"/>
      <c r="D464" s="59">
        <v>4280</v>
      </c>
      <c r="E464" s="59"/>
      <c r="F464" s="59" t="s">
        <v>1</v>
      </c>
      <c r="G464" s="59"/>
      <c r="H464" s="59"/>
      <c r="I464" s="59" t="str">
        <f>Таблица13[[#This Row],[Счет ]]</f>
        <v>Руднев</v>
      </c>
    </row>
    <row r="465" spans="1:9" ht="15.75" hidden="1" x14ac:dyDescent="0.25">
      <c r="A465" s="69">
        <v>42356</v>
      </c>
      <c r="B465" s="59" t="s">
        <v>587</v>
      </c>
      <c r="C465" s="59"/>
      <c r="D465" s="59">
        <v>4280</v>
      </c>
      <c r="E465" s="59"/>
      <c r="F465" s="59" t="s">
        <v>1</v>
      </c>
      <c r="G465" s="59"/>
      <c r="H465" s="59"/>
      <c r="I465" s="59" t="str">
        <f>Таблица13[[#This Row],[Счет ]]</f>
        <v>Руднев</v>
      </c>
    </row>
    <row r="466" spans="1:9" ht="15.75" hidden="1" x14ac:dyDescent="0.25">
      <c r="A466" s="69">
        <v>42355</v>
      </c>
      <c r="B466" s="59" t="s">
        <v>584</v>
      </c>
      <c r="C466" s="59"/>
      <c r="D466" s="59">
        <v>2670</v>
      </c>
      <c r="E466" s="59"/>
      <c r="F466" s="59" t="s">
        <v>1</v>
      </c>
      <c r="G466" s="59"/>
      <c r="H466" s="59"/>
      <c r="I466" s="59" t="str">
        <f>Таблица13[[#This Row],[Счет ]]</f>
        <v>Руднев</v>
      </c>
    </row>
    <row r="467" spans="1:9" ht="15.75" hidden="1" x14ac:dyDescent="0.25">
      <c r="A467" s="69">
        <v>42355</v>
      </c>
      <c r="B467" s="59" t="s">
        <v>586</v>
      </c>
      <c r="C467" s="59"/>
      <c r="D467" s="59">
        <v>945</v>
      </c>
      <c r="E467" s="59"/>
      <c r="F467" s="59" t="s">
        <v>1</v>
      </c>
      <c r="G467" s="59"/>
      <c r="H467" s="59"/>
      <c r="I467" s="59" t="str">
        <f>Таблица13[[#This Row],[Счет ]]</f>
        <v>Руднев</v>
      </c>
    </row>
    <row r="468" spans="1:9" ht="15.75" hidden="1" x14ac:dyDescent="0.25">
      <c r="A468" s="69">
        <v>42353</v>
      </c>
      <c r="B468" s="69" t="s">
        <v>590</v>
      </c>
      <c r="C468" s="59"/>
      <c r="D468" s="59">
        <v>585</v>
      </c>
      <c r="E468" s="59"/>
      <c r="F468" s="59" t="s">
        <v>2</v>
      </c>
      <c r="G468" s="59"/>
      <c r="H468" s="59"/>
      <c r="I468" s="59" t="str">
        <f>Таблица13[[#This Row],[Счет ]]</f>
        <v>Манунин</v>
      </c>
    </row>
    <row r="469" spans="1:9" ht="15.75" hidden="1" x14ac:dyDescent="0.25">
      <c r="A469" s="69">
        <v>42353</v>
      </c>
      <c r="B469" s="59" t="s">
        <v>590</v>
      </c>
      <c r="C469" s="59"/>
      <c r="D469" s="59">
        <v>585</v>
      </c>
      <c r="E469" s="59"/>
      <c r="F469" s="59" t="s">
        <v>2</v>
      </c>
      <c r="G469" s="59"/>
      <c r="H469" s="59"/>
      <c r="I469" s="59" t="str">
        <f>Таблица13[[#This Row],[Счет ]]</f>
        <v>Манунин</v>
      </c>
    </row>
    <row r="470" spans="1:9" ht="15.75" hidden="1" x14ac:dyDescent="0.25">
      <c r="A470" s="69">
        <v>42346</v>
      </c>
      <c r="B470" s="59" t="s">
        <v>584</v>
      </c>
      <c r="C470" s="59"/>
      <c r="D470" s="59">
        <v>2670</v>
      </c>
      <c r="E470" s="59"/>
      <c r="F470" s="59" t="s">
        <v>1</v>
      </c>
      <c r="G470" s="59"/>
      <c r="H470" s="59"/>
      <c r="I470" s="59" t="str">
        <f>Таблица13[[#This Row],[Счет ]]</f>
        <v>Руднев</v>
      </c>
    </row>
    <row r="471" spans="1:9" ht="15.75" hidden="1" x14ac:dyDescent="0.25">
      <c r="A471" s="69">
        <v>42346</v>
      </c>
      <c r="B471" s="59" t="s">
        <v>590</v>
      </c>
      <c r="C471" s="59"/>
      <c r="D471" s="59">
        <v>585</v>
      </c>
      <c r="E471" s="59"/>
      <c r="F471" s="59" t="s">
        <v>1</v>
      </c>
      <c r="G471" s="59"/>
      <c r="H471" s="59"/>
      <c r="I471" s="59" t="str">
        <f>Таблица13[[#This Row],[Счет ]]</f>
        <v>Руднев</v>
      </c>
    </row>
    <row r="472" spans="1:9" ht="15.75" hidden="1" x14ac:dyDescent="0.25">
      <c r="A472" s="69">
        <v>42346</v>
      </c>
      <c r="B472" s="59" t="s">
        <v>586</v>
      </c>
      <c r="C472" s="59"/>
      <c r="D472" s="59">
        <v>945</v>
      </c>
      <c r="E472" s="59"/>
      <c r="F472" s="59" t="s">
        <v>1</v>
      </c>
      <c r="G472" s="59" t="s">
        <v>594</v>
      </c>
      <c r="H472" s="59"/>
      <c r="I472" s="59" t="str">
        <f>Таблица13[[#This Row],[Счет ]]</f>
        <v>Руднев</v>
      </c>
    </row>
    <row r="473" spans="1:9" ht="15.75" hidden="1" x14ac:dyDescent="0.25">
      <c r="A473" s="69">
        <v>42346</v>
      </c>
      <c r="B473" s="59" t="s">
        <v>587</v>
      </c>
      <c r="C473" s="59"/>
      <c r="D473" s="59">
        <v>4280</v>
      </c>
      <c r="E473" s="59"/>
      <c r="F473" s="59" t="s">
        <v>1</v>
      </c>
      <c r="G473" s="59"/>
      <c r="H473" s="59"/>
      <c r="I473" s="59" t="str">
        <f>Таблица13[[#This Row],[Счет ]]</f>
        <v>Руднев</v>
      </c>
    </row>
    <row r="474" spans="1:9" ht="15.75" hidden="1" x14ac:dyDescent="0.25">
      <c r="A474" s="69">
        <v>42346</v>
      </c>
      <c r="B474" s="59" t="s">
        <v>587</v>
      </c>
      <c r="C474" s="59"/>
      <c r="D474" s="59">
        <v>4280</v>
      </c>
      <c r="E474" s="59"/>
      <c r="F474" s="59" t="s">
        <v>1</v>
      </c>
      <c r="G474" s="59"/>
      <c r="H474" s="59"/>
      <c r="I474" s="59" t="str">
        <f>Таблица13[[#This Row],[Счет ]]</f>
        <v>Руднев</v>
      </c>
    </row>
    <row r="475" spans="1:9" ht="15.75" hidden="1" x14ac:dyDescent="0.25">
      <c r="A475" s="69">
        <v>42343</v>
      </c>
      <c r="B475" s="59" t="s">
        <v>595</v>
      </c>
      <c r="C475" s="59"/>
      <c r="D475" s="59">
        <v>2670</v>
      </c>
      <c r="E475" s="59"/>
      <c r="F475" s="59" t="s">
        <v>1</v>
      </c>
      <c r="G475" s="59"/>
      <c r="H475" s="59"/>
      <c r="I475" s="59" t="str">
        <f>Таблица13[[#This Row],[Счет ]]</f>
        <v>Руднев</v>
      </c>
    </row>
    <row r="476" spans="1:9" ht="15.75" hidden="1" x14ac:dyDescent="0.25">
      <c r="A476" s="69">
        <v>42343</v>
      </c>
      <c r="B476" s="59" t="s">
        <v>596</v>
      </c>
      <c r="C476" s="59"/>
      <c r="D476" s="59">
        <v>945</v>
      </c>
      <c r="E476" s="59"/>
      <c r="F476" s="59" t="s">
        <v>1</v>
      </c>
      <c r="G476" s="59"/>
      <c r="H476" s="59"/>
      <c r="I476" s="59" t="str">
        <f>Таблица13[[#This Row],[Счет ]]</f>
        <v>Руднев</v>
      </c>
    </row>
    <row r="477" spans="1:9" ht="15.75" hidden="1" x14ac:dyDescent="0.25">
      <c r="A477" s="69">
        <v>42343</v>
      </c>
      <c r="B477" s="59" t="s">
        <v>596</v>
      </c>
      <c r="C477" s="59"/>
      <c r="D477" s="59">
        <v>945</v>
      </c>
      <c r="E477" s="59"/>
      <c r="F477" s="59" t="s">
        <v>1</v>
      </c>
      <c r="G477" s="59"/>
      <c r="H477" s="59"/>
      <c r="I477" s="59" t="str">
        <f>Таблица13[[#This Row],[Счет ]]</f>
        <v>Руднев</v>
      </c>
    </row>
    <row r="478" spans="1:9" ht="15.75" hidden="1" x14ac:dyDescent="0.25">
      <c r="A478" s="69">
        <v>42339</v>
      </c>
      <c r="B478" s="59" t="s">
        <v>465</v>
      </c>
      <c r="C478" s="59">
        <v>43005</v>
      </c>
      <c r="D478" s="59"/>
      <c r="E478" s="59"/>
      <c r="F478" s="59"/>
      <c r="G478" s="59"/>
      <c r="H478" s="59"/>
      <c r="I478" s="59">
        <f>Таблица13[[#This Row],[Счет ]]</f>
        <v>0</v>
      </c>
    </row>
    <row r="479" spans="1:9" ht="15.75" hidden="1" x14ac:dyDescent="0.25">
      <c r="A479" s="69">
        <v>42335</v>
      </c>
      <c r="B479" s="59" t="s">
        <v>590</v>
      </c>
      <c r="C479" s="59"/>
      <c r="D479" s="59">
        <v>468</v>
      </c>
      <c r="E479" s="59"/>
      <c r="F479" s="59" t="s">
        <v>1</v>
      </c>
      <c r="G479" s="59"/>
      <c r="H479" s="59"/>
      <c r="I479" s="59" t="str">
        <f>Таблица13[[#This Row],[Счет ]]</f>
        <v>Руднев</v>
      </c>
    </row>
    <row r="480" spans="1:9" ht="15.75" hidden="1" x14ac:dyDescent="0.25">
      <c r="A480" s="69">
        <v>42335</v>
      </c>
      <c r="B480" s="59" t="s">
        <v>590</v>
      </c>
      <c r="C480" s="59"/>
      <c r="D480" s="59">
        <v>585</v>
      </c>
      <c r="E480" s="59"/>
      <c r="F480" s="59" t="s">
        <v>1</v>
      </c>
      <c r="G480" s="59"/>
      <c r="H480" s="59"/>
      <c r="I480" s="59" t="str">
        <f>Таблица13[[#This Row],[Счет ]]</f>
        <v>Руднев</v>
      </c>
    </row>
    <row r="481" spans="1:9" ht="15.75" hidden="1" x14ac:dyDescent="0.25">
      <c r="A481" s="69">
        <v>42330</v>
      </c>
      <c r="B481" s="59" t="s">
        <v>586</v>
      </c>
      <c r="C481" s="59"/>
      <c r="D481" s="59">
        <v>1000</v>
      </c>
      <c r="E481" s="59"/>
      <c r="F481" s="59" t="s">
        <v>2</v>
      </c>
      <c r="G481" s="59"/>
      <c r="H481" s="59"/>
      <c r="I481" s="59" t="str">
        <f>Таблица13[[#This Row],[Счет ]]</f>
        <v>Манунин</v>
      </c>
    </row>
    <row r="482" spans="1:9" ht="15.75" hidden="1" x14ac:dyDescent="0.25">
      <c r="A482" s="69">
        <v>42330</v>
      </c>
      <c r="B482" s="59" t="s">
        <v>597</v>
      </c>
      <c r="C482" s="59"/>
      <c r="D482" s="59">
        <v>3500</v>
      </c>
      <c r="E482" s="59"/>
      <c r="F482" s="59" t="s">
        <v>2</v>
      </c>
      <c r="G482" s="59"/>
      <c r="H482" s="59"/>
      <c r="I482" s="59" t="str">
        <f>Таблица13[[#This Row],[Счет ]]</f>
        <v>Манунин</v>
      </c>
    </row>
    <row r="483" spans="1:9" ht="15.75" hidden="1" x14ac:dyDescent="0.25">
      <c r="A483" s="69">
        <v>42328</v>
      </c>
      <c r="B483" s="59" t="s">
        <v>586</v>
      </c>
      <c r="C483" s="59"/>
      <c r="D483" s="59">
        <v>1000</v>
      </c>
      <c r="E483" s="59"/>
      <c r="F483" s="59" t="s">
        <v>1</v>
      </c>
      <c r="G483" s="59"/>
      <c r="H483" s="59"/>
      <c r="I483" s="59" t="str">
        <f>Таблица13[[#This Row],[Счет ]]</f>
        <v>Руднев</v>
      </c>
    </row>
    <row r="484" spans="1:9" ht="15.75" hidden="1" x14ac:dyDescent="0.25">
      <c r="A484" s="69">
        <v>42488</v>
      </c>
      <c r="B484" s="59" t="s">
        <v>1142</v>
      </c>
      <c r="C484" s="59"/>
      <c r="D484" s="68">
        <v>640</v>
      </c>
      <c r="E484" s="59"/>
      <c r="F484" s="59" t="str">
        <f>"Самокатная"</f>
        <v>Самокатная</v>
      </c>
      <c r="G484" s="59" t="s">
        <v>1143</v>
      </c>
      <c r="H484" s="59"/>
      <c r="I484" s="59" t="str">
        <f>Таблица13[[#This Row],[Счет ]]</f>
        <v>Самокатная</v>
      </c>
    </row>
    <row r="485" spans="1:9" ht="15.75" hidden="1" x14ac:dyDescent="0.25">
      <c r="A485" s="69">
        <v>42487</v>
      </c>
      <c r="B485" s="59" t="s">
        <v>1139</v>
      </c>
      <c r="C485" s="59"/>
      <c r="D485" s="68">
        <v>2160</v>
      </c>
      <c r="E485" s="59"/>
      <c r="F485" s="59" t="str">
        <f>"Самокатная"</f>
        <v>Самокатная</v>
      </c>
      <c r="G485" s="59" t="s">
        <v>1140</v>
      </c>
      <c r="H485" s="59"/>
      <c r="I485" s="59" t="str">
        <f>Таблица13[[#This Row],[Счет ]]</f>
        <v>Самокатная</v>
      </c>
    </row>
    <row r="486" spans="1:9" ht="15.75" hidden="1" x14ac:dyDescent="0.25">
      <c r="A486" s="69">
        <v>42487</v>
      </c>
      <c r="B486" s="69" t="s">
        <v>1108</v>
      </c>
      <c r="C486" s="59"/>
      <c r="D486" s="68">
        <v>2800</v>
      </c>
      <c r="E486" s="59"/>
      <c r="F486" s="59" t="str">
        <f>"Самокатная"</f>
        <v>Самокатная</v>
      </c>
      <c r="G486" s="59" t="s">
        <v>1141</v>
      </c>
      <c r="H486" s="59"/>
      <c r="I486" s="59" t="str">
        <f>Таблица13[[#This Row],[Счет ]]</f>
        <v>Самокатная</v>
      </c>
    </row>
    <row r="487" spans="1:9" ht="15.75" hidden="1" x14ac:dyDescent="0.25">
      <c r="A487" s="69">
        <v>42487</v>
      </c>
      <c r="B487" s="69" t="s">
        <v>903</v>
      </c>
      <c r="C487" s="59"/>
      <c r="D487" s="68">
        <v>350</v>
      </c>
      <c r="E487" s="59"/>
      <c r="F487" s="59" t="str">
        <f>"Самокатная"</f>
        <v>Самокатная</v>
      </c>
      <c r="G487" s="59"/>
      <c r="H487" s="59"/>
      <c r="I487" s="59" t="str">
        <f>Таблица13[[#This Row],[Счет ]]</f>
        <v>Самокатная</v>
      </c>
    </row>
    <row r="488" spans="1:9" ht="15.75" hidden="1" x14ac:dyDescent="0.25">
      <c r="A488" s="69">
        <v>42485</v>
      </c>
      <c r="B488" s="69" t="s">
        <v>903</v>
      </c>
      <c r="C488" s="59"/>
      <c r="D488" s="68">
        <v>1900</v>
      </c>
      <c r="E488" s="59"/>
      <c r="F488" s="59" t="str">
        <f>"Самокатная"</f>
        <v>Самокатная</v>
      </c>
      <c r="G488" s="59"/>
      <c r="H488" s="59"/>
      <c r="I488" s="59" t="str">
        <f>Таблица13[[#This Row],[Счет ]]</f>
        <v>Самокатная</v>
      </c>
    </row>
    <row r="489" spans="1:9" ht="15.75" hidden="1" x14ac:dyDescent="0.25">
      <c r="A489" s="69">
        <v>42405</v>
      </c>
      <c r="B489" s="69" t="s">
        <v>585</v>
      </c>
      <c r="C489" s="59"/>
      <c r="D489" s="68">
        <v>280</v>
      </c>
      <c r="E489" s="59"/>
      <c r="F489" s="59" t="s">
        <v>6</v>
      </c>
      <c r="G489" s="59"/>
      <c r="H489" s="59"/>
      <c r="I489" s="59" t="str">
        <f>Таблица13[[#This Row],[Счет ]]</f>
        <v>Самокатная</v>
      </c>
    </row>
    <row r="490" spans="1:9" ht="15.75" hidden="1" x14ac:dyDescent="0.25">
      <c r="A490" s="69">
        <v>42404</v>
      </c>
      <c r="B490" s="69" t="s">
        <v>587</v>
      </c>
      <c r="C490" s="59"/>
      <c r="D490" s="68">
        <v>4820</v>
      </c>
      <c r="E490" s="59"/>
      <c r="F490" s="59" t="s">
        <v>6</v>
      </c>
      <c r="G490" s="59"/>
      <c r="H490" s="59"/>
      <c r="I490" s="59" t="str">
        <f>Таблица13[[#This Row],[Счет ]]</f>
        <v>Самокатная</v>
      </c>
    </row>
    <row r="491" spans="1:9" ht="15.75" hidden="1" x14ac:dyDescent="0.25">
      <c r="A491" s="69">
        <v>42404</v>
      </c>
      <c r="B491" s="69" t="s">
        <v>587</v>
      </c>
      <c r="C491" s="59"/>
      <c r="D491" s="68">
        <v>4820</v>
      </c>
      <c r="E491" s="59"/>
      <c r="F491" s="59" t="s">
        <v>6</v>
      </c>
      <c r="G491" s="59"/>
      <c r="H491" s="59"/>
      <c r="I491" s="59" t="str">
        <f>Таблица13[[#This Row],[Счет ]]</f>
        <v>Самокатная</v>
      </c>
    </row>
    <row r="492" spans="1:9" ht="15.75" hidden="1" x14ac:dyDescent="0.25">
      <c r="A492" s="69">
        <v>42403</v>
      </c>
      <c r="B492" s="69" t="s">
        <v>586</v>
      </c>
      <c r="C492" s="59"/>
      <c r="D492" s="68">
        <v>1080</v>
      </c>
      <c r="E492" s="59"/>
      <c r="F492" s="59" t="s">
        <v>6</v>
      </c>
      <c r="G492" s="59"/>
      <c r="H492" s="59"/>
      <c r="I492" s="59" t="str">
        <f>Таблица13[[#This Row],[Счет ]]</f>
        <v>Самокатная</v>
      </c>
    </row>
    <row r="493" spans="1:9" ht="15.75" hidden="1" x14ac:dyDescent="0.25">
      <c r="A493" s="69">
        <v>42397</v>
      </c>
      <c r="B493" s="69" t="s">
        <v>588</v>
      </c>
      <c r="C493" s="59"/>
      <c r="D493" s="68">
        <v>6480</v>
      </c>
      <c r="E493" s="59"/>
      <c r="F493" s="59" t="s">
        <v>6</v>
      </c>
      <c r="G493" s="59"/>
      <c r="H493" s="59"/>
      <c r="I493" s="59" t="str">
        <f>Таблица13[[#This Row],[Счет ]]</f>
        <v>Самокатная</v>
      </c>
    </row>
    <row r="494" spans="1:9" ht="15.75" x14ac:dyDescent="0.25">
      <c r="A494" s="69">
        <v>42809</v>
      </c>
      <c r="B494" s="59" t="s">
        <v>1219</v>
      </c>
      <c r="C494" s="59"/>
      <c r="D494" s="68">
        <f>(270*2)</f>
        <v>540</v>
      </c>
      <c r="E494" s="210">
        <f>MONTH(A494)</f>
        <v>3</v>
      </c>
      <c r="F494" s="59" t="s">
        <v>1341</v>
      </c>
      <c r="G494" s="59"/>
      <c r="H494" s="59"/>
      <c r="I494" s="59" t="str">
        <f>Таблица13[[#This Row],[Счет ]]</f>
        <v>Питер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3"/>
  <dimension ref="A1:H21"/>
  <sheetViews>
    <sheetView zoomScaleNormal="100" workbookViewId="0">
      <selection activeCell="A2" sqref="A2"/>
    </sheetView>
  </sheetViews>
  <sheetFormatPr defaultRowHeight="14.25" x14ac:dyDescent="0.25"/>
  <cols>
    <col min="1" max="1" width="9" customWidth="1"/>
    <col min="2" max="2" width="28.140625" bestFit="1" customWidth="1"/>
    <col min="3" max="3" width="10.28515625" customWidth="1"/>
    <col min="4" max="4" width="10.85546875" customWidth="1"/>
    <col min="5" max="5" width="16.7109375" bestFit="1" customWidth="1"/>
    <col min="6" max="6" width="13" customWidth="1"/>
    <col min="7" max="7" width="14.85546875" bestFit="1" customWidth="1"/>
    <col min="8" max="8" width="18.42578125" customWidth="1"/>
  </cols>
  <sheetData>
    <row r="1" spans="1:8" ht="15.75" x14ac:dyDescent="0.25">
      <c r="A1" s="40" t="s">
        <v>42</v>
      </c>
      <c r="B1" s="40" t="s">
        <v>582</v>
      </c>
      <c r="C1" s="40" t="s">
        <v>14</v>
      </c>
      <c r="D1" s="40" t="s">
        <v>15</v>
      </c>
      <c r="E1" s="40" t="s">
        <v>119</v>
      </c>
      <c r="F1" s="40" t="s">
        <v>583</v>
      </c>
      <c r="G1" s="40" t="s">
        <v>44</v>
      </c>
      <c r="H1" s="40" t="s">
        <v>3990</v>
      </c>
    </row>
    <row r="2" spans="1:8" ht="15.75" x14ac:dyDescent="0.25">
      <c r="A2" s="69">
        <v>42807</v>
      </c>
      <c r="B2" s="59" t="s">
        <v>598</v>
      </c>
      <c r="C2" s="59"/>
      <c r="D2" s="59">
        <v>1710</v>
      </c>
      <c r="E2" s="59">
        <f>MONTH(Таблица1317[[#This Row],[Дата]])</f>
        <v>3</v>
      </c>
      <c r="F2" s="59" t="s">
        <v>2</v>
      </c>
      <c r="G2" s="59" t="s">
        <v>1210</v>
      </c>
      <c r="H2" s="59"/>
    </row>
    <row r="3" spans="1:8" ht="15.75" x14ac:dyDescent="0.25">
      <c r="A3" s="69">
        <v>42772</v>
      </c>
      <c r="B3" s="59" t="s">
        <v>598</v>
      </c>
      <c r="C3" s="59"/>
      <c r="D3" s="59">
        <v>2910</v>
      </c>
      <c r="E3" s="59">
        <f>MONTH(Таблица1317[[#This Row],[Дата]])</f>
        <v>2</v>
      </c>
      <c r="F3" s="59" t="s">
        <v>2</v>
      </c>
      <c r="G3" s="59"/>
      <c r="H3" s="59"/>
    </row>
    <row r="4" spans="1:8" ht="15.75" x14ac:dyDescent="0.25">
      <c r="A4" s="69">
        <v>42754</v>
      </c>
      <c r="B4" s="59" t="s">
        <v>598</v>
      </c>
      <c r="C4" s="59"/>
      <c r="D4" s="59">
        <v>4200</v>
      </c>
      <c r="E4" s="59">
        <f>MONTH(Таблица1317[[#This Row],[Дата]])</f>
        <v>1</v>
      </c>
      <c r="F4" s="59" t="s">
        <v>2</v>
      </c>
      <c r="G4" s="59"/>
      <c r="H4" s="59"/>
    </row>
    <row r="5" spans="1:8" ht="15.75" x14ac:dyDescent="0.25">
      <c r="A5" s="69">
        <v>42713</v>
      </c>
      <c r="B5" s="59" t="s">
        <v>598</v>
      </c>
      <c r="C5" s="145"/>
      <c r="D5" s="59">
        <v>16590</v>
      </c>
      <c r="E5" s="59"/>
      <c r="F5" s="59" t="s">
        <v>2</v>
      </c>
      <c r="G5" s="59"/>
      <c r="H5" s="59"/>
    </row>
    <row r="6" spans="1:8" ht="15.75" x14ac:dyDescent="0.25">
      <c r="A6" s="69">
        <v>42655</v>
      </c>
      <c r="B6" s="59" t="s">
        <v>598</v>
      </c>
      <c r="C6" s="59"/>
      <c r="D6" s="59">
        <v>31192</v>
      </c>
      <c r="E6" s="59"/>
      <c r="F6" s="59" t="s">
        <v>2</v>
      </c>
      <c r="G6" s="59"/>
      <c r="H6" s="59"/>
    </row>
    <row r="7" spans="1:8" ht="15.75" x14ac:dyDescent="0.25">
      <c r="A7" s="69">
        <v>42618</v>
      </c>
      <c r="B7" s="59" t="s">
        <v>598</v>
      </c>
      <c r="C7" s="59"/>
      <c r="D7" s="59">
        <v>11792</v>
      </c>
      <c r="E7" s="59"/>
      <c r="F7" s="59" t="s">
        <v>2</v>
      </c>
      <c r="G7" s="59"/>
      <c r="H7" s="59"/>
    </row>
    <row r="8" spans="1:8" ht="15.75" x14ac:dyDescent="0.25">
      <c r="A8" s="69">
        <v>42585</v>
      </c>
      <c r="B8" s="59" t="s">
        <v>598</v>
      </c>
      <c r="C8" s="59"/>
      <c r="D8" s="59">
        <v>46680</v>
      </c>
      <c r="E8" s="59"/>
      <c r="F8" s="59" t="s">
        <v>2</v>
      </c>
      <c r="G8" s="59"/>
      <c r="H8" s="59"/>
    </row>
    <row r="9" spans="1:8" ht="15.75" x14ac:dyDescent="0.25">
      <c r="A9" s="69">
        <v>42562</v>
      </c>
      <c r="B9" s="59" t="s">
        <v>1556</v>
      </c>
      <c r="C9" s="59"/>
      <c r="D9" s="59">
        <v>21632</v>
      </c>
      <c r="E9" s="59"/>
      <c r="F9" s="59" t="s">
        <v>2</v>
      </c>
      <c r="G9" s="59"/>
      <c r="H9" s="59"/>
    </row>
    <row r="10" spans="1:8" ht="15.75" x14ac:dyDescent="0.25">
      <c r="A10" s="69">
        <v>42533</v>
      </c>
      <c r="B10" s="59" t="s">
        <v>598</v>
      </c>
      <c r="C10" s="59"/>
      <c r="D10" s="59">
        <v>28846</v>
      </c>
      <c r="E10" s="59"/>
      <c r="F10" s="59" t="s">
        <v>2</v>
      </c>
      <c r="G10" s="59" t="s">
        <v>1035</v>
      </c>
      <c r="H10" s="59"/>
    </row>
    <row r="11" spans="1:8" ht="15.75" x14ac:dyDescent="0.25">
      <c r="A11" s="69">
        <v>42497</v>
      </c>
      <c r="B11" s="59" t="s">
        <v>1044</v>
      </c>
      <c r="C11" s="59"/>
      <c r="D11" s="59">
        <v>39240</v>
      </c>
      <c r="E11" s="59"/>
      <c r="F11" s="59" t="s">
        <v>2</v>
      </c>
      <c r="G11" s="59"/>
      <c r="H11" s="59"/>
    </row>
    <row r="12" spans="1:8" ht="15.75" x14ac:dyDescent="0.25">
      <c r="A12" s="69">
        <v>42480</v>
      </c>
      <c r="B12" s="59" t="s">
        <v>598</v>
      </c>
      <c r="C12" s="59"/>
      <c r="D12" s="59">
        <v>37328</v>
      </c>
      <c r="E12" s="59"/>
      <c r="F12" s="59" t="s">
        <v>2</v>
      </c>
      <c r="G12" s="59"/>
      <c r="H12" s="59"/>
    </row>
    <row r="13" spans="1:8" ht="15.75" x14ac:dyDescent="0.25">
      <c r="A13" s="69">
        <v>42451</v>
      </c>
      <c r="B13" s="59" t="s">
        <v>598</v>
      </c>
      <c r="C13" s="59"/>
      <c r="D13" s="59">
        <v>20280</v>
      </c>
      <c r="E13" s="59"/>
      <c r="F13" s="59" t="s">
        <v>2</v>
      </c>
      <c r="G13" s="59"/>
      <c r="H13" s="59"/>
    </row>
    <row r="14" spans="1:8" ht="15.75" x14ac:dyDescent="0.25">
      <c r="A14" s="69">
        <v>42410</v>
      </c>
      <c r="B14" s="59" t="s">
        <v>598</v>
      </c>
      <c r="C14" s="59"/>
      <c r="D14" s="59">
        <v>35776</v>
      </c>
      <c r="E14" s="59"/>
      <c r="F14" s="59" t="s">
        <v>2</v>
      </c>
      <c r="G14" s="59"/>
      <c r="H14" s="59"/>
    </row>
    <row r="15" spans="1:8" ht="15.75" x14ac:dyDescent="0.25">
      <c r="A15" s="69">
        <v>42382</v>
      </c>
      <c r="B15" s="59" t="s">
        <v>599</v>
      </c>
      <c r="C15" s="59"/>
      <c r="D15" s="59">
        <v>1400</v>
      </c>
      <c r="E15" s="59"/>
      <c r="F15" s="59" t="s">
        <v>2</v>
      </c>
      <c r="G15" s="59"/>
      <c r="H15" s="59"/>
    </row>
    <row r="16" spans="1:8" ht="15.75" x14ac:dyDescent="0.25">
      <c r="A16" s="69">
        <v>42367</v>
      </c>
      <c r="B16" s="59" t="s">
        <v>598</v>
      </c>
      <c r="C16" s="59"/>
      <c r="D16" s="59">
        <v>43932</v>
      </c>
      <c r="E16" s="59"/>
      <c r="F16" s="59" t="s">
        <v>2</v>
      </c>
      <c r="G16" s="59"/>
      <c r="H16" s="59"/>
    </row>
    <row r="17" spans="1:8" ht="15.75" x14ac:dyDescent="0.25">
      <c r="A17" s="69">
        <v>42365</v>
      </c>
      <c r="B17" s="59" t="s">
        <v>598</v>
      </c>
      <c r="C17" s="59">
        <v>30736</v>
      </c>
      <c r="D17" s="59"/>
      <c r="E17" s="59"/>
      <c r="F17" s="59"/>
      <c r="G17" s="59"/>
      <c r="H17" s="59"/>
    </row>
    <row r="18" spans="1:8" ht="15.75" x14ac:dyDescent="0.25">
      <c r="A18" s="69">
        <v>42343</v>
      </c>
      <c r="B18" s="59" t="s">
        <v>598</v>
      </c>
      <c r="C18" s="59">
        <v>6098</v>
      </c>
      <c r="D18" s="59">
        <v>6098</v>
      </c>
      <c r="E18" s="59"/>
      <c r="F18" s="59" t="s">
        <v>2</v>
      </c>
      <c r="G18" s="59"/>
      <c r="H18" s="59"/>
    </row>
    <row r="19" spans="1:8" ht="15.75" x14ac:dyDescent="0.25">
      <c r="A19" s="69"/>
      <c r="B19" s="59"/>
      <c r="C19" s="59"/>
      <c r="D19" s="59"/>
      <c r="E19" s="59"/>
      <c r="F19" s="59"/>
      <c r="G19" s="59"/>
      <c r="H19" s="59"/>
    </row>
    <row r="20" spans="1:8" ht="15.75" x14ac:dyDescent="0.25">
      <c r="A20" s="69"/>
      <c r="B20" s="59"/>
      <c r="C20" s="59"/>
      <c r="D20" s="59"/>
      <c r="E20" s="59"/>
      <c r="F20" s="59"/>
      <c r="G20" s="59"/>
      <c r="H20" s="59"/>
    </row>
    <row r="21" spans="1:8" ht="15.75" x14ac:dyDescent="0.25">
      <c r="A21" s="69"/>
      <c r="B21" s="59"/>
      <c r="C21" s="59"/>
      <c r="D21" s="59"/>
      <c r="E21" s="59"/>
      <c r="F21" s="59"/>
      <c r="G21" s="59"/>
      <c r="H21" s="59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4"/>
  <dimension ref="A1:J296"/>
  <sheetViews>
    <sheetView workbookViewId="0">
      <selection activeCell="B5" sqref="B5"/>
    </sheetView>
  </sheetViews>
  <sheetFormatPr defaultRowHeight="14.25" x14ac:dyDescent="0.25"/>
  <cols>
    <col min="1" max="1" width="13.5703125" customWidth="1"/>
    <col min="2" max="2" width="38.7109375" customWidth="1"/>
    <col min="3" max="3" width="12.42578125" customWidth="1"/>
    <col min="4" max="4" width="9.42578125" bestFit="1" customWidth="1"/>
    <col min="5" max="5" width="10.42578125" style="25" customWidth="1"/>
    <col min="6" max="6" width="14.28515625" style="25" customWidth="1"/>
    <col min="7" max="7" width="16.5703125" customWidth="1"/>
    <col min="9" max="9" width="11.28515625" bestFit="1" customWidth="1"/>
    <col min="10" max="10" width="15.140625" customWidth="1"/>
  </cols>
  <sheetData>
    <row r="1" spans="1:10" ht="15.75" x14ac:dyDescent="0.25">
      <c r="A1" s="40" t="s">
        <v>42</v>
      </c>
      <c r="B1" s="40" t="s">
        <v>674</v>
      </c>
      <c r="C1" s="40" t="s">
        <v>14</v>
      </c>
      <c r="D1" s="40" t="s">
        <v>15</v>
      </c>
      <c r="E1" s="71" t="s">
        <v>447</v>
      </c>
      <c r="F1" s="71" t="s">
        <v>0</v>
      </c>
      <c r="G1" s="40" t="s">
        <v>44</v>
      </c>
      <c r="H1" s="40" t="s">
        <v>675</v>
      </c>
      <c r="I1" s="40" t="s">
        <v>676</v>
      </c>
      <c r="J1" s="40" t="s">
        <v>677</v>
      </c>
    </row>
    <row r="2" spans="1:10" ht="15.75" x14ac:dyDescent="0.25">
      <c r="A2" s="266">
        <v>43010</v>
      </c>
      <c r="B2" s="59" t="s">
        <v>684</v>
      </c>
      <c r="C2" s="267"/>
      <c r="D2" s="267">
        <v>3000</v>
      </c>
      <c r="E2" s="269">
        <f t="shared" ref="E2:E37" si="0">MONTH(A2)</f>
        <v>10</v>
      </c>
      <c r="F2" s="68" t="s">
        <v>2</v>
      </c>
      <c r="G2" s="267"/>
      <c r="H2" s="267"/>
      <c r="I2" s="267"/>
      <c r="J2" s="267"/>
    </row>
    <row r="3" spans="1:10" ht="15.75" x14ac:dyDescent="0.25">
      <c r="A3" s="424">
        <v>43039</v>
      </c>
      <c r="B3" s="425" t="s">
        <v>684</v>
      </c>
      <c r="C3" s="425"/>
      <c r="D3" s="425">
        <v>3000</v>
      </c>
      <c r="E3" s="426">
        <f>MONTH(A3)</f>
        <v>10</v>
      </c>
      <c r="F3" s="426" t="s">
        <v>2</v>
      </c>
      <c r="G3" s="425"/>
      <c r="H3" s="425"/>
      <c r="I3" s="425"/>
      <c r="J3" s="425"/>
    </row>
    <row r="4" spans="1:10" ht="15.75" x14ac:dyDescent="0.25">
      <c r="A4" s="266">
        <v>43045</v>
      </c>
      <c r="B4" s="59" t="s">
        <v>5641</v>
      </c>
      <c r="C4" s="267"/>
      <c r="D4" s="267">
        <v>2000</v>
      </c>
      <c r="E4" s="269">
        <f>MONTH(A4)</f>
        <v>11</v>
      </c>
      <c r="F4" s="68" t="s">
        <v>2</v>
      </c>
      <c r="G4" s="267"/>
      <c r="H4" s="267"/>
      <c r="I4" s="267"/>
      <c r="J4" s="267"/>
    </row>
    <row r="5" spans="1:10" ht="15.75" x14ac:dyDescent="0.25">
      <c r="A5" s="266">
        <v>43039</v>
      </c>
      <c r="B5" s="59" t="s">
        <v>678</v>
      </c>
      <c r="C5" s="267"/>
      <c r="D5" s="267">
        <v>10601</v>
      </c>
      <c r="E5" s="269">
        <f>MONTH(A5)</f>
        <v>10</v>
      </c>
      <c r="F5" s="68" t="s">
        <v>2</v>
      </c>
      <c r="G5" s="267"/>
      <c r="H5" s="267"/>
      <c r="I5" s="267"/>
      <c r="J5" s="267"/>
    </row>
    <row r="6" spans="1:10" ht="15.75" x14ac:dyDescent="0.25">
      <c r="A6" s="266">
        <v>43039</v>
      </c>
      <c r="B6" s="59" t="s">
        <v>678</v>
      </c>
      <c r="C6" s="267"/>
      <c r="D6" s="267">
        <v>19039</v>
      </c>
      <c r="E6" s="269">
        <f>MONTH(A6)</f>
        <v>10</v>
      </c>
      <c r="F6" s="68" t="s">
        <v>2</v>
      </c>
      <c r="G6" s="267"/>
      <c r="H6" s="267"/>
      <c r="I6" s="267"/>
      <c r="J6" s="267"/>
    </row>
    <row r="7" spans="1:10" ht="15.75" x14ac:dyDescent="0.25">
      <c r="A7" s="266">
        <v>43009</v>
      </c>
      <c r="B7" s="59" t="s">
        <v>5728</v>
      </c>
      <c r="C7" s="267"/>
      <c r="D7" s="267">
        <v>2000</v>
      </c>
      <c r="E7" s="269">
        <f t="shared" si="0"/>
        <v>10</v>
      </c>
      <c r="F7" s="68" t="s">
        <v>2</v>
      </c>
      <c r="G7" s="267"/>
      <c r="H7" s="267"/>
      <c r="I7" s="267"/>
      <c r="J7" s="267"/>
    </row>
    <row r="8" spans="1:10" ht="15.75" x14ac:dyDescent="0.25">
      <c r="A8" s="266">
        <v>43008</v>
      </c>
      <c r="B8" s="59" t="s">
        <v>678</v>
      </c>
      <c r="C8" s="267"/>
      <c r="D8" s="267">
        <v>17454</v>
      </c>
      <c r="E8" s="269">
        <f t="shared" si="0"/>
        <v>9</v>
      </c>
      <c r="F8" s="68" t="s">
        <v>2</v>
      </c>
      <c r="G8" s="267"/>
      <c r="H8" s="267"/>
      <c r="I8" s="267"/>
      <c r="J8" s="267"/>
    </row>
    <row r="9" spans="1:10" ht="15.75" x14ac:dyDescent="0.25">
      <c r="A9" s="266">
        <v>43008</v>
      </c>
      <c r="B9" s="59" t="s">
        <v>678</v>
      </c>
      <c r="C9" s="267"/>
      <c r="D9" s="267">
        <v>17639</v>
      </c>
      <c r="E9" s="269">
        <f t="shared" si="0"/>
        <v>9</v>
      </c>
      <c r="F9" s="68" t="s">
        <v>2</v>
      </c>
      <c r="G9" s="267"/>
      <c r="H9" s="267"/>
      <c r="I9" s="267"/>
      <c r="J9" s="267"/>
    </row>
    <row r="10" spans="1:10" ht="15.75" x14ac:dyDescent="0.25">
      <c r="A10" s="266">
        <v>42995</v>
      </c>
      <c r="B10" s="267" t="s">
        <v>5641</v>
      </c>
      <c r="C10" s="267"/>
      <c r="D10" s="267">
        <v>2000</v>
      </c>
      <c r="E10" s="269">
        <f t="shared" si="0"/>
        <v>9</v>
      </c>
      <c r="F10" s="269" t="s">
        <v>2</v>
      </c>
      <c r="G10" s="267"/>
      <c r="H10" s="267"/>
      <c r="I10" s="267"/>
      <c r="J10" s="267"/>
    </row>
    <row r="11" spans="1:10" ht="15.75" x14ac:dyDescent="0.25">
      <c r="A11" s="266">
        <v>42978</v>
      </c>
      <c r="B11" s="267" t="s">
        <v>678</v>
      </c>
      <c r="C11" s="267"/>
      <c r="D11" s="267">
        <v>4320</v>
      </c>
      <c r="E11" s="269">
        <f t="shared" si="0"/>
        <v>8</v>
      </c>
      <c r="F11" s="269" t="s">
        <v>2</v>
      </c>
      <c r="G11" s="267"/>
      <c r="H11" s="267"/>
      <c r="I11" s="267"/>
      <c r="J11" s="267"/>
    </row>
    <row r="12" spans="1:10" ht="15.75" x14ac:dyDescent="0.25">
      <c r="A12" s="266">
        <v>42978</v>
      </c>
      <c r="B12" s="266" t="s">
        <v>678</v>
      </c>
      <c r="C12" s="267"/>
      <c r="D12" s="267">
        <v>5412</v>
      </c>
      <c r="E12" s="269">
        <f t="shared" si="0"/>
        <v>8</v>
      </c>
      <c r="F12" s="269" t="s">
        <v>2</v>
      </c>
      <c r="G12" s="267"/>
      <c r="H12" s="267"/>
      <c r="I12" s="267"/>
      <c r="J12" s="267"/>
    </row>
    <row r="13" spans="1:10" ht="15.75" x14ac:dyDescent="0.25">
      <c r="A13" s="266">
        <v>42971</v>
      </c>
      <c r="B13" s="267" t="s">
        <v>678</v>
      </c>
      <c r="C13" s="267"/>
      <c r="D13" s="267">
        <v>10804</v>
      </c>
      <c r="E13" s="269">
        <f t="shared" si="0"/>
        <v>8</v>
      </c>
      <c r="F13" s="269" t="s">
        <v>2</v>
      </c>
      <c r="G13" s="267"/>
      <c r="H13" s="267"/>
      <c r="I13" s="267"/>
      <c r="J13" s="267"/>
    </row>
    <row r="14" spans="1:10" ht="15.75" x14ac:dyDescent="0.25">
      <c r="A14" s="266">
        <v>42971</v>
      </c>
      <c r="B14" s="267" t="s">
        <v>678</v>
      </c>
      <c r="C14" s="267"/>
      <c r="D14" s="267">
        <v>27915</v>
      </c>
      <c r="E14" s="269">
        <f t="shared" si="0"/>
        <v>8</v>
      </c>
      <c r="F14" s="269" t="s">
        <v>2</v>
      </c>
      <c r="G14" s="267"/>
      <c r="H14" s="267"/>
      <c r="I14" s="267"/>
      <c r="J14" s="267"/>
    </row>
    <row r="15" spans="1:10" ht="15.75" x14ac:dyDescent="0.25">
      <c r="A15" s="266">
        <v>42970</v>
      </c>
      <c r="B15" s="267" t="s">
        <v>684</v>
      </c>
      <c r="C15" s="267"/>
      <c r="D15" s="267">
        <v>3000</v>
      </c>
      <c r="E15" s="269">
        <f t="shared" si="0"/>
        <v>8</v>
      </c>
      <c r="F15" s="269" t="s">
        <v>2</v>
      </c>
      <c r="G15" s="267"/>
      <c r="H15" s="267"/>
      <c r="I15" s="267"/>
      <c r="J15" s="267"/>
    </row>
    <row r="16" spans="1:10" ht="15.75" x14ac:dyDescent="0.25">
      <c r="A16" s="266">
        <v>42955</v>
      </c>
      <c r="B16" s="267" t="s">
        <v>5403</v>
      </c>
      <c r="C16" s="267"/>
      <c r="D16" s="267">
        <v>2000</v>
      </c>
      <c r="E16" s="269">
        <f t="shared" si="0"/>
        <v>8</v>
      </c>
      <c r="F16" s="269" t="s">
        <v>2</v>
      </c>
      <c r="G16" s="267"/>
      <c r="H16" s="267"/>
      <c r="I16" s="267"/>
      <c r="J16" s="267"/>
    </row>
    <row r="17" spans="1:10" ht="15.75" x14ac:dyDescent="0.25">
      <c r="A17" s="266">
        <v>42946</v>
      </c>
      <c r="B17" s="59" t="s">
        <v>678</v>
      </c>
      <c r="C17" s="59"/>
      <c r="D17" s="130">
        <v>487</v>
      </c>
      <c r="E17" s="269">
        <f t="shared" si="0"/>
        <v>7</v>
      </c>
      <c r="F17" s="269" t="s">
        <v>2</v>
      </c>
      <c r="G17" s="267"/>
      <c r="H17" s="267"/>
      <c r="I17" s="267"/>
      <c r="J17" s="267"/>
    </row>
    <row r="18" spans="1:10" ht="15.75" x14ac:dyDescent="0.25">
      <c r="A18" s="266">
        <v>42946</v>
      </c>
      <c r="B18" s="59" t="s">
        <v>678</v>
      </c>
      <c r="C18" s="59"/>
      <c r="D18" s="130">
        <v>1138</v>
      </c>
      <c r="E18" s="269">
        <f t="shared" si="0"/>
        <v>7</v>
      </c>
      <c r="F18" s="269" t="s">
        <v>2</v>
      </c>
      <c r="G18" s="267"/>
      <c r="H18" s="267"/>
      <c r="I18" s="267"/>
      <c r="J18" s="267"/>
    </row>
    <row r="19" spans="1:10" ht="15.75" x14ac:dyDescent="0.25">
      <c r="A19" s="266">
        <v>42946</v>
      </c>
      <c r="B19" s="59" t="s">
        <v>5400</v>
      </c>
      <c r="C19" s="59"/>
      <c r="D19" s="130">
        <v>6670</v>
      </c>
      <c r="E19" s="269">
        <f t="shared" si="0"/>
        <v>7</v>
      </c>
      <c r="F19" s="269" t="s">
        <v>1341</v>
      </c>
      <c r="G19" s="267"/>
      <c r="H19" s="267"/>
      <c r="I19" s="267"/>
      <c r="J19" s="267"/>
    </row>
    <row r="20" spans="1:10" ht="15.75" x14ac:dyDescent="0.25">
      <c r="A20" s="266">
        <v>42946</v>
      </c>
      <c r="B20" s="59" t="s">
        <v>678</v>
      </c>
      <c r="C20" s="59"/>
      <c r="D20" s="130">
        <v>31376</v>
      </c>
      <c r="E20" s="269">
        <f t="shared" si="0"/>
        <v>7</v>
      </c>
      <c r="F20" s="269" t="s">
        <v>2</v>
      </c>
      <c r="G20" s="267"/>
      <c r="H20" s="267"/>
      <c r="I20" s="267"/>
      <c r="J20" s="267"/>
    </row>
    <row r="21" spans="1:10" ht="15.75" x14ac:dyDescent="0.25">
      <c r="A21" s="266">
        <v>42946</v>
      </c>
      <c r="B21" s="59" t="s">
        <v>678</v>
      </c>
      <c r="C21" s="59"/>
      <c r="D21" s="130">
        <v>7337</v>
      </c>
      <c r="E21" s="269">
        <f t="shared" si="0"/>
        <v>7</v>
      </c>
      <c r="F21" s="269" t="s">
        <v>2</v>
      </c>
      <c r="G21" s="267"/>
      <c r="H21" s="267"/>
      <c r="I21" s="267"/>
      <c r="J21" s="267"/>
    </row>
    <row r="22" spans="1:10" ht="15.75" x14ac:dyDescent="0.25">
      <c r="A22" s="266">
        <v>42924</v>
      </c>
      <c r="B22" s="59" t="s">
        <v>684</v>
      </c>
      <c r="C22" s="59"/>
      <c r="D22" s="130">
        <v>3000</v>
      </c>
      <c r="E22" s="269">
        <f t="shared" si="0"/>
        <v>7</v>
      </c>
      <c r="F22" s="269" t="s">
        <v>2</v>
      </c>
      <c r="G22" s="267"/>
      <c r="H22" s="267"/>
      <c r="I22" s="267"/>
      <c r="J22" s="267"/>
    </row>
    <row r="23" spans="1:10" ht="15.75" x14ac:dyDescent="0.25">
      <c r="A23" s="266">
        <v>42916</v>
      </c>
      <c r="B23" s="59" t="s">
        <v>902</v>
      </c>
      <c r="C23" s="59"/>
      <c r="D23" s="130">
        <v>5757</v>
      </c>
      <c r="E23" s="269">
        <f t="shared" si="0"/>
        <v>6</v>
      </c>
      <c r="F23" s="269" t="s">
        <v>1341</v>
      </c>
      <c r="G23" s="267"/>
      <c r="H23" s="267"/>
      <c r="I23" s="267"/>
      <c r="J23" s="267"/>
    </row>
    <row r="24" spans="1:10" ht="15.75" x14ac:dyDescent="0.25">
      <c r="A24" s="144">
        <v>42915</v>
      </c>
      <c r="B24" s="59" t="s">
        <v>678</v>
      </c>
      <c r="C24" s="59"/>
      <c r="D24" s="130">
        <v>25600</v>
      </c>
      <c r="E24" s="131">
        <f t="shared" si="0"/>
        <v>6</v>
      </c>
      <c r="F24" s="68" t="s">
        <v>2</v>
      </c>
      <c r="G24" s="145"/>
      <c r="H24" s="145"/>
      <c r="I24" s="145"/>
      <c r="J24" s="145"/>
    </row>
    <row r="25" spans="1:10" ht="15.75" x14ac:dyDescent="0.25">
      <c r="A25" s="144">
        <v>42912</v>
      </c>
      <c r="B25" s="59" t="s">
        <v>681</v>
      </c>
      <c r="C25" s="59"/>
      <c r="D25" s="130">
        <v>4720</v>
      </c>
      <c r="E25" s="131">
        <f t="shared" si="0"/>
        <v>6</v>
      </c>
      <c r="F25" s="68" t="s">
        <v>2</v>
      </c>
      <c r="G25" s="145"/>
      <c r="H25" s="145"/>
      <c r="I25" s="145"/>
      <c r="J25" s="145"/>
    </row>
    <row r="26" spans="1:10" ht="15.75" x14ac:dyDescent="0.25">
      <c r="A26" s="266">
        <v>42909</v>
      </c>
      <c r="B26" s="59" t="s">
        <v>2584</v>
      </c>
      <c r="C26" s="59"/>
      <c r="D26" s="130">
        <v>4500</v>
      </c>
      <c r="E26" s="269">
        <f t="shared" si="0"/>
        <v>6</v>
      </c>
      <c r="F26" s="269" t="s">
        <v>2</v>
      </c>
      <c r="G26" s="267"/>
      <c r="H26" s="267"/>
      <c r="I26" s="267"/>
      <c r="J26" s="267"/>
    </row>
    <row r="27" spans="1:10" ht="15.75" x14ac:dyDescent="0.25">
      <c r="A27" s="266">
        <v>42909</v>
      </c>
      <c r="B27" s="59" t="s">
        <v>2583</v>
      </c>
      <c r="C27" s="59"/>
      <c r="D27" s="130">
        <v>4000</v>
      </c>
      <c r="E27" s="269">
        <f t="shared" si="0"/>
        <v>6</v>
      </c>
      <c r="F27" s="269" t="s">
        <v>2</v>
      </c>
      <c r="G27" s="267"/>
      <c r="H27" s="267"/>
      <c r="I27" s="267"/>
      <c r="J27" s="267"/>
    </row>
    <row r="28" spans="1:10" ht="15.75" x14ac:dyDescent="0.25">
      <c r="A28" s="144">
        <v>42898</v>
      </c>
      <c r="B28" s="59" t="s">
        <v>681</v>
      </c>
      <c r="C28" s="59"/>
      <c r="D28" s="130">
        <v>4720</v>
      </c>
      <c r="E28" s="131">
        <f t="shared" si="0"/>
        <v>6</v>
      </c>
      <c r="F28" s="68" t="s">
        <v>2</v>
      </c>
      <c r="G28" s="145"/>
      <c r="H28" s="145"/>
      <c r="I28" s="145"/>
      <c r="J28" s="145"/>
    </row>
    <row r="29" spans="1:10" ht="15.75" x14ac:dyDescent="0.25">
      <c r="A29" s="144">
        <v>42885</v>
      </c>
      <c r="B29" s="59" t="s">
        <v>678</v>
      </c>
      <c r="C29" s="59"/>
      <c r="D29" s="130">
        <v>1400</v>
      </c>
      <c r="E29" s="131">
        <f t="shared" si="0"/>
        <v>5</v>
      </c>
      <c r="F29" s="68" t="s">
        <v>2</v>
      </c>
      <c r="G29" s="145"/>
      <c r="H29" s="145"/>
      <c r="I29" s="145"/>
      <c r="J29" s="145"/>
    </row>
    <row r="30" spans="1:10" ht="15.75" x14ac:dyDescent="0.25">
      <c r="A30" s="144">
        <v>42885</v>
      </c>
      <c r="B30" s="59" t="s">
        <v>678</v>
      </c>
      <c r="C30" s="59"/>
      <c r="D30" s="130">
        <v>38700</v>
      </c>
      <c r="E30" s="131">
        <f t="shared" si="0"/>
        <v>5</v>
      </c>
      <c r="F30" s="68" t="s">
        <v>2</v>
      </c>
      <c r="G30" s="145"/>
      <c r="H30" s="145"/>
      <c r="I30" s="145"/>
      <c r="J30" s="145"/>
    </row>
    <row r="31" spans="1:10" ht="15.75" x14ac:dyDescent="0.25">
      <c r="A31" s="144">
        <v>42878</v>
      </c>
      <c r="B31" s="59" t="s">
        <v>2583</v>
      </c>
      <c r="C31" s="59"/>
      <c r="D31" s="130">
        <v>4000</v>
      </c>
      <c r="E31" s="131">
        <f t="shared" si="0"/>
        <v>5</v>
      </c>
      <c r="F31" s="68" t="s">
        <v>2</v>
      </c>
      <c r="G31" s="145"/>
      <c r="H31" s="145"/>
      <c r="I31" s="145"/>
      <c r="J31" s="145"/>
    </row>
    <row r="32" spans="1:10" ht="15.75" x14ac:dyDescent="0.25">
      <c r="A32" s="144">
        <v>42878</v>
      </c>
      <c r="B32" s="59" t="s">
        <v>2584</v>
      </c>
      <c r="C32" s="59"/>
      <c r="D32" s="130">
        <v>4500</v>
      </c>
      <c r="E32" s="131">
        <f t="shared" si="0"/>
        <v>5</v>
      </c>
      <c r="F32" s="68" t="s">
        <v>2</v>
      </c>
      <c r="G32" s="145"/>
      <c r="H32" s="145"/>
      <c r="I32" s="145"/>
      <c r="J32" s="145"/>
    </row>
    <row r="33" spans="1:10" ht="15.75" x14ac:dyDescent="0.25">
      <c r="A33" s="144">
        <v>42872</v>
      </c>
      <c r="B33" s="59" t="s">
        <v>681</v>
      </c>
      <c r="C33" s="59"/>
      <c r="D33" s="130">
        <v>4720</v>
      </c>
      <c r="E33" s="131">
        <f t="shared" si="0"/>
        <v>5</v>
      </c>
      <c r="F33" s="68" t="s">
        <v>2</v>
      </c>
      <c r="G33" s="145"/>
      <c r="H33" s="145"/>
      <c r="I33" s="145"/>
      <c r="J33" s="145"/>
    </row>
    <row r="34" spans="1:10" ht="15.75" x14ac:dyDescent="0.25">
      <c r="A34" s="144">
        <v>42872</v>
      </c>
      <c r="B34" s="59" t="s">
        <v>684</v>
      </c>
      <c r="C34" s="59"/>
      <c r="D34" s="130">
        <v>3000</v>
      </c>
      <c r="E34" s="131">
        <f t="shared" si="0"/>
        <v>5</v>
      </c>
      <c r="F34" s="68" t="s">
        <v>2</v>
      </c>
      <c r="G34" s="145"/>
      <c r="H34" s="145"/>
      <c r="I34" s="145"/>
      <c r="J34" s="145"/>
    </row>
    <row r="35" spans="1:10" ht="15.75" x14ac:dyDescent="0.25">
      <c r="A35" s="144">
        <v>42855</v>
      </c>
      <c r="B35" s="59" t="s">
        <v>902</v>
      </c>
      <c r="C35" s="59"/>
      <c r="D35" s="130">
        <v>6600</v>
      </c>
      <c r="E35" s="131">
        <f t="shared" si="0"/>
        <v>4</v>
      </c>
      <c r="F35" s="68" t="s">
        <v>2</v>
      </c>
      <c r="G35" s="145"/>
      <c r="H35" s="145"/>
      <c r="I35" s="145"/>
      <c r="J35" s="145"/>
    </row>
    <row r="36" spans="1:10" ht="15.75" x14ac:dyDescent="0.25">
      <c r="A36" s="144">
        <v>42855</v>
      </c>
      <c r="B36" s="59" t="s">
        <v>678</v>
      </c>
      <c r="C36" s="59"/>
      <c r="D36" s="130">
        <v>8331</v>
      </c>
      <c r="E36" s="131">
        <f t="shared" si="0"/>
        <v>4</v>
      </c>
      <c r="F36" s="68" t="s">
        <v>2</v>
      </c>
      <c r="G36" s="145"/>
      <c r="H36" s="145"/>
      <c r="I36" s="145"/>
      <c r="J36" s="145"/>
    </row>
    <row r="37" spans="1:10" ht="15.75" x14ac:dyDescent="0.25">
      <c r="A37" s="144">
        <v>42850</v>
      </c>
      <c r="B37" s="59" t="s">
        <v>678</v>
      </c>
      <c r="C37" s="59"/>
      <c r="D37" s="130">
        <v>38468</v>
      </c>
      <c r="E37" s="131">
        <f t="shared" si="0"/>
        <v>4</v>
      </c>
      <c r="F37" s="68" t="s">
        <v>2</v>
      </c>
      <c r="G37" s="145"/>
      <c r="H37" s="145"/>
      <c r="I37" s="145"/>
      <c r="J37" s="145"/>
    </row>
    <row r="38" spans="1:10" ht="15.75" x14ac:dyDescent="0.25">
      <c r="A38" s="237">
        <v>42848</v>
      </c>
      <c r="B38" s="59" t="s">
        <v>2583</v>
      </c>
      <c r="C38" s="59"/>
      <c r="D38" s="130">
        <v>4000</v>
      </c>
      <c r="E38" s="131">
        <f t="shared" ref="E38:E66" si="1">MONTH(A38)</f>
        <v>4</v>
      </c>
      <c r="F38" s="68" t="s">
        <v>2</v>
      </c>
      <c r="G38" s="238"/>
      <c r="H38" s="238"/>
      <c r="I38" s="238"/>
      <c r="J38" s="238"/>
    </row>
    <row r="39" spans="1:10" ht="15.75" x14ac:dyDescent="0.25">
      <c r="A39" s="144">
        <v>42848</v>
      </c>
      <c r="B39" s="59" t="s">
        <v>2584</v>
      </c>
      <c r="C39" s="59"/>
      <c r="D39" s="130">
        <v>4500</v>
      </c>
      <c r="E39" s="131">
        <f t="shared" si="1"/>
        <v>4</v>
      </c>
      <c r="F39" s="68" t="s">
        <v>2</v>
      </c>
      <c r="G39" s="145"/>
      <c r="H39" s="145"/>
      <c r="I39" s="145"/>
      <c r="J39" s="145"/>
    </row>
    <row r="40" spans="1:10" ht="15.75" x14ac:dyDescent="0.25">
      <c r="A40" s="144">
        <v>42844</v>
      </c>
      <c r="B40" s="59" t="s">
        <v>681</v>
      </c>
      <c r="C40" s="59"/>
      <c r="D40" s="130">
        <v>4720</v>
      </c>
      <c r="E40" s="131">
        <f t="shared" si="1"/>
        <v>4</v>
      </c>
      <c r="F40" s="68" t="s">
        <v>2</v>
      </c>
      <c r="G40" s="145"/>
      <c r="H40" s="145"/>
      <c r="I40" s="145"/>
      <c r="J40" s="145"/>
    </row>
    <row r="41" spans="1:10" ht="15.75" x14ac:dyDescent="0.25">
      <c r="A41" s="144">
        <v>42824</v>
      </c>
      <c r="B41" s="59" t="s">
        <v>902</v>
      </c>
      <c r="C41" s="59"/>
      <c r="D41" s="130">
        <v>5600</v>
      </c>
      <c r="E41" s="131">
        <f t="shared" si="1"/>
        <v>3</v>
      </c>
      <c r="F41" s="68" t="s">
        <v>2</v>
      </c>
      <c r="G41" s="145"/>
      <c r="H41" s="145"/>
      <c r="I41" s="145"/>
      <c r="J41" s="145"/>
    </row>
    <row r="42" spans="1:10" ht="15.75" x14ac:dyDescent="0.25">
      <c r="A42" s="144">
        <v>42824</v>
      </c>
      <c r="B42" s="59" t="s">
        <v>678</v>
      </c>
      <c r="C42" s="59"/>
      <c r="D42" s="130">
        <v>35644</v>
      </c>
      <c r="E42" s="131">
        <f t="shared" si="1"/>
        <v>3</v>
      </c>
      <c r="F42" s="68" t="s">
        <v>2</v>
      </c>
      <c r="G42" s="145"/>
      <c r="H42" s="145"/>
      <c r="I42" s="145"/>
      <c r="J42" s="145"/>
    </row>
    <row r="43" spans="1:10" ht="15.75" x14ac:dyDescent="0.25">
      <c r="A43" s="144">
        <v>42824</v>
      </c>
      <c r="B43" s="59" t="s">
        <v>681</v>
      </c>
      <c r="C43" s="59"/>
      <c r="D43" s="130">
        <v>4720</v>
      </c>
      <c r="E43" s="131">
        <f t="shared" si="1"/>
        <v>3</v>
      </c>
      <c r="F43" s="68" t="s">
        <v>2</v>
      </c>
      <c r="G43" s="145"/>
      <c r="H43" s="145"/>
      <c r="I43" s="145"/>
      <c r="J43" s="145"/>
    </row>
    <row r="44" spans="1:10" ht="15.75" x14ac:dyDescent="0.25">
      <c r="A44" s="144">
        <v>42817</v>
      </c>
      <c r="B44" s="59" t="s">
        <v>2583</v>
      </c>
      <c r="C44" s="59"/>
      <c r="D44" s="130">
        <v>4000</v>
      </c>
      <c r="E44" s="131">
        <f t="shared" si="1"/>
        <v>3</v>
      </c>
      <c r="F44" s="68" t="s">
        <v>2</v>
      </c>
      <c r="G44" s="145"/>
      <c r="H44" s="145"/>
      <c r="I44" s="145"/>
      <c r="J44" s="145"/>
    </row>
    <row r="45" spans="1:10" ht="15.75" x14ac:dyDescent="0.25">
      <c r="A45" s="144">
        <v>42817</v>
      </c>
      <c r="B45" s="59" t="s">
        <v>2584</v>
      </c>
      <c r="C45" s="59"/>
      <c r="D45" s="130">
        <v>4500</v>
      </c>
      <c r="E45" s="131">
        <f t="shared" si="1"/>
        <v>3</v>
      </c>
      <c r="F45" s="68" t="s">
        <v>2</v>
      </c>
      <c r="G45" s="145"/>
      <c r="H45" s="145"/>
      <c r="I45" s="145"/>
      <c r="J45" s="145"/>
    </row>
    <row r="46" spans="1:10" ht="15.75" x14ac:dyDescent="0.25">
      <c r="A46" s="144">
        <v>42814</v>
      </c>
      <c r="B46" s="59" t="s">
        <v>681</v>
      </c>
      <c r="C46" s="59"/>
      <c r="D46" s="130">
        <v>3540</v>
      </c>
      <c r="E46" s="131">
        <f t="shared" si="1"/>
        <v>3</v>
      </c>
      <c r="F46" s="68" t="s">
        <v>2</v>
      </c>
      <c r="G46" s="145"/>
      <c r="H46" s="145"/>
      <c r="I46" s="145"/>
      <c r="J46" s="145"/>
    </row>
    <row r="47" spans="1:10" ht="15.75" x14ac:dyDescent="0.25">
      <c r="A47" s="144">
        <v>42814</v>
      </c>
      <c r="B47" s="59" t="s">
        <v>684</v>
      </c>
      <c r="C47" s="59"/>
      <c r="D47" s="130">
        <v>3000</v>
      </c>
      <c r="E47" s="131">
        <f t="shared" si="1"/>
        <v>3</v>
      </c>
      <c r="F47" s="68" t="s">
        <v>2</v>
      </c>
      <c r="G47" s="145"/>
      <c r="H47" s="145"/>
      <c r="I47" s="145"/>
      <c r="J47" s="145"/>
    </row>
    <row r="48" spans="1:10" ht="15.75" x14ac:dyDescent="0.25">
      <c r="A48" s="144">
        <v>42794</v>
      </c>
      <c r="B48" s="59" t="s">
        <v>902</v>
      </c>
      <c r="C48" s="59"/>
      <c r="D48" s="130">
        <v>6600</v>
      </c>
      <c r="E48" s="131">
        <f t="shared" si="1"/>
        <v>2</v>
      </c>
      <c r="F48" s="68" t="s">
        <v>2</v>
      </c>
      <c r="G48" s="145"/>
      <c r="H48" s="145"/>
      <c r="I48" s="145"/>
      <c r="J48" s="145"/>
    </row>
    <row r="49" spans="1:10" ht="15.75" x14ac:dyDescent="0.25">
      <c r="A49" s="144">
        <v>42794</v>
      </c>
      <c r="B49" s="59" t="s">
        <v>678</v>
      </c>
      <c r="C49" s="59"/>
      <c r="D49" s="130">
        <v>27679</v>
      </c>
      <c r="E49" s="131">
        <f t="shared" si="1"/>
        <v>2</v>
      </c>
      <c r="F49" s="68" t="s">
        <v>2</v>
      </c>
      <c r="G49" s="145"/>
      <c r="H49" s="145"/>
      <c r="I49" s="145"/>
      <c r="J49" s="145"/>
    </row>
    <row r="50" spans="1:10" ht="15.75" x14ac:dyDescent="0.25">
      <c r="A50" s="144">
        <v>42790</v>
      </c>
      <c r="B50" s="59" t="s">
        <v>681</v>
      </c>
      <c r="C50" s="59"/>
      <c r="D50" s="130">
        <v>3540</v>
      </c>
      <c r="E50" s="131">
        <f t="shared" si="1"/>
        <v>2</v>
      </c>
      <c r="F50" s="68" t="s">
        <v>2</v>
      </c>
      <c r="G50" s="145"/>
      <c r="H50" s="145"/>
      <c r="I50" s="145"/>
      <c r="J50" s="145"/>
    </row>
    <row r="51" spans="1:10" ht="15.75" x14ac:dyDescent="0.25">
      <c r="A51" s="144">
        <v>42789</v>
      </c>
      <c r="B51" s="59" t="s">
        <v>2861</v>
      </c>
      <c r="C51" s="59"/>
      <c r="D51" s="130">
        <v>4000</v>
      </c>
      <c r="E51" s="131">
        <f t="shared" si="1"/>
        <v>2</v>
      </c>
      <c r="F51" s="68" t="s">
        <v>2</v>
      </c>
      <c r="G51" s="145"/>
      <c r="H51" s="145"/>
      <c r="I51" s="145"/>
      <c r="J51" s="145"/>
    </row>
    <row r="52" spans="1:10" ht="15.75" x14ac:dyDescent="0.25">
      <c r="A52" s="144">
        <v>42789</v>
      </c>
      <c r="B52" s="59" t="s">
        <v>2584</v>
      </c>
      <c r="C52" s="59"/>
      <c r="D52" s="130">
        <v>4500</v>
      </c>
      <c r="E52" s="131">
        <f t="shared" si="1"/>
        <v>2</v>
      </c>
      <c r="F52" s="68" t="s">
        <v>2</v>
      </c>
      <c r="G52" s="145"/>
      <c r="H52" s="145"/>
      <c r="I52" s="145"/>
      <c r="J52" s="145"/>
    </row>
    <row r="53" spans="1:10" ht="15.75" x14ac:dyDescent="0.25">
      <c r="A53" s="144">
        <v>42784</v>
      </c>
      <c r="B53" s="59" t="s">
        <v>3445</v>
      </c>
      <c r="C53" s="59"/>
      <c r="D53" s="130">
        <v>5300</v>
      </c>
      <c r="E53" s="131">
        <f t="shared" si="1"/>
        <v>2</v>
      </c>
      <c r="F53" s="68" t="s">
        <v>2</v>
      </c>
      <c r="G53" s="145"/>
      <c r="H53" s="145"/>
      <c r="I53" s="145"/>
      <c r="J53" s="145"/>
    </row>
    <row r="54" spans="1:10" ht="15.75" x14ac:dyDescent="0.25">
      <c r="A54" s="144">
        <v>42775</v>
      </c>
      <c r="B54" s="59" t="s">
        <v>3276</v>
      </c>
      <c r="C54" s="59"/>
      <c r="D54" s="130">
        <v>12000</v>
      </c>
      <c r="E54" s="131">
        <f t="shared" si="1"/>
        <v>2</v>
      </c>
      <c r="F54" s="68" t="s">
        <v>2</v>
      </c>
      <c r="G54" s="145"/>
      <c r="H54" s="145"/>
      <c r="I54" s="145"/>
      <c r="J54" s="145"/>
    </row>
    <row r="55" spans="1:10" ht="15.75" x14ac:dyDescent="0.25">
      <c r="A55" s="144">
        <v>42775</v>
      </c>
      <c r="B55" s="59" t="s">
        <v>3278</v>
      </c>
      <c r="C55" s="59"/>
      <c r="D55" s="130">
        <v>6000</v>
      </c>
      <c r="E55" s="131">
        <f t="shared" si="1"/>
        <v>2</v>
      </c>
      <c r="F55" s="68" t="s">
        <v>2</v>
      </c>
      <c r="G55" s="145"/>
      <c r="H55" s="145"/>
      <c r="I55" s="145"/>
      <c r="J55" s="145"/>
    </row>
    <row r="56" spans="1:10" ht="15.75" x14ac:dyDescent="0.25">
      <c r="A56" s="144">
        <v>42774</v>
      </c>
      <c r="B56" s="59" t="s">
        <v>681</v>
      </c>
      <c r="C56" s="59"/>
      <c r="D56" s="130">
        <v>3540</v>
      </c>
      <c r="E56" s="131">
        <f t="shared" si="1"/>
        <v>2</v>
      </c>
      <c r="F56" s="68" t="s">
        <v>2</v>
      </c>
      <c r="G56" s="145"/>
      <c r="H56" s="145"/>
      <c r="I56" s="145"/>
      <c r="J56" s="145"/>
    </row>
    <row r="57" spans="1:10" ht="15.75" x14ac:dyDescent="0.25">
      <c r="A57" s="144">
        <v>42774</v>
      </c>
      <c r="B57" s="59" t="s">
        <v>2863</v>
      </c>
      <c r="C57" s="59"/>
      <c r="D57" s="130">
        <v>5000</v>
      </c>
      <c r="E57" s="131">
        <f t="shared" si="1"/>
        <v>2</v>
      </c>
      <c r="F57" s="68" t="s">
        <v>2</v>
      </c>
      <c r="G57" s="145"/>
      <c r="H57" s="145"/>
      <c r="I57" s="145"/>
      <c r="J57" s="145"/>
    </row>
    <row r="58" spans="1:10" ht="15.75" x14ac:dyDescent="0.25">
      <c r="A58" s="144">
        <v>42766</v>
      </c>
      <c r="B58" s="59" t="s">
        <v>678</v>
      </c>
      <c r="C58" s="59"/>
      <c r="D58" s="130">
        <v>955</v>
      </c>
      <c r="E58" s="131">
        <f t="shared" si="1"/>
        <v>1</v>
      </c>
      <c r="F58" s="68" t="s">
        <v>2</v>
      </c>
      <c r="G58" s="145"/>
      <c r="H58" s="145"/>
      <c r="I58" s="145"/>
      <c r="J58" s="145"/>
    </row>
    <row r="59" spans="1:10" ht="15.75" x14ac:dyDescent="0.25">
      <c r="A59" s="144">
        <v>42766</v>
      </c>
      <c r="B59" s="59" t="s">
        <v>902</v>
      </c>
      <c r="C59" s="59"/>
      <c r="D59" s="130">
        <v>5600</v>
      </c>
      <c r="E59" s="131">
        <f t="shared" si="1"/>
        <v>1</v>
      </c>
      <c r="F59" s="68" t="s">
        <v>2</v>
      </c>
      <c r="G59" s="145"/>
      <c r="H59" s="145"/>
      <c r="I59" s="145"/>
      <c r="J59" s="145"/>
    </row>
    <row r="60" spans="1:10" ht="15.75" x14ac:dyDescent="0.25">
      <c r="A60" s="144">
        <v>42766</v>
      </c>
      <c r="B60" s="59" t="s">
        <v>678</v>
      </c>
      <c r="C60" s="59"/>
      <c r="D60" s="130">
        <v>26796</v>
      </c>
      <c r="E60" s="131">
        <f t="shared" si="1"/>
        <v>1</v>
      </c>
      <c r="F60" s="68" t="s">
        <v>2</v>
      </c>
      <c r="G60" s="145"/>
      <c r="H60" s="145"/>
      <c r="I60" s="145"/>
      <c r="J60" s="145"/>
    </row>
    <row r="61" spans="1:10" ht="15.75" x14ac:dyDescent="0.25">
      <c r="A61" s="144">
        <v>42760</v>
      </c>
      <c r="B61" s="59" t="s">
        <v>2863</v>
      </c>
      <c r="C61" s="59"/>
      <c r="D61" s="130">
        <v>3000</v>
      </c>
      <c r="E61" s="131">
        <f t="shared" si="1"/>
        <v>1</v>
      </c>
      <c r="F61" s="68" t="s">
        <v>2</v>
      </c>
      <c r="G61" s="145"/>
      <c r="H61" s="145"/>
      <c r="I61" s="145"/>
      <c r="J61" s="145"/>
    </row>
    <row r="62" spans="1:10" ht="15.75" x14ac:dyDescent="0.25">
      <c r="A62" s="144">
        <v>42758</v>
      </c>
      <c r="B62" s="59" t="s">
        <v>2583</v>
      </c>
      <c r="C62" s="59"/>
      <c r="D62" s="130">
        <v>4000</v>
      </c>
      <c r="E62" s="131">
        <f t="shared" si="1"/>
        <v>1</v>
      </c>
      <c r="F62" s="68" t="s">
        <v>2</v>
      </c>
      <c r="G62" s="145"/>
      <c r="H62" s="145"/>
      <c r="I62" s="145"/>
      <c r="J62" s="145"/>
    </row>
    <row r="63" spans="1:10" ht="15.75" x14ac:dyDescent="0.25">
      <c r="A63" s="144">
        <v>42758</v>
      </c>
      <c r="B63" s="59" t="s">
        <v>2584</v>
      </c>
      <c r="C63" s="59"/>
      <c r="D63" s="130">
        <v>4500</v>
      </c>
      <c r="E63" s="131">
        <f t="shared" si="1"/>
        <v>1</v>
      </c>
      <c r="F63" s="68" t="s">
        <v>2</v>
      </c>
      <c r="G63" s="145"/>
      <c r="H63" s="145"/>
      <c r="I63" s="145"/>
      <c r="J63" s="145"/>
    </row>
    <row r="64" spans="1:10" ht="15.75" x14ac:dyDescent="0.25">
      <c r="A64" s="144">
        <v>42747</v>
      </c>
      <c r="B64" s="59" t="s">
        <v>2861</v>
      </c>
      <c r="C64" s="59"/>
      <c r="D64" s="130">
        <v>500</v>
      </c>
      <c r="E64" s="131">
        <f t="shared" si="1"/>
        <v>1</v>
      </c>
      <c r="F64" s="68" t="s">
        <v>2</v>
      </c>
      <c r="G64" s="145"/>
      <c r="H64" s="145"/>
      <c r="I64" s="145"/>
      <c r="J64" s="145"/>
    </row>
    <row r="65" spans="1:10" ht="15.75" x14ac:dyDescent="0.25">
      <c r="A65" s="144">
        <v>42747</v>
      </c>
      <c r="B65" s="59" t="s">
        <v>2863</v>
      </c>
      <c r="C65" s="59"/>
      <c r="D65" s="130">
        <v>1000</v>
      </c>
      <c r="E65" s="131">
        <f t="shared" si="1"/>
        <v>1</v>
      </c>
      <c r="F65" s="68" t="s">
        <v>2</v>
      </c>
      <c r="G65" s="145"/>
      <c r="H65" s="145"/>
      <c r="I65" s="145"/>
      <c r="J65" s="145"/>
    </row>
    <row r="66" spans="1:10" ht="15.75" x14ac:dyDescent="0.25">
      <c r="A66" s="144">
        <v>42743</v>
      </c>
      <c r="B66" s="59" t="s">
        <v>678</v>
      </c>
      <c r="C66" s="59"/>
      <c r="D66" s="130">
        <v>8648</v>
      </c>
      <c r="E66" s="131">
        <f t="shared" si="1"/>
        <v>1</v>
      </c>
      <c r="F66" s="68" t="s">
        <v>2</v>
      </c>
      <c r="G66" s="145"/>
      <c r="H66" s="145"/>
      <c r="I66" s="145"/>
      <c r="J66" s="145"/>
    </row>
    <row r="67" spans="1:10" ht="15.75" x14ac:dyDescent="0.25">
      <c r="A67" s="144">
        <v>42735</v>
      </c>
      <c r="B67" s="59" t="s">
        <v>902</v>
      </c>
      <c r="C67" s="59"/>
      <c r="D67" s="130">
        <v>4900</v>
      </c>
      <c r="E67" s="131"/>
      <c r="F67" s="68" t="s">
        <v>2</v>
      </c>
      <c r="G67" s="145"/>
      <c r="H67" s="145"/>
      <c r="I67" s="145"/>
      <c r="J67" s="145"/>
    </row>
    <row r="68" spans="1:10" ht="15.75" x14ac:dyDescent="0.25">
      <c r="A68" s="144">
        <v>42731</v>
      </c>
      <c r="B68" s="59" t="s">
        <v>678</v>
      </c>
      <c r="C68" s="59"/>
      <c r="D68" s="130">
        <v>38738</v>
      </c>
      <c r="E68" s="131"/>
      <c r="F68" s="68" t="s">
        <v>2</v>
      </c>
      <c r="G68" s="145"/>
      <c r="H68" s="145"/>
      <c r="I68" s="145"/>
      <c r="J68" s="145"/>
    </row>
    <row r="69" spans="1:10" ht="15.75" x14ac:dyDescent="0.25">
      <c r="A69" s="144">
        <v>42727</v>
      </c>
      <c r="B69" s="59" t="s">
        <v>2583</v>
      </c>
      <c r="C69" s="59"/>
      <c r="D69" s="130">
        <v>4000</v>
      </c>
      <c r="E69" s="131"/>
      <c r="F69" s="68" t="s">
        <v>2</v>
      </c>
      <c r="G69" s="145"/>
      <c r="H69" s="145"/>
      <c r="I69" s="145"/>
      <c r="J69" s="145"/>
    </row>
    <row r="70" spans="1:10" ht="15.75" x14ac:dyDescent="0.25">
      <c r="A70" s="144">
        <v>42727</v>
      </c>
      <c r="B70" s="59" t="s">
        <v>2584</v>
      </c>
      <c r="C70" s="59"/>
      <c r="D70" s="130">
        <v>4500</v>
      </c>
      <c r="E70" s="131"/>
      <c r="F70" s="68" t="s">
        <v>2</v>
      </c>
      <c r="G70" s="145"/>
      <c r="H70" s="145"/>
      <c r="I70" s="145"/>
      <c r="J70" s="145"/>
    </row>
    <row r="71" spans="1:10" ht="15.75" x14ac:dyDescent="0.25">
      <c r="A71" s="144">
        <v>42725</v>
      </c>
      <c r="B71" s="145" t="s">
        <v>2699</v>
      </c>
      <c r="C71" s="145"/>
      <c r="D71" s="145">
        <v>9000</v>
      </c>
      <c r="E71" s="146"/>
      <c r="F71" s="146" t="s">
        <v>2</v>
      </c>
      <c r="G71" s="145"/>
      <c r="H71" s="145"/>
      <c r="I71" s="145"/>
      <c r="J71" s="145"/>
    </row>
    <row r="72" spans="1:10" ht="15.75" x14ac:dyDescent="0.25">
      <c r="A72" s="129">
        <v>42724</v>
      </c>
      <c r="B72" s="59" t="s">
        <v>2697</v>
      </c>
      <c r="C72" s="59"/>
      <c r="D72" s="130">
        <v>500</v>
      </c>
      <c r="E72" s="131"/>
      <c r="F72" s="68" t="s">
        <v>2</v>
      </c>
      <c r="G72" s="130"/>
      <c r="H72" s="130"/>
      <c r="I72" s="130"/>
      <c r="J72" s="130"/>
    </row>
    <row r="73" spans="1:10" ht="15.75" x14ac:dyDescent="0.25">
      <c r="A73" s="144">
        <v>42723</v>
      </c>
      <c r="B73" s="145" t="s">
        <v>684</v>
      </c>
      <c r="C73" s="145"/>
      <c r="D73" s="145">
        <v>2000</v>
      </c>
      <c r="E73" s="146"/>
      <c r="F73" s="146" t="s">
        <v>2</v>
      </c>
      <c r="G73" s="145"/>
      <c r="H73" s="145"/>
      <c r="I73" s="145"/>
      <c r="J73" s="145"/>
    </row>
    <row r="74" spans="1:10" ht="15.75" x14ac:dyDescent="0.25">
      <c r="A74" s="129">
        <v>42710</v>
      </c>
      <c r="B74" s="59" t="s">
        <v>681</v>
      </c>
      <c r="C74" s="59"/>
      <c r="D74" s="130">
        <v>3540</v>
      </c>
      <c r="E74" s="131"/>
      <c r="F74" s="68" t="s">
        <v>2</v>
      </c>
      <c r="G74" s="130"/>
      <c r="H74" s="130"/>
      <c r="I74" s="130"/>
      <c r="J74" s="130"/>
    </row>
    <row r="75" spans="1:10" ht="15.75" x14ac:dyDescent="0.25">
      <c r="A75" s="129">
        <v>42704</v>
      </c>
      <c r="B75" s="59" t="s">
        <v>902</v>
      </c>
      <c r="C75" s="59"/>
      <c r="D75" s="130">
        <v>5800</v>
      </c>
      <c r="E75" s="131"/>
      <c r="F75" s="68" t="s">
        <v>2</v>
      </c>
      <c r="G75" s="130"/>
      <c r="H75" s="130"/>
      <c r="I75" s="130"/>
      <c r="J75" s="130"/>
    </row>
    <row r="76" spans="1:10" ht="15.75" x14ac:dyDescent="0.25">
      <c r="A76" s="144">
        <v>42704</v>
      </c>
      <c r="B76" s="145" t="s">
        <v>684</v>
      </c>
      <c r="C76" s="145"/>
      <c r="D76" s="145">
        <v>1500</v>
      </c>
      <c r="E76" s="146"/>
      <c r="F76" s="146" t="s">
        <v>2</v>
      </c>
      <c r="G76" s="145"/>
      <c r="H76" s="145"/>
      <c r="I76" s="145"/>
      <c r="J76" s="145"/>
    </row>
    <row r="77" spans="1:10" ht="15.75" x14ac:dyDescent="0.25">
      <c r="A77" s="129">
        <v>42704</v>
      </c>
      <c r="B77" s="59" t="s">
        <v>678</v>
      </c>
      <c r="C77" s="59"/>
      <c r="D77" s="130">
        <v>33234</v>
      </c>
      <c r="E77" s="131"/>
      <c r="F77" s="68" t="s">
        <v>2</v>
      </c>
      <c r="G77" s="130"/>
      <c r="H77" s="130"/>
      <c r="I77" s="130"/>
      <c r="J77" s="130"/>
    </row>
    <row r="78" spans="1:10" ht="15.75" x14ac:dyDescent="0.25">
      <c r="A78" s="144">
        <v>42703</v>
      </c>
      <c r="B78" s="145" t="s">
        <v>2446</v>
      </c>
      <c r="C78" s="145"/>
      <c r="D78" s="145">
        <v>930</v>
      </c>
      <c r="E78" s="146"/>
      <c r="F78" s="146" t="s">
        <v>2</v>
      </c>
      <c r="G78" s="145"/>
      <c r="H78" s="145"/>
      <c r="I78" s="145"/>
      <c r="J78" s="145"/>
    </row>
    <row r="79" spans="1:10" ht="15.75" x14ac:dyDescent="0.25">
      <c r="A79" s="129">
        <v>42701</v>
      </c>
      <c r="B79" s="59" t="s">
        <v>1863</v>
      </c>
      <c r="C79" s="59"/>
      <c r="D79" s="130">
        <v>400</v>
      </c>
      <c r="E79" s="131"/>
      <c r="F79" s="68" t="s">
        <v>2</v>
      </c>
      <c r="G79" s="130"/>
      <c r="H79" s="130"/>
      <c r="I79" s="130"/>
      <c r="J79" s="130"/>
    </row>
    <row r="80" spans="1:10" ht="15.75" x14ac:dyDescent="0.25">
      <c r="A80" s="129">
        <v>42700</v>
      </c>
      <c r="B80" s="59" t="s">
        <v>2583</v>
      </c>
      <c r="C80" s="59"/>
      <c r="D80" s="130">
        <v>4000</v>
      </c>
      <c r="E80" s="131"/>
      <c r="F80" s="68" t="s">
        <v>2</v>
      </c>
      <c r="G80" s="130"/>
      <c r="H80" s="130"/>
      <c r="I80" s="130"/>
      <c r="J80" s="130"/>
    </row>
    <row r="81" spans="1:10" ht="15.75" x14ac:dyDescent="0.25">
      <c r="A81" s="129">
        <v>42700</v>
      </c>
      <c r="B81" s="59" t="s">
        <v>2584</v>
      </c>
      <c r="C81" s="59"/>
      <c r="D81" s="130">
        <v>4500</v>
      </c>
      <c r="E81" s="131"/>
      <c r="F81" s="68" t="s">
        <v>2</v>
      </c>
      <c r="G81" s="130"/>
      <c r="H81" s="130"/>
      <c r="I81" s="130"/>
      <c r="J81" s="130"/>
    </row>
    <row r="82" spans="1:10" ht="15.75" x14ac:dyDescent="0.25">
      <c r="A82" s="129">
        <v>42692</v>
      </c>
      <c r="B82" s="59" t="s">
        <v>681</v>
      </c>
      <c r="C82" s="59"/>
      <c r="D82" s="130">
        <v>3000</v>
      </c>
      <c r="E82" s="131"/>
      <c r="F82" s="68" t="s">
        <v>2</v>
      </c>
      <c r="G82" s="130"/>
      <c r="H82" s="130"/>
      <c r="I82" s="130"/>
      <c r="J82" s="130"/>
    </row>
    <row r="83" spans="1:10" ht="15.75" x14ac:dyDescent="0.25">
      <c r="A83" s="129">
        <v>42688</v>
      </c>
      <c r="B83" s="59" t="s">
        <v>2338</v>
      </c>
      <c r="C83" s="130"/>
      <c r="D83" s="130">
        <v>1560</v>
      </c>
      <c r="E83" s="131"/>
      <c r="F83" s="68" t="s">
        <v>2</v>
      </c>
      <c r="G83" s="130"/>
      <c r="H83" s="130"/>
      <c r="I83" s="130"/>
      <c r="J83" s="130"/>
    </row>
    <row r="84" spans="1:10" ht="15.75" x14ac:dyDescent="0.25">
      <c r="A84" s="129">
        <v>42683</v>
      </c>
      <c r="B84" s="59" t="s">
        <v>681</v>
      </c>
      <c r="C84" s="59"/>
      <c r="D84" s="130">
        <v>3000</v>
      </c>
      <c r="E84" s="131"/>
      <c r="F84" s="68" t="s">
        <v>2</v>
      </c>
      <c r="G84" s="130"/>
      <c r="H84" s="130"/>
      <c r="I84" s="130"/>
      <c r="J84" s="130"/>
    </row>
    <row r="85" spans="1:10" ht="15.75" x14ac:dyDescent="0.25">
      <c r="A85" s="129">
        <v>42682</v>
      </c>
      <c r="B85" s="59" t="s">
        <v>2289</v>
      </c>
      <c r="C85" s="59"/>
      <c r="D85" s="130">
        <v>1000</v>
      </c>
      <c r="E85" s="131"/>
      <c r="F85" s="68" t="s">
        <v>2</v>
      </c>
      <c r="G85" s="130"/>
      <c r="H85" s="130"/>
      <c r="I85" s="130"/>
      <c r="J85" s="130"/>
    </row>
    <row r="86" spans="1:10" ht="15.75" x14ac:dyDescent="0.25">
      <c r="A86" s="129">
        <v>42680</v>
      </c>
      <c r="B86" s="59" t="s">
        <v>684</v>
      </c>
      <c r="C86" s="59"/>
      <c r="D86" s="130">
        <v>1500</v>
      </c>
      <c r="E86" s="131"/>
      <c r="F86" s="68" t="s">
        <v>2</v>
      </c>
      <c r="G86" s="130"/>
      <c r="H86" s="130"/>
      <c r="I86" s="130"/>
      <c r="J86" s="130"/>
    </row>
    <row r="87" spans="1:10" ht="15.75" x14ac:dyDescent="0.25">
      <c r="A87" s="129">
        <v>42674</v>
      </c>
      <c r="B87" s="59" t="s">
        <v>678</v>
      </c>
      <c r="C87" s="130"/>
      <c r="D87" s="130">
        <v>340</v>
      </c>
      <c r="E87" s="131"/>
      <c r="F87" s="68" t="s">
        <v>2</v>
      </c>
      <c r="G87" s="130"/>
      <c r="H87" s="130"/>
      <c r="I87" s="130"/>
      <c r="J87" s="130"/>
    </row>
    <row r="88" spans="1:10" ht="15.75" x14ac:dyDescent="0.25">
      <c r="A88" s="129">
        <v>42674</v>
      </c>
      <c r="B88" s="59" t="s">
        <v>902</v>
      </c>
      <c r="C88" s="130"/>
      <c r="D88" s="130">
        <v>6700</v>
      </c>
      <c r="E88" s="131"/>
      <c r="F88" s="68" t="s">
        <v>2</v>
      </c>
      <c r="G88" s="130"/>
      <c r="H88" s="130"/>
      <c r="I88" s="130"/>
      <c r="J88" s="130"/>
    </row>
    <row r="89" spans="1:10" ht="15.75" x14ac:dyDescent="0.25">
      <c r="A89" s="129">
        <v>42674</v>
      </c>
      <c r="B89" s="59" t="s">
        <v>678</v>
      </c>
      <c r="C89" s="130"/>
      <c r="D89" s="130">
        <v>27249</v>
      </c>
      <c r="E89" s="131"/>
      <c r="F89" s="68" t="s">
        <v>2</v>
      </c>
      <c r="G89" s="130"/>
      <c r="H89" s="130"/>
      <c r="I89" s="130"/>
      <c r="J89" s="130"/>
    </row>
    <row r="90" spans="1:10" ht="15.75" x14ac:dyDescent="0.25">
      <c r="A90" s="129">
        <v>42668</v>
      </c>
      <c r="B90" s="59" t="s">
        <v>681</v>
      </c>
      <c r="C90" s="130"/>
      <c r="D90" s="130">
        <v>3000</v>
      </c>
      <c r="E90" s="131"/>
      <c r="F90" s="68" t="s">
        <v>2</v>
      </c>
      <c r="G90" s="130"/>
      <c r="H90" s="130"/>
      <c r="I90" s="130"/>
      <c r="J90" s="130"/>
    </row>
    <row r="91" spans="1:10" ht="15.75" x14ac:dyDescent="0.25">
      <c r="A91" s="144">
        <v>42667</v>
      </c>
      <c r="B91" s="59" t="s">
        <v>2583</v>
      </c>
      <c r="C91" s="59"/>
      <c r="D91" s="130">
        <v>4000</v>
      </c>
      <c r="E91" s="131"/>
      <c r="F91" s="68" t="s">
        <v>2</v>
      </c>
      <c r="G91" s="145"/>
      <c r="H91" s="145"/>
      <c r="I91" s="145"/>
      <c r="J91" s="145"/>
    </row>
    <row r="92" spans="1:10" ht="15.75" x14ac:dyDescent="0.25">
      <c r="A92" s="129">
        <v>42667</v>
      </c>
      <c r="B92" s="59" t="s">
        <v>2584</v>
      </c>
      <c r="C92" s="59"/>
      <c r="D92" s="130">
        <v>4500</v>
      </c>
      <c r="E92" s="131"/>
      <c r="F92" s="68" t="s">
        <v>2</v>
      </c>
      <c r="G92" s="130"/>
      <c r="H92" s="130"/>
      <c r="I92" s="130"/>
      <c r="J92" s="130"/>
    </row>
    <row r="93" spans="1:10" ht="15.75" x14ac:dyDescent="0.25">
      <c r="A93" s="129">
        <v>42665</v>
      </c>
      <c r="B93" s="59" t="s">
        <v>2232</v>
      </c>
      <c r="C93" s="130"/>
      <c r="D93" s="130">
        <v>5000</v>
      </c>
      <c r="E93" s="131"/>
      <c r="F93" s="68" t="s">
        <v>2</v>
      </c>
      <c r="G93" s="130"/>
      <c r="H93" s="130"/>
      <c r="I93" s="130"/>
      <c r="J93" s="130"/>
    </row>
    <row r="94" spans="1:10" ht="15.75" x14ac:dyDescent="0.25">
      <c r="A94" s="144">
        <v>42656</v>
      </c>
      <c r="B94" s="145" t="s">
        <v>2121</v>
      </c>
      <c r="C94" s="145"/>
      <c r="D94" s="145">
        <v>1200</v>
      </c>
      <c r="E94" s="146"/>
      <c r="F94" s="146" t="s">
        <v>2</v>
      </c>
      <c r="G94" s="145"/>
      <c r="H94" s="145"/>
      <c r="I94" s="145"/>
      <c r="J94" s="145"/>
    </row>
    <row r="95" spans="1:10" ht="15.75" x14ac:dyDescent="0.25">
      <c r="A95" s="129">
        <v>42654</v>
      </c>
      <c r="B95" s="59" t="s">
        <v>684</v>
      </c>
      <c r="C95" s="130"/>
      <c r="D95" s="130">
        <v>1500</v>
      </c>
      <c r="E95" s="131"/>
      <c r="F95" s="68" t="s">
        <v>2</v>
      </c>
      <c r="G95" s="130"/>
      <c r="H95" s="130"/>
      <c r="I95" s="130"/>
      <c r="J95" s="130"/>
    </row>
    <row r="96" spans="1:10" ht="15.75" x14ac:dyDescent="0.25">
      <c r="A96" s="129">
        <v>42651</v>
      </c>
      <c r="B96" s="59" t="s">
        <v>684</v>
      </c>
      <c r="C96" s="130"/>
      <c r="D96" s="130">
        <v>1500</v>
      </c>
      <c r="E96" s="131"/>
      <c r="F96" s="68" t="s">
        <v>2</v>
      </c>
      <c r="G96" s="130"/>
      <c r="H96" s="130"/>
      <c r="I96" s="130"/>
      <c r="J96" s="130"/>
    </row>
    <row r="97" spans="1:10" ht="15.75" x14ac:dyDescent="0.25">
      <c r="A97" s="129">
        <v>42647</v>
      </c>
      <c r="B97" s="59" t="s">
        <v>684</v>
      </c>
      <c r="C97" s="130"/>
      <c r="D97" s="130">
        <v>1500</v>
      </c>
      <c r="E97" s="131"/>
      <c r="F97" s="68" t="s">
        <v>2</v>
      </c>
      <c r="G97" s="130"/>
      <c r="H97" s="130"/>
      <c r="I97" s="130"/>
      <c r="J97" s="130"/>
    </row>
    <row r="98" spans="1:10" ht="15.75" x14ac:dyDescent="0.25">
      <c r="A98" s="129">
        <v>42645</v>
      </c>
      <c r="B98" s="59" t="s">
        <v>684</v>
      </c>
      <c r="C98" s="130"/>
      <c r="D98" s="130">
        <v>2000</v>
      </c>
      <c r="E98" s="131"/>
      <c r="F98" s="68" t="s">
        <v>2</v>
      </c>
      <c r="G98" s="130"/>
      <c r="H98" s="130"/>
      <c r="I98" s="130"/>
      <c r="J98" s="130"/>
    </row>
    <row r="99" spans="1:10" ht="15.75" x14ac:dyDescent="0.25">
      <c r="A99" s="129">
        <v>42645</v>
      </c>
      <c r="B99" s="59" t="s">
        <v>681</v>
      </c>
      <c r="C99" s="130"/>
      <c r="D99" s="130">
        <v>3000</v>
      </c>
      <c r="E99" s="131"/>
      <c r="F99" s="68" t="s">
        <v>2</v>
      </c>
      <c r="G99" s="130"/>
      <c r="H99" s="130"/>
      <c r="I99" s="130"/>
      <c r="J99" s="130"/>
    </row>
    <row r="100" spans="1:10" ht="15.75" x14ac:dyDescent="0.25">
      <c r="A100" s="129">
        <v>42643</v>
      </c>
      <c r="B100" s="59" t="s">
        <v>678</v>
      </c>
      <c r="C100" s="130"/>
      <c r="D100" s="130">
        <v>38931</v>
      </c>
      <c r="E100" s="131"/>
      <c r="F100" s="68" t="s">
        <v>2</v>
      </c>
      <c r="G100" s="130"/>
      <c r="H100" s="130"/>
      <c r="I100" s="130"/>
      <c r="J100" s="130"/>
    </row>
    <row r="101" spans="1:10" ht="15.75" x14ac:dyDescent="0.25">
      <c r="A101" s="129">
        <v>42641</v>
      </c>
      <c r="B101" s="59" t="s">
        <v>902</v>
      </c>
      <c r="C101" s="130"/>
      <c r="D101" s="130">
        <v>5700</v>
      </c>
      <c r="E101" s="131"/>
      <c r="F101" s="68" t="s">
        <v>2</v>
      </c>
      <c r="G101" s="130"/>
      <c r="H101" s="130"/>
      <c r="I101" s="130"/>
      <c r="J101" s="130"/>
    </row>
    <row r="102" spans="1:10" ht="15.75" x14ac:dyDescent="0.25">
      <c r="A102" s="129">
        <v>42639</v>
      </c>
      <c r="B102" s="59" t="s">
        <v>2030</v>
      </c>
      <c r="C102" s="130"/>
      <c r="D102" s="130">
        <v>2222</v>
      </c>
      <c r="E102" s="131"/>
      <c r="F102" s="68" t="s">
        <v>2</v>
      </c>
      <c r="G102" s="130"/>
      <c r="H102" s="130"/>
      <c r="I102" s="130"/>
      <c r="J102" s="130"/>
    </row>
    <row r="103" spans="1:10" ht="15.75" x14ac:dyDescent="0.25">
      <c r="A103" s="144">
        <v>42636</v>
      </c>
      <c r="B103" s="59" t="s">
        <v>2583</v>
      </c>
      <c r="C103" s="59"/>
      <c r="D103" s="130">
        <v>4000</v>
      </c>
      <c r="E103" s="131"/>
      <c r="F103" s="68" t="s">
        <v>2</v>
      </c>
      <c r="G103" s="145"/>
      <c r="H103" s="145"/>
      <c r="I103" s="145"/>
      <c r="J103" s="145"/>
    </row>
    <row r="104" spans="1:10" ht="15.75" x14ac:dyDescent="0.25">
      <c r="A104" s="129">
        <v>42636</v>
      </c>
      <c r="B104" s="59" t="s">
        <v>680</v>
      </c>
      <c r="C104" s="130"/>
      <c r="D104" s="130">
        <v>4585</v>
      </c>
      <c r="E104" s="131"/>
      <c r="F104" s="68" t="s">
        <v>2</v>
      </c>
      <c r="G104" s="130"/>
      <c r="H104" s="130"/>
      <c r="I104" s="130"/>
      <c r="J104" s="130"/>
    </row>
    <row r="105" spans="1:10" ht="15.75" x14ac:dyDescent="0.25">
      <c r="A105" s="129">
        <v>42619</v>
      </c>
      <c r="B105" s="59" t="s">
        <v>1863</v>
      </c>
      <c r="C105" s="130"/>
      <c r="D105" s="130">
        <v>2000</v>
      </c>
      <c r="E105" s="131"/>
      <c r="F105" s="68" t="s">
        <v>2</v>
      </c>
      <c r="G105" s="59" t="s">
        <v>1864</v>
      </c>
      <c r="H105" s="130"/>
      <c r="I105" s="130"/>
      <c r="J105" s="130"/>
    </row>
    <row r="106" spans="1:10" ht="15.75" x14ac:dyDescent="0.25">
      <c r="A106" s="129">
        <v>42614</v>
      </c>
      <c r="B106" s="59" t="s">
        <v>1858</v>
      </c>
      <c r="C106" s="130"/>
      <c r="D106" s="130">
        <v>1500</v>
      </c>
      <c r="E106" s="131"/>
      <c r="F106" s="68" t="s">
        <v>2</v>
      </c>
      <c r="G106" s="130"/>
      <c r="H106" s="130"/>
      <c r="I106" s="130"/>
      <c r="J106" s="130"/>
    </row>
    <row r="107" spans="1:10" ht="15.75" x14ac:dyDescent="0.25">
      <c r="A107" s="129">
        <v>42613</v>
      </c>
      <c r="B107" s="69" t="s">
        <v>678</v>
      </c>
      <c r="C107" s="130"/>
      <c r="D107" s="130">
        <v>23097</v>
      </c>
      <c r="E107" s="131"/>
      <c r="F107" s="131" t="s">
        <v>2</v>
      </c>
      <c r="G107" s="130"/>
      <c r="H107" s="130"/>
      <c r="I107" s="130"/>
      <c r="J107" s="130"/>
    </row>
    <row r="108" spans="1:10" ht="15.75" x14ac:dyDescent="0.25">
      <c r="A108" s="129">
        <v>42612</v>
      </c>
      <c r="B108" s="59" t="s">
        <v>902</v>
      </c>
      <c r="C108" s="130"/>
      <c r="D108" s="130">
        <v>5800</v>
      </c>
      <c r="E108" s="131"/>
      <c r="F108" s="68" t="s">
        <v>2</v>
      </c>
      <c r="G108" s="130"/>
      <c r="H108" s="130"/>
      <c r="I108" s="130"/>
      <c r="J108" s="130"/>
    </row>
    <row r="109" spans="1:10" ht="15.75" x14ac:dyDescent="0.25">
      <c r="A109" s="129">
        <v>42607</v>
      </c>
      <c r="B109" s="59" t="s">
        <v>2583</v>
      </c>
      <c r="C109" s="59"/>
      <c r="D109" s="130">
        <v>4000</v>
      </c>
      <c r="E109" s="131"/>
      <c r="F109" s="68" t="s">
        <v>2</v>
      </c>
      <c r="G109" s="130"/>
      <c r="H109" s="130"/>
      <c r="I109" s="130"/>
      <c r="J109" s="130"/>
    </row>
    <row r="110" spans="1:10" ht="15.75" x14ac:dyDescent="0.25">
      <c r="A110" s="129">
        <v>42607</v>
      </c>
      <c r="B110" s="59" t="s">
        <v>680</v>
      </c>
      <c r="C110" s="130"/>
      <c r="D110" s="130">
        <v>4585</v>
      </c>
      <c r="E110" s="131"/>
      <c r="F110" s="68" t="s">
        <v>2</v>
      </c>
      <c r="G110" s="130"/>
      <c r="H110" s="130"/>
      <c r="I110" s="130"/>
      <c r="J110" s="130"/>
    </row>
    <row r="111" spans="1:10" ht="15.75" x14ac:dyDescent="0.25">
      <c r="A111" s="129">
        <v>42604</v>
      </c>
      <c r="B111" s="69" t="s">
        <v>1567</v>
      </c>
      <c r="C111" s="130"/>
      <c r="D111" s="130">
        <v>400</v>
      </c>
      <c r="E111" s="131"/>
      <c r="F111" s="131" t="s">
        <v>2</v>
      </c>
      <c r="G111" s="130"/>
      <c r="H111" s="130"/>
      <c r="I111" s="130"/>
      <c r="J111" s="130"/>
    </row>
    <row r="112" spans="1:10" ht="15.75" x14ac:dyDescent="0.25">
      <c r="A112" s="129">
        <v>42604</v>
      </c>
      <c r="B112" s="69" t="s">
        <v>681</v>
      </c>
      <c r="C112" s="130"/>
      <c r="D112" s="130">
        <v>3000</v>
      </c>
      <c r="E112" s="131"/>
      <c r="F112" s="131" t="s">
        <v>2</v>
      </c>
      <c r="G112" s="130"/>
      <c r="H112" s="130"/>
      <c r="I112" s="130"/>
      <c r="J112" s="130"/>
    </row>
    <row r="113" spans="1:10" ht="15.75" x14ac:dyDescent="0.25">
      <c r="A113" s="69">
        <v>42583</v>
      </c>
      <c r="B113" s="59" t="s">
        <v>902</v>
      </c>
      <c r="C113" s="59"/>
      <c r="D113" s="59">
        <v>5900</v>
      </c>
      <c r="E113" s="68"/>
      <c r="F113" s="68" t="s">
        <v>2</v>
      </c>
      <c r="G113" s="59"/>
      <c r="H113" s="59"/>
      <c r="I113" s="59"/>
      <c r="J113" s="59"/>
    </row>
    <row r="114" spans="1:10" ht="15.75" x14ac:dyDescent="0.25">
      <c r="A114" s="129">
        <v>42582</v>
      </c>
      <c r="B114" s="69" t="s">
        <v>678</v>
      </c>
      <c r="C114" s="130"/>
      <c r="D114" s="130">
        <v>28863</v>
      </c>
      <c r="E114" s="131"/>
      <c r="F114" s="131" t="s">
        <v>2</v>
      </c>
      <c r="G114" s="130"/>
      <c r="H114" s="130"/>
      <c r="I114" s="130"/>
      <c r="J114" s="130"/>
    </row>
    <row r="115" spans="1:10" ht="15.75" x14ac:dyDescent="0.25">
      <c r="A115" s="129">
        <v>42576</v>
      </c>
      <c r="B115" s="59" t="s">
        <v>680</v>
      </c>
      <c r="C115" s="130"/>
      <c r="D115" s="130">
        <v>8585</v>
      </c>
      <c r="E115" s="131"/>
      <c r="F115" s="131" t="s">
        <v>2</v>
      </c>
      <c r="G115" s="130"/>
      <c r="H115" s="130"/>
      <c r="I115" s="130"/>
      <c r="J115" s="130"/>
    </row>
    <row r="116" spans="1:10" ht="15.75" x14ac:dyDescent="0.25">
      <c r="A116" s="69">
        <v>42564</v>
      </c>
      <c r="B116" s="59" t="s">
        <v>1567</v>
      </c>
      <c r="C116" s="59"/>
      <c r="D116" s="59">
        <v>1200</v>
      </c>
      <c r="E116" s="68"/>
      <c r="F116" s="68" t="s">
        <v>2</v>
      </c>
      <c r="G116" s="59"/>
      <c r="H116" s="59"/>
      <c r="I116" s="59"/>
      <c r="J116" s="59"/>
    </row>
    <row r="117" spans="1:10" ht="15.75" x14ac:dyDescent="0.25">
      <c r="A117" s="69">
        <v>42562</v>
      </c>
      <c r="B117" s="59" t="s">
        <v>681</v>
      </c>
      <c r="C117" s="59"/>
      <c r="D117" s="59">
        <v>1000</v>
      </c>
      <c r="E117" s="68"/>
      <c r="F117" s="68" t="s">
        <v>2</v>
      </c>
      <c r="G117" s="59"/>
      <c r="H117" s="59"/>
      <c r="I117" s="59"/>
      <c r="J117" s="59"/>
    </row>
    <row r="118" spans="1:10" ht="15.75" x14ac:dyDescent="0.25">
      <c r="A118" s="69">
        <v>42552</v>
      </c>
      <c r="B118" s="59" t="s">
        <v>902</v>
      </c>
      <c r="C118" s="59"/>
      <c r="D118" s="59">
        <v>5700</v>
      </c>
      <c r="E118" s="68"/>
      <c r="F118" s="68" t="s">
        <v>2</v>
      </c>
      <c r="G118" s="59"/>
      <c r="H118" s="59"/>
      <c r="I118" s="59"/>
      <c r="J118" s="59"/>
    </row>
    <row r="119" spans="1:10" ht="15.75" x14ac:dyDescent="0.25">
      <c r="A119" s="69">
        <v>42551</v>
      </c>
      <c r="B119" s="59" t="s">
        <v>678</v>
      </c>
      <c r="C119" s="59"/>
      <c r="D119" s="59">
        <v>16772</v>
      </c>
      <c r="E119" s="68"/>
      <c r="F119" s="68" t="s">
        <v>2</v>
      </c>
      <c r="G119" s="59"/>
      <c r="H119" s="59"/>
      <c r="I119" s="59"/>
      <c r="J119" s="59"/>
    </row>
    <row r="120" spans="1:10" ht="15.75" x14ac:dyDescent="0.25">
      <c r="A120" s="69">
        <v>42544</v>
      </c>
      <c r="B120" s="59" t="s">
        <v>680</v>
      </c>
      <c r="C120" s="59"/>
      <c r="D120" s="59">
        <v>8585</v>
      </c>
      <c r="E120" s="68"/>
      <c r="F120" s="68" t="s">
        <v>2</v>
      </c>
      <c r="G120" s="59"/>
      <c r="H120" s="59"/>
      <c r="I120" s="59"/>
      <c r="J120" s="59"/>
    </row>
    <row r="121" spans="1:10" ht="15.75" x14ac:dyDescent="0.25">
      <c r="A121" s="69">
        <v>42538</v>
      </c>
      <c r="B121" s="59" t="s">
        <v>681</v>
      </c>
      <c r="C121" s="59"/>
      <c r="D121" s="59">
        <v>2360</v>
      </c>
      <c r="E121" s="68"/>
      <c r="F121" s="68" t="s">
        <v>2</v>
      </c>
      <c r="G121" s="59"/>
      <c r="H121" s="59"/>
      <c r="I121" s="59"/>
      <c r="J121" s="59"/>
    </row>
    <row r="122" spans="1:10" ht="15.75" x14ac:dyDescent="0.25">
      <c r="A122" s="69">
        <v>42534</v>
      </c>
      <c r="B122" s="59" t="s">
        <v>1278</v>
      </c>
      <c r="C122" s="59"/>
      <c r="D122" s="59">
        <v>1500</v>
      </c>
      <c r="E122" s="68"/>
      <c r="F122" s="68" t="s">
        <v>2</v>
      </c>
      <c r="G122" s="59"/>
      <c r="H122" s="59"/>
      <c r="I122" s="59"/>
      <c r="J122" s="59"/>
    </row>
    <row r="123" spans="1:10" ht="15.75" x14ac:dyDescent="0.25">
      <c r="A123" s="69">
        <v>42526</v>
      </c>
      <c r="B123" s="59" t="s">
        <v>681</v>
      </c>
      <c r="C123" s="59"/>
      <c r="D123" s="59">
        <v>2000</v>
      </c>
      <c r="E123" s="68"/>
      <c r="F123" s="68" t="s">
        <v>2</v>
      </c>
      <c r="G123" s="59"/>
      <c r="H123" s="59"/>
      <c r="I123" s="59"/>
      <c r="J123" s="59"/>
    </row>
    <row r="124" spans="1:10" ht="15.75" x14ac:dyDescent="0.25">
      <c r="A124" s="69">
        <v>42524</v>
      </c>
      <c r="B124" s="59" t="s">
        <v>681</v>
      </c>
      <c r="C124" s="59"/>
      <c r="D124" s="59">
        <v>2000</v>
      </c>
      <c r="E124" s="68"/>
      <c r="F124" s="68" t="s">
        <v>2</v>
      </c>
      <c r="G124" s="59"/>
      <c r="H124" s="59"/>
      <c r="I124" s="59"/>
      <c r="J124" s="59"/>
    </row>
    <row r="125" spans="1:10" ht="15.75" x14ac:dyDescent="0.25">
      <c r="A125" s="69">
        <v>42523</v>
      </c>
      <c r="B125" s="59" t="s">
        <v>1171</v>
      </c>
      <c r="C125" s="59"/>
      <c r="D125" s="59">
        <v>2500</v>
      </c>
      <c r="E125" s="68"/>
      <c r="F125" s="68" t="s">
        <v>2</v>
      </c>
      <c r="G125" s="59"/>
      <c r="H125" s="59"/>
      <c r="I125" s="59"/>
      <c r="J125" s="59"/>
    </row>
    <row r="126" spans="1:10" ht="15.75" x14ac:dyDescent="0.25">
      <c r="A126" s="69">
        <v>42521</v>
      </c>
      <c r="B126" s="59" t="s">
        <v>678</v>
      </c>
      <c r="C126" s="59"/>
      <c r="D126" s="59">
        <v>22202</v>
      </c>
      <c r="E126" s="68"/>
      <c r="F126" s="68" t="s">
        <v>2</v>
      </c>
      <c r="G126" s="59"/>
      <c r="H126" s="59"/>
      <c r="I126" s="59"/>
      <c r="J126" s="59"/>
    </row>
    <row r="127" spans="1:10" ht="15.75" x14ac:dyDescent="0.25">
      <c r="A127" s="69">
        <v>42515</v>
      </c>
      <c r="B127" s="59" t="s">
        <v>902</v>
      </c>
      <c r="C127" s="59"/>
      <c r="D127" s="59">
        <v>6880</v>
      </c>
      <c r="E127" s="68"/>
      <c r="F127" s="68" t="s">
        <v>2</v>
      </c>
      <c r="G127" s="59"/>
      <c r="H127" s="59"/>
      <c r="I127" s="59"/>
      <c r="J127" s="59"/>
    </row>
    <row r="128" spans="1:10" ht="15.75" x14ac:dyDescent="0.25">
      <c r="A128" s="69">
        <v>42514</v>
      </c>
      <c r="B128" s="59" t="s">
        <v>680</v>
      </c>
      <c r="C128" s="59"/>
      <c r="D128" s="59">
        <v>8585</v>
      </c>
      <c r="E128" s="68"/>
      <c r="F128" s="68" t="s">
        <v>2</v>
      </c>
      <c r="G128" s="59"/>
      <c r="H128" s="59"/>
      <c r="I128" s="59"/>
      <c r="J128" s="59"/>
    </row>
    <row r="129" spans="1:10" s="34" customFormat="1" ht="15.75" x14ac:dyDescent="0.25">
      <c r="A129" s="69">
        <v>42510</v>
      </c>
      <c r="B129" s="59" t="s">
        <v>1050</v>
      </c>
      <c r="C129" s="59"/>
      <c r="D129" s="59">
        <v>3500</v>
      </c>
      <c r="E129" s="68"/>
      <c r="F129" s="68" t="s">
        <v>2</v>
      </c>
      <c r="G129" s="59"/>
      <c r="H129" s="59"/>
      <c r="I129" s="59"/>
      <c r="J129" s="59"/>
    </row>
    <row r="130" spans="1:10" s="34" customFormat="1" ht="15.75" x14ac:dyDescent="0.25">
      <c r="A130" s="69">
        <v>42501</v>
      </c>
      <c r="B130" s="59" t="s">
        <v>681</v>
      </c>
      <c r="C130" s="59"/>
      <c r="D130" s="59">
        <v>5000</v>
      </c>
      <c r="E130" s="68"/>
      <c r="F130" s="68" t="s">
        <v>2</v>
      </c>
      <c r="G130" s="59"/>
      <c r="H130" s="59"/>
      <c r="I130" s="59"/>
      <c r="J130" s="59"/>
    </row>
    <row r="131" spans="1:10" s="34" customFormat="1" ht="15.75" x14ac:dyDescent="0.25">
      <c r="A131" s="69">
        <v>42490</v>
      </c>
      <c r="B131" s="59" t="s">
        <v>902</v>
      </c>
      <c r="C131" s="59"/>
      <c r="D131" s="59">
        <v>7200</v>
      </c>
      <c r="E131" s="68"/>
      <c r="F131" s="68" t="s">
        <v>2</v>
      </c>
      <c r="G131" s="59"/>
      <c r="H131" s="59"/>
      <c r="I131" s="59"/>
      <c r="J131" s="59"/>
    </row>
    <row r="132" spans="1:10" s="34" customFormat="1" ht="15.75" x14ac:dyDescent="0.25">
      <c r="A132" s="69">
        <v>42490</v>
      </c>
      <c r="B132" s="59" t="s">
        <v>678</v>
      </c>
      <c r="C132" s="59"/>
      <c r="D132" s="59">
        <v>23985</v>
      </c>
      <c r="E132" s="68"/>
      <c r="F132" s="68" t="s">
        <v>2</v>
      </c>
      <c r="G132" s="59"/>
      <c r="H132" s="59"/>
      <c r="I132" s="59"/>
      <c r="J132" s="59"/>
    </row>
    <row r="133" spans="1:10" s="34" customFormat="1" ht="15.75" x14ac:dyDescent="0.25">
      <c r="A133" s="69">
        <v>42485</v>
      </c>
      <c r="B133" s="59" t="s">
        <v>681</v>
      </c>
      <c r="C133" s="59"/>
      <c r="D133" s="59">
        <v>5000</v>
      </c>
      <c r="E133" s="68"/>
      <c r="F133" s="68" t="s">
        <v>2</v>
      </c>
      <c r="G133" s="59"/>
      <c r="H133" s="59"/>
      <c r="I133" s="59"/>
      <c r="J133" s="59"/>
    </row>
    <row r="134" spans="1:10" s="34" customFormat="1" ht="15.75" x14ac:dyDescent="0.25">
      <c r="A134" s="69">
        <v>42482</v>
      </c>
      <c r="B134" s="59" t="s">
        <v>680</v>
      </c>
      <c r="C134" s="59"/>
      <c r="D134" s="59">
        <v>8500</v>
      </c>
      <c r="E134" s="68"/>
      <c r="F134" s="68" t="s">
        <v>2</v>
      </c>
      <c r="G134" s="59"/>
      <c r="H134" s="59"/>
      <c r="I134" s="59"/>
      <c r="J134" s="59"/>
    </row>
    <row r="135" spans="1:10" s="34" customFormat="1" ht="15.75" x14ac:dyDescent="0.25">
      <c r="A135" s="69">
        <v>42472</v>
      </c>
      <c r="B135" s="59" t="s">
        <v>681</v>
      </c>
      <c r="C135" s="59"/>
      <c r="D135" s="59">
        <v>6720</v>
      </c>
      <c r="E135" s="68"/>
      <c r="F135" s="68" t="s">
        <v>2</v>
      </c>
      <c r="G135" s="59"/>
      <c r="H135" s="59"/>
      <c r="I135" s="59"/>
      <c r="J135" s="59"/>
    </row>
    <row r="136" spans="1:10" s="34" customFormat="1" ht="15.75" x14ac:dyDescent="0.25">
      <c r="A136" s="69">
        <v>42472</v>
      </c>
      <c r="B136" s="59" t="s">
        <v>684</v>
      </c>
      <c r="C136" s="59"/>
      <c r="D136" s="59">
        <v>3000</v>
      </c>
      <c r="E136" s="68"/>
      <c r="F136" s="68" t="s">
        <v>2</v>
      </c>
      <c r="G136" s="59"/>
      <c r="H136" s="59"/>
      <c r="I136" s="59"/>
      <c r="J136" s="59"/>
    </row>
    <row r="137" spans="1:10" s="34" customFormat="1" ht="15.75" x14ac:dyDescent="0.25">
      <c r="A137" s="69">
        <v>42471</v>
      </c>
      <c r="B137" s="59" t="s">
        <v>998</v>
      </c>
      <c r="C137" s="59"/>
      <c r="D137" s="59">
        <v>2000</v>
      </c>
      <c r="E137" s="68"/>
      <c r="F137" s="68" t="s">
        <v>2</v>
      </c>
      <c r="G137" s="59"/>
      <c r="H137" s="59"/>
      <c r="I137" s="59"/>
      <c r="J137" s="59"/>
    </row>
    <row r="138" spans="1:10" s="34" customFormat="1" ht="15.75" x14ac:dyDescent="0.25">
      <c r="A138" s="69">
        <v>42462</v>
      </c>
      <c r="B138" s="59" t="s">
        <v>681</v>
      </c>
      <c r="C138" s="59"/>
      <c r="D138" s="59">
        <v>1770</v>
      </c>
      <c r="E138" s="68"/>
      <c r="F138" s="68" t="s">
        <v>2</v>
      </c>
      <c r="G138" s="59"/>
      <c r="H138" s="59"/>
      <c r="I138" s="59"/>
      <c r="J138" s="59"/>
    </row>
    <row r="139" spans="1:10" s="34" customFormat="1" ht="15.75" x14ac:dyDescent="0.25">
      <c r="A139" s="69">
        <v>42462</v>
      </c>
      <c r="B139" s="59" t="s">
        <v>684</v>
      </c>
      <c r="C139" s="59"/>
      <c r="D139" s="59">
        <v>3000</v>
      </c>
      <c r="E139" s="68"/>
      <c r="F139" s="68" t="s">
        <v>2</v>
      </c>
      <c r="G139" s="59"/>
      <c r="H139" s="59"/>
      <c r="I139" s="59"/>
      <c r="J139" s="59"/>
    </row>
    <row r="140" spans="1:10" s="34" customFormat="1" ht="15.75" x14ac:dyDescent="0.25">
      <c r="A140" s="69">
        <v>42460</v>
      </c>
      <c r="B140" s="59" t="s">
        <v>678</v>
      </c>
      <c r="C140" s="59"/>
      <c r="D140" s="59">
        <v>17775</v>
      </c>
      <c r="E140" s="68"/>
      <c r="F140" s="68" t="s">
        <v>2</v>
      </c>
      <c r="G140" s="59"/>
      <c r="H140" s="59"/>
      <c r="I140" s="59"/>
      <c r="J140" s="59"/>
    </row>
    <row r="141" spans="1:10" s="34" customFormat="1" ht="15.75" x14ac:dyDescent="0.25">
      <c r="A141" s="69">
        <v>42454</v>
      </c>
      <c r="B141" s="59" t="s">
        <v>684</v>
      </c>
      <c r="C141" s="59"/>
      <c r="D141" s="59">
        <v>5000</v>
      </c>
      <c r="E141" s="68"/>
      <c r="F141" s="68" t="s">
        <v>2</v>
      </c>
      <c r="G141" s="59"/>
      <c r="H141" s="59"/>
      <c r="I141" s="59"/>
      <c r="J141" s="59"/>
    </row>
    <row r="142" spans="1:10" s="34" customFormat="1" ht="15.75" x14ac:dyDescent="0.25">
      <c r="A142" s="69">
        <v>42451</v>
      </c>
      <c r="B142" s="59" t="s">
        <v>681</v>
      </c>
      <c r="C142" s="59"/>
      <c r="D142" s="59">
        <v>1770</v>
      </c>
      <c r="E142" s="68"/>
      <c r="F142" s="68" t="s">
        <v>2</v>
      </c>
      <c r="G142" s="59"/>
      <c r="H142" s="59"/>
      <c r="I142" s="59"/>
      <c r="J142" s="59"/>
    </row>
    <row r="143" spans="1:10" ht="15.75" x14ac:dyDescent="0.25">
      <c r="A143" s="69">
        <v>42451</v>
      </c>
      <c r="B143" s="59" t="s">
        <v>684</v>
      </c>
      <c r="C143" s="59"/>
      <c r="D143" s="59">
        <v>5000</v>
      </c>
      <c r="E143" s="68"/>
      <c r="F143" s="68" t="s">
        <v>2</v>
      </c>
      <c r="G143" s="59"/>
      <c r="H143" s="59"/>
      <c r="I143" s="59"/>
      <c r="J143" s="59"/>
    </row>
    <row r="144" spans="1:10" ht="15.75" x14ac:dyDescent="0.25">
      <c r="A144" s="69">
        <v>42451</v>
      </c>
      <c r="B144" s="59" t="s">
        <v>902</v>
      </c>
      <c r="C144" s="59"/>
      <c r="D144" s="59">
        <v>6020</v>
      </c>
      <c r="E144" s="68"/>
      <c r="F144" s="68" t="s">
        <v>2</v>
      </c>
      <c r="G144" s="59"/>
      <c r="H144" s="59"/>
      <c r="I144" s="59"/>
      <c r="J144" s="59"/>
    </row>
    <row r="145" spans="1:10" ht="15.75" x14ac:dyDescent="0.25">
      <c r="A145" s="69">
        <v>42451</v>
      </c>
      <c r="B145" s="59" t="s">
        <v>681</v>
      </c>
      <c r="C145" s="59"/>
      <c r="D145" s="59">
        <v>3540</v>
      </c>
      <c r="E145" s="68"/>
      <c r="F145" s="68" t="s">
        <v>2</v>
      </c>
      <c r="G145" s="59"/>
      <c r="H145" s="59"/>
      <c r="I145" s="59"/>
      <c r="J145" s="59"/>
    </row>
    <row r="146" spans="1:10" ht="15.75" x14ac:dyDescent="0.25">
      <c r="A146" s="69">
        <v>42450</v>
      </c>
      <c r="B146" s="59" t="s">
        <v>680</v>
      </c>
      <c r="C146" s="59"/>
      <c r="D146" s="59">
        <v>8500</v>
      </c>
      <c r="E146" s="68"/>
      <c r="F146" s="68" t="s">
        <v>2</v>
      </c>
      <c r="G146" s="59"/>
      <c r="H146" s="59"/>
      <c r="I146" s="59"/>
      <c r="J146" s="59"/>
    </row>
    <row r="147" spans="1:10" ht="15.75" x14ac:dyDescent="0.25">
      <c r="A147" s="69">
        <v>42443</v>
      </c>
      <c r="B147" s="59" t="s">
        <v>929</v>
      </c>
      <c r="C147" s="59"/>
      <c r="D147" s="59">
        <v>1250</v>
      </c>
      <c r="E147" s="68"/>
      <c r="F147" s="68" t="s">
        <v>2</v>
      </c>
      <c r="G147" s="59"/>
      <c r="H147" s="59"/>
      <c r="I147" s="59"/>
      <c r="J147" s="59"/>
    </row>
    <row r="148" spans="1:10" ht="15.75" x14ac:dyDescent="0.25">
      <c r="A148" s="69">
        <v>42430</v>
      </c>
      <c r="B148" s="59" t="s">
        <v>902</v>
      </c>
      <c r="C148" s="59"/>
      <c r="D148" s="59">
        <v>6600</v>
      </c>
      <c r="E148" s="68"/>
      <c r="F148" s="68" t="s">
        <v>1</v>
      </c>
      <c r="G148" s="59"/>
      <c r="H148" s="59"/>
      <c r="I148" s="59"/>
      <c r="J148" s="59"/>
    </row>
    <row r="149" spans="1:10" ht="15.75" x14ac:dyDescent="0.25">
      <c r="A149" s="69">
        <v>42429</v>
      </c>
      <c r="B149" s="59" t="s">
        <v>678</v>
      </c>
      <c r="C149" s="59"/>
      <c r="D149" s="59">
        <v>19426</v>
      </c>
      <c r="E149" s="68"/>
      <c r="F149" s="68" t="s">
        <v>2</v>
      </c>
      <c r="G149" s="59"/>
      <c r="H149" s="59"/>
      <c r="I149" s="59"/>
      <c r="J149" s="59"/>
    </row>
    <row r="150" spans="1:10" ht="15.75" x14ac:dyDescent="0.25">
      <c r="A150" s="69">
        <v>42421</v>
      </c>
      <c r="B150" s="59" t="s">
        <v>680</v>
      </c>
      <c r="C150" s="59"/>
      <c r="D150" s="59">
        <v>8500</v>
      </c>
      <c r="E150" s="68"/>
      <c r="F150" s="68" t="s">
        <v>2</v>
      </c>
      <c r="G150" s="59"/>
      <c r="H150" s="59"/>
      <c r="I150" s="59"/>
      <c r="J150" s="59"/>
    </row>
    <row r="151" spans="1:10" ht="15.75" x14ac:dyDescent="0.25">
      <c r="A151" s="69">
        <v>42412</v>
      </c>
      <c r="B151" s="59" t="s">
        <v>681</v>
      </c>
      <c r="C151" s="59"/>
      <c r="D151" s="59">
        <v>5800</v>
      </c>
      <c r="E151" s="68"/>
      <c r="F151" s="68" t="s">
        <v>2</v>
      </c>
      <c r="G151" s="59"/>
      <c r="H151" s="59"/>
      <c r="I151" s="59"/>
      <c r="J151" s="59"/>
    </row>
    <row r="152" spans="1:10" ht="15.75" x14ac:dyDescent="0.25">
      <c r="A152" s="69">
        <v>42400</v>
      </c>
      <c r="B152" s="59" t="s">
        <v>678</v>
      </c>
      <c r="C152" s="59"/>
      <c r="D152" s="59">
        <v>7096</v>
      </c>
      <c r="E152" s="68"/>
      <c r="F152" s="68" t="s">
        <v>2</v>
      </c>
      <c r="G152" s="59"/>
      <c r="H152" s="59"/>
      <c r="I152" s="59"/>
      <c r="J152" s="59"/>
    </row>
    <row r="153" spans="1:10" ht="15.75" x14ac:dyDescent="0.25">
      <c r="A153" s="69">
        <v>42398</v>
      </c>
      <c r="B153" s="59" t="s">
        <v>681</v>
      </c>
      <c r="C153" s="59"/>
      <c r="D153" s="59">
        <v>3000</v>
      </c>
      <c r="E153" s="68"/>
      <c r="F153" s="68" t="s">
        <v>2</v>
      </c>
      <c r="G153" s="59"/>
      <c r="H153" s="59"/>
      <c r="I153" s="59"/>
      <c r="J153" s="59"/>
    </row>
    <row r="154" spans="1:10" ht="15.75" x14ac:dyDescent="0.25">
      <c r="A154" s="69">
        <v>42393</v>
      </c>
      <c r="B154" s="59" t="s">
        <v>678</v>
      </c>
      <c r="C154" s="59"/>
      <c r="D154" s="59">
        <v>25824</v>
      </c>
      <c r="E154" s="68"/>
      <c r="F154" s="68" t="s">
        <v>2</v>
      </c>
      <c r="G154" s="59"/>
      <c r="H154" s="59"/>
      <c r="I154" s="59"/>
      <c r="J154" s="59"/>
    </row>
    <row r="155" spans="1:10" ht="15.75" x14ac:dyDescent="0.25">
      <c r="A155" s="70">
        <v>42370</v>
      </c>
      <c r="B155" s="40" t="s">
        <v>679</v>
      </c>
      <c r="C155" s="40">
        <v>30000</v>
      </c>
      <c r="D155" s="40"/>
      <c r="E155" s="71"/>
      <c r="F155" s="71"/>
      <c r="G155" s="40"/>
      <c r="H155" s="40"/>
      <c r="I155" s="40"/>
      <c r="J155" s="40"/>
    </row>
    <row r="156" spans="1:10" ht="15.75" x14ac:dyDescent="0.25">
      <c r="A156" s="69">
        <v>42369</v>
      </c>
      <c r="B156" s="59" t="s">
        <v>678</v>
      </c>
      <c r="C156" s="59"/>
      <c r="D156" s="59">
        <v>14087</v>
      </c>
      <c r="E156" s="68"/>
      <c r="F156" s="68" t="s">
        <v>2</v>
      </c>
      <c r="G156" s="59"/>
      <c r="H156" s="59"/>
      <c r="I156" s="59"/>
      <c r="J156" s="59"/>
    </row>
    <row r="157" spans="1:10" ht="15.75" x14ac:dyDescent="0.25">
      <c r="A157" s="69">
        <v>42357</v>
      </c>
      <c r="B157" s="59" t="s">
        <v>678</v>
      </c>
      <c r="C157" s="59"/>
      <c r="D157" s="59">
        <v>12900</v>
      </c>
      <c r="E157" s="68"/>
      <c r="F157" s="68" t="s">
        <v>2</v>
      </c>
      <c r="G157" s="59"/>
      <c r="H157" s="59"/>
      <c r="I157" s="59"/>
      <c r="J157" s="59"/>
    </row>
    <row r="158" spans="1:10" ht="15.75" x14ac:dyDescent="0.25">
      <c r="A158" s="69">
        <v>42354</v>
      </c>
      <c r="B158" s="59" t="s">
        <v>682</v>
      </c>
      <c r="C158" s="59"/>
      <c r="D158" s="59">
        <v>250</v>
      </c>
      <c r="E158" s="68"/>
      <c r="F158" s="68" t="s">
        <v>2</v>
      </c>
      <c r="G158" s="59"/>
      <c r="H158" s="59"/>
      <c r="I158" s="59"/>
      <c r="J158" s="59"/>
    </row>
    <row r="159" spans="1:10" ht="15.75" x14ac:dyDescent="0.25">
      <c r="A159" s="69">
        <v>42352</v>
      </c>
      <c r="B159" s="59" t="s">
        <v>681</v>
      </c>
      <c r="C159" s="59"/>
      <c r="D159" s="59">
        <v>1770</v>
      </c>
      <c r="E159" s="68"/>
      <c r="F159" s="68" t="s">
        <v>2</v>
      </c>
      <c r="G159" s="59"/>
      <c r="H159" s="59"/>
      <c r="I159" s="59"/>
      <c r="J159" s="59"/>
    </row>
    <row r="160" spans="1:10" ht="15.75" x14ac:dyDescent="0.25">
      <c r="A160" s="69">
        <v>42348</v>
      </c>
      <c r="B160" s="59" t="s">
        <v>682</v>
      </c>
      <c r="C160" s="59"/>
      <c r="D160" s="59">
        <v>250</v>
      </c>
      <c r="E160" s="68"/>
      <c r="F160" s="68" t="s">
        <v>2</v>
      </c>
      <c r="G160" s="59"/>
      <c r="H160" s="59"/>
      <c r="I160" s="59"/>
      <c r="J160" s="59"/>
    </row>
    <row r="161" spans="1:10" ht="15.75" x14ac:dyDescent="0.25">
      <c r="A161" s="69">
        <v>42345</v>
      </c>
      <c r="B161" s="59" t="s">
        <v>681</v>
      </c>
      <c r="C161" s="59"/>
      <c r="D161" s="59">
        <v>3540</v>
      </c>
      <c r="E161" s="68"/>
      <c r="F161" s="68" t="s">
        <v>2</v>
      </c>
      <c r="G161" s="59"/>
      <c r="H161" s="59"/>
      <c r="I161" s="59"/>
      <c r="J161" s="59"/>
    </row>
    <row r="162" spans="1:10" ht="15.75" x14ac:dyDescent="0.25">
      <c r="A162" s="69">
        <v>42342</v>
      </c>
      <c r="B162" s="59" t="s">
        <v>681</v>
      </c>
      <c r="C162" s="59"/>
      <c r="D162" s="59">
        <v>1180</v>
      </c>
      <c r="E162" s="68"/>
      <c r="F162" s="68" t="s">
        <v>2</v>
      </c>
      <c r="G162" s="59"/>
      <c r="H162" s="59"/>
      <c r="I162" s="59"/>
      <c r="J162" s="59"/>
    </row>
    <row r="163" spans="1:10" ht="15.75" x14ac:dyDescent="0.25">
      <c r="A163" s="70">
        <v>42339</v>
      </c>
      <c r="B163" s="40" t="s">
        <v>679</v>
      </c>
      <c r="C163" s="40">
        <v>25000</v>
      </c>
      <c r="D163" s="59"/>
      <c r="E163" s="68"/>
      <c r="F163" s="68"/>
      <c r="G163" s="59"/>
      <c r="H163" s="59"/>
      <c r="I163" s="59"/>
      <c r="J163" s="59"/>
    </row>
    <row r="164" spans="1:10" ht="15.75" x14ac:dyDescent="0.25">
      <c r="A164" s="69">
        <v>42338</v>
      </c>
      <c r="B164" s="59" t="s">
        <v>683</v>
      </c>
      <c r="C164" s="59"/>
      <c r="D164" s="59">
        <v>8114</v>
      </c>
      <c r="E164" s="68"/>
      <c r="F164" s="68" t="s">
        <v>2</v>
      </c>
      <c r="G164" s="59"/>
      <c r="H164" s="59"/>
      <c r="I164" s="59"/>
      <c r="J164" s="59"/>
    </row>
    <row r="165" spans="1:10" ht="15.75" x14ac:dyDescent="0.25">
      <c r="A165" s="69">
        <v>42338</v>
      </c>
      <c r="B165" s="59" t="s">
        <v>681</v>
      </c>
      <c r="C165" s="59"/>
      <c r="D165" s="59">
        <v>3540</v>
      </c>
      <c r="E165" s="68"/>
      <c r="F165" s="68" t="s">
        <v>2</v>
      </c>
      <c r="G165" s="59"/>
      <c r="H165" s="59"/>
      <c r="I165" s="59"/>
      <c r="J165" s="59"/>
    </row>
    <row r="166" spans="1:10" ht="15.75" x14ac:dyDescent="0.25">
      <c r="A166" s="69">
        <v>42331</v>
      </c>
      <c r="B166" s="59" t="s">
        <v>681</v>
      </c>
      <c r="C166" s="59"/>
      <c r="D166" s="59">
        <v>1180</v>
      </c>
      <c r="E166" s="68"/>
      <c r="F166" s="68" t="s">
        <v>2</v>
      </c>
      <c r="G166" s="59"/>
      <c r="H166" s="59"/>
      <c r="I166" s="59"/>
      <c r="J166" s="59"/>
    </row>
    <row r="167" spans="1:10" ht="15.75" x14ac:dyDescent="0.25">
      <c r="A167" s="69">
        <v>42326</v>
      </c>
      <c r="B167" s="59" t="s">
        <v>681</v>
      </c>
      <c r="C167" s="59"/>
      <c r="D167" s="59">
        <v>1770</v>
      </c>
      <c r="E167" s="68"/>
      <c r="F167" s="68" t="s">
        <v>2</v>
      </c>
      <c r="G167" s="59"/>
      <c r="H167" s="59"/>
      <c r="I167" s="59"/>
      <c r="J167" s="59"/>
    </row>
    <row r="168" spans="1:10" ht="15.75" x14ac:dyDescent="0.25">
      <c r="A168" s="69">
        <v>42322</v>
      </c>
      <c r="B168" s="59" t="s">
        <v>684</v>
      </c>
      <c r="C168" s="59"/>
      <c r="D168" s="59">
        <v>2000</v>
      </c>
      <c r="E168" s="68"/>
      <c r="F168" s="68" t="s">
        <v>2</v>
      </c>
      <c r="G168" s="59"/>
      <c r="H168" s="59"/>
      <c r="I168" s="59"/>
      <c r="J168" s="59"/>
    </row>
    <row r="169" spans="1:10" ht="15.75" x14ac:dyDescent="0.25">
      <c r="A169" s="69">
        <v>42322</v>
      </c>
      <c r="B169" s="59" t="s">
        <v>681</v>
      </c>
      <c r="C169" s="59"/>
      <c r="D169" s="59">
        <v>944</v>
      </c>
      <c r="E169" s="68"/>
      <c r="F169" s="68" t="s">
        <v>2</v>
      </c>
      <c r="G169" s="59"/>
      <c r="H169" s="59"/>
      <c r="I169" s="59"/>
      <c r="J169" s="59"/>
    </row>
    <row r="170" spans="1:10" ht="15.75" x14ac:dyDescent="0.25">
      <c r="A170" s="69">
        <v>42318</v>
      </c>
      <c r="B170" s="59" t="s">
        <v>681</v>
      </c>
      <c r="C170" s="59"/>
      <c r="D170" s="59">
        <v>1770</v>
      </c>
      <c r="E170" s="68"/>
      <c r="F170" s="68" t="s">
        <v>2</v>
      </c>
      <c r="G170" s="59"/>
      <c r="H170" s="59"/>
      <c r="I170" s="59"/>
      <c r="J170" s="59"/>
    </row>
    <row r="171" spans="1:10" ht="15.75" x14ac:dyDescent="0.25">
      <c r="A171" s="69">
        <v>42316</v>
      </c>
      <c r="B171" s="59" t="s">
        <v>684</v>
      </c>
      <c r="C171" s="59"/>
      <c r="D171" s="59">
        <v>2000</v>
      </c>
      <c r="E171" s="68"/>
      <c r="F171" s="68" t="s">
        <v>2</v>
      </c>
      <c r="G171" s="59"/>
      <c r="H171" s="59"/>
      <c r="I171" s="59"/>
      <c r="J171" s="59"/>
    </row>
    <row r="172" spans="1:10" ht="15.75" x14ac:dyDescent="0.25">
      <c r="A172" s="69">
        <v>42315</v>
      </c>
      <c r="B172" s="59" t="s">
        <v>681</v>
      </c>
      <c r="C172" s="59"/>
      <c r="D172" s="59">
        <v>1770</v>
      </c>
      <c r="E172" s="68"/>
      <c r="F172" s="68" t="s">
        <v>2</v>
      </c>
      <c r="G172" s="59"/>
      <c r="H172" s="59"/>
      <c r="I172" s="59"/>
      <c r="J172" s="59"/>
    </row>
    <row r="173" spans="1:10" ht="15.75" x14ac:dyDescent="0.25">
      <c r="A173" s="69">
        <v>42311</v>
      </c>
      <c r="B173" s="59" t="s">
        <v>683</v>
      </c>
      <c r="C173" s="59"/>
      <c r="D173" s="59">
        <v>6187</v>
      </c>
      <c r="E173" s="68"/>
      <c r="F173" s="68" t="s">
        <v>2</v>
      </c>
      <c r="G173" s="59"/>
      <c r="H173" s="59"/>
      <c r="I173" s="59"/>
      <c r="J173" s="59"/>
    </row>
    <row r="174" spans="1:10" ht="15.75" x14ac:dyDescent="0.25">
      <c r="A174" s="70">
        <v>42309</v>
      </c>
      <c r="B174" s="40" t="s">
        <v>679</v>
      </c>
      <c r="C174" s="40">
        <v>20000</v>
      </c>
      <c r="D174" s="40"/>
      <c r="E174" s="71"/>
      <c r="F174" s="71"/>
      <c r="G174" s="40"/>
      <c r="H174" s="59"/>
      <c r="I174" s="59"/>
      <c r="J174" s="59"/>
    </row>
    <row r="175" spans="1:10" ht="15.75" x14ac:dyDescent="0.25">
      <c r="A175" s="69">
        <v>42304</v>
      </c>
      <c r="B175" s="59" t="s">
        <v>681</v>
      </c>
      <c r="C175" s="59"/>
      <c r="D175" s="59">
        <v>3540</v>
      </c>
      <c r="E175" s="68"/>
      <c r="F175" s="68" t="s">
        <v>2</v>
      </c>
      <c r="G175" s="59"/>
      <c r="H175" s="59"/>
      <c r="I175" s="59"/>
      <c r="J175" s="59"/>
    </row>
    <row r="176" spans="1:10" ht="15.75" x14ac:dyDescent="0.25">
      <c r="A176" s="69">
        <v>42303</v>
      </c>
      <c r="B176" s="59" t="s">
        <v>681</v>
      </c>
      <c r="C176" s="59"/>
      <c r="D176" s="59">
        <v>472</v>
      </c>
      <c r="E176" s="68"/>
      <c r="F176" s="68" t="s">
        <v>2</v>
      </c>
      <c r="G176" s="59"/>
      <c r="H176" s="59"/>
      <c r="I176" s="59"/>
      <c r="J176" s="59"/>
    </row>
    <row r="177" spans="1:10" ht="15.75" x14ac:dyDescent="0.25">
      <c r="A177" s="69">
        <v>42300</v>
      </c>
      <c r="B177" s="59" t="s">
        <v>681</v>
      </c>
      <c r="C177" s="59"/>
      <c r="D177" s="59">
        <v>1180</v>
      </c>
      <c r="E177" s="68"/>
      <c r="F177" s="68" t="s">
        <v>2</v>
      </c>
      <c r="G177" s="59"/>
      <c r="H177" s="59"/>
      <c r="I177" s="59"/>
      <c r="J177" s="59"/>
    </row>
    <row r="178" spans="1:10" ht="15.75" x14ac:dyDescent="0.25">
      <c r="A178" s="69">
        <v>42298</v>
      </c>
      <c r="B178" s="59" t="s">
        <v>684</v>
      </c>
      <c r="C178" s="59"/>
      <c r="D178" s="59">
        <v>600</v>
      </c>
      <c r="E178" s="68"/>
      <c r="F178" s="68" t="s">
        <v>2</v>
      </c>
      <c r="G178" s="59"/>
      <c r="H178" s="59"/>
      <c r="I178" s="59"/>
      <c r="J178" s="59"/>
    </row>
    <row r="179" spans="1:10" ht="15.75" x14ac:dyDescent="0.25">
      <c r="A179" s="69">
        <v>42297</v>
      </c>
      <c r="B179" s="59" t="s">
        <v>681</v>
      </c>
      <c r="C179" s="59"/>
      <c r="D179" s="59">
        <v>708</v>
      </c>
      <c r="E179" s="68"/>
      <c r="F179" s="68" t="s">
        <v>2</v>
      </c>
      <c r="G179" s="59"/>
      <c r="H179" s="59"/>
      <c r="I179" s="59"/>
      <c r="J179" s="59"/>
    </row>
    <row r="180" spans="1:10" ht="15.75" x14ac:dyDescent="0.25">
      <c r="A180" s="69">
        <v>42292</v>
      </c>
      <c r="B180" s="59" t="s">
        <v>684</v>
      </c>
      <c r="C180" s="59"/>
      <c r="D180" s="59">
        <v>2000</v>
      </c>
      <c r="E180" s="68"/>
      <c r="F180" s="68" t="s">
        <v>2</v>
      </c>
      <c r="G180" s="59"/>
      <c r="H180" s="59"/>
      <c r="I180" s="59"/>
      <c r="J180" s="59"/>
    </row>
    <row r="181" spans="1:10" ht="15.75" x14ac:dyDescent="0.25">
      <c r="A181" s="69">
        <v>42290</v>
      </c>
      <c r="B181" s="59" t="s">
        <v>685</v>
      </c>
      <c r="C181" s="59"/>
      <c r="D181" s="59">
        <v>300</v>
      </c>
      <c r="E181" s="68"/>
      <c r="F181" s="68" t="s">
        <v>2</v>
      </c>
      <c r="G181" s="59"/>
      <c r="H181" s="59"/>
      <c r="I181" s="59"/>
      <c r="J181" s="59"/>
    </row>
    <row r="182" spans="1:10" ht="15.75" x14ac:dyDescent="0.25">
      <c r="A182" s="69">
        <v>42290</v>
      </c>
      <c r="B182" s="59" t="s">
        <v>686</v>
      </c>
      <c r="C182" s="59"/>
      <c r="D182" s="59">
        <v>30000</v>
      </c>
      <c r="E182" s="68"/>
      <c r="F182" s="68" t="s">
        <v>2</v>
      </c>
      <c r="G182" s="59"/>
      <c r="H182" s="59"/>
      <c r="I182" s="59"/>
      <c r="J182" s="59"/>
    </row>
    <row r="183" spans="1:10" ht="15.75" x14ac:dyDescent="0.25">
      <c r="A183" s="69">
        <v>42288</v>
      </c>
      <c r="B183" s="59" t="s">
        <v>681</v>
      </c>
      <c r="C183" s="59"/>
      <c r="D183" s="59">
        <v>702</v>
      </c>
      <c r="E183" s="68"/>
      <c r="F183" s="68" t="s">
        <v>2</v>
      </c>
      <c r="G183" s="59"/>
      <c r="H183" s="59"/>
      <c r="I183" s="59"/>
      <c r="J183" s="59"/>
    </row>
    <row r="184" spans="1:10" ht="15.75" x14ac:dyDescent="0.25">
      <c r="A184" s="69">
        <v>42285</v>
      </c>
      <c r="B184" s="59" t="s">
        <v>681</v>
      </c>
      <c r="C184" s="59"/>
      <c r="D184" s="59">
        <v>900</v>
      </c>
      <c r="E184" s="68"/>
      <c r="F184" s="68" t="s">
        <v>2</v>
      </c>
      <c r="G184" s="59"/>
      <c r="H184" s="59"/>
      <c r="I184" s="59"/>
      <c r="J184" s="59"/>
    </row>
    <row r="185" spans="1:10" ht="15.75" x14ac:dyDescent="0.25">
      <c r="A185" s="69">
        <v>42285</v>
      </c>
      <c r="B185" s="59" t="s">
        <v>681</v>
      </c>
      <c r="C185" s="59"/>
      <c r="D185" s="59">
        <v>600</v>
      </c>
      <c r="E185" s="68"/>
      <c r="F185" s="68" t="s">
        <v>2</v>
      </c>
      <c r="G185" s="59"/>
      <c r="H185" s="59"/>
      <c r="I185" s="59"/>
      <c r="J185" s="59"/>
    </row>
    <row r="186" spans="1:10" ht="15.75" x14ac:dyDescent="0.25">
      <c r="A186" s="69">
        <v>42285</v>
      </c>
      <c r="B186" s="59" t="s">
        <v>681</v>
      </c>
      <c r="C186" s="59"/>
      <c r="D186" s="59">
        <v>900</v>
      </c>
      <c r="E186" s="68"/>
      <c r="F186" s="68" t="s">
        <v>2</v>
      </c>
      <c r="G186" s="59"/>
      <c r="H186" s="59"/>
      <c r="I186" s="59"/>
      <c r="J186" s="59"/>
    </row>
    <row r="187" spans="1:10" ht="15.75" x14ac:dyDescent="0.25">
      <c r="A187" s="69">
        <v>42285</v>
      </c>
      <c r="B187" s="59" t="s">
        <v>681</v>
      </c>
      <c r="C187" s="59"/>
      <c r="D187" s="59">
        <v>1200</v>
      </c>
      <c r="E187" s="68"/>
      <c r="F187" s="68" t="s">
        <v>2</v>
      </c>
      <c r="G187" s="59"/>
      <c r="H187" s="59"/>
      <c r="I187" s="59"/>
      <c r="J187" s="59"/>
    </row>
    <row r="188" spans="1:10" ht="15.75" x14ac:dyDescent="0.25">
      <c r="A188" s="69">
        <v>42281</v>
      </c>
      <c r="B188" s="59" t="s">
        <v>681</v>
      </c>
      <c r="C188" s="59"/>
      <c r="D188" s="59">
        <v>300</v>
      </c>
      <c r="E188" s="68"/>
      <c r="F188" s="68" t="s">
        <v>2</v>
      </c>
      <c r="G188" s="59"/>
      <c r="H188" s="59"/>
      <c r="I188" s="59"/>
      <c r="J188" s="59"/>
    </row>
    <row r="189" spans="1:10" ht="15.75" x14ac:dyDescent="0.25">
      <c r="A189" s="69">
        <v>42278</v>
      </c>
      <c r="B189" s="59" t="s">
        <v>687</v>
      </c>
      <c r="C189" s="59">
        <v>40000</v>
      </c>
      <c r="D189" s="59"/>
      <c r="E189" s="68"/>
      <c r="F189" s="68"/>
      <c r="G189" s="59"/>
      <c r="H189" s="59"/>
      <c r="I189" s="59"/>
      <c r="J189" s="59"/>
    </row>
    <row r="190" spans="1:10" ht="15.75" x14ac:dyDescent="0.25">
      <c r="A190" s="69">
        <v>42275</v>
      </c>
      <c r="B190" s="59" t="s">
        <v>683</v>
      </c>
      <c r="C190" s="59"/>
      <c r="D190" s="59">
        <v>2580</v>
      </c>
      <c r="E190" s="68"/>
      <c r="F190" s="68" t="s">
        <v>1</v>
      </c>
      <c r="G190" s="59"/>
      <c r="H190" s="59"/>
      <c r="I190" s="59"/>
      <c r="J190" s="59"/>
    </row>
    <row r="191" spans="1:10" ht="15.75" x14ac:dyDescent="0.25">
      <c r="A191" s="69">
        <v>42268</v>
      </c>
      <c r="B191" s="59" t="s">
        <v>681</v>
      </c>
      <c r="C191" s="59"/>
      <c r="D191" s="59">
        <v>900</v>
      </c>
      <c r="E191" s="68"/>
      <c r="F191" s="68" t="s">
        <v>2</v>
      </c>
      <c r="G191" s="59"/>
      <c r="H191" s="59"/>
      <c r="I191" s="59"/>
      <c r="J191" s="59"/>
    </row>
    <row r="192" spans="1:10" ht="15.75" x14ac:dyDescent="0.25">
      <c r="A192" s="69">
        <v>42265</v>
      </c>
      <c r="B192" s="59" t="s">
        <v>681</v>
      </c>
      <c r="C192" s="59"/>
      <c r="D192" s="59">
        <v>300</v>
      </c>
      <c r="E192" s="68"/>
      <c r="F192" s="68" t="s">
        <v>2</v>
      </c>
      <c r="G192" s="59"/>
      <c r="H192" s="59"/>
      <c r="I192" s="59"/>
      <c r="J192" s="59"/>
    </row>
    <row r="193" spans="1:10" ht="15.75" x14ac:dyDescent="0.25">
      <c r="A193" s="69">
        <v>42263</v>
      </c>
      <c r="B193" s="59" t="s">
        <v>681</v>
      </c>
      <c r="C193" s="59"/>
      <c r="D193" s="59">
        <v>600</v>
      </c>
      <c r="E193" s="68"/>
      <c r="F193" s="68" t="s">
        <v>2</v>
      </c>
      <c r="G193" s="59"/>
      <c r="H193" s="59"/>
      <c r="I193" s="59"/>
      <c r="J193" s="59"/>
    </row>
    <row r="194" spans="1:10" ht="15.75" x14ac:dyDescent="0.25">
      <c r="A194" s="69">
        <v>42262</v>
      </c>
      <c r="B194" s="59" t="s">
        <v>681</v>
      </c>
      <c r="C194" s="59"/>
      <c r="D194" s="59">
        <v>900</v>
      </c>
      <c r="E194" s="68"/>
      <c r="F194" s="68" t="s">
        <v>2</v>
      </c>
      <c r="G194" s="59"/>
      <c r="H194" s="59"/>
      <c r="I194" s="59"/>
      <c r="J194" s="59"/>
    </row>
    <row r="195" spans="1:10" ht="15.75" x14ac:dyDescent="0.25">
      <c r="A195" s="69">
        <v>42261</v>
      </c>
      <c r="B195" s="59" t="s">
        <v>681</v>
      </c>
      <c r="C195" s="59"/>
      <c r="D195" s="59">
        <v>300</v>
      </c>
      <c r="E195" s="68"/>
      <c r="F195" s="68" t="s">
        <v>2</v>
      </c>
      <c r="G195" s="59"/>
      <c r="H195" s="59"/>
      <c r="I195" s="59"/>
      <c r="J195" s="59"/>
    </row>
    <row r="196" spans="1:10" ht="15.75" x14ac:dyDescent="0.25">
      <c r="A196" s="69">
        <v>42259</v>
      </c>
      <c r="B196" s="59" t="s">
        <v>683</v>
      </c>
      <c r="C196" s="59"/>
      <c r="D196" s="59">
        <v>1291</v>
      </c>
      <c r="E196" s="68"/>
      <c r="F196" s="68" t="s">
        <v>1</v>
      </c>
      <c r="G196" s="59"/>
      <c r="H196" s="59"/>
      <c r="I196" s="59"/>
      <c r="J196" s="59"/>
    </row>
    <row r="197" spans="1:10" ht="15.75" x14ac:dyDescent="0.25">
      <c r="A197" s="69">
        <v>42257</v>
      </c>
      <c r="B197" s="59" t="s">
        <v>681</v>
      </c>
      <c r="C197" s="59"/>
      <c r="D197" s="59">
        <v>900</v>
      </c>
      <c r="E197" s="68"/>
      <c r="F197" s="68" t="s">
        <v>2</v>
      </c>
      <c r="G197" s="59"/>
      <c r="H197" s="59"/>
      <c r="I197" s="59"/>
      <c r="J197" s="59"/>
    </row>
    <row r="198" spans="1:10" ht="15.75" x14ac:dyDescent="0.25">
      <c r="A198" s="69">
        <v>42257</v>
      </c>
      <c r="B198" s="59" t="s">
        <v>683</v>
      </c>
      <c r="C198" s="59"/>
      <c r="D198" s="59">
        <v>1291</v>
      </c>
      <c r="E198" s="68"/>
      <c r="F198" s="68" t="s">
        <v>1</v>
      </c>
      <c r="G198" s="59"/>
      <c r="H198" s="59"/>
      <c r="I198" s="59"/>
      <c r="J198" s="59"/>
    </row>
    <row r="199" spans="1:10" ht="15.75" x14ac:dyDescent="0.25">
      <c r="A199" s="69">
        <v>42254</v>
      </c>
      <c r="B199" s="59" t="s">
        <v>681</v>
      </c>
      <c r="C199" s="59"/>
      <c r="D199" s="59">
        <v>600</v>
      </c>
      <c r="E199" s="68"/>
      <c r="F199" s="68" t="s">
        <v>2</v>
      </c>
      <c r="G199" s="59"/>
      <c r="H199" s="59"/>
      <c r="I199" s="59"/>
      <c r="J199" s="59"/>
    </row>
    <row r="200" spans="1:10" ht="15.75" x14ac:dyDescent="0.25">
      <c r="A200" s="69">
        <v>42251</v>
      </c>
      <c r="B200" s="59" t="s">
        <v>681</v>
      </c>
      <c r="C200" s="59"/>
      <c r="D200" s="59">
        <v>600</v>
      </c>
      <c r="E200" s="68"/>
      <c r="F200" s="68" t="s">
        <v>2</v>
      </c>
      <c r="G200" s="59"/>
      <c r="H200" s="59"/>
      <c r="I200" s="59"/>
      <c r="J200" s="59"/>
    </row>
    <row r="201" spans="1:10" ht="15.75" x14ac:dyDescent="0.25">
      <c r="A201" s="69">
        <v>42248</v>
      </c>
      <c r="B201" s="59" t="s">
        <v>688</v>
      </c>
      <c r="C201" s="59">
        <v>10262</v>
      </c>
      <c r="D201" s="59"/>
      <c r="E201" s="68"/>
      <c r="F201" s="68"/>
      <c r="G201" s="59"/>
      <c r="H201" s="59"/>
      <c r="I201" s="59"/>
      <c r="J201" s="59"/>
    </row>
    <row r="202" spans="1:10" ht="15.75" x14ac:dyDescent="0.25">
      <c r="A202" s="69">
        <v>42248</v>
      </c>
      <c r="B202" s="59" t="s">
        <v>689</v>
      </c>
      <c r="C202" s="59">
        <v>0</v>
      </c>
      <c r="D202" s="59"/>
      <c r="E202" s="68"/>
      <c r="F202" s="68"/>
      <c r="G202" s="59"/>
      <c r="H202" s="59"/>
      <c r="I202" s="59"/>
      <c r="J202" s="59"/>
    </row>
    <row r="203" spans="1:10" ht="15.75" x14ac:dyDescent="0.25">
      <c r="A203" s="69">
        <v>42247</v>
      </c>
      <c r="B203" s="59" t="s">
        <v>681</v>
      </c>
      <c r="C203" s="59"/>
      <c r="D203" s="59">
        <v>600</v>
      </c>
      <c r="E203" s="68"/>
      <c r="F203" s="68" t="s">
        <v>2</v>
      </c>
      <c r="G203" s="59"/>
      <c r="H203" s="59"/>
      <c r="I203" s="59"/>
      <c r="J203" s="59"/>
    </row>
    <row r="204" spans="1:10" ht="15.75" x14ac:dyDescent="0.25">
      <c r="A204" s="69">
        <v>42247</v>
      </c>
      <c r="B204" s="59" t="s">
        <v>681</v>
      </c>
      <c r="C204" s="59"/>
      <c r="D204" s="59">
        <v>600</v>
      </c>
      <c r="E204" s="68"/>
      <c r="F204" s="68" t="s">
        <v>2</v>
      </c>
      <c r="G204" s="59"/>
      <c r="H204" s="59"/>
      <c r="I204" s="59"/>
      <c r="J204" s="59"/>
    </row>
    <row r="205" spans="1:10" ht="15.75" x14ac:dyDescent="0.25">
      <c r="A205" s="69">
        <v>42243</v>
      </c>
      <c r="B205" s="59" t="s">
        <v>681</v>
      </c>
      <c r="C205" s="59"/>
      <c r="D205" s="59">
        <v>600</v>
      </c>
      <c r="E205" s="68"/>
      <c r="F205" s="68" t="s">
        <v>2</v>
      </c>
      <c r="G205" s="59"/>
      <c r="H205" s="59"/>
      <c r="I205" s="59"/>
      <c r="J205" s="59"/>
    </row>
    <row r="206" spans="1:10" ht="15.75" x14ac:dyDescent="0.25">
      <c r="A206" s="69">
        <v>42242</v>
      </c>
      <c r="B206" s="59" t="s">
        <v>681</v>
      </c>
      <c r="C206" s="59"/>
      <c r="D206" s="59">
        <v>450</v>
      </c>
      <c r="E206" s="68"/>
      <c r="F206" s="68" t="s">
        <v>2</v>
      </c>
      <c r="G206" s="59"/>
      <c r="H206" s="59"/>
      <c r="I206" s="59"/>
      <c r="J206" s="59"/>
    </row>
    <row r="207" spans="1:10" ht="15.75" x14ac:dyDescent="0.25">
      <c r="A207" s="69">
        <v>42241</v>
      </c>
      <c r="B207" s="59" t="s">
        <v>681</v>
      </c>
      <c r="C207" s="59"/>
      <c r="D207" s="59">
        <v>600</v>
      </c>
      <c r="E207" s="68"/>
      <c r="F207" s="68" t="s">
        <v>2</v>
      </c>
      <c r="G207" s="59"/>
      <c r="H207" s="59"/>
      <c r="I207" s="59"/>
      <c r="J207" s="59"/>
    </row>
    <row r="208" spans="1:10" ht="15.75" x14ac:dyDescent="0.25">
      <c r="A208" s="69">
        <v>42241</v>
      </c>
      <c r="B208" s="59" t="s">
        <v>684</v>
      </c>
      <c r="C208" s="59"/>
      <c r="D208" s="59">
        <v>600</v>
      </c>
      <c r="E208" s="68"/>
      <c r="F208" s="68" t="s">
        <v>2</v>
      </c>
      <c r="G208" s="59"/>
      <c r="H208" s="59"/>
      <c r="I208" s="59"/>
      <c r="J208" s="59"/>
    </row>
    <row r="209" spans="1:10" ht="15.75" x14ac:dyDescent="0.25">
      <c r="A209" s="69">
        <v>42239</v>
      </c>
      <c r="B209" s="59" t="s">
        <v>681</v>
      </c>
      <c r="C209" s="59"/>
      <c r="D209" s="59">
        <v>600</v>
      </c>
      <c r="E209" s="68"/>
      <c r="F209" s="68" t="s">
        <v>2</v>
      </c>
      <c r="G209" s="59"/>
      <c r="H209" s="59"/>
      <c r="I209" s="59"/>
      <c r="J209" s="59"/>
    </row>
    <row r="210" spans="1:10" ht="15.75" x14ac:dyDescent="0.25">
      <c r="A210" s="69">
        <v>42238</v>
      </c>
      <c r="B210" s="59" t="s">
        <v>681</v>
      </c>
      <c r="C210" s="59"/>
      <c r="D210" s="59">
        <v>600</v>
      </c>
      <c r="E210" s="68"/>
      <c r="F210" s="68" t="s">
        <v>2</v>
      </c>
      <c r="G210" s="59"/>
      <c r="H210" s="59"/>
      <c r="I210" s="59"/>
      <c r="J210" s="59"/>
    </row>
    <row r="211" spans="1:10" ht="15.75" x14ac:dyDescent="0.25">
      <c r="A211" s="69">
        <v>42237</v>
      </c>
      <c r="B211" s="59" t="s">
        <v>681</v>
      </c>
      <c r="C211" s="59"/>
      <c r="D211" s="59">
        <v>600</v>
      </c>
      <c r="E211" s="68"/>
      <c r="F211" s="68" t="s">
        <v>2</v>
      </c>
      <c r="G211" s="59"/>
      <c r="H211" s="59"/>
      <c r="I211" s="59"/>
      <c r="J211" s="59"/>
    </row>
    <row r="212" spans="1:10" ht="15.75" x14ac:dyDescent="0.25">
      <c r="A212" s="69">
        <v>42236</v>
      </c>
      <c r="B212" s="59" t="s">
        <v>681</v>
      </c>
      <c r="C212" s="59"/>
      <c r="D212" s="59">
        <v>600</v>
      </c>
      <c r="E212" s="68"/>
      <c r="F212" s="68" t="s">
        <v>2</v>
      </c>
      <c r="G212" s="59"/>
      <c r="H212" s="59"/>
      <c r="I212" s="59"/>
      <c r="J212" s="59"/>
    </row>
    <row r="213" spans="1:10" ht="15.75" x14ac:dyDescent="0.25">
      <c r="A213" s="69">
        <v>42236</v>
      </c>
      <c r="B213" s="59" t="s">
        <v>681</v>
      </c>
      <c r="C213" s="59"/>
      <c r="D213" s="59">
        <v>600</v>
      </c>
      <c r="E213" s="68"/>
      <c r="F213" s="68" t="s">
        <v>2</v>
      </c>
      <c r="G213" s="59"/>
      <c r="H213" s="59"/>
      <c r="I213" s="59"/>
      <c r="J213" s="59"/>
    </row>
    <row r="214" spans="1:10" ht="15.75" x14ac:dyDescent="0.25">
      <c r="A214" s="69">
        <v>42236</v>
      </c>
      <c r="B214" s="59" t="s">
        <v>684</v>
      </c>
      <c r="C214" s="59"/>
      <c r="D214" s="59">
        <v>600</v>
      </c>
      <c r="E214" s="68"/>
      <c r="F214" s="68" t="s">
        <v>2</v>
      </c>
      <c r="G214" s="59"/>
      <c r="H214" s="59"/>
      <c r="I214" s="59"/>
      <c r="J214" s="59"/>
    </row>
    <row r="215" spans="1:10" ht="15.75" x14ac:dyDescent="0.25">
      <c r="A215" s="69">
        <v>42235</v>
      </c>
      <c r="B215" s="59" t="s">
        <v>681</v>
      </c>
      <c r="C215" s="59"/>
      <c r="D215" s="59">
        <v>600</v>
      </c>
      <c r="E215" s="68"/>
      <c r="F215" s="68" t="s">
        <v>2</v>
      </c>
      <c r="G215" s="59"/>
      <c r="H215" s="59"/>
      <c r="I215" s="59"/>
      <c r="J215" s="59"/>
    </row>
    <row r="216" spans="1:10" ht="15.75" x14ac:dyDescent="0.25">
      <c r="A216" s="69">
        <v>42233</v>
      </c>
      <c r="B216" s="59" t="s">
        <v>681</v>
      </c>
      <c r="C216" s="59"/>
      <c r="D216" s="59">
        <v>600</v>
      </c>
      <c r="E216" s="68"/>
      <c r="F216" s="68" t="s">
        <v>2</v>
      </c>
      <c r="G216" s="59"/>
      <c r="H216" s="59"/>
      <c r="I216" s="59"/>
      <c r="J216" s="59"/>
    </row>
    <row r="217" spans="1:10" ht="15.75" x14ac:dyDescent="0.25">
      <c r="A217" s="69">
        <v>42233</v>
      </c>
      <c r="B217" s="59" t="s">
        <v>681</v>
      </c>
      <c r="C217" s="59"/>
      <c r="D217" s="59">
        <v>600</v>
      </c>
      <c r="E217" s="68"/>
      <c r="F217" s="68" t="s">
        <v>2</v>
      </c>
      <c r="G217" s="59"/>
      <c r="H217" s="59"/>
      <c r="I217" s="59"/>
      <c r="J217" s="59"/>
    </row>
    <row r="218" spans="1:10" ht="15.75" x14ac:dyDescent="0.25">
      <c r="A218" s="69">
        <v>42232</v>
      </c>
      <c r="B218" s="59" t="s">
        <v>683</v>
      </c>
      <c r="C218" s="59"/>
      <c r="D218" s="59">
        <v>1765</v>
      </c>
      <c r="E218" s="68"/>
      <c r="F218" s="68" t="s">
        <v>1</v>
      </c>
      <c r="G218" s="59"/>
      <c r="H218" s="59"/>
      <c r="I218" s="59"/>
      <c r="J218" s="59"/>
    </row>
    <row r="219" spans="1:10" ht="15.75" x14ac:dyDescent="0.25">
      <c r="A219" s="69">
        <v>42230</v>
      </c>
      <c r="B219" s="59" t="s">
        <v>684</v>
      </c>
      <c r="C219" s="59"/>
      <c r="D219" s="59">
        <v>600</v>
      </c>
      <c r="E219" s="68"/>
      <c r="F219" s="68" t="s">
        <v>2</v>
      </c>
      <c r="G219" s="59"/>
      <c r="H219" s="59"/>
      <c r="I219" s="59"/>
      <c r="J219" s="59"/>
    </row>
    <row r="220" spans="1:10" ht="15.75" x14ac:dyDescent="0.25">
      <c r="A220" s="69">
        <v>42228</v>
      </c>
      <c r="B220" s="59" t="s">
        <v>681</v>
      </c>
      <c r="C220" s="59"/>
      <c r="D220" s="59">
        <v>900</v>
      </c>
      <c r="E220" s="68"/>
      <c r="F220" s="68" t="s">
        <v>2</v>
      </c>
      <c r="G220" s="59"/>
      <c r="H220" s="59"/>
      <c r="I220" s="59"/>
      <c r="J220" s="59"/>
    </row>
    <row r="221" spans="1:10" ht="15.75" x14ac:dyDescent="0.25">
      <c r="A221" s="69">
        <v>42228</v>
      </c>
      <c r="B221" s="59" t="s">
        <v>683</v>
      </c>
      <c r="C221" s="59"/>
      <c r="D221" s="59">
        <v>982</v>
      </c>
      <c r="E221" s="68"/>
      <c r="F221" s="68" t="s">
        <v>1</v>
      </c>
      <c r="G221" s="59"/>
      <c r="H221" s="59"/>
      <c r="I221" s="59"/>
      <c r="J221" s="59"/>
    </row>
    <row r="222" spans="1:10" ht="15.75" x14ac:dyDescent="0.25">
      <c r="A222" s="69">
        <v>42227</v>
      </c>
      <c r="B222" s="59" t="s">
        <v>683</v>
      </c>
      <c r="C222" s="59"/>
      <c r="D222" s="59">
        <v>790</v>
      </c>
      <c r="E222" s="68"/>
      <c r="F222" s="68" t="s">
        <v>1</v>
      </c>
      <c r="G222" s="59"/>
      <c r="H222" s="59"/>
      <c r="I222" s="59"/>
      <c r="J222" s="59"/>
    </row>
    <row r="223" spans="1:10" ht="15.75" x14ac:dyDescent="0.25">
      <c r="A223" s="69">
        <v>42227</v>
      </c>
      <c r="B223" s="59" t="s">
        <v>681</v>
      </c>
      <c r="C223" s="59"/>
      <c r="D223" s="59">
        <v>600</v>
      </c>
      <c r="E223" s="68"/>
      <c r="F223" s="68" t="s">
        <v>2</v>
      </c>
      <c r="G223" s="59"/>
      <c r="H223" s="59"/>
      <c r="I223" s="59"/>
      <c r="J223" s="59"/>
    </row>
    <row r="224" spans="1:10" ht="15.75" x14ac:dyDescent="0.25">
      <c r="A224" s="69">
        <v>42227</v>
      </c>
      <c r="B224" s="59" t="s">
        <v>684</v>
      </c>
      <c r="C224" s="59"/>
      <c r="D224" s="59">
        <v>600</v>
      </c>
      <c r="E224" s="68"/>
      <c r="F224" s="68" t="s">
        <v>2</v>
      </c>
      <c r="G224" s="59"/>
      <c r="H224" s="59"/>
      <c r="I224" s="59"/>
      <c r="J224" s="59"/>
    </row>
    <row r="225" spans="1:10" ht="15.75" x14ac:dyDescent="0.25">
      <c r="A225" s="69">
        <v>42224</v>
      </c>
      <c r="B225" s="59" t="s">
        <v>681</v>
      </c>
      <c r="C225" s="59"/>
      <c r="D225" s="59">
        <v>900</v>
      </c>
      <c r="E225" s="68"/>
      <c r="F225" s="68" t="s">
        <v>2</v>
      </c>
      <c r="G225" s="59"/>
      <c r="H225" s="59"/>
      <c r="I225" s="59"/>
      <c r="J225" s="59"/>
    </row>
    <row r="226" spans="1:10" ht="15.75" x14ac:dyDescent="0.25">
      <c r="A226" s="69">
        <v>42224</v>
      </c>
      <c r="B226" s="59" t="s">
        <v>684</v>
      </c>
      <c r="C226" s="59"/>
      <c r="D226" s="59">
        <v>600</v>
      </c>
      <c r="E226" s="68"/>
      <c r="F226" s="68" t="s">
        <v>2</v>
      </c>
      <c r="G226" s="59"/>
      <c r="H226" s="59"/>
      <c r="I226" s="59"/>
      <c r="J226" s="59"/>
    </row>
    <row r="227" spans="1:10" ht="15.75" x14ac:dyDescent="0.25">
      <c r="A227" s="69">
        <v>42222</v>
      </c>
      <c r="B227" s="59" t="s">
        <v>681</v>
      </c>
      <c r="C227" s="59"/>
      <c r="D227" s="59">
        <v>600</v>
      </c>
      <c r="E227" s="68"/>
      <c r="F227" s="68" t="s">
        <v>2</v>
      </c>
      <c r="G227" s="59"/>
      <c r="H227" s="59"/>
      <c r="I227" s="59"/>
      <c r="J227" s="59"/>
    </row>
    <row r="228" spans="1:10" ht="15.75" x14ac:dyDescent="0.25">
      <c r="A228" s="69">
        <v>42222</v>
      </c>
      <c r="B228" s="59" t="s">
        <v>682</v>
      </c>
      <c r="C228" s="59"/>
      <c r="D228" s="59">
        <v>250</v>
      </c>
      <c r="E228" s="68"/>
      <c r="F228" s="68" t="s">
        <v>2</v>
      </c>
      <c r="G228" s="59"/>
      <c r="H228" s="59"/>
      <c r="I228" s="59"/>
      <c r="J228" s="59"/>
    </row>
    <row r="229" spans="1:10" ht="15.75" x14ac:dyDescent="0.25">
      <c r="A229" s="69">
        <v>42220</v>
      </c>
      <c r="B229" s="59" t="s">
        <v>681</v>
      </c>
      <c r="C229" s="59"/>
      <c r="D229" s="59">
        <v>450</v>
      </c>
      <c r="E229" s="68"/>
      <c r="F229" s="68" t="s">
        <v>2</v>
      </c>
      <c r="G229" s="59"/>
      <c r="H229" s="59"/>
      <c r="I229" s="59"/>
      <c r="J229" s="59"/>
    </row>
    <row r="230" spans="1:10" ht="15.75" x14ac:dyDescent="0.25">
      <c r="A230" s="69">
        <v>42219</v>
      </c>
      <c r="B230" s="59" t="s">
        <v>681</v>
      </c>
      <c r="C230" s="59"/>
      <c r="D230" s="59">
        <v>600</v>
      </c>
      <c r="E230" s="68"/>
      <c r="F230" s="68" t="s">
        <v>2</v>
      </c>
      <c r="G230" s="59"/>
      <c r="H230" s="59"/>
      <c r="I230" s="59"/>
      <c r="J230" s="59"/>
    </row>
    <row r="231" spans="1:10" ht="15.75" x14ac:dyDescent="0.25">
      <c r="A231" s="69">
        <v>42219</v>
      </c>
      <c r="B231" s="59" t="s">
        <v>684</v>
      </c>
      <c r="C231" s="59"/>
      <c r="D231" s="59">
        <v>300</v>
      </c>
      <c r="E231" s="68"/>
      <c r="F231" s="68" t="s">
        <v>2</v>
      </c>
      <c r="G231" s="59"/>
      <c r="H231" s="59"/>
      <c r="I231" s="59"/>
      <c r="J231" s="59"/>
    </row>
    <row r="232" spans="1:10" ht="15.75" x14ac:dyDescent="0.25">
      <c r="A232" s="69">
        <v>42218</v>
      </c>
      <c r="B232" s="59" t="s">
        <v>684</v>
      </c>
      <c r="C232" s="59"/>
      <c r="D232" s="59">
        <v>300</v>
      </c>
      <c r="E232" s="68"/>
      <c r="F232" s="68" t="s">
        <v>2</v>
      </c>
      <c r="G232" s="59"/>
      <c r="H232" s="59"/>
      <c r="I232" s="59"/>
      <c r="J232" s="59"/>
    </row>
    <row r="233" spans="1:10" ht="15.75" x14ac:dyDescent="0.25">
      <c r="A233" s="69">
        <v>42217</v>
      </c>
      <c r="B233" s="59" t="s">
        <v>571</v>
      </c>
      <c r="C233" s="59">
        <v>20000</v>
      </c>
      <c r="D233" s="59"/>
      <c r="E233" s="68"/>
      <c r="F233" s="68"/>
      <c r="G233" s="59"/>
      <c r="H233" s="59"/>
      <c r="I233" s="59"/>
      <c r="J233" s="59"/>
    </row>
    <row r="234" spans="1:10" ht="15.75" x14ac:dyDescent="0.25">
      <c r="A234" s="69">
        <v>42216</v>
      </c>
      <c r="B234" s="59" t="s">
        <v>684</v>
      </c>
      <c r="C234" s="59"/>
      <c r="D234" s="59">
        <v>300</v>
      </c>
      <c r="E234" s="68"/>
      <c r="F234" s="68" t="s">
        <v>2</v>
      </c>
      <c r="G234" s="59"/>
      <c r="H234" s="59"/>
      <c r="I234" s="59"/>
      <c r="J234" s="59"/>
    </row>
    <row r="235" spans="1:10" ht="15.75" x14ac:dyDescent="0.25">
      <c r="A235" s="69">
        <v>42215</v>
      </c>
      <c r="B235" s="59" t="s">
        <v>681</v>
      </c>
      <c r="C235" s="59"/>
      <c r="D235" s="59">
        <v>1500</v>
      </c>
      <c r="E235" s="68"/>
      <c r="F235" s="68" t="s">
        <v>2</v>
      </c>
      <c r="G235" s="59"/>
      <c r="H235" s="59"/>
      <c r="I235" s="59"/>
      <c r="J235" s="59"/>
    </row>
    <row r="236" spans="1:10" ht="15.75" x14ac:dyDescent="0.25">
      <c r="A236" s="69">
        <v>42215</v>
      </c>
      <c r="B236" s="59" t="s">
        <v>684</v>
      </c>
      <c r="C236" s="59"/>
      <c r="D236" s="59">
        <v>300</v>
      </c>
      <c r="E236" s="68"/>
      <c r="F236" s="68" t="s">
        <v>2</v>
      </c>
      <c r="G236" s="59"/>
      <c r="H236" s="59"/>
      <c r="I236" s="59"/>
      <c r="J236" s="59"/>
    </row>
    <row r="237" spans="1:10" ht="15.75" x14ac:dyDescent="0.25">
      <c r="A237" s="69">
        <v>42212</v>
      </c>
      <c r="B237" s="59" t="s">
        <v>684</v>
      </c>
      <c r="C237" s="59"/>
      <c r="D237" s="59">
        <v>300</v>
      </c>
      <c r="E237" s="68"/>
      <c r="F237" s="68" t="s">
        <v>2</v>
      </c>
      <c r="G237" s="59"/>
      <c r="H237" s="59"/>
      <c r="I237" s="59"/>
      <c r="J237" s="59"/>
    </row>
    <row r="238" spans="1:10" ht="15.75" x14ac:dyDescent="0.25">
      <c r="A238" s="69">
        <v>42211</v>
      </c>
      <c r="B238" s="59" t="s">
        <v>681</v>
      </c>
      <c r="C238" s="59"/>
      <c r="D238" s="59">
        <v>600</v>
      </c>
      <c r="E238" s="68"/>
      <c r="F238" s="68" t="s">
        <v>2</v>
      </c>
      <c r="G238" s="59"/>
      <c r="H238" s="59"/>
      <c r="I238" s="59"/>
      <c r="J238" s="59"/>
    </row>
    <row r="239" spans="1:10" ht="15.75" x14ac:dyDescent="0.25">
      <c r="A239" s="69">
        <v>42211</v>
      </c>
      <c r="B239" s="59" t="s">
        <v>690</v>
      </c>
      <c r="C239" s="59"/>
      <c r="D239" s="59">
        <v>2800</v>
      </c>
      <c r="E239" s="68"/>
      <c r="F239" s="68" t="s">
        <v>2</v>
      </c>
      <c r="G239" s="59"/>
      <c r="H239" s="59"/>
      <c r="I239" s="59"/>
      <c r="J239" s="59"/>
    </row>
    <row r="240" spans="1:10" ht="15.75" x14ac:dyDescent="0.25">
      <c r="A240" s="69">
        <v>42209</v>
      </c>
      <c r="B240" s="59" t="s">
        <v>681</v>
      </c>
      <c r="C240" s="59"/>
      <c r="D240" s="59">
        <v>300</v>
      </c>
      <c r="E240" s="68"/>
      <c r="F240" s="68" t="s">
        <v>2</v>
      </c>
      <c r="G240" s="59"/>
      <c r="H240" s="59"/>
      <c r="I240" s="59"/>
      <c r="J240" s="59"/>
    </row>
    <row r="241" spans="1:10" ht="15.75" x14ac:dyDescent="0.25">
      <c r="A241" s="69">
        <v>42208</v>
      </c>
      <c r="B241" s="59" t="s">
        <v>681</v>
      </c>
      <c r="C241" s="59"/>
      <c r="D241" s="59">
        <v>450</v>
      </c>
      <c r="E241" s="68"/>
      <c r="F241" s="68" t="s">
        <v>2</v>
      </c>
      <c r="G241" s="59"/>
      <c r="H241" s="59"/>
      <c r="I241" s="59"/>
      <c r="J241" s="59"/>
    </row>
    <row r="242" spans="1:10" ht="15.75" x14ac:dyDescent="0.25">
      <c r="A242" s="69">
        <v>42207</v>
      </c>
      <c r="B242" s="59" t="s">
        <v>681</v>
      </c>
      <c r="C242" s="59"/>
      <c r="D242" s="59">
        <v>600</v>
      </c>
      <c r="E242" s="68"/>
      <c r="F242" s="68" t="s">
        <v>2</v>
      </c>
      <c r="G242" s="59"/>
      <c r="H242" s="59"/>
      <c r="I242" s="59"/>
      <c r="J242" s="59"/>
    </row>
    <row r="243" spans="1:10" ht="15.75" x14ac:dyDescent="0.25">
      <c r="A243" s="69">
        <v>42206</v>
      </c>
      <c r="B243" s="59" t="s">
        <v>684</v>
      </c>
      <c r="C243" s="59"/>
      <c r="D243" s="59">
        <v>300</v>
      </c>
      <c r="E243" s="68"/>
      <c r="F243" s="68" t="s">
        <v>2</v>
      </c>
      <c r="G243" s="59"/>
      <c r="H243" s="59"/>
      <c r="I243" s="59"/>
      <c r="J243" s="59"/>
    </row>
    <row r="244" spans="1:10" ht="15.75" x14ac:dyDescent="0.25">
      <c r="A244" s="69">
        <v>42206</v>
      </c>
      <c r="B244" s="59" t="s">
        <v>681</v>
      </c>
      <c r="C244" s="59"/>
      <c r="D244" s="59">
        <v>300</v>
      </c>
      <c r="E244" s="68"/>
      <c r="F244" s="68" t="s">
        <v>2</v>
      </c>
      <c r="G244" s="59"/>
      <c r="H244" s="59"/>
      <c r="I244" s="59"/>
      <c r="J244" s="59"/>
    </row>
    <row r="245" spans="1:10" ht="15.75" x14ac:dyDescent="0.25">
      <c r="A245" s="69">
        <v>42205</v>
      </c>
      <c r="B245" s="59" t="s">
        <v>681</v>
      </c>
      <c r="C245" s="59"/>
      <c r="D245" s="59">
        <v>600</v>
      </c>
      <c r="E245" s="68"/>
      <c r="F245" s="68" t="s">
        <v>2</v>
      </c>
      <c r="G245" s="59"/>
      <c r="H245" s="59"/>
      <c r="I245" s="59"/>
      <c r="J245" s="59"/>
    </row>
    <row r="246" spans="1:10" ht="15.75" x14ac:dyDescent="0.25">
      <c r="A246" s="69">
        <v>42205</v>
      </c>
      <c r="B246" s="59" t="s">
        <v>682</v>
      </c>
      <c r="C246" s="59"/>
      <c r="D246" s="59">
        <v>250</v>
      </c>
      <c r="E246" s="68"/>
      <c r="F246" s="68" t="s">
        <v>2</v>
      </c>
      <c r="G246" s="59"/>
      <c r="H246" s="59"/>
      <c r="I246" s="59"/>
      <c r="J246" s="59"/>
    </row>
    <row r="247" spans="1:10" ht="15.75" x14ac:dyDescent="0.25">
      <c r="A247" s="69">
        <v>42204</v>
      </c>
      <c r="B247" s="59" t="s">
        <v>681</v>
      </c>
      <c r="C247" s="59"/>
      <c r="D247" s="59">
        <v>300</v>
      </c>
      <c r="E247" s="68"/>
      <c r="F247" s="68" t="s">
        <v>2</v>
      </c>
      <c r="G247" s="59"/>
      <c r="H247" s="59"/>
      <c r="I247" s="59"/>
      <c r="J247" s="59"/>
    </row>
    <row r="248" spans="1:10" ht="15.75" x14ac:dyDescent="0.25">
      <c r="A248" s="69">
        <v>42203</v>
      </c>
      <c r="B248" s="59" t="s">
        <v>681</v>
      </c>
      <c r="C248" s="59"/>
      <c r="D248" s="59">
        <v>600</v>
      </c>
      <c r="E248" s="68"/>
      <c r="F248" s="68"/>
      <c r="G248" s="59"/>
      <c r="H248" s="59"/>
      <c r="I248" s="59"/>
      <c r="J248" s="59"/>
    </row>
    <row r="249" spans="1:10" ht="15.75" x14ac:dyDescent="0.25">
      <c r="A249" s="69">
        <v>42202</v>
      </c>
      <c r="B249" s="59" t="s">
        <v>684</v>
      </c>
      <c r="C249" s="59"/>
      <c r="D249" s="59">
        <v>300</v>
      </c>
      <c r="E249" s="68"/>
      <c r="F249" s="68"/>
      <c r="G249" s="59"/>
      <c r="H249" s="59"/>
      <c r="I249" s="59"/>
      <c r="J249" s="59"/>
    </row>
    <row r="250" spans="1:10" ht="15.75" x14ac:dyDescent="0.25">
      <c r="A250" s="69">
        <v>42200</v>
      </c>
      <c r="B250" s="59" t="s">
        <v>684</v>
      </c>
      <c r="C250" s="59"/>
      <c r="D250" s="59">
        <v>300</v>
      </c>
      <c r="E250" s="68"/>
      <c r="F250" s="68"/>
      <c r="G250" s="59"/>
      <c r="H250" s="59"/>
      <c r="I250" s="59"/>
      <c r="J250" s="59"/>
    </row>
    <row r="251" spans="1:10" ht="15.75" x14ac:dyDescent="0.25">
      <c r="A251" s="69">
        <v>42199</v>
      </c>
      <c r="B251" s="59" t="s">
        <v>681</v>
      </c>
      <c r="C251" s="59"/>
      <c r="D251" s="59">
        <v>600</v>
      </c>
      <c r="E251" s="68"/>
      <c r="F251" s="68"/>
      <c r="G251" s="59"/>
      <c r="H251" s="59"/>
      <c r="I251" s="59"/>
      <c r="J251" s="59"/>
    </row>
    <row r="252" spans="1:10" ht="15.75" x14ac:dyDescent="0.25">
      <c r="A252" s="69">
        <v>42198</v>
      </c>
      <c r="B252" s="59" t="s">
        <v>684</v>
      </c>
      <c r="C252" s="59"/>
      <c r="D252" s="59">
        <v>300</v>
      </c>
      <c r="E252" s="68"/>
      <c r="F252" s="68"/>
      <c r="G252" s="59"/>
      <c r="H252" s="59"/>
      <c r="I252" s="59"/>
      <c r="J252" s="59"/>
    </row>
    <row r="253" spans="1:10" ht="15.75" x14ac:dyDescent="0.25">
      <c r="A253" s="69">
        <v>42197</v>
      </c>
      <c r="B253" s="59" t="s">
        <v>681</v>
      </c>
      <c r="C253" s="59"/>
      <c r="D253" s="59">
        <v>600</v>
      </c>
      <c r="E253" s="68"/>
      <c r="F253" s="68"/>
      <c r="G253" s="59"/>
      <c r="H253" s="59"/>
      <c r="I253" s="59"/>
      <c r="J253" s="59"/>
    </row>
    <row r="254" spans="1:10" ht="15.75" x14ac:dyDescent="0.25">
      <c r="A254" s="69">
        <v>42197</v>
      </c>
      <c r="B254" s="59" t="s">
        <v>684</v>
      </c>
      <c r="C254" s="59"/>
      <c r="D254" s="59">
        <v>300</v>
      </c>
      <c r="E254" s="68"/>
      <c r="F254" s="68"/>
      <c r="G254" s="59"/>
      <c r="H254" s="59"/>
      <c r="I254" s="59"/>
      <c r="J254" s="59"/>
    </row>
    <row r="255" spans="1:10" ht="15.75" x14ac:dyDescent="0.25">
      <c r="A255" s="69">
        <v>42195</v>
      </c>
      <c r="B255" s="59" t="s">
        <v>681</v>
      </c>
      <c r="C255" s="59"/>
      <c r="D255" s="59">
        <v>600</v>
      </c>
      <c r="E255" s="68"/>
      <c r="F255" s="68"/>
      <c r="G255" s="59"/>
      <c r="H255" s="59"/>
      <c r="I255" s="59"/>
      <c r="J255" s="59"/>
    </row>
    <row r="256" spans="1:10" ht="15.75" x14ac:dyDescent="0.25">
      <c r="A256" s="69">
        <v>42194</v>
      </c>
      <c r="B256" s="59" t="s">
        <v>684</v>
      </c>
      <c r="C256" s="59"/>
      <c r="D256" s="59">
        <v>300</v>
      </c>
      <c r="E256" s="68"/>
      <c r="F256" s="68"/>
      <c r="G256" s="59"/>
      <c r="H256" s="59"/>
      <c r="I256" s="59"/>
      <c r="J256" s="59"/>
    </row>
    <row r="257" spans="1:10" ht="15.75" x14ac:dyDescent="0.25">
      <c r="A257" s="69">
        <v>42193</v>
      </c>
      <c r="B257" s="59" t="s">
        <v>682</v>
      </c>
      <c r="C257" s="59"/>
      <c r="D257" s="59">
        <v>250</v>
      </c>
      <c r="E257" s="68"/>
      <c r="F257" s="68"/>
      <c r="G257" s="59"/>
      <c r="H257" s="59"/>
      <c r="I257" s="59"/>
      <c r="J257" s="59"/>
    </row>
    <row r="258" spans="1:10" ht="15.75" x14ac:dyDescent="0.25">
      <c r="A258" s="69">
        <v>42193</v>
      </c>
      <c r="B258" s="59" t="s">
        <v>681</v>
      </c>
      <c r="C258" s="59"/>
      <c r="D258" s="59">
        <v>300</v>
      </c>
      <c r="E258" s="68"/>
      <c r="F258" s="68"/>
      <c r="G258" s="59"/>
      <c r="H258" s="59"/>
      <c r="I258" s="59"/>
      <c r="J258" s="59"/>
    </row>
    <row r="259" spans="1:10" ht="15.75" x14ac:dyDescent="0.25">
      <c r="A259" s="69">
        <v>42192</v>
      </c>
      <c r="B259" s="59" t="s">
        <v>684</v>
      </c>
      <c r="C259" s="59"/>
      <c r="D259" s="59">
        <v>300</v>
      </c>
      <c r="E259" s="68"/>
      <c r="F259" s="68"/>
      <c r="G259" s="59"/>
      <c r="H259" s="59"/>
      <c r="I259" s="59"/>
      <c r="J259" s="59"/>
    </row>
    <row r="260" spans="1:10" ht="15.75" x14ac:dyDescent="0.25">
      <c r="A260" s="69">
        <v>42192</v>
      </c>
      <c r="B260" s="59" t="s">
        <v>681</v>
      </c>
      <c r="C260" s="59"/>
      <c r="D260" s="59">
        <v>450</v>
      </c>
      <c r="E260" s="68"/>
      <c r="F260" s="68"/>
      <c r="G260" s="59"/>
      <c r="H260" s="59"/>
      <c r="I260" s="59"/>
      <c r="J260" s="59"/>
    </row>
    <row r="261" spans="1:10" ht="15.75" x14ac:dyDescent="0.25">
      <c r="A261" s="69">
        <v>42190</v>
      </c>
      <c r="B261" s="59" t="s">
        <v>681</v>
      </c>
      <c r="C261" s="59"/>
      <c r="D261" s="59">
        <v>300</v>
      </c>
      <c r="E261" s="68"/>
      <c r="F261" s="68"/>
      <c r="G261" s="59"/>
      <c r="H261" s="59"/>
      <c r="I261" s="59"/>
      <c r="J261" s="59"/>
    </row>
    <row r="262" spans="1:10" ht="15.75" x14ac:dyDescent="0.25">
      <c r="A262" s="69">
        <v>42189</v>
      </c>
      <c r="B262" s="59" t="s">
        <v>681</v>
      </c>
      <c r="C262" s="59"/>
      <c r="D262" s="59">
        <v>300</v>
      </c>
      <c r="E262" s="68"/>
      <c r="F262" s="68"/>
      <c r="G262" s="59"/>
      <c r="H262" s="59"/>
      <c r="I262" s="59"/>
      <c r="J262" s="59"/>
    </row>
    <row r="263" spans="1:10" ht="15.75" x14ac:dyDescent="0.25">
      <c r="A263" s="69">
        <v>42187</v>
      </c>
      <c r="B263" s="59" t="s">
        <v>681</v>
      </c>
      <c r="C263" s="59"/>
      <c r="D263" s="59">
        <v>300</v>
      </c>
      <c r="E263" s="68"/>
      <c r="F263" s="68"/>
      <c r="G263" s="59"/>
      <c r="H263" s="59"/>
      <c r="I263" s="59"/>
      <c r="J263" s="59"/>
    </row>
    <row r="264" spans="1:10" ht="15.75" x14ac:dyDescent="0.25">
      <c r="A264" s="69">
        <v>42186</v>
      </c>
      <c r="B264" s="59" t="s">
        <v>681</v>
      </c>
      <c r="C264" s="59">
        <v>5000</v>
      </c>
      <c r="D264" s="59">
        <v>600</v>
      </c>
      <c r="E264" s="68"/>
      <c r="F264" s="68"/>
      <c r="G264" s="59"/>
      <c r="H264" s="59"/>
      <c r="I264" s="59"/>
      <c r="J264" s="59"/>
    </row>
    <row r="265" spans="1:10" ht="15.75" x14ac:dyDescent="0.25">
      <c r="A265" s="69">
        <v>42186</v>
      </c>
      <c r="B265" s="59" t="s">
        <v>112</v>
      </c>
      <c r="C265" s="59">
        <v>15000</v>
      </c>
      <c r="D265" s="59"/>
      <c r="E265" s="68"/>
      <c r="F265" s="68"/>
      <c r="G265" s="59"/>
      <c r="H265" s="59"/>
      <c r="I265" s="59"/>
      <c r="J265" s="59"/>
    </row>
    <row r="266" spans="1:10" ht="15.75" x14ac:dyDescent="0.25">
      <c r="A266" s="69">
        <v>42185</v>
      </c>
      <c r="B266" s="59" t="s">
        <v>681</v>
      </c>
      <c r="C266" s="59"/>
      <c r="D266" s="59">
        <v>300</v>
      </c>
      <c r="E266" s="68"/>
      <c r="F266" s="68"/>
      <c r="G266" s="59"/>
      <c r="H266" s="59"/>
      <c r="I266" s="59"/>
      <c r="J266" s="59"/>
    </row>
    <row r="267" spans="1:10" ht="15.75" x14ac:dyDescent="0.25">
      <c r="A267" s="69">
        <v>42185</v>
      </c>
      <c r="B267" s="59" t="s">
        <v>681</v>
      </c>
      <c r="C267" s="59"/>
      <c r="D267" s="59">
        <v>300</v>
      </c>
      <c r="E267" s="68"/>
      <c r="F267" s="68"/>
      <c r="G267" s="59"/>
      <c r="H267" s="59"/>
      <c r="I267" s="59"/>
      <c r="J267" s="59"/>
    </row>
    <row r="268" spans="1:10" ht="15.75" x14ac:dyDescent="0.25">
      <c r="A268" s="69">
        <v>42184</v>
      </c>
      <c r="B268" s="59" t="s">
        <v>681</v>
      </c>
      <c r="C268" s="59"/>
      <c r="D268" s="59">
        <v>300</v>
      </c>
      <c r="E268" s="68"/>
      <c r="F268" s="68"/>
      <c r="G268" s="59"/>
      <c r="H268" s="59"/>
      <c r="I268" s="59"/>
      <c r="J268" s="59"/>
    </row>
    <row r="269" spans="1:10" ht="15.75" x14ac:dyDescent="0.25">
      <c r="A269" s="69">
        <v>42182</v>
      </c>
      <c r="B269" s="59" t="s">
        <v>691</v>
      </c>
      <c r="C269" s="59"/>
      <c r="D269" s="59">
        <v>2600</v>
      </c>
      <c r="E269" s="68"/>
      <c r="F269" s="68"/>
      <c r="G269" s="59"/>
      <c r="H269" s="59"/>
      <c r="I269" s="59"/>
      <c r="J269" s="59"/>
    </row>
    <row r="270" spans="1:10" ht="15.75" x14ac:dyDescent="0.25">
      <c r="A270" s="69">
        <v>42182</v>
      </c>
      <c r="B270" s="59" t="s">
        <v>692</v>
      </c>
      <c r="C270" s="59"/>
      <c r="D270" s="59">
        <v>750</v>
      </c>
      <c r="E270" s="68"/>
      <c r="F270" s="68"/>
      <c r="G270" s="59"/>
      <c r="H270" s="59"/>
      <c r="I270" s="59"/>
      <c r="J270" s="59"/>
    </row>
    <row r="271" spans="1:10" ht="15.75" x14ac:dyDescent="0.25">
      <c r="A271" s="69">
        <v>42181</v>
      </c>
      <c r="B271" s="59" t="s">
        <v>681</v>
      </c>
      <c r="C271" s="59"/>
      <c r="D271" s="59">
        <v>300</v>
      </c>
      <c r="E271" s="68"/>
      <c r="F271" s="68"/>
      <c r="G271" s="59"/>
      <c r="H271" s="59"/>
      <c r="I271" s="59"/>
      <c r="J271" s="59"/>
    </row>
    <row r="272" spans="1:10" ht="15.75" x14ac:dyDescent="0.25">
      <c r="A272" s="69">
        <v>42178</v>
      </c>
      <c r="B272" s="59" t="s">
        <v>681</v>
      </c>
      <c r="C272" s="59"/>
      <c r="D272" s="59">
        <v>900</v>
      </c>
      <c r="E272" s="68"/>
      <c r="F272" s="68"/>
      <c r="G272" s="59"/>
      <c r="H272" s="59"/>
      <c r="I272" s="59"/>
      <c r="J272" s="59"/>
    </row>
    <row r="273" spans="1:10" ht="15.75" x14ac:dyDescent="0.25">
      <c r="A273" s="69">
        <v>42178</v>
      </c>
      <c r="B273" s="59" t="s">
        <v>678</v>
      </c>
      <c r="C273" s="59"/>
      <c r="D273" s="59">
        <v>1500</v>
      </c>
      <c r="E273" s="68"/>
      <c r="F273" s="68"/>
      <c r="G273" s="59"/>
      <c r="H273" s="59"/>
      <c r="I273" s="59"/>
      <c r="J273" s="59"/>
    </row>
    <row r="274" spans="1:10" ht="15.75" x14ac:dyDescent="0.25">
      <c r="A274" s="69">
        <v>42178</v>
      </c>
      <c r="B274" s="59" t="s">
        <v>678</v>
      </c>
      <c r="C274" s="59"/>
      <c r="D274" s="59">
        <v>427</v>
      </c>
      <c r="E274" s="68"/>
      <c r="F274" s="68"/>
      <c r="G274" s="59"/>
      <c r="H274" s="59"/>
      <c r="I274" s="59"/>
      <c r="J274" s="59"/>
    </row>
    <row r="275" spans="1:10" ht="15.75" x14ac:dyDescent="0.25">
      <c r="A275" s="69">
        <v>42177</v>
      </c>
      <c r="B275" s="59" t="s">
        <v>681</v>
      </c>
      <c r="C275" s="59"/>
      <c r="D275" s="59">
        <v>300</v>
      </c>
      <c r="E275" s="68"/>
      <c r="F275" s="68"/>
      <c r="G275" s="59"/>
      <c r="H275" s="59"/>
      <c r="I275" s="59"/>
      <c r="J275" s="59"/>
    </row>
    <row r="276" spans="1:10" ht="15.75" x14ac:dyDescent="0.25">
      <c r="A276" s="69">
        <v>42176</v>
      </c>
      <c r="B276" s="59" t="s">
        <v>681</v>
      </c>
      <c r="C276" s="59"/>
      <c r="D276" s="59">
        <v>300</v>
      </c>
      <c r="E276" s="68"/>
      <c r="F276" s="68"/>
      <c r="G276" s="59"/>
      <c r="H276" s="59"/>
      <c r="I276" s="59"/>
      <c r="J276" s="59"/>
    </row>
    <row r="277" spans="1:10" ht="15.75" x14ac:dyDescent="0.25">
      <c r="A277" s="69">
        <v>42174</v>
      </c>
      <c r="B277" s="59" t="s">
        <v>681</v>
      </c>
      <c r="C277" s="59"/>
      <c r="D277" s="59">
        <v>600</v>
      </c>
      <c r="E277" s="68"/>
      <c r="F277" s="68"/>
      <c r="G277" s="59"/>
      <c r="H277" s="59"/>
      <c r="I277" s="59"/>
      <c r="J277" s="59"/>
    </row>
    <row r="278" spans="1:10" ht="15.75" x14ac:dyDescent="0.25">
      <c r="A278" s="69">
        <v>42172</v>
      </c>
      <c r="B278" s="59" t="s">
        <v>693</v>
      </c>
      <c r="C278" s="59"/>
      <c r="D278" s="59">
        <v>500</v>
      </c>
      <c r="E278" s="68"/>
      <c r="F278" s="68"/>
      <c r="G278" s="59"/>
      <c r="H278" s="59"/>
      <c r="I278" s="59"/>
      <c r="J278" s="59"/>
    </row>
    <row r="279" spans="1:10" ht="15.75" x14ac:dyDescent="0.25">
      <c r="A279" s="69">
        <v>42172</v>
      </c>
      <c r="B279" s="59" t="s">
        <v>684</v>
      </c>
      <c r="C279" s="59"/>
      <c r="D279" s="59">
        <v>300</v>
      </c>
      <c r="E279" s="68"/>
      <c r="F279" s="68"/>
      <c r="G279" s="59"/>
      <c r="H279" s="59"/>
      <c r="I279" s="59"/>
      <c r="J279" s="59"/>
    </row>
    <row r="280" spans="1:10" ht="15.75" x14ac:dyDescent="0.25">
      <c r="A280" s="69">
        <v>42171</v>
      </c>
      <c r="B280" s="59" t="s">
        <v>681</v>
      </c>
      <c r="C280" s="59"/>
      <c r="D280" s="59">
        <v>600</v>
      </c>
      <c r="E280" s="68"/>
      <c r="F280" s="68"/>
      <c r="G280" s="59"/>
      <c r="H280" s="59"/>
      <c r="I280" s="59"/>
      <c r="J280" s="59"/>
    </row>
    <row r="281" spans="1:10" ht="15.75" x14ac:dyDescent="0.25">
      <c r="A281" s="69">
        <v>42171</v>
      </c>
      <c r="B281" s="59" t="s">
        <v>693</v>
      </c>
      <c r="C281" s="59"/>
      <c r="D281" s="59">
        <v>2000</v>
      </c>
      <c r="E281" s="68"/>
      <c r="F281" s="68"/>
      <c r="G281" s="59"/>
      <c r="H281" s="59"/>
      <c r="I281" s="59"/>
      <c r="J281" s="59"/>
    </row>
    <row r="282" spans="1:10" ht="15.75" x14ac:dyDescent="0.25">
      <c r="A282" s="69">
        <v>42169</v>
      </c>
      <c r="B282" s="59" t="s">
        <v>681</v>
      </c>
      <c r="C282" s="59"/>
      <c r="D282" s="59">
        <v>300</v>
      </c>
      <c r="E282" s="68"/>
      <c r="F282" s="68"/>
      <c r="G282" s="59"/>
      <c r="H282" s="59"/>
      <c r="I282" s="59"/>
      <c r="J282" s="59"/>
    </row>
    <row r="283" spans="1:10" ht="15.75" x14ac:dyDescent="0.25">
      <c r="A283" s="69">
        <v>42168</v>
      </c>
      <c r="B283" s="59" t="s">
        <v>678</v>
      </c>
      <c r="C283" s="59"/>
      <c r="D283" s="59">
        <v>1554</v>
      </c>
      <c r="E283" s="68"/>
      <c r="F283" s="68"/>
      <c r="G283" s="59"/>
      <c r="H283" s="59"/>
      <c r="I283" s="59"/>
      <c r="J283" s="59"/>
    </row>
    <row r="284" spans="1:10" ht="15.75" x14ac:dyDescent="0.25">
      <c r="A284" s="69">
        <v>42167</v>
      </c>
      <c r="B284" s="59" t="s">
        <v>681</v>
      </c>
      <c r="C284" s="59"/>
      <c r="D284" s="59">
        <v>600</v>
      </c>
      <c r="E284" s="68"/>
      <c r="F284" s="68"/>
      <c r="G284" s="59"/>
      <c r="H284" s="59"/>
      <c r="I284" s="59"/>
      <c r="J284" s="59"/>
    </row>
    <row r="285" spans="1:10" ht="15.75" x14ac:dyDescent="0.25">
      <c r="A285" s="69">
        <v>42167</v>
      </c>
      <c r="B285" s="59" t="s">
        <v>684</v>
      </c>
      <c r="C285" s="59"/>
      <c r="D285" s="59">
        <v>600</v>
      </c>
      <c r="E285" s="68"/>
      <c r="F285" s="68"/>
      <c r="G285" s="59"/>
      <c r="H285" s="59"/>
      <c r="I285" s="59"/>
      <c r="J285" s="59"/>
    </row>
    <row r="286" spans="1:10" ht="15.75" x14ac:dyDescent="0.25">
      <c r="A286" s="69">
        <v>42164</v>
      </c>
      <c r="B286" s="59" t="s">
        <v>682</v>
      </c>
      <c r="C286" s="59"/>
      <c r="D286" s="59">
        <v>250</v>
      </c>
      <c r="E286" s="68"/>
      <c r="F286" s="68"/>
      <c r="G286" s="59"/>
      <c r="H286" s="59"/>
      <c r="I286" s="59"/>
      <c r="J286" s="59"/>
    </row>
    <row r="287" spans="1:10" ht="15.75" x14ac:dyDescent="0.25">
      <c r="A287" s="69">
        <v>42163</v>
      </c>
      <c r="B287" s="59" t="s">
        <v>681</v>
      </c>
      <c r="C287" s="59"/>
      <c r="D287" s="59">
        <v>600</v>
      </c>
      <c r="E287" s="68"/>
      <c r="F287" s="68"/>
      <c r="G287" s="59"/>
      <c r="H287" s="59"/>
      <c r="I287" s="59"/>
      <c r="J287" s="59"/>
    </row>
    <row r="288" spans="1:10" ht="15.75" x14ac:dyDescent="0.25">
      <c r="A288" s="69">
        <v>42160</v>
      </c>
      <c r="B288" s="59" t="s">
        <v>681</v>
      </c>
      <c r="C288" s="59"/>
      <c r="D288" s="59">
        <v>600</v>
      </c>
      <c r="E288" s="68"/>
      <c r="F288" s="68"/>
      <c r="G288" s="59"/>
      <c r="H288" s="59"/>
      <c r="I288" s="59"/>
      <c r="J288" s="59"/>
    </row>
    <row r="289" spans="1:10" ht="15.75" x14ac:dyDescent="0.25">
      <c r="A289" s="69">
        <v>42158</v>
      </c>
      <c r="B289" s="59" t="s">
        <v>681</v>
      </c>
      <c r="C289" s="59"/>
      <c r="D289" s="59">
        <v>900</v>
      </c>
      <c r="E289" s="68"/>
      <c r="F289" s="68"/>
      <c r="G289" s="59"/>
      <c r="H289" s="59"/>
      <c r="I289" s="59"/>
      <c r="J289" s="59"/>
    </row>
    <row r="290" spans="1:10" ht="15.75" x14ac:dyDescent="0.25">
      <c r="A290" s="69">
        <v>42158</v>
      </c>
      <c r="B290" s="59" t="s">
        <v>682</v>
      </c>
      <c r="C290" s="59"/>
      <c r="D290" s="59">
        <v>250</v>
      </c>
      <c r="E290" s="68"/>
      <c r="F290" s="68"/>
      <c r="G290" s="59"/>
      <c r="H290" s="59"/>
      <c r="I290" s="59"/>
      <c r="J290" s="59"/>
    </row>
    <row r="291" spans="1:10" ht="15.75" x14ac:dyDescent="0.25">
      <c r="A291" s="69">
        <v>42156</v>
      </c>
      <c r="B291" s="59" t="s">
        <v>681</v>
      </c>
      <c r="C291" s="59">
        <v>12500</v>
      </c>
      <c r="D291" s="59">
        <v>900</v>
      </c>
      <c r="E291" s="68"/>
      <c r="F291" s="68"/>
      <c r="G291" s="59"/>
      <c r="H291" s="59"/>
      <c r="I291" s="59"/>
      <c r="J291" s="59"/>
    </row>
    <row r="292" spans="1:10" ht="15.75" x14ac:dyDescent="0.25">
      <c r="A292" s="59"/>
      <c r="B292" s="59"/>
      <c r="C292" s="59"/>
      <c r="D292" s="59"/>
      <c r="E292" s="68">
        <f>MONTH(A292)</f>
        <v>1</v>
      </c>
      <c r="F292" s="68"/>
      <c r="G292" s="59"/>
      <c r="H292" s="59"/>
      <c r="I292" s="59"/>
      <c r="J292" s="59"/>
    </row>
    <row r="293" spans="1:10" ht="15.75" x14ac:dyDescent="0.25">
      <c r="A293" s="59"/>
      <c r="B293" s="59"/>
      <c r="C293" s="59"/>
      <c r="D293" s="59"/>
      <c r="E293" s="68">
        <f>MONTH(A293)</f>
        <v>1</v>
      </c>
      <c r="F293" s="68"/>
      <c r="G293" s="59"/>
      <c r="H293" s="59"/>
      <c r="I293" s="59"/>
      <c r="J293" s="59"/>
    </row>
    <row r="294" spans="1:10" ht="15.75" x14ac:dyDescent="0.25">
      <c r="A294" s="59"/>
      <c r="B294" s="59"/>
      <c r="C294" s="59"/>
      <c r="D294" s="59"/>
      <c r="E294" s="68">
        <f>MONTH(A294)</f>
        <v>1</v>
      </c>
      <c r="F294" s="68"/>
      <c r="G294" s="59"/>
      <c r="H294" s="59"/>
      <c r="I294" s="59"/>
      <c r="J294" s="59"/>
    </row>
    <row r="295" spans="1:10" ht="15.75" x14ac:dyDescent="0.25">
      <c r="A295" s="59"/>
      <c r="B295" s="59"/>
      <c r="C295" s="59"/>
      <c r="D295" s="59"/>
      <c r="E295" s="68">
        <f>MONTH(A295)</f>
        <v>1</v>
      </c>
      <c r="F295" s="68"/>
      <c r="G295" s="59"/>
      <c r="H295" s="59"/>
      <c r="I295" s="59"/>
      <c r="J295" s="59"/>
    </row>
    <row r="296" spans="1:10" ht="15.75" x14ac:dyDescent="0.25">
      <c r="A296" s="59" t="s">
        <v>3441</v>
      </c>
      <c r="B296" s="59"/>
      <c r="C296" s="59"/>
      <c r="D296" s="59">
        <f>SUBTOTAL(109,Таблица9[Факт])</f>
        <v>1325043</v>
      </c>
      <c r="E296" s="59"/>
      <c r="F296" s="59"/>
      <c r="G296" s="59"/>
      <c r="H296" s="59"/>
      <c r="I296" s="59"/>
      <c r="J296" s="59">
        <f>SUBTOTAL(103,Таблица9[Покупка])</f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5"/>
  <dimension ref="A1:I682"/>
  <sheetViews>
    <sheetView zoomScaleNormal="100" workbookViewId="0">
      <selection activeCell="B11" sqref="B11"/>
    </sheetView>
  </sheetViews>
  <sheetFormatPr defaultRowHeight="14.25" x14ac:dyDescent="0.25"/>
  <cols>
    <col min="1" max="1" width="11.5703125" customWidth="1"/>
    <col min="2" max="2" width="57" customWidth="1"/>
    <col min="3" max="3" width="14.5703125" customWidth="1"/>
    <col min="4" max="4" width="12" bestFit="1" customWidth="1"/>
    <col min="5" max="5" width="10" bestFit="1" customWidth="1"/>
    <col min="6" max="6" width="14.42578125" customWidth="1"/>
    <col min="7" max="7" width="22.5703125" customWidth="1"/>
    <col min="8" max="8" width="17.85546875" customWidth="1"/>
    <col min="9" max="9" width="16.140625" customWidth="1"/>
  </cols>
  <sheetData>
    <row r="1" spans="1:9" ht="15.75" x14ac:dyDescent="0.25">
      <c r="A1" s="40" t="s">
        <v>42</v>
      </c>
      <c r="B1" s="40" t="s">
        <v>26</v>
      </c>
      <c r="C1" s="60" t="s">
        <v>14</v>
      </c>
      <c r="D1" s="60" t="s">
        <v>15</v>
      </c>
      <c r="E1" s="40" t="s">
        <v>1195</v>
      </c>
      <c r="F1" s="40" t="s">
        <v>0</v>
      </c>
      <c r="G1" s="40" t="s">
        <v>44</v>
      </c>
      <c r="H1" s="40" t="s">
        <v>3205</v>
      </c>
      <c r="I1" s="40" t="s">
        <v>3990</v>
      </c>
    </row>
    <row r="2" spans="1:9" ht="15.75" hidden="1" customHeight="1" x14ac:dyDescent="0.25">
      <c r="A2" s="266">
        <v>43050</v>
      </c>
      <c r="B2" s="84" t="s">
        <v>5273</v>
      </c>
      <c r="C2" s="267"/>
      <c r="D2" s="267">
        <v>28500</v>
      </c>
      <c r="E2" s="267">
        <f t="shared" ref="E2:E7" si="0">MONTH(A2)</f>
        <v>11</v>
      </c>
      <c r="F2" s="59" t="s">
        <v>2</v>
      </c>
      <c r="G2" s="267"/>
      <c r="H2" s="59"/>
      <c r="I2" s="59" t="s">
        <v>6</v>
      </c>
    </row>
    <row r="3" spans="1:9" ht="15.75" hidden="1" customHeight="1" x14ac:dyDescent="0.25">
      <c r="A3" s="424">
        <v>43046</v>
      </c>
      <c r="B3" s="427" t="s">
        <v>2529</v>
      </c>
      <c r="C3" s="425"/>
      <c r="D3" s="425">
        <v>19977</v>
      </c>
      <c r="E3" s="425">
        <f t="shared" si="0"/>
        <v>11</v>
      </c>
      <c r="F3" s="425" t="s">
        <v>2</v>
      </c>
      <c r="G3" s="425"/>
      <c r="H3" s="59"/>
      <c r="I3" s="425" t="s">
        <v>6</v>
      </c>
    </row>
    <row r="4" spans="1:9" ht="15.75" hidden="1" customHeight="1" x14ac:dyDescent="0.25">
      <c r="A4" s="424">
        <v>43046</v>
      </c>
      <c r="B4" s="427" t="s">
        <v>2527</v>
      </c>
      <c r="C4" s="425"/>
      <c r="D4" s="425">
        <v>23472</v>
      </c>
      <c r="E4" s="425">
        <f t="shared" si="0"/>
        <v>11</v>
      </c>
      <c r="F4" s="425" t="s">
        <v>2</v>
      </c>
      <c r="G4" s="425"/>
      <c r="H4" s="59"/>
      <c r="I4" s="425" t="s">
        <v>6</v>
      </c>
    </row>
    <row r="5" spans="1:9" ht="15.75" hidden="1" customHeight="1" x14ac:dyDescent="0.25">
      <c r="A5" s="266">
        <v>43028</v>
      </c>
      <c r="B5" s="84" t="s">
        <v>2526</v>
      </c>
      <c r="C5" s="267"/>
      <c r="D5" s="267">
        <v>26117</v>
      </c>
      <c r="E5" s="267">
        <f t="shared" si="0"/>
        <v>10</v>
      </c>
      <c r="F5" s="59" t="s">
        <v>2</v>
      </c>
      <c r="G5" s="267"/>
      <c r="H5" s="59"/>
      <c r="I5" s="59" t="s">
        <v>1061</v>
      </c>
    </row>
    <row r="6" spans="1:9" ht="15.75" hidden="1" customHeight="1" x14ac:dyDescent="0.25">
      <c r="A6" s="266">
        <v>43028</v>
      </c>
      <c r="B6" s="84" t="s">
        <v>2528</v>
      </c>
      <c r="C6" s="267"/>
      <c r="D6" s="267">
        <v>22080</v>
      </c>
      <c r="E6" s="267">
        <f t="shared" si="0"/>
        <v>10</v>
      </c>
      <c r="F6" s="59" t="s">
        <v>2</v>
      </c>
      <c r="G6" s="267"/>
      <c r="H6" s="59"/>
      <c r="I6" s="59" t="s">
        <v>1061</v>
      </c>
    </row>
    <row r="7" spans="1:9" ht="15.75" hidden="1" customHeight="1" x14ac:dyDescent="0.25">
      <c r="A7" s="266">
        <v>43025</v>
      </c>
      <c r="B7" s="84" t="s">
        <v>4037</v>
      </c>
      <c r="C7" s="267"/>
      <c r="D7" s="267">
        <v>26962</v>
      </c>
      <c r="E7" s="267">
        <f t="shared" si="0"/>
        <v>10</v>
      </c>
      <c r="F7" s="59" t="s">
        <v>2</v>
      </c>
      <c r="G7" s="267"/>
      <c r="H7" s="59"/>
      <c r="I7" s="59" t="s">
        <v>6</v>
      </c>
    </row>
    <row r="8" spans="1:9" ht="15.75" customHeight="1" x14ac:dyDescent="0.25">
      <c r="A8" s="445">
        <v>43040</v>
      </c>
      <c r="B8" s="439" t="s">
        <v>6185</v>
      </c>
      <c r="C8" s="439"/>
      <c r="D8" s="439">
        <v>1500</v>
      </c>
      <c r="E8" s="439">
        <f t="shared" ref="E8:E71" si="1">MONTH(A8)</f>
        <v>11</v>
      </c>
      <c r="F8" s="439" t="s">
        <v>1341</v>
      </c>
      <c r="G8" s="439"/>
      <c r="H8" s="59"/>
      <c r="I8" s="439" t="str">
        <f>Таблица10[[#This Row],[Счет]]</f>
        <v>Питер</v>
      </c>
    </row>
    <row r="9" spans="1:9" ht="15.75" customHeight="1" x14ac:dyDescent="0.25">
      <c r="A9" s="445">
        <v>43039</v>
      </c>
      <c r="B9" s="439" t="s">
        <v>6186</v>
      </c>
      <c r="C9" s="439"/>
      <c r="D9" s="439">
        <v>220</v>
      </c>
      <c r="E9" s="439">
        <f t="shared" si="1"/>
        <v>10</v>
      </c>
      <c r="F9" s="439" t="s">
        <v>1341</v>
      </c>
      <c r="G9" s="439"/>
      <c r="H9" s="59"/>
      <c r="I9" s="439" t="str">
        <f>Таблица10[[#This Row],[Счет]]</f>
        <v>Питер</v>
      </c>
    </row>
    <row r="10" spans="1:9" ht="15.75" customHeight="1" x14ac:dyDescent="0.25">
      <c r="A10" s="445">
        <v>43035</v>
      </c>
      <c r="B10" s="439" t="s">
        <v>6187</v>
      </c>
      <c r="C10" s="439"/>
      <c r="D10" s="439">
        <v>60</v>
      </c>
      <c r="E10" s="439">
        <f t="shared" si="1"/>
        <v>10</v>
      </c>
      <c r="F10" s="439" t="s">
        <v>1341</v>
      </c>
      <c r="G10" s="439"/>
      <c r="H10" s="59"/>
      <c r="I10" s="439" t="str">
        <f>Таблица10[[#This Row],[Счет]]</f>
        <v>Питер</v>
      </c>
    </row>
    <row r="11" spans="1:9" ht="15.75" customHeight="1" x14ac:dyDescent="0.25">
      <c r="A11" s="445">
        <v>43035</v>
      </c>
      <c r="B11" s="439" t="s">
        <v>6188</v>
      </c>
      <c r="C11" s="439"/>
      <c r="D11" s="439">
        <v>600</v>
      </c>
      <c r="E11" s="439">
        <f t="shared" si="1"/>
        <v>10</v>
      </c>
      <c r="F11" s="439" t="s">
        <v>1341</v>
      </c>
      <c r="G11" s="439"/>
      <c r="H11" s="59"/>
      <c r="I11" s="439" t="str">
        <f>Таблица10[[#This Row],[Счет]]</f>
        <v>Питер</v>
      </c>
    </row>
    <row r="12" spans="1:9" ht="15.75" customHeight="1" x14ac:dyDescent="0.25">
      <c r="A12" s="445">
        <v>43035</v>
      </c>
      <c r="B12" s="439" t="s">
        <v>6189</v>
      </c>
      <c r="C12" s="439"/>
      <c r="D12" s="439">
        <v>300</v>
      </c>
      <c r="E12" s="439">
        <f t="shared" si="1"/>
        <v>10</v>
      </c>
      <c r="F12" s="439" t="s">
        <v>1341</v>
      </c>
      <c r="G12" s="439"/>
      <c r="H12" s="59"/>
      <c r="I12" s="439" t="str">
        <f>Таблица10[[#This Row],[Счет]]</f>
        <v>Питер</v>
      </c>
    </row>
    <row r="13" spans="1:9" ht="15.75" hidden="1" customHeight="1" x14ac:dyDescent="0.25">
      <c r="A13" s="266">
        <v>43019</v>
      </c>
      <c r="B13" s="262" t="s">
        <v>4738</v>
      </c>
      <c r="C13" s="267"/>
      <c r="D13" s="267">
        <v>24665</v>
      </c>
      <c r="E13" s="267">
        <f t="shared" si="1"/>
        <v>10</v>
      </c>
      <c r="F13" s="59" t="s">
        <v>2</v>
      </c>
      <c r="G13" s="267"/>
      <c r="H13" s="59"/>
      <c r="I13" s="59" t="s">
        <v>1341</v>
      </c>
    </row>
    <row r="14" spans="1:9" ht="15.75" hidden="1" customHeight="1" x14ac:dyDescent="0.25">
      <c r="A14" s="69">
        <v>43048</v>
      </c>
      <c r="B14" s="59" t="s">
        <v>6129</v>
      </c>
      <c r="C14" s="59"/>
      <c r="D14" s="59">
        <v>861</v>
      </c>
      <c r="E14" s="59">
        <f t="shared" si="1"/>
        <v>11</v>
      </c>
      <c r="F14" s="59" t="str">
        <f>"Самокатная"</f>
        <v>Самокатная</v>
      </c>
      <c r="G14" s="59" t="s">
        <v>6130</v>
      </c>
      <c r="H14" s="59"/>
      <c r="I14" s="59" t="str">
        <f>Таблица10[[#This Row],[Счет]]</f>
        <v>Самокатная</v>
      </c>
    </row>
    <row r="15" spans="1:9" ht="15.75" hidden="1" customHeight="1" x14ac:dyDescent="0.25">
      <c r="A15" s="69">
        <v>43047</v>
      </c>
      <c r="B15" s="59" t="s">
        <v>6131</v>
      </c>
      <c r="C15" s="59"/>
      <c r="D15" s="59">
        <v>7134</v>
      </c>
      <c r="E15" s="59">
        <f t="shared" si="1"/>
        <v>11</v>
      </c>
      <c r="F15" s="59" t="str">
        <f>"Самокатная"</f>
        <v>Самокатная</v>
      </c>
      <c r="G15" s="59" t="s">
        <v>5631</v>
      </c>
      <c r="H15" s="59"/>
      <c r="I15" s="59" t="str">
        <f>Таблица10[[#This Row],[Счет]]</f>
        <v>Самокатная</v>
      </c>
    </row>
    <row r="16" spans="1:9" ht="15.75" hidden="1" customHeight="1" x14ac:dyDescent="0.25">
      <c r="A16" s="69">
        <v>43041</v>
      </c>
      <c r="B16" s="59" t="s">
        <v>4521</v>
      </c>
      <c r="C16" s="59"/>
      <c r="D16" s="59">
        <v>5340</v>
      </c>
      <c r="E16" s="59">
        <f t="shared" si="1"/>
        <v>11</v>
      </c>
      <c r="F16" s="59" t="str">
        <f>"Самокатная"</f>
        <v>Самокатная</v>
      </c>
      <c r="G16" s="59" t="s">
        <v>6132</v>
      </c>
      <c r="H16" s="59"/>
      <c r="I16" s="59" t="str">
        <f>Таблица10[[#This Row],[Счет]]</f>
        <v>Самокатная</v>
      </c>
    </row>
    <row r="17" spans="1:9" ht="15.75" customHeight="1" x14ac:dyDescent="0.25">
      <c r="A17" s="445">
        <v>43035</v>
      </c>
      <c r="B17" s="440" t="s">
        <v>6190</v>
      </c>
      <c r="C17" s="439"/>
      <c r="D17" s="439">
        <v>480</v>
      </c>
      <c r="E17" s="439">
        <f t="shared" si="1"/>
        <v>10</v>
      </c>
      <c r="F17" s="439" t="s">
        <v>1341</v>
      </c>
      <c r="G17" s="439"/>
      <c r="H17" s="59"/>
      <c r="I17" s="439" t="str">
        <f>Таблица10[[#This Row],[Счет]]</f>
        <v>Питер</v>
      </c>
    </row>
    <row r="18" spans="1:9" ht="15.75" customHeight="1" x14ac:dyDescent="0.25">
      <c r="A18" s="445">
        <v>43035</v>
      </c>
      <c r="B18" s="440" t="s">
        <v>6191</v>
      </c>
      <c r="C18" s="439"/>
      <c r="D18" s="439">
        <v>1455</v>
      </c>
      <c r="E18" s="439">
        <f t="shared" si="1"/>
        <v>10</v>
      </c>
      <c r="F18" s="439" t="s">
        <v>1341</v>
      </c>
      <c r="G18" s="439"/>
      <c r="H18" s="59"/>
      <c r="I18" s="439" t="str">
        <f>Таблица10[[#This Row],[Счет]]</f>
        <v>Питер</v>
      </c>
    </row>
    <row r="19" spans="1:9" ht="15.75" customHeight="1" x14ac:dyDescent="0.25">
      <c r="A19" s="445">
        <v>43034</v>
      </c>
      <c r="B19" s="440" t="s">
        <v>6192</v>
      </c>
      <c r="C19" s="439"/>
      <c r="D19" s="439">
        <v>8050</v>
      </c>
      <c r="E19" s="439">
        <f t="shared" si="1"/>
        <v>10</v>
      </c>
      <c r="F19" s="439" t="s">
        <v>1341</v>
      </c>
      <c r="G19" s="439"/>
      <c r="H19" s="59"/>
      <c r="I19" s="439" t="str">
        <f>Таблица10[[#This Row],[Счет]]</f>
        <v>Питер</v>
      </c>
    </row>
    <row r="20" spans="1:9" ht="15.75" hidden="1" customHeight="1" x14ac:dyDescent="0.25">
      <c r="A20" s="69">
        <v>43039</v>
      </c>
      <c r="B20" s="59" t="s">
        <v>4521</v>
      </c>
      <c r="C20" s="59"/>
      <c r="D20" s="59">
        <v>5962</v>
      </c>
      <c r="E20" s="59">
        <f t="shared" si="1"/>
        <v>10</v>
      </c>
      <c r="F20" s="59" t="str">
        <f>"Самокатная"</f>
        <v>Самокатная</v>
      </c>
      <c r="G20" s="59" t="s">
        <v>5631</v>
      </c>
      <c r="H20" s="59"/>
      <c r="I20" s="59" t="str">
        <f>Таблица10[[#This Row],[Счет]]</f>
        <v>Самокатная</v>
      </c>
    </row>
    <row r="21" spans="1:9" ht="15.75" hidden="1" customHeight="1" x14ac:dyDescent="0.25">
      <c r="A21" s="69">
        <v>43038</v>
      </c>
      <c r="B21" s="59" t="s">
        <v>4521</v>
      </c>
      <c r="C21" s="59"/>
      <c r="D21" s="59">
        <v>28500</v>
      </c>
      <c r="E21" s="59">
        <f t="shared" si="1"/>
        <v>10</v>
      </c>
      <c r="F21" s="59" t="str">
        <f>"Самокатная"</f>
        <v>Самокатная</v>
      </c>
      <c r="G21" s="59" t="s">
        <v>6133</v>
      </c>
      <c r="H21" s="59"/>
      <c r="I21" s="59" t="str">
        <f>Таблица10[[#This Row],[Счет]]</f>
        <v>Самокатная</v>
      </c>
    </row>
    <row r="22" spans="1:9" ht="15.75" hidden="1" customHeight="1" x14ac:dyDescent="0.25">
      <c r="A22" s="69">
        <v>43035</v>
      </c>
      <c r="B22" s="59" t="s">
        <v>4521</v>
      </c>
      <c r="C22" s="59"/>
      <c r="D22" s="59">
        <v>4113</v>
      </c>
      <c r="E22" s="59">
        <f t="shared" si="1"/>
        <v>10</v>
      </c>
      <c r="F22" s="59" t="str">
        <f>"Самокатная"</f>
        <v>Самокатная</v>
      </c>
      <c r="G22" s="59" t="s">
        <v>6128</v>
      </c>
      <c r="H22" s="59"/>
      <c r="I22" s="59" t="str">
        <f>Таблица10[[#This Row],[Счет]]</f>
        <v>Самокатная</v>
      </c>
    </row>
    <row r="23" spans="1:9" ht="15.75" customHeight="1" x14ac:dyDescent="0.25">
      <c r="A23" s="445">
        <v>43028</v>
      </c>
      <c r="B23" s="440" t="s">
        <v>6193</v>
      </c>
      <c r="C23" s="440"/>
      <c r="D23" s="440">
        <v>1292</v>
      </c>
      <c r="E23" s="440">
        <f t="shared" si="1"/>
        <v>10</v>
      </c>
      <c r="F23" s="440" t="s">
        <v>1341</v>
      </c>
      <c r="G23" s="440"/>
      <c r="H23" s="84"/>
      <c r="I23" s="440" t="str">
        <f>Таблица10[[#This Row],[Счет]]</f>
        <v>Питер</v>
      </c>
    </row>
    <row r="24" spans="1:9" ht="15.75" customHeight="1" x14ac:dyDescent="0.25">
      <c r="A24" s="403">
        <v>43021</v>
      </c>
      <c r="B24" s="59" t="s">
        <v>5834</v>
      </c>
      <c r="C24" s="59"/>
      <c r="D24" s="59">
        <v>944</v>
      </c>
      <c r="E24" s="59">
        <f t="shared" si="1"/>
        <v>10</v>
      </c>
      <c r="F24" s="59" t="s">
        <v>1341</v>
      </c>
      <c r="G24" s="59"/>
      <c r="H24" s="59"/>
      <c r="I24" s="59" t="str">
        <f>Таблица10[[#This Row],[Счет]]</f>
        <v>Питер</v>
      </c>
    </row>
    <row r="25" spans="1:9" ht="15.75" hidden="1" customHeight="1" x14ac:dyDescent="0.25">
      <c r="A25" s="69">
        <v>43032</v>
      </c>
      <c r="B25" s="59" t="s">
        <v>4521</v>
      </c>
      <c r="C25" s="59"/>
      <c r="D25" s="59">
        <v>5835</v>
      </c>
      <c r="E25" s="59">
        <f t="shared" si="1"/>
        <v>10</v>
      </c>
      <c r="F25" s="59" t="str">
        <f>"Самокатная"</f>
        <v>Самокатная</v>
      </c>
      <c r="G25" s="59" t="s">
        <v>5631</v>
      </c>
      <c r="H25" s="59"/>
      <c r="I25" s="59" t="str">
        <f>Таблица10[[#This Row],[Счет]]</f>
        <v>Самокатная</v>
      </c>
    </row>
    <row r="26" spans="1:9" ht="15.75" customHeight="1" x14ac:dyDescent="0.25">
      <c r="A26" s="403">
        <v>43021</v>
      </c>
      <c r="B26" s="59" t="s">
        <v>5835</v>
      </c>
      <c r="C26" s="59"/>
      <c r="D26" s="59">
        <v>3910</v>
      </c>
      <c r="E26" s="59">
        <f t="shared" si="1"/>
        <v>10</v>
      </c>
      <c r="F26" s="59" t="s">
        <v>1341</v>
      </c>
      <c r="G26" s="59"/>
      <c r="H26" s="59"/>
      <c r="I26" s="59" t="str">
        <f>Таблица10[[#This Row],[Счет]]</f>
        <v>Питер</v>
      </c>
    </row>
    <row r="27" spans="1:9" ht="15.75" hidden="1" customHeight="1" x14ac:dyDescent="0.25">
      <c r="A27" s="69">
        <v>43031</v>
      </c>
      <c r="B27" s="59" t="s">
        <v>3846</v>
      </c>
      <c r="C27" s="59"/>
      <c r="D27" s="59">
        <v>1000</v>
      </c>
      <c r="E27" s="59">
        <f t="shared" si="1"/>
        <v>10</v>
      </c>
      <c r="F27" s="59" t="str">
        <f t="shared" ref="F27:F32" si="2">"Самокатная"</f>
        <v>Самокатная</v>
      </c>
      <c r="G27" s="59" t="s">
        <v>3965</v>
      </c>
      <c r="H27" s="59"/>
      <c r="I27" s="59" t="str">
        <f>Таблица10[[#This Row],[Счет]]</f>
        <v>Самокатная</v>
      </c>
    </row>
    <row r="28" spans="1:9" ht="15.75" hidden="1" customHeight="1" x14ac:dyDescent="0.25">
      <c r="A28" s="69">
        <v>43031</v>
      </c>
      <c r="B28" s="59" t="s">
        <v>3846</v>
      </c>
      <c r="C28" s="59"/>
      <c r="D28" s="59">
        <v>142</v>
      </c>
      <c r="E28" s="59">
        <f t="shared" si="1"/>
        <v>10</v>
      </c>
      <c r="F28" s="59" t="str">
        <f t="shared" si="2"/>
        <v>Самокатная</v>
      </c>
      <c r="G28" s="59" t="s">
        <v>6134</v>
      </c>
      <c r="H28" s="59"/>
      <c r="I28" s="59" t="str">
        <f>Таблица10[[#This Row],[Счет]]</f>
        <v>Самокатная</v>
      </c>
    </row>
    <row r="29" spans="1:9" ht="15.75" hidden="1" customHeight="1" x14ac:dyDescent="0.25">
      <c r="A29" s="69">
        <v>43026</v>
      </c>
      <c r="B29" s="59" t="s">
        <v>4521</v>
      </c>
      <c r="C29" s="59"/>
      <c r="D29" s="59">
        <v>17100</v>
      </c>
      <c r="E29" s="59">
        <f t="shared" si="1"/>
        <v>10</v>
      </c>
      <c r="F29" s="59" t="str">
        <f t="shared" si="2"/>
        <v>Самокатная</v>
      </c>
      <c r="G29" s="59" t="s">
        <v>6135</v>
      </c>
      <c r="H29" s="59"/>
      <c r="I29" s="59" t="str">
        <f>Таблица10[[#This Row],[Счет]]</f>
        <v>Самокатная</v>
      </c>
    </row>
    <row r="30" spans="1:9" ht="15.75" hidden="1" customHeight="1" x14ac:dyDescent="0.25">
      <c r="A30" s="69">
        <v>43024</v>
      </c>
      <c r="B30" s="59" t="s">
        <v>4521</v>
      </c>
      <c r="C30" s="59"/>
      <c r="D30" s="59">
        <v>8258</v>
      </c>
      <c r="E30" s="59">
        <f t="shared" si="1"/>
        <v>10</v>
      </c>
      <c r="F30" s="59" t="str">
        <f t="shared" si="2"/>
        <v>Самокатная</v>
      </c>
      <c r="G30" s="59" t="s">
        <v>5631</v>
      </c>
      <c r="H30" s="59"/>
      <c r="I30" s="59" t="str">
        <f>Таблица10[[#This Row],[Счет]]</f>
        <v>Самокатная</v>
      </c>
    </row>
    <row r="31" spans="1:9" ht="15.75" hidden="1" customHeight="1" x14ac:dyDescent="0.25">
      <c r="A31" s="69">
        <v>43024</v>
      </c>
      <c r="B31" s="59" t="s">
        <v>1153</v>
      </c>
      <c r="C31" s="59"/>
      <c r="D31" s="59">
        <v>4990</v>
      </c>
      <c r="E31" s="59">
        <f t="shared" si="1"/>
        <v>10</v>
      </c>
      <c r="F31" s="59" t="str">
        <f t="shared" si="2"/>
        <v>Самокатная</v>
      </c>
      <c r="G31" s="59"/>
      <c r="H31" s="59"/>
      <c r="I31" s="59" t="str">
        <f>Таблица10[[#This Row],[Счет]]</f>
        <v>Самокатная</v>
      </c>
    </row>
    <row r="32" spans="1:9" ht="15.75" hidden="1" customHeight="1" x14ac:dyDescent="0.25">
      <c r="A32" s="69">
        <v>43020</v>
      </c>
      <c r="B32" s="59" t="s">
        <v>4521</v>
      </c>
      <c r="C32" s="59"/>
      <c r="D32" s="59">
        <v>888</v>
      </c>
      <c r="E32" s="59">
        <f t="shared" si="1"/>
        <v>10</v>
      </c>
      <c r="F32" s="59" t="str">
        <f t="shared" si="2"/>
        <v>Самокатная</v>
      </c>
      <c r="G32" s="59" t="s">
        <v>5290</v>
      </c>
      <c r="H32" s="59"/>
      <c r="I32" s="59" t="str">
        <f>Таблица10[[#This Row],[Счет]]</f>
        <v>Самокатная</v>
      </c>
    </row>
    <row r="33" spans="1:9" ht="15.75" customHeight="1" x14ac:dyDescent="0.25">
      <c r="A33" s="403">
        <v>43021</v>
      </c>
      <c r="B33" s="59" t="s">
        <v>5343</v>
      </c>
      <c r="C33" s="59"/>
      <c r="D33" s="59">
        <v>2000</v>
      </c>
      <c r="E33" s="59">
        <f t="shared" si="1"/>
        <v>10</v>
      </c>
      <c r="F33" s="59" t="s">
        <v>1341</v>
      </c>
      <c r="G33" s="59"/>
      <c r="H33" s="59"/>
      <c r="I33" s="59" t="str">
        <f>Таблица10[[#This Row],[Счет]]</f>
        <v>Питер</v>
      </c>
    </row>
    <row r="34" spans="1:9" ht="15.75" customHeight="1" x14ac:dyDescent="0.25">
      <c r="A34" s="403">
        <v>43021</v>
      </c>
      <c r="B34" s="59" t="s">
        <v>5836</v>
      </c>
      <c r="C34" s="59"/>
      <c r="D34" s="59">
        <v>158</v>
      </c>
      <c r="E34" s="59">
        <f t="shared" si="1"/>
        <v>10</v>
      </c>
      <c r="F34" s="59" t="s">
        <v>1341</v>
      </c>
      <c r="G34" s="59"/>
      <c r="H34" s="59"/>
      <c r="I34" s="59" t="str">
        <f>Таблица10[[#This Row],[Счет]]</f>
        <v>Питер</v>
      </c>
    </row>
    <row r="35" spans="1:9" ht="15.75" customHeight="1" x14ac:dyDescent="0.25">
      <c r="A35" s="403">
        <v>43021</v>
      </c>
      <c r="B35" s="59" t="s">
        <v>5683</v>
      </c>
      <c r="C35" s="59"/>
      <c r="D35" s="59">
        <v>1000</v>
      </c>
      <c r="E35" s="59">
        <f t="shared" si="1"/>
        <v>10</v>
      </c>
      <c r="F35" s="59" t="s">
        <v>1341</v>
      </c>
      <c r="G35" s="59"/>
      <c r="H35" s="59"/>
      <c r="I35" s="59" t="str">
        <f>Таблица10[[#This Row],[Счет]]</f>
        <v>Питер</v>
      </c>
    </row>
    <row r="36" spans="1:9" ht="15.75" customHeight="1" x14ac:dyDescent="0.25">
      <c r="A36" s="403">
        <v>43015</v>
      </c>
      <c r="B36" s="84" t="s">
        <v>5837</v>
      </c>
      <c r="C36" s="59"/>
      <c r="D36" s="59">
        <v>890</v>
      </c>
      <c r="E36" s="59">
        <f t="shared" si="1"/>
        <v>10</v>
      </c>
      <c r="F36" s="59" t="s">
        <v>1341</v>
      </c>
      <c r="G36" s="59"/>
      <c r="H36" s="59"/>
      <c r="I36" s="59" t="str">
        <f>Таблица10[[#This Row],[Счет]]</f>
        <v>Питер</v>
      </c>
    </row>
    <row r="37" spans="1:9" ht="15.75" customHeight="1" x14ac:dyDescent="0.25">
      <c r="A37" s="403">
        <v>43014</v>
      </c>
      <c r="B37" s="173" t="s">
        <v>5838</v>
      </c>
      <c r="C37" s="59"/>
      <c r="D37" s="59">
        <v>3555</v>
      </c>
      <c r="E37" s="59">
        <f t="shared" si="1"/>
        <v>10</v>
      </c>
      <c r="F37" s="59" t="s">
        <v>1341</v>
      </c>
      <c r="G37" s="59"/>
      <c r="H37" s="59"/>
      <c r="I37" s="59" t="str">
        <f>Таблица10[[#This Row],[Счет]]</f>
        <v>Питер</v>
      </c>
    </row>
    <row r="38" spans="1:9" ht="15.75" customHeight="1" x14ac:dyDescent="0.25">
      <c r="A38" s="403">
        <v>43014</v>
      </c>
      <c r="B38" s="84" t="s">
        <v>5839</v>
      </c>
      <c r="C38" s="59"/>
      <c r="D38" s="59">
        <v>630</v>
      </c>
      <c r="E38" s="59">
        <f t="shared" si="1"/>
        <v>10</v>
      </c>
      <c r="F38" s="59" t="s">
        <v>1341</v>
      </c>
      <c r="G38" s="59"/>
      <c r="H38" s="59"/>
      <c r="I38" s="59" t="str">
        <f>Таблица10[[#This Row],[Счет]]</f>
        <v>Питер</v>
      </c>
    </row>
    <row r="39" spans="1:9" ht="15.75" hidden="1" customHeight="1" x14ac:dyDescent="0.25">
      <c r="A39" s="266">
        <v>42998</v>
      </c>
      <c r="B39" s="262" t="s">
        <v>767</v>
      </c>
      <c r="C39" s="267"/>
      <c r="D39" s="267">
        <v>12945</v>
      </c>
      <c r="E39" s="267">
        <f t="shared" si="1"/>
        <v>9</v>
      </c>
      <c r="F39" s="267" t="s">
        <v>2</v>
      </c>
      <c r="G39" s="267"/>
      <c r="H39" s="59"/>
      <c r="I39" s="267" t="s">
        <v>6</v>
      </c>
    </row>
    <row r="40" spans="1:9" ht="15.75" hidden="1" customHeight="1" x14ac:dyDescent="0.25">
      <c r="A40" s="266">
        <v>42998</v>
      </c>
      <c r="B40" s="262" t="s">
        <v>2527</v>
      </c>
      <c r="C40" s="267"/>
      <c r="D40" s="267">
        <v>32477</v>
      </c>
      <c r="E40" s="267">
        <f t="shared" si="1"/>
        <v>9</v>
      </c>
      <c r="F40" s="267" t="s">
        <v>2</v>
      </c>
      <c r="G40" s="267"/>
      <c r="H40" s="59"/>
      <c r="I40" s="267" t="s">
        <v>6</v>
      </c>
    </row>
    <row r="41" spans="1:9" ht="15.75" customHeight="1" x14ac:dyDescent="0.25">
      <c r="A41" s="403">
        <v>43012</v>
      </c>
      <c r="B41" s="84" t="s">
        <v>5840</v>
      </c>
      <c r="C41" s="59"/>
      <c r="D41" s="59">
        <v>710</v>
      </c>
      <c r="E41" s="59">
        <f t="shared" si="1"/>
        <v>10</v>
      </c>
      <c r="F41" s="59" t="s">
        <v>1341</v>
      </c>
      <c r="G41" s="59"/>
      <c r="H41" s="59"/>
      <c r="I41" s="59" t="str">
        <f>Таблица10[[#This Row],[Счет]]</f>
        <v>Питер</v>
      </c>
    </row>
    <row r="42" spans="1:9" ht="15.75" hidden="1" customHeight="1" x14ac:dyDescent="0.25">
      <c r="A42" s="69">
        <v>43018</v>
      </c>
      <c r="B42" s="59" t="s">
        <v>4521</v>
      </c>
      <c r="C42" s="59"/>
      <c r="D42" s="59">
        <v>145</v>
      </c>
      <c r="E42" s="59">
        <f t="shared" si="1"/>
        <v>10</v>
      </c>
      <c r="F42" s="59" t="str">
        <f t="shared" ref="F42:F59" si="3">"Самокатная"</f>
        <v>Самокатная</v>
      </c>
      <c r="G42" s="59" t="s">
        <v>547</v>
      </c>
      <c r="H42" s="59"/>
      <c r="I42" s="59" t="str">
        <f>Таблица10[[#This Row],[Счет]]</f>
        <v>Самокатная</v>
      </c>
    </row>
    <row r="43" spans="1:9" ht="15.75" hidden="1" customHeight="1" x14ac:dyDescent="0.25">
      <c r="A43" s="69">
        <v>43018</v>
      </c>
      <c r="B43" s="59" t="s">
        <v>4221</v>
      </c>
      <c r="C43" s="59"/>
      <c r="D43" s="59">
        <v>1923</v>
      </c>
      <c r="E43" s="59">
        <f t="shared" si="1"/>
        <v>10</v>
      </c>
      <c r="F43" s="59" t="str">
        <f t="shared" si="3"/>
        <v>Самокатная</v>
      </c>
      <c r="G43" s="59" t="s">
        <v>5982</v>
      </c>
      <c r="H43" s="59"/>
      <c r="I43" s="59" t="str">
        <f>Таблица10[[#This Row],[Счет]]</f>
        <v>Самокатная</v>
      </c>
    </row>
    <row r="44" spans="1:9" ht="15.75" hidden="1" customHeight="1" x14ac:dyDescent="0.25">
      <c r="A44" s="69">
        <v>43018</v>
      </c>
      <c r="B44" s="59" t="s">
        <v>4360</v>
      </c>
      <c r="C44" s="59"/>
      <c r="D44" s="59">
        <v>17100</v>
      </c>
      <c r="E44" s="59">
        <f t="shared" si="1"/>
        <v>10</v>
      </c>
      <c r="F44" s="59" t="str">
        <f t="shared" si="3"/>
        <v>Самокатная</v>
      </c>
      <c r="G44" s="59" t="s">
        <v>5290</v>
      </c>
      <c r="H44" s="59"/>
      <c r="I44" s="59" t="str">
        <f>Таблица10[[#This Row],[Счет]]</f>
        <v>Самокатная</v>
      </c>
    </row>
    <row r="45" spans="1:9" ht="15.75" hidden="1" customHeight="1" x14ac:dyDescent="0.25">
      <c r="A45" s="69">
        <v>43013</v>
      </c>
      <c r="B45" s="59" t="s">
        <v>5983</v>
      </c>
      <c r="C45" s="59"/>
      <c r="D45" s="59">
        <v>2350</v>
      </c>
      <c r="E45" s="59">
        <f t="shared" si="1"/>
        <v>10</v>
      </c>
      <c r="F45" s="59" t="str">
        <f t="shared" si="3"/>
        <v>Самокатная</v>
      </c>
      <c r="G45" s="59" t="s">
        <v>5984</v>
      </c>
      <c r="H45" s="59"/>
      <c r="I45" s="59" t="str">
        <f>Таблица10[[#This Row],[Счет]]</f>
        <v>Самокатная</v>
      </c>
    </row>
    <row r="46" spans="1:9" ht="15.75" hidden="1" customHeight="1" x14ac:dyDescent="0.25">
      <c r="A46" s="69">
        <v>43013</v>
      </c>
      <c r="B46" s="59" t="s">
        <v>5280</v>
      </c>
      <c r="C46" s="59"/>
      <c r="D46" s="59">
        <v>660</v>
      </c>
      <c r="E46" s="59">
        <f t="shared" si="1"/>
        <v>10</v>
      </c>
      <c r="F46" s="59" t="str">
        <f t="shared" si="3"/>
        <v>Самокатная</v>
      </c>
      <c r="G46" s="59" t="s">
        <v>5985</v>
      </c>
      <c r="H46" s="59"/>
      <c r="I46" s="59" t="str">
        <f>Таблица10[[#This Row],[Счет]]</f>
        <v>Самокатная</v>
      </c>
    </row>
    <row r="47" spans="1:9" ht="15.75" hidden="1" customHeight="1" x14ac:dyDescent="0.25">
      <c r="A47" s="69">
        <v>43013</v>
      </c>
      <c r="B47" s="59" t="s">
        <v>4732</v>
      </c>
      <c r="C47" s="59"/>
      <c r="D47" s="59">
        <v>6952</v>
      </c>
      <c r="E47" s="59">
        <f t="shared" si="1"/>
        <v>10</v>
      </c>
      <c r="F47" s="59" t="str">
        <f t="shared" si="3"/>
        <v>Самокатная</v>
      </c>
      <c r="G47" s="59"/>
      <c r="H47" s="59"/>
      <c r="I47" s="59" t="str">
        <f>Таблица10[[#This Row],[Счет]]</f>
        <v>Самокатная</v>
      </c>
    </row>
    <row r="48" spans="1:9" ht="15.75" hidden="1" customHeight="1" x14ac:dyDescent="0.25">
      <c r="A48" s="69">
        <v>43011</v>
      </c>
      <c r="B48" s="59" t="s">
        <v>4521</v>
      </c>
      <c r="C48" s="59"/>
      <c r="D48" s="59">
        <v>6075</v>
      </c>
      <c r="E48" s="59">
        <f t="shared" si="1"/>
        <v>10</v>
      </c>
      <c r="F48" s="59" t="str">
        <f t="shared" si="3"/>
        <v>Самокатная</v>
      </c>
      <c r="G48" s="59" t="s">
        <v>5631</v>
      </c>
      <c r="H48" s="59"/>
      <c r="I48" s="59" t="str">
        <f>Таблица10[[#This Row],[Счет]]</f>
        <v>Самокатная</v>
      </c>
    </row>
    <row r="49" spans="1:9" ht="15.75" hidden="1" customHeight="1" x14ac:dyDescent="0.25">
      <c r="A49" s="69">
        <v>43006</v>
      </c>
      <c r="B49" s="59" t="s">
        <v>3849</v>
      </c>
      <c r="C49" s="59"/>
      <c r="D49" s="59">
        <v>2377</v>
      </c>
      <c r="E49" s="59">
        <f t="shared" si="1"/>
        <v>9</v>
      </c>
      <c r="F49" s="59" t="str">
        <f t="shared" si="3"/>
        <v>Самокатная</v>
      </c>
      <c r="G49" s="59" t="s">
        <v>3854</v>
      </c>
      <c r="H49" s="59"/>
      <c r="I49" s="59" t="str">
        <f>Таблица10[[#This Row],[Счет]]</f>
        <v>Самокатная</v>
      </c>
    </row>
    <row r="50" spans="1:9" ht="15.75" hidden="1" customHeight="1" x14ac:dyDescent="0.25">
      <c r="A50" s="69">
        <v>43006</v>
      </c>
      <c r="B50" s="59" t="s">
        <v>5283</v>
      </c>
      <c r="C50" s="59"/>
      <c r="D50" s="59">
        <v>2685</v>
      </c>
      <c r="E50" s="59">
        <f t="shared" si="1"/>
        <v>9</v>
      </c>
      <c r="F50" s="59" t="str">
        <f t="shared" si="3"/>
        <v>Самокатная</v>
      </c>
      <c r="G50" s="59" t="s">
        <v>4340</v>
      </c>
      <c r="H50" s="59"/>
      <c r="I50" s="59" t="str">
        <f>Таблица10[[#This Row],[Счет]]</f>
        <v>Самокатная</v>
      </c>
    </row>
    <row r="51" spans="1:9" ht="15.75" hidden="1" customHeight="1" x14ac:dyDescent="0.25">
      <c r="A51" s="69">
        <v>43004</v>
      </c>
      <c r="B51" s="59" t="s">
        <v>4521</v>
      </c>
      <c r="C51" s="59"/>
      <c r="D51" s="59">
        <v>505</v>
      </c>
      <c r="E51" s="59">
        <f t="shared" si="1"/>
        <v>9</v>
      </c>
      <c r="F51" s="59" t="str">
        <f t="shared" si="3"/>
        <v>Самокатная</v>
      </c>
      <c r="G51" s="59" t="s">
        <v>5986</v>
      </c>
      <c r="H51" s="59"/>
      <c r="I51" s="59" t="str">
        <f>Таблица10[[#This Row],[Счет]]</f>
        <v>Самокатная</v>
      </c>
    </row>
    <row r="52" spans="1:9" ht="15.75" hidden="1" customHeight="1" x14ac:dyDescent="0.25">
      <c r="A52" s="69">
        <v>43004</v>
      </c>
      <c r="B52" s="59" t="s">
        <v>4521</v>
      </c>
      <c r="C52" s="59"/>
      <c r="D52" s="59">
        <v>80</v>
      </c>
      <c r="E52" s="59">
        <f t="shared" si="1"/>
        <v>9</v>
      </c>
      <c r="F52" s="59" t="str">
        <f t="shared" si="3"/>
        <v>Самокатная</v>
      </c>
      <c r="G52" s="59" t="s">
        <v>5987</v>
      </c>
      <c r="H52" s="59"/>
      <c r="I52" s="59" t="str">
        <f>Таблица10[[#This Row],[Счет]]</f>
        <v>Самокатная</v>
      </c>
    </row>
    <row r="53" spans="1:9" ht="15.75" hidden="1" customHeight="1" x14ac:dyDescent="0.25">
      <c r="A53" s="69">
        <v>43004</v>
      </c>
      <c r="B53" s="59" t="s">
        <v>4521</v>
      </c>
      <c r="C53" s="59"/>
      <c r="D53" s="59">
        <v>17100</v>
      </c>
      <c r="E53" s="59">
        <f t="shared" si="1"/>
        <v>9</v>
      </c>
      <c r="F53" s="59" t="str">
        <f t="shared" si="3"/>
        <v>Самокатная</v>
      </c>
      <c r="G53" s="59" t="s">
        <v>5988</v>
      </c>
      <c r="H53" s="59"/>
      <c r="I53" s="59" t="str">
        <f>Таблица10[[#This Row],[Счет]]</f>
        <v>Самокатная</v>
      </c>
    </row>
    <row r="54" spans="1:9" ht="15.75" hidden="1" customHeight="1" x14ac:dyDescent="0.25">
      <c r="A54" s="69">
        <v>43003</v>
      </c>
      <c r="B54" s="59" t="s">
        <v>3846</v>
      </c>
      <c r="C54" s="59"/>
      <c r="D54" s="59">
        <v>600</v>
      </c>
      <c r="E54" s="59">
        <f t="shared" si="1"/>
        <v>9</v>
      </c>
      <c r="F54" s="59" t="str">
        <f t="shared" si="3"/>
        <v>Самокатная</v>
      </c>
      <c r="G54" s="59" t="s">
        <v>3870</v>
      </c>
      <c r="H54" s="59"/>
      <c r="I54" s="59" t="str">
        <f>Таблица10[[#This Row],[Счет]]</f>
        <v>Самокатная</v>
      </c>
    </row>
    <row r="55" spans="1:9" ht="15.75" hidden="1" customHeight="1" x14ac:dyDescent="0.25">
      <c r="A55" s="69">
        <v>42998</v>
      </c>
      <c r="B55" s="59" t="s">
        <v>4521</v>
      </c>
      <c r="C55" s="59"/>
      <c r="D55" s="59">
        <v>17100</v>
      </c>
      <c r="E55" s="59">
        <f t="shared" si="1"/>
        <v>9</v>
      </c>
      <c r="F55" s="59" t="str">
        <f t="shared" si="3"/>
        <v>Самокатная</v>
      </c>
      <c r="G55" s="59" t="s">
        <v>5633</v>
      </c>
      <c r="H55" s="59"/>
      <c r="I55" s="59" t="str">
        <f>Таблица10[[#This Row],[Счет]]</f>
        <v>Самокатная</v>
      </c>
    </row>
    <row r="56" spans="1:9" ht="15.75" hidden="1" customHeight="1" x14ac:dyDescent="0.25">
      <c r="A56" s="69">
        <v>42998</v>
      </c>
      <c r="B56" s="59" t="s">
        <v>5283</v>
      </c>
      <c r="C56" s="59"/>
      <c r="D56" s="59">
        <v>350</v>
      </c>
      <c r="E56" s="59">
        <f t="shared" si="1"/>
        <v>9</v>
      </c>
      <c r="F56" s="59" t="str">
        <f t="shared" si="3"/>
        <v>Самокатная</v>
      </c>
      <c r="G56" s="59" t="s">
        <v>3357</v>
      </c>
      <c r="H56" s="59"/>
      <c r="I56" s="59" t="str">
        <f>Таблица10[[#This Row],[Счет]]</f>
        <v>Самокатная</v>
      </c>
    </row>
    <row r="57" spans="1:9" ht="15.75" hidden="1" customHeight="1" x14ac:dyDescent="0.25">
      <c r="A57" s="69">
        <v>42998</v>
      </c>
      <c r="B57" s="59" t="s">
        <v>5283</v>
      </c>
      <c r="C57" s="59"/>
      <c r="D57" s="59">
        <v>2372</v>
      </c>
      <c r="E57" s="59">
        <f t="shared" si="1"/>
        <v>9</v>
      </c>
      <c r="F57" s="59" t="str">
        <f t="shared" si="3"/>
        <v>Самокатная</v>
      </c>
      <c r="G57" s="59" t="s">
        <v>5989</v>
      </c>
      <c r="H57" s="59"/>
      <c r="I57" s="59" t="str">
        <f>Таблица10[[#This Row],[Счет]]</f>
        <v>Самокатная</v>
      </c>
    </row>
    <row r="58" spans="1:9" ht="15.75" hidden="1" customHeight="1" x14ac:dyDescent="0.25">
      <c r="A58" s="69">
        <v>42998</v>
      </c>
      <c r="B58" s="59" t="s">
        <v>5283</v>
      </c>
      <c r="C58" s="59"/>
      <c r="D58" s="59">
        <v>2614</v>
      </c>
      <c r="E58" s="59">
        <f t="shared" si="1"/>
        <v>9</v>
      </c>
      <c r="F58" s="59" t="str">
        <f t="shared" si="3"/>
        <v>Самокатная</v>
      </c>
      <c r="G58" s="59" t="s">
        <v>5270</v>
      </c>
      <c r="H58" s="59"/>
      <c r="I58" s="59" t="str">
        <f>Таблица10[[#This Row],[Счет]]</f>
        <v>Самокатная</v>
      </c>
    </row>
    <row r="59" spans="1:9" ht="15.75" hidden="1" customHeight="1" x14ac:dyDescent="0.25">
      <c r="A59" s="69">
        <v>42997</v>
      </c>
      <c r="B59" s="59" t="s">
        <v>3846</v>
      </c>
      <c r="C59" s="59"/>
      <c r="D59" s="59">
        <v>184</v>
      </c>
      <c r="E59" s="59">
        <f t="shared" si="1"/>
        <v>9</v>
      </c>
      <c r="F59" s="59" t="str">
        <f t="shared" si="3"/>
        <v>Самокатная</v>
      </c>
      <c r="G59" s="59" t="s">
        <v>5990</v>
      </c>
      <c r="H59" s="59"/>
      <c r="I59" s="59" t="str">
        <f>Таблица10[[#This Row],[Счет]]</f>
        <v>Самокатная</v>
      </c>
    </row>
    <row r="60" spans="1:9" ht="15.75" customHeight="1" x14ac:dyDescent="0.25">
      <c r="A60" s="403">
        <v>43012</v>
      </c>
      <c r="B60" s="84" t="s">
        <v>5841</v>
      </c>
      <c r="C60" s="59"/>
      <c r="D60" s="59">
        <v>1948</v>
      </c>
      <c r="E60" s="59">
        <f t="shared" si="1"/>
        <v>10</v>
      </c>
      <c r="F60" s="59" t="s">
        <v>1341</v>
      </c>
      <c r="G60" s="59"/>
      <c r="H60" s="59"/>
      <c r="I60" s="59" t="str">
        <f>Таблица10[[#This Row],[Счет]]</f>
        <v>Питер</v>
      </c>
    </row>
    <row r="61" spans="1:9" ht="15.75" hidden="1" customHeight="1" x14ac:dyDescent="0.25">
      <c r="A61" s="266">
        <v>42992</v>
      </c>
      <c r="B61" s="262" t="s">
        <v>4737</v>
      </c>
      <c r="C61" s="267"/>
      <c r="D61" s="267">
        <v>11524</v>
      </c>
      <c r="E61" s="267">
        <f t="shared" si="1"/>
        <v>9</v>
      </c>
      <c r="F61" s="267" t="s">
        <v>2</v>
      </c>
      <c r="G61" s="267"/>
      <c r="H61" s="59"/>
      <c r="I61" s="267" t="s">
        <v>1061</v>
      </c>
    </row>
    <row r="62" spans="1:9" ht="15.75" hidden="1" customHeight="1" x14ac:dyDescent="0.25">
      <c r="A62" s="266">
        <v>42992</v>
      </c>
      <c r="B62" s="262" t="s">
        <v>2526</v>
      </c>
      <c r="C62" s="267"/>
      <c r="D62" s="267">
        <v>20927</v>
      </c>
      <c r="E62" s="267">
        <f t="shared" si="1"/>
        <v>9</v>
      </c>
      <c r="F62" s="267" t="s">
        <v>2</v>
      </c>
      <c r="G62" s="267"/>
      <c r="H62" s="59"/>
      <c r="I62" s="267" t="s">
        <v>1061</v>
      </c>
    </row>
    <row r="63" spans="1:9" ht="15.75" customHeight="1" x14ac:dyDescent="0.25">
      <c r="A63" s="403">
        <v>43007</v>
      </c>
      <c r="B63" s="84" t="s">
        <v>5842</v>
      </c>
      <c r="C63" s="59"/>
      <c r="D63" s="59">
        <v>600</v>
      </c>
      <c r="E63" s="59">
        <f t="shared" si="1"/>
        <v>9</v>
      </c>
      <c r="F63" s="59" t="s">
        <v>1341</v>
      </c>
      <c r="G63" s="59"/>
      <c r="H63" s="59"/>
      <c r="I63" s="59" t="str">
        <f>Таблица10[[#This Row],[Счет]]</f>
        <v>Питер</v>
      </c>
    </row>
    <row r="64" spans="1:9" ht="15.75" customHeight="1" x14ac:dyDescent="0.25">
      <c r="A64" s="403">
        <v>43002</v>
      </c>
      <c r="B64" s="84" t="s">
        <v>5833</v>
      </c>
      <c r="C64" s="59"/>
      <c r="D64" s="59">
        <v>402</v>
      </c>
      <c r="E64" s="59">
        <f t="shared" si="1"/>
        <v>9</v>
      </c>
      <c r="F64" s="59" t="s">
        <v>1341</v>
      </c>
      <c r="G64" s="59"/>
      <c r="H64" s="59"/>
      <c r="I64" s="59" t="str">
        <f>Таблица10[[#This Row],[Счет]]</f>
        <v>Питер</v>
      </c>
    </row>
    <row r="65" spans="1:9" ht="15.75" customHeight="1" x14ac:dyDescent="0.25">
      <c r="A65" s="403">
        <v>43001</v>
      </c>
      <c r="B65" s="84" t="s">
        <v>5843</v>
      </c>
      <c r="C65" s="59"/>
      <c r="D65" s="59">
        <v>2700</v>
      </c>
      <c r="E65" s="59">
        <f t="shared" si="1"/>
        <v>9</v>
      </c>
      <c r="F65" s="59" t="s">
        <v>1341</v>
      </c>
      <c r="G65" s="59"/>
      <c r="H65" s="59"/>
      <c r="I65" s="59" t="str">
        <f>Таблица10[[#This Row],[Счет]]</f>
        <v>Питер</v>
      </c>
    </row>
    <row r="66" spans="1:9" ht="15.75" customHeight="1" x14ac:dyDescent="0.25">
      <c r="A66" s="403">
        <v>43001</v>
      </c>
      <c r="B66" s="84" t="s">
        <v>5844</v>
      </c>
      <c r="C66" s="59"/>
      <c r="D66" s="59">
        <v>2500</v>
      </c>
      <c r="E66" s="59">
        <f t="shared" si="1"/>
        <v>9</v>
      </c>
      <c r="F66" s="59" t="s">
        <v>1341</v>
      </c>
      <c r="G66" s="59"/>
      <c r="H66" s="59"/>
      <c r="I66" s="59" t="str">
        <f>Таблица10[[#This Row],[Счет]]</f>
        <v>Питер</v>
      </c>
    </row>
    <row r="67" spans="1:9" ht="15.75" customHeight="1" x14ac:dyDescent="0.25">
      <c r="A67" s="403">
        <v>43000</v>
      </c>
      <c r="B67" s="84" t="s">
        <v>1219</v>
      </c>
      <c r="C67" s="59"/>
      <c r="D67" s="59">
        <v>2628</v>
      </c>
      <c r="E67" s="59">
        <f t="shared" si="1"/>
        <v>9</v>
      </c>
      <c r="F67" s="59" t="s">
        <v>1341</v>
      </c>
      <c r="G67" s="59"/>
      <c r="H67" s="59"/>
      <c r="I67" s="59" t="str">
        <f>Таблица10[[#This Row],[Счет]]</f>
        <v>Питер</v>
      </c>
    </row>
    <row r="68" spans="1:9" ht="15.75" hidden="1" customHeight="1" x14ac:dyDescent="0.25">
      <c r="A68" s="69">
        <v>42997</v>
      </c>
      <c r="B68" s="59" t="s">
        <v>3846</v>
      </c>
      <c r="C68" s="59"/>
      <c r="D68" s="59">
        <v>78</v>
      </c>
      <c r="E68" s="59">
        <f t="shared" si="1"/>
        <v>9</v>
      </c>
      <c r="F68" s="59" t="str">
        <f>"Самокатная"</f>
        <v>Самокатная</v>
      </c>
      <c r="G68" s="59" t="s">
        <v>5991</v>
      </c>
      <c r="H68" s="59"/>
      <c r="I68" s="59" t="str">
        <f>Таблица10[[#This Row],[Счет]]</f>
        <v>Самокатная</v>
      </c>
    </row>
    <row r="69" spans="1:9" ht="15.75" customHeight="1" x14ac:dyDescent="0.25">
      <c r="A69" s="403">
        <v>43000</v>
      </c>
      <c r="B69" s="173" t="s">
        <v>5845</v>
      </c>
      <c r="C69" s="59"/>
      <c r="D69" s="59">
        <v>724</v>
      </c>
      <c r="E69" s="59">
        <f t="shared" si="1"/>
        <v>9</v>
      </c>
      <c r="F69" s="59" t="s">
        <v>1341</v>
      </c>
      <c r="G69" s="59"/>
      <c r="H69" s="59"/>
      <c r="I69" s="59" t="str">
        <f>Таблица10[[#This Row],[Счет]]</f>
        <v>Питер</v>
      </c>
    </row>
    <row r="70" spans="1:9" ht="15.75" hidden="1" customHeight="1" x14ac:dyDescent="0.25">
      <c r="A70" s="266">
        <v>42988</v>
      </c>
      <c r="B70" s="262" t="s">
        <v>4738</v>
      </c>
      <c r="C70" s="267"/>
      <c r="D70" s="267">
        <v>16998</v>
      </c>
      <c r="E70" s="267">
        <f t="shared" si="1"/>
        <v>9</v>
      </c>
      <c r="F70" s="267" t="s">
        <v>2</v>
      </c>
      <c r="G70" s="267"/>
      <c r="H70" s="59"/>
      <c r="I70" s="267" t="s">
        <v>1341</v>
      </c>
    </row>
    <row r="71" spans="1:9" ht="15.75" hidden="1" customHeight="1" x14ac:dyDescent="0.25">
      <c r="A71" s="69">
        <v>42997</v>
      </c>
      <c r="B71" s="59" t="s">
        <v>3846</v>
      </c>
      <c r="C71" s="59"/>
      <c r="D71" s="59">
        <v>300</v>
      </c>
      <c r="E71" s="59">
        <f t="shared" si="1"/>
        <v>9</v>
      </c>
      <c r="F71" s="59" t="str">
        <f>"Самокатная"</f>
        <v>Самокатная</v>
      </c>
      <c r="G71" s="59" t="s">
        <v>3965</v>
      </c>
      <c r="H71" s="59"/>
      <c r="I71" s="59" t="str">
        <f>Таблица10[[#This Row],[Счет]]</f>
        <v>Самокатная</v>
      </c>
    </row>
    <row r="72" spans="1:9" ht="15.75" customHeight="1" x14ac:dyDescent="0.25">
      <c r="A72" s="403">
        <v>43000</v>
      </c>
      <c r="B72" s="84" t="s">
        <v>3983</v>
      </c>
      <c r="C72" s="84"/>
      <c r="D72" s="84">
        <v>650</v>
      </c>
      <c r="E72" s="84">
        <f t="shared" ref="E72:E135" si="4">MONTH(A72)</f>
        <v>9</v>
      </c>
      <c r="F72" s="84" t="s">
        <v>1341</v>
      </c>
      <c r="G72" s="84"/>
      <c r="H72" s="84"/>
      <c r="I72" s="84" t="str">
        <f>Таблица10[[#This Row],[Счет]]</f>
        <v>Питер</v>
      </c>
    </row>
    <row r="73" spans="1:9" ht="15.75" customHeight="1" x14ac:dyDescent="0.25">
      <c r="A73" s="266">
        <v>42998</v>
      </c>
      <c r="B73" s="267" t="s">
        <v>5678</v>
      </c>
      <c r="C73" s="267"/>
      <c r="D73" s="267">
        <v>5630</v>
      </c>
      <c r="E73" s="267">
        <f t="shared" si="4"/>
        <v>9</v>
      </c>
      <c r="F73" s="267" t="s">
        <v>1341</v>
      </c>
      <c r="G73" s="267"/>
      <c r="H73" s="59"/>
      <c r="I73" s="267" t="str">
        <f>Таблица10[[#This Row],[Счет]]</f>
        <v>Питер</v>
      </c>
    </row>
    <row r="74" spans="1:9" ht="15.75" hidden="1" customHeight="1" x14ac:dyDescent="0.25">
      <c r="A74" s="69">
        <v>42997</v>
      </c>
      <c r="B74" s="59" t="s">
        <v>4521</v>
      </c>
      <c r="C74" s="59"/>
      <c r="D74" s="59">
        <v>3750</v>
      </c>
      <c r="E74" s="59">
        <f t="shared" si="4"/>
        <v>9</v>
      </c>
      <c r="F74" s="59" t="str">
        <f>"Самокатная"</f>
        <v>Самокатная</v>
      </c>
      <c r="G74" s="59" t="s">
        <v>5631</v>
      </c>
      <c r="H74" s="59"/>
      <c r="I74" s="59" t="str">
        <f>Таблица10[[#This Row],[Счет]]</f>
        <v>Самокатная</v>
      </c>
    </row>
    <row r="75" spans="1:9" ht="15.75" customHeight="1" x14ac:dyDescent="0.25">
      <c r="A75" s="266">
        <v>42994</v>
      </c>
      <c r="B75" s="267" t="s">
        <v>5679</v>
      </c>
      <c r="C75" s="267"/>
      <c r="D75" s="267">
        <v>640</v>
      </c>
      <c r="E75" s="267">
        <f t="shared" si="4"/>
        <v>9</v>
      </c>
      <c r="F75" s="267" t="s">
        <v>1341</v>
      </c>
      <c r="G75" s="267"/>
      <c r="H75" s="59"/>
      <c r="I75" s="267" t="str">
        <f>Таблица10[[#This Row],[Счет]]</f>
        <v>Питер</v>
      </c>
    </row>
    <row r="76" spans="1:9" ht="15.75" hidden="1" customHeight="1" x14ac:dyDescent="0.25">
      <c r="A76" s="69">
        <v>42996</v>
      </c>
      <c r="B76" s="59" t="s">
        <v>4521</v>
      </c>
      <c r="C76" s="59"/>
      <c r="D76" s="59">
        <v>620</v>
      </c>
      <c r="E76" s="59">
        <f t="shared" si="4"/>
        <v>9</v>
      </c>
      <c r="F76" s="59" t="str">
        <f>"Самокатная"</f>
        <v>Самокатная</v>
      </c>
      <c r="G76" s="59" t="s">
        <v>5992</v>
      </c>
      <c r="H76" s="59"/>
      <c r="I76" s="59" t="str">
        <f>Таблица10[[#This Row],[Счет]]</f>
        <v>Самокатная</v>
      </c>
    </row>
    <row r="77" spans="1:9" ht="15.75" hidden="1" customHeight="1" x14ac:dyDescent="0.25">
      <c r="A77" s="69">
        <v>42996</v>
      </c>
      <c r="B77" s="59" t="s">
        <v>4521</v>
      </c>
      <c r="C77" s="59"/>
      <c r="D77" s="59">
        <v>6309</v>
      </c>
      <c r="E77" s="59">
        <f t="shared" si="4"/>
        <v>9</v>
      </c>
      <c r="F77" s="59" t="str">
        <f>"Самокатная"</f>
        <v>Самокатная</v>
      </c>
      <c r="G77" s="59" t="s">
        <v>5993</v>
      </c>
      <c r="H77" s="59"/>
      <c r="I77" s="59" t="str">
        <f>Таблица10[[#This Row],[Счет]]</f>
        <v>Самокатная</v>
      </c>
    </row>
    <row r="78" spans="1:9" ht="15.75" hidden="1" customHeight="1" x14ac:dyDescent="0.25">
      <c r="A78" s="266">
        <v>42984</v>
      </c>
      <c r="B78" s="262" t="s">
        <v>2527</v>
      </c>
      <c r="C78" s="267"/>
      <c r="D78" s="267">
        <v>30083</v>
      </c>
      <c r="E78" s="267">
        <f t="shared" si="4"/>
        <v>9</v>
      </c>
      <c r="F78" s="267" t="s">
        <v>2</v>
      </c>
      <c r="G78" s="267"/>
      <c r="H78" s="59"/>
      <c r="I78" s="267" t="s">
        <v>6</v>
      </c>
    </row>
    <row r="79" spans="1:9" ht="15.75" hidden="1" customHeight="1" x14ac:dyDescent="0.25">
      <c r="A79" s="266">
        <v>42984</v>
      </c>
      <c r="B79" s="262" t="s">
        <v>2529</v>
      </c>
      <c r="C79" s="267"/>
      <c r="D79" s="267">
        <v>17816</v>
      </c>
      <c r="E79" s="267">
        <f t="shared" si="4"/>
        <v>9</v>
      </c>
      <c r="F79" s="267" t="s">
        <v>2</v>
      </c>
      <c r="G79" s="267"/>
      <c r="H79" s="59"/>
      <c r="I79" s="267" t="s">
        <v>6</v>
      </c>
    </row>
    <row r="80" spans="1:9" ht="15.75" hidden="1" customHeight="1" x14ac:dyDescent="0.25">
      <c r="A80" s="69">
        <v>42996</v>
      </c>
      <c r="B80" s="59" t="s">
        <v>4521</v>
      </c>
      <c r="C80" s="59"/>
      <c r="D80" s="59">
        <v>1587</v>
      </c>
      <c r="E80" s="59">
        <f t="shared" si="4"/>
        <v>9</v>
      </c>
      <c r="F80" s="59" t="str">
        <f>"Самокатная"</f>
        <v>Самокатная</v>
      </c>
      <c r="G80" s="59" t="s">
        <v>5994</v>
      </c>
      <c r="H80" s="59"/>
      <c r="I80" s="59" t="str">
        <f>Таблица10[[#This Row],[Счет]]</f>
        <v>Самокатная</v>
      </c>
    </row>
    <row r="81" spans="1:9" ht="15.75" customHeight="1" x14ac:dyDescent="0.25">
      <c r="A81" s="266">
        <v>42992</v>
      </c>
      <c r="B81" s="267" t="s">
        <v>5680</v>
      </c>
      <c r="C81" s="267"/>
      <c r="D81" s="267">
        <v>304</v>
      </c>
      <c r="E81" s="267">
        <f t="shared" si="4"/>
        <v>9</v>
      </c>
      <c r="F81" s="267" t="s">
        <v>1341</v>
      </c>
      <c r="G81" s="267"/>
      <c r="H81" s="59"/>
      <c r="I81" s="267" t="str">
        <f>Таблица10[[#This Row],[Счет]]</f>
        <v>Питер</v>
      </c>
    </row>
    <row r="82" spans="1:9" ht="15.75" customHeight="1" x14ac:dyDescent="0.25">
      <c r="A82" s="266">
        <v>42992</v>
      </c>
      <c r="B82" s="267" t="s">
        <v>5681</v>
      </c>
      <c r="C82" s="267"/>
      <c r="D82" s="267">
        <v>993</v>
      </c>
      <c r="E82" s="267">
        <f t="shared" si="4"/>
        <v>9</v>
      </c>
      <c r="F82" s="267" t="s">
        <v>1341</v>
      </c>
      <c r="G82" s="267"/>
      <c r="H82" s="59"/>
      <c r="I82" s="267" t="str">
        <f>Таблица10[[#This Row],[Счет]]</f>
        <v>Питер</v>
      </c>
    </row>
    <row r="83" spans="1:9" ht="15.75" hidden="1" customHeight="1" x14ac:dyDescent="0.25">
      <c r="A83" s="69">
        <v>42996</v>
      </c>
      <c r="B83" s="59" t="s">
        <v>4521</v>
      </c>
      <c r="C83" s="59"/>
      <c r="D83" s="59">
        <v>416</v>
      </c>
      <c r="E83" s="59">
        <f t="shared" si="4"/>
        <v>9</v>
      </c>
      <c r="F83" s="59" t="str">
        <f>"Самокатная"</f>
        <v>Самокатная</v>
      </c>
      <c r="G83" s="59" t="s">
        <v>5995</v>
      </c>
      <c r="H83" s="59"/>
      <c r="I83" s="59" t="str">
        <f>Таблица10[[#This Row],[Счет]]</f>
        <v>Самокатная</v>
      </c>
    </row>
    <row r="84" spans="1:9" ht="15.75" hidden="1" customHeight="1" x14ac:dyDescent="0.25">
      <c r="A84" s="266">
        <v>42977</v>
      </c>
      <c r="B84" s="262" t="s">
        <v>5404</v>
      </c>
      <c r="C84" s="267"/>
      <c r="D84" s="267">
        <v>3500</v>
      </c>
      <c r="E84" s="267">
        <f t="shared" si="4"/>
        <v>8</v>
      </c>
      <c r="F84" s="267" t="s">
        <v>2</v>
      </c>
      <c r="G84" s="267"/>
      <c r="H84" s="59"/>
      <c r="I84" s="267" t="s">
        <v>6</v>
      </c>
    </row>
    <row r="85" spans="1:9" ht="15.75" hidden="1" customHeight="1" x14ac:dyDescent="0.25">
      <c r="A85" s="266">
        <v>42977</v>
      </c>
      <c r="B85" s="262" t="s">
        <v>5404</v>
      </c>
      <c r="C85" s="267"/>
      <c r="D85" s="267">
        <v>11942</v>
      </c>
      <c r="E85" s="267">
        <f t="shared" si="4"/>
        <v>8</v>
      </c>
      <c r="F85" s="267" t="s">
        <v>2</v>
      </c>
      <c r="G85" s="267"/>
      <c r="H85" s="59"/>
      <c r="I85" s="267" t="s">
        <v>6</v>
      </c>
    </row>
    <row r="86" spans="1:9" ht="15.75" hidden="1" customHeight="1" x14ac:dyDescent="0.25">
      <c r="A86" s="69">
        <v>42996</v>
      </c>
      <c r="B86" s="59" t="s">
        <v>4521</v>
      </c>
      <c r="C86" s="59"/>
      <c r="D86" s="59">
        <v>350</v>
      </c>
      <c r="E86" s="59">
        <f t="shared" si="4"/>
        <v>9</v>
      </c>
      <c r="F86" s="59" t="str">
        <f t="shared" ref="F86:F92" si="5">"Самокатная"</f>
        <v>Самокатная</v>
      </c>
      <c r="G86" s="59" t="s">
        <v>5996</v>
      </c>
      <c r="H86" s="59"/>
      <c r="I86" s="59" t="str">
        <f>Таблица10[[#This Row],[Счет]]</f>
        <v>Самокатная</v>
      </c>
    </row>
    <row r="87" spans="1:9" ht="15.75" hidden="1" customHeight="1" x14ac:dyDescent="0.25">
      <c r="A87" s="69">
        <v>42996</v>
      </c>
      <c r="B87" s="59" t="s">
        <v>4521</v>
      </c>
      <c r="C87" s="59"/>
      <c r="D87" s="59">
        <v>253</v>
      </c>
      <c r="E87" s="59">
        <f t="shared" si="4"/>
        <v>9</v>
      </c>
      <c r="F87" s="59" t="str">
        <f t="shared" si="5"/>
        <v>Самокатная</v>
      </c>
      <c r="G87" s="59" t="s">
        <v>5996</v>
      </c>
      <c r="H87" s="59"/>
      <c r="I87" s="59" t="str">
        <f>Таблица10[[#This Row],[Счет]]</f>
        <v>Самокатная</v>
      </c>
    </row>
    <row r="88" spans="1:9" ht="15.75" hidden="1" customHeight="1" x14ac:dyDescent="0.25">
      <c r="A88" s="69">
        <v>42996</v>
      </c>
      <c r="B88" s="59" t="s">
        <v>4732</v>
      </c>
      <c r="C88" s="59"/>
      <c r="D88" s="59">
        <v>6074</v>
      </c>
      <c r="E88" s="59">
        <f t="shared" si="4"/>
        <v>9</v>
      </c>
      <c r="F88" s="59" t="str">
        <f t="shared" si="5"/>
        <v>Самокатная</v>
      </c>
      <c r="G88" s="59" t="s">
        <v>5997</v>
      </c>
      <c r="H88" s="59"/>
      <c r="I88" s="59" t="str">
        <f>Таблица10[[#This Row],[Счет]]</f>
        <v>Самокатная</v>
      </c>
    </row>
    <row r="89" spans="1:9" ht="15.75" hidden="1" customHeight="1" x14ac:dyDescent="0.25">
      <c r="A89" s="69">
        <v>42996</v>
      </c>
      <c r="B89" s="59" t="s">
        <v>5280</v>
      </c>
      <c r="C89" s="59"/>
      <c r="D89" s="59">
        <v>480</v>
      </c>
      <c r="E89" s="59">
        <f t="shared" si="4"/>
        <v>9</v>
      </c>
      <c r="F89" s="59" t="str">
        <f t="shared" si="5"/>
        <v>Самокатная</v>
      </c>
      <c r="G89" s="59" t="s">
        <v>5998</v>
      </c>
      <c r="H89" s="59"/>
      <c r="I89" s="59" t="str">
        <f>Таблица10[[#This Row],[Счет]]</f>
        <v>Самокатная</v>
      </c>
    </row>
    <row r="90" spans="1:9" ht="15.75" hidden="1" customHeight="1" x14ac:dyDescent="0.25">
      <c r="A90" s="69">
        <v>42996</v>
      </c>
      <c r="B90" s="59" t="s">
        <v>5999</v>
      </c>
      <c r="C90" s="59"/>
      <c r="D90" s="59">
        <v>1380</v>
      </c>
      <c r="E90" s="59">
        <f t="shared" si="4"/>
        <v>9</v>
      </c>
      <c r="F90" s="59" t="str">
        <f t="shared" si="5"/>
        <v>Самокатная</v>
      </c>
      <c r="G90" s="59"/>
      <c r="H90" s="59"/>
      <c r="I90" s="59" t="str">
        <f>Таблица10[[#This Row],[Счет]]</f>
        <v>Самокатная</v>
      </c>
    </row>
    <row r="91" spans="1:9" ht="15.75" hidden="1" customHeight="1" x14ac:dyDescent="0.25">
      <c r="A91" s="69">
        <v>42996</v>
      </c>
      <c r="B91" s="59" t="s">
        <v>6000</v>
      </c>
      <c r="C91" s="59"/>
      <c r="D91" s="59">
        <v>2940</v>
      </c>
      <c r="E91" s="59">
        <f t="shared" si="4"/>
        <v>9</v>
      </c>
      <c r="F91" s="59" t="str">
        <f t="shared" si="5"/>
        <v>Самокатная</v>
      </c>
      <c r="G91" s="59"/>
      <c r="H91" s="59"/>
      <c r="I91" s="59" t="str">
        <f>Таблица10[[#This Row],[Счет]]</f>
        <v>Самокатная</v>
      </c>
    </row>
    <row r="92" spans="1:9" ht="15.75" hidden="1" customHeight="1" x14ac:dyDescent="0.25">
      <c r="A92" s="266">
        <v>42991</v>
      </c>
      <c r="B92" s="267" t="s">
        <v>5723</v>
      </c>
      <c r="C92" s="267"/>
      <c r="D92" s="267">
        <v>4815</v>
      </c>
      <c r="E92" s="267">
        <f t="shared" si="4"/>
        <v>9</v>
      </c>
      <c r="F92" s="267" t="str">
        <f t="shared" si="5"/>
        <v>Самокатная</v>
      </c>
      <c r="G92" s="267" t="s">
        <v>5289</v>
      </c>
      <c r="H92" s="59"/>
      <c r="I92" s="267" t="str">
        <f>Таблица10[[#This Row],[Счет]]</f>
        <v>Самокатная</v>
      </c>
    </row>
    <row r="93" spans="1:9" ht="15.75" customHeight="1" x14ac:dyDescent="0.25">
      <c r="A93" s="266">
        <v>42992</v>
      </c>
      <c r="B93" s="262" t="s">
        <v>5682</v>
      </c>
      <c r="C93" s="262"/>
      <c r="D93" s="262">
        <v>140</v>
      </c>
      <c r="E93" s="262">
        <f t="shared" si="4"/>
        <v>9</v>
      </c>
      <c r="F93" s="267" t="s">
        <v>1341</v>
      </c>
      <c r="G93" s="262"/>
      <c r="H93" s="59"/>
      <c r="I93" s="267" t="str">
        <f>Таблица10[[#This Row],[Счет]]</f>
        <v>Питер</v>
      </c>
    </row>
    <row r="94" spans="1:9" ht="15.75" customHeight="1" x14ac:dyDescent="0.25">
      <c r="A94" s="266">
        <v>42991</v>
      </c>
      <c r="B94" s="262" t="s">
        <v>5683</v>
      </c>
      <c r="C94" s="267"/>
      <c r="D94" s="267">
        <v>330</v>
      </c>
      <c r="E94" s="267">
        <f t="shared" si="4"/>
        <v>9</v>
      </c>
      <c r="F94" s="267" t="s">
        <v>1341</v>
      </c>
      <c r="G94" s="267"/>
      <c r="H94" s="59"/>
      <c r="I94" s="267" t="str">
        <f>Таблица10[[#This Row],[Счет]]</f>
        <v>Питер</v>
      </c>
    </row>
    <row r="95" spans="1:9" ht="15.75" customHeight="1" x14ac:dyDescent="0.25">
      <c r="A95" s="266">
        <v>42991</v>
      </c>
      <c r="B95" s="262" t="s">
        <v>3127</v>
      </c>
      <c r="C95" s="267"/>
      <c r="D95" s="267">
        <v>350</v>
      </c>
      <c r="E95" s="267">
        <f t="shared" si="4"/>
        <v>9</v>
      </c>
      <c r="F95" s="267" t="s">
        <v>1341</v>
      </c>
      <c r="G95" s="267"/>
      <c r="H95" s="59"/>
      <c r="I95" s="267" t="str">
        <f>Таблица10[[#This Row],[Счет]]</f>
        <v>Питер</v>
      </c>
    </row>
    <row r="96" spans="1:9" ht="15.75" hidden="1" customHeight="1" x14ac:dyDescent="0.25">
      <c r="A96" s="266">
        <v>42987</v>
      </c>
      <c r="B96" s="267" t="s">
        <v>5724</v>
      </c>
      <c r="C96" s="267"/>
      <c r="D96" s="267">
        <v>1000</v>
      </c>
      <c r="E96" s="267">
        <f t="shared" si="4"/>
        <v>9</v>
      </c>
      <c r="F96" s="267" t="str">
        <f>"Самокатная"</f>
        <v>Самокатная</v>
      </c>
      <c r="G96" s="267" t="s">
        <v>5289</v>
      </c>
      <c r="H96" s="59"/>
      <c r="I96" s="267" t="str">
        <f>Таблица10[[#This Row],[Счет]]</f>
        <v>Самокатная</v>
      </c>
    </row>
    <row r="97" spans="1:9" ht="15.75" hidden="1" customHeight="1" x14ac:dyDescent="0.25">
      <c r="A97" s="266">
        <v>42986</v>
      </c>
      <c r="B97" s="267" t="s">
        <v>1142</v>
      </c>
      <c r="C97" s="267"/>
      <c r="D97" s="267">
        <v>1230</v>
      </c>
      <c r="E97" s="267">
        <f t="shared" si="4"/>
        <v>9</v>
      </c>
      <c r="F97" s="267" t="str">
        <f>"Самокатная"</f>
        <v>Самокатная</v>
      </c>
      <c r="G97" s="267" t="s">
        <v>5725</v>
      </c>
      <c r="H97" s="59"/>
      <c r="I97" s="267" t="str">
        <f>Таблица10[[#This Row],[Счет]]</f>
        <v>Самокатная</v>
      </c>
    </row>
    <row r="98" spans="1:9" ht="15.75" customHeight="1" x14ac:dyDescent="0.25">
      <c r="A98" s="266">
        <v>42990</v>
      </c>
      <c r="B98" s="262" t="s">
        <v>5684</v>
      </c>
      <c r="C98" s="267"/>
      <c r="D98" s="267">
        <v>1600</v>
      </c>
      <c r="E98" s="267">
        <f t="shared" si="4"/>
        <v>9</v>
      </c>
      <c r="F98" s="267" t="s">
        <v>1341</v>
      </c>
      <c r="G98" s="267"/>
      <c r="H98" s="59"/>
      <c r="I98" s="267" t="str">
        <f>Таблица10[[#This Row],[Счет]]</f>
        <v>Питер</v>
      </c>
    </row>
    <row r="99" spans="1:9" ht="15.75" customHeight="1" x14ac:dyDescent="0.25">
      <c r="A99" s="266">
        <v>42986</v>
      </c>
      <c r="B99" s="273" t="s">
        <v>5685</v>
      </c>
      <c r="C99" s="267"/>
      <c r="D99" s="267">
        <v>3923</v>
      </c>
      <c r="E99" s="267">
        <f t="shared" si="4"/>
        <v>9</v>
      </c>
      <c r="F99" s="267" t="s">
        <v>1341</v>
      </c>
      <c r="G99" s="267"/>
      <c r="H99" s="59"/>
      <c r="I99" s="267" t="str">
        <f>Таблица10[[#This Row],[Счет]]</f>
        <v>Питер</v>
      </c>
    </row>
    <row r="100" spans="1:9" ht="15.75" hidden="1" customHeight="1" x14ac:dyDescent="0.25">
      <c r="A100" s="266">
        <v>42985</v>
      </c>
      <c r="B100" s="267" t="s">
        <v>4521</v>
      </c>
      <c r="C100" s="267"/>
      <c r="D100" s="267">
        <v>3215</v>
      </c>
      <c r="E100" s="267">
        <f t="shared" si="4"/>
        <v>9</v>
      </c>
      <c r="F100" s="267" t="str">
        <f>"Самокатная"</f>
        <v>Самокатная</v>
      </c>
      <c r="G100" s="267" t="s">
        <v>5631</v>
      </c>
      <c r="H100" s="59"/>
      <c r="I100" s="267" t="str">
        <f>Таблица10[[#This Row],[Счет]]</f>
        <v>Самокатная</v>
      </c>
    </row>
    <row r="101" spans="1:9" ht="15.75" customHeight="1" x14ac:dyDescent="0.25">
      <c r="A101" s="266">
        <v>42986</v>
      </c>
      <c r="B101" s="262" t="s">
        <v>5686</v>
      </c>
      <c r="C101" s="262"/>
      <c r="D101" s="262">
        <v>750</v>
      </c>
      <c r="E101" s="262">
        <f t="shared" si="4"/>
        <v>9</v>
      </c>
      <c r="F101" s="262" t="s">
        <v>1341</v>
      </c>
      <c r="G101" s="262"/>
      <c r="H101" s="84"/>
      <c r="I101" s="262" t="str">
        <f>Таблица10[[#This Row],[Счет]]</f>
        <v>Питер</v>
      </c>
    </row>
    <row r="102" spans="1:9" ht="15.75" hidden="1" customHeight="1" x14ac:dyDescent="0.25">
      <c r="A102" s="266">
        <v>42985</v>
      </c>
      <c r="B102" s="267" t="s">
        <v>4521</v>
      </c>
      <c r="C102" s="267"/>
      <c r="D102" s="267">
        <v>3790</v>
      </c>
      <c r="E102" s="267">
        <f t="shared" si="4"/>
        <v>9</v>
      </c>
      <c r="F102" s="267" t="str">
        <f>"Самокатная"</f>
        <v>Самокатная</v>
      </c>
      <c r="G102" s="267" t="s">
        <v>5632</v>
      </c>
      <c r="H102" s="59"/>
      <c r="I102" s="267" t="str">
        <f>Таблица10[[#This Row],[Счет]]</f>
        <v>Самокатная</v>
      </c>
    </row>
    <row r="103" spans="1:9" ht="15.75" hidden="1" customHeight="1" x14ac:dyDescent="0.25">
      <c r="A103" s="266">
        <v>42958</v>
      </c>
      <c r="B103" s="262" t="s">
        <v>2529</v>
      </c>
      <c r="C103" s="267"/>
      <c r="D103" s="267">
        <v>6162</v>
      </c>
      <c r="E103" s="267">
        <f t="shared" si="4"/>
        <v>8</v>
      </c>
      <c r="F103" s="267" t="s">
        <v>2</v>
      </c>
      <c r="G103" s="267"/>
      <c r="H103" s="59"/>
      <c r="I103" s="59" t="s">
        <v>6</v>
      </c>
    </row>
    <row r="104" spans="1:9" ht="15.75" hidden="1" customHeight="1" x14ac:dyDescent="0.25">
      <c r="A104" s="266">
        <v>42958</v>
      </c>
      <c r="B104" s="262" t="s">
        <v>2527</v>
      </c>
      <c r="C104" s="267"/>
      <c r="D104" s="267">
        <v>29576</v>
      </c>
      <c r="E104" s="267">
        <f t="shared" si="4"/>
        <v>8</v>
      </c>
      <c r="F104" s="267" t="s">
        <v>2</v>
      </c>
      <c r="G104" s="267"/>
      <c r="H104" s="59"/>
      <c r="I104" s="59" t="s">
        <v>6</v>
      </c>
    </row>
    <row r="105" spans="1:9" ht="15.75" x14ac:dyDescent="0.25">
      <c r="A105" s="266">
        <v>42985</v>
      </c>
      <c r="B105" s="267" t="s">
        <v>5519</v>
      </c>
      <c r="C105" s="267"/>
      <c r="D105" s="267">
        <v>2015</v>
      </c>
      <c r="E105" s="267">
        <f t="shared" si="4"/>
        <v>9</v>
      </c>
      <c r="F105" s="267" t="s">
        <v>1341</v>
      </c>
      <c r="G105" s="267"/>
      <c r="H105" s="59"/>
      <c r="I105" s="267" t="str">
        <f>Таблица10[[#This Row],[Счет]]</f>
        <v>Питер</v>
      </c>
    </row>
    <row r="106" spans="1:9" ht="15.75" hidden="1" customHeight="1" x14ac:dyDescent="0.25">
      <c r="A106" s="266">
        <v>42982</v>
      </c>
      <c r="B106" s="267" t="s">
        <v>3846</v>
      </c>
      <c r="C106" s="267"/>
      <c r="D106" s="267">
        <v>500</v>
      </c>
      <c r="E106" s="267">
        <f t="shared" si="4"/>
        <v>9</v>
      </c>
      <c r="F106" s="267" t="str">
        <f>"Самокатная"</f>
        <v>Самокатная</v>
      </c>
      <c r="G106" s="267" t="s">
        <v>3965</v>
      </c>
      <c r="H106" s="59"/>
      <c r="I106" s="267" t="str">
        <f>Таблица10[[#This Row],[Счет]]</f>
        <v>Самокатная</v>
      </c>
    </row>
    <row r="107" spans="1:9" ht="15.75" hidden="1" x14ac:dyDescent="0.25">
      <c r="A107" s="266">
        <v>42978</v>
      </c>
      <c r="B107" s="267" t="s">
        <v>4521</v>
      </c>
      <c r="C107" s="267"/>
      <c r="D107" s="267">
        <v>4161</v>
      </c>
      <c r="E107" s="267">
        <f t="shared" si="4"/>
        <v>8</v>
      </c>
      <c r="F107" s="267" t="str">
        <f>"Самокатная"</f>
        <v>Самокатная</v>
      </c>
      <c r="G107" s="267" t="s">
        <v>5633</v>
      </c>
      <c r="H107" s="59"/>
      <c r="I107" s="267" t="str">
        <f>Таблица10[[#This Row],[Счет]]</f>
        <v>Самокатная</v>
      </c>
    </row>
    <row r="108" spans="1:9" ht="14.25" hidden="1" customHeight="1" x14ac:dyDescent="0.25">
      <c r="A108" s="266">
        <v>42977</v>
      </c>
      <c r="B108" s="267" t="s">
        <v>5634</v>
      </c>
      <c r="C108" s="267"/>
      <c r="D108" s="267">
        <v>1380</v>
      </c>
      <c r="E108" s="267">
        <f t="shared" si="4"/>
        <v>8</v>
      </c>
      <c r="F108" s="267" t="str">
        <f>"Самокатная"</f>
        <v>Самокатная</v>
      </c>
      <c r="G108" s="267" t="s">
        <v>3357</v>
      </c>
      <c r="H108" s="59"/>
      <c r="I108" s="267" t="str">
        <f>Таблица10[[#This Row],[Счет]]</f>
        <v>Самокатная</v>
      </c>
    </row>
    <row r="109" spans="1:9" ht="15.75" hidden="1" x14ac:dyDescent="0.25">
      <c r="A109" s="266">
        <v>42977</v>
      </c>
      <c r="B109" s="267" t="s">
        <v>3851</v>
      </c>
      <c r="C109" s="267"/>
      <c r="D109" s="267">
        <v>790</v>
      </c>
      <c r="E109" s="267">
        <f t="shared" si="4"/>
        <v>8</v>
      </c>
      <c r="F109" s="267" t="str">
        <f>"Самокатная"</f>
        <v>Самокатная</v>
      </c>
      <c r="G109" s="267" t="s">
        <v>3853</v>
      </c>
      <c r="H109" s="59"/>
      <c r="I109" s="267" t="str">
        <f>Таблица10[[#This Row],[Счет]]</f>
        <v>Самокатная</v>
      </c>
    </row>
    <row r="110" spans="1:9" ht="15.75" x14ac:dyDescent="0.25">
      <c r="A110" s="266">
        <v>42979</v>
      </c>
      <c r="B110" s="273" t="s">
        <v>5520</v>
      </c>
      <c r="C110" s="262"/>
      <c r="D110" s="262">
        <v>1280</v>
      </c>
      <c r="E110" s="262">
        <f t="shared" si="4"/>
        <v>9</v>
      </c>
      <c r="F110" s="267" t="s">
        <v>1341</v>
      </c>
      <c r="G110" s="262"/>
      <c r="H110" s="59"/>
      <c r="I110" s="267" t="str">
        <f>Таблица10[[#This Row],[Счет]]</f>
        <v>Питер</v>
      </c>
    </row>
    <row r="111" spans="1:9" ht="15.75" x14ac:dyDescent="0.25">
      <c r="A111" s="266">
        <v>42978</v>
      </c>
      <c r="B111" s="270" t="s">
        <v>5521</v>
      </c>
      <c r="C111" s="267"/>
      <c r="D111" s="267">
        <v>1090</v>
      </c>
      <c r="E111" s="267">
        <f t="shared" si="4"/>
        <v>8</v>
      </c>
      <c r="F111" s="267" t="s">
        <v>1341</v>
      </c>
      <c r="G111" s="267"/>
      <c r="H111" s="59"/>
      <c r="I111" s="267" t="str">
        <f>Таблица10[[#This Row],[Счет]]</f>
        <v>Питер</v>
      </c>
    </row>
    <row r="112" spans="1:9" ht="15.75" hidden="1" x14ac:dyDescent="0.25">
      <c r="A112" s="266">
        <v>42977</v>
      </c>
      <c r="B112" s="267" t="s">
        <v>724</v>
      </c>
      <c r="C112" s="267"/>
      <c r="D112" s="267">
        <v>220</v>
      </c>
      <c r="E112" s="267">
        <f t="shared" si="4"/>
        <v>8</v>
      </c>
      <c r="F112" s="267" t="str">
        <f>"Самокатная"</f>
        <v>Самокатная</v>
      </c>
      <c r="G112" s="267" t="s">
        <v>3853</v>
      </c>
      <c r="H112" s="59"/>
      <c r="I112" s="267" t="str">
        <f>Таблица10[[#This Row],[Счет]]</f>
        <v>Самокатная</v>
      </c>
    </row>
    <row r="113" spans="1:9" ht="15.75" hidden="1" x14ac:dyDescent="0.25">
      <c r="A113" s="266">
        <v>42977</v>
      </c>
      <c r="B113" s="267" t="s">
        <v>1131</v>
      </c>
      <c r="C113" s="267"/>
      <c r="D113" s="267">
        <v>870</v>
      </c>
      <c r="E113" s="267">
        <f t="shared" si="4"/>
        <v>8</v>
      </c>
      <c r="F113" s="267" t="str">
        <f>"Самокатная"</f>
        <v>Самокатная</v>
      </c>
      <c r="G113" s="267" t="s">
        <v>5270</v>
      </c>
      <c r="H113" s="59"/>
      <c r="I113" s="267" t="str">
        <f>Таблица10[[#This Row],[Счет]]</f>
        <v>Самокатная</v>
      </c>
    </row>
    <row r="114" spans="1:9" ht="63" x14ac:dyDescent="0.25">
      <c r="A114" s="266">
        <v>42972</v>
      </c>
      <c r="B114" s="270" t="s">
        <v>5522</v>
      </c>
      <c r="C114" s="267"/>
      <c r="D114" s="267">
        <v>3198</v>
      </c>
      <c r="E114" s="267">
        <f t="shared" si="4"/>
        <v>8</v>
      </c>
      <c r="F114" s="267" t="s">
        <v>1341</v>
      </c>
      <c r="G114" s="267"/>
      <c r="H114" s="59"/>
      <c r="I114" s="267" t="str">
        <f>Таблица10[[#This Row],[Счет]]</f>
        <v>Питер</v>
      </c>
    </row>
    <row r="115" spans="1:9" ht="15.75" hidden="1" x14ac:dyDescent="0.25">
      <c r="A115" s="266">
        <v>42977</v>
      </c>
      <c r="B115" s="267" t="s">
        <v>1131</v>
      </c>
      <c r="C115" s="267"/>
      <c r="D115" s="267">
        <v>9985</v>
      </c>
      <c r="E115" s="267">
        <f t="shared" si="4"/>
        <v>8</v>
      </c>
      <c r="F115" s="267" t="str">
        <f t="shared" ref="F115:F127" si="6">"Самокатная"</f>
        <v>Самокатная</v>
      </c>
      <c r="G115" s="267" t="s">
        <v>3853</v>
      </c>
      <c r="H115" s="59"/>
      <c r="I115" s="267" t="str">
        <f>Таблица10[[#This Row],[Счет]]</f>
        <v>Самокатная</v>
      </c>
    </row>
    <row r="116" spans="1:9" ht="15.75" hidden="1" customHeight="1" x14ac:dyDescent="0.25">
      <c r="A116" s="266">
        <v>42976</v>
      </c>
      <c r="B116" s="267" t="s">
        <v>4521</v>
      </c>
      <c r="C116" s="267"/>
      <c r="D116" s="267">
        <v>2340</v>
      </c>
      <c r="E116" s="267">
        <f t="shared" si="4"/>
        <v>8</v>
      </c>
      <c r="F116" s="267" t="str">
        <f t="shared" si="6"/>
        <v>Самокатная</v>
      </c>
      <c r="G116" s="267" t="s">
        <v>5631</v>
      </c>
      <c r="H116" s="59"/>
      <c r="I116" s="267" t="str">
        <f>Таблица10[[#This Row],[Счет]]</f>
        <v>Самокатная</v>
      </c>
    </row>
    <row r="117" spans="1:9" ht="15.75" hidden="1" customHeight="1" x14ac:dyDescent="0.25">
      <c r="A117" s="266">
        <v>42975</v>
      </c>
      <c r="B117" s="267" t="s">
        <v>5635</v>
      </c>
      <c r="C117" s="267"/>
      <c r="D117" s="267">
        <v>1539</v>
      </c>
      <c r="E117" s="267">
        <f t="shared" si="4"/>
        <v>8</v>
      </c>
      <c r="F117" s="267" t="str">
        <f t="shared" si="6"/>
        <v>Самокатная</v>
      </c>
      <c r="G117" s="267" t="s">
        <v>5270</v>
      </c>
      <c r="H117" s="59"/>
      <c r="I117" s="267" t="str">
        <f>Таблица10[[#This Row],[Счет]]</f>
        <v>Самокатная</v>
      </c>
    </row>
    <row r="118" spans="1:9" ht="15.75" hidden="1" customHeight="1" x14ac:dyDescent="0.25">
      <c r="A118" s="266">
        <v>42970</v>
      </c>
      <c r="B118" s="267" t="s">
        <v>5283</v>
      </c>
      <c r="C118" s="267"/>
      <c r="D118" s="267">
        <v>6692</v>
      </c>
      <c r="E118" s="267">
        <f t="shared" si="4"/>
        <v>8</v>
      </c>
      <c r="F118" s="267" t="str">
        <f t="shared" si="6"/>
        <v>Самокатная</v>
      </c>
      <c r="G118" s="267" t="s">
        <v>5270</v>
      </c>
      <c r="H118" s="59"/>
      <c r="I118" s="267" t="str">
        <f>Таблица10[[#This Row],[Счет]]</f>
        <v>Самокатная</v>
      </c>
    </row>
    <row r="119" spans="1:9" ht="15.75" hidden="1" x14ac:dyDescent="0.25">
      <c r="A119" s="266">
        <v>42970</v>
      </c>
      <c r="B119" s="267" t="s">
        <v>5283</v>
      </c>
      <c r="C119" s="267"/>
      <c r="D119" s="267">
        <v>4122</v>
      </c>
      <c r="E119" s="267">
        <f t="shared" si="4"/>
        <v>8</v>
      </c>
      <c r="F119" s="267" t="str">
        <f t="shared" si="6"/>
        <v>Самокатная</v>
      </c>
      <c r="G119" s="267" t="s">
        <v>4734</v>
      </c>
      <c r="H119" s="59"/>
      <c r="I119" s="267" t="str">
        <f>Таблица10[[#This Row],[Счет]]</f>
        <v>Самокатная</v>
      </c>
    </row>
    <row r="120" spans="1:9" ht="15.75" hidden="1" x14ac:dyDescent="0.25">
      <c r="A120" s="266">
        <v>42968</v>
      </c>
      <c r="B120" s="267" t="s">
        <v>4521</v>
      </c>
      <c r="C120" s="267"/>
      <c r="D120" s="267">
        <v>145</v>
      </c>
      <c r="E120" s="267">
        <f t="shared" si="4"/>
        <v>8</v>
      </c>
      <c r="F120" s="267" t="str">
        <f t="shared" si="6"/>
        <v>Самокатная</v>
      </c>
      <c r="G120" s="267" t="s">
        <v>5270</v>
      </c>
      <c r="H120" s="59"/>
      <c r="I120" s="267" t="str">
        <f>Таблица10[[#This Row],[Счет]]</f>
        <v>Самокатная</v>
      </c>
    </row>
    <row r="121" spans="1:9" ht="14.25" hidden="1" customHeight="1" x14ac:dyDescent="0.25">
      <c r="A121" s="266">
        <v>42965</v>
      </c>
      <c r="B121" s="267" t="s">
        <v>4521</v>
      </c>
      <c r="C121" s="267"/>
      <c r="D121" s="267">
        <v>3842</v>
      </c>
      <c r="E121" s="267">
        <f t="shared" si="4"/>
        <v>8</v>
      </c>
      <c r="F121" s="267" t="str">
        <f t="shared" si="6"/>
        <v>Самокатная</v>
      </c>
      <c r="G121" s="267" t="s">
        <v>5632</v>
      </c>
      <c r="H121" s="59"/>
      <c r="I121" s="267" t="str">
        <f>Таблица10[[#This Row],[Счет]]</f>
        <v>Самокатная</v>
      </c>
    </row>
    <row r="122" spans="1:9" s="34" customFormat="1" ht="15.75" hidden="1" customHeight="1" x14ac:dyDescent="0.25">
      <c r="A122" s="266">
        <v>42956</v>
      </c>
      <c r="B122" s="262" t="s">
        <v>1146</v>
      </c>
      <c r="C122" s="267"/>
      <c r="D122" s="267">
        <v>600</v>
      </c>
      <c r="E122" s="267">
        <f t="shared" si="4"/>
        <v>8</v>
      </c>
      <c r="F122" s="267" t="str">
        <f t="shared" si="6"/>
        <v>Самокатная</v>
      </c>
      <c r="G122" s="267" t="s">
        <v>5270</v>
      </c>
      <c r="H122" s="59"/>
      <c r="I122" s="267" t="str">
        <f>Таблица10[[#This Row],[Счет]]</f>
        <v>Самокатная</v>
      </c>
    </row>
    <row r="123" spans="1:9" ht="15.75" hidden="1" customHeight="1" x14ac:dyDescent="0.25">
      <c r="A123" s="266">
        <v>42956</v>
      </c>
      <c r="B123" s="262" t="s">
        <v>4360</v>
      </c>
      <c r="C123" s="267"/>
      <c r="D123" s="267">
        <v>4045</v>
      </c>
      <c r="E123" s="267">
        <f t="shared" si="4"/>
        <v>8</v>
      </c>
      <c r="F123" s="267" t="str">
        <f t="shared" si="6"/>
        <v>Самокатная</v>
      </c>
      <c r="G123" s="267" t="s">
        <v>5270</v>
      </c>
      <c r="H123" s="59"/>
      <c r="I123" s="267" t="str">
        <f>Таблица10[[#This Row],[Счет]]</f>
        <v>Самокатная</v>
      </c>
    </row>
    <row r="124" spans="1:9" ht="15.75" hidden="1" customHeight="1" x14ac:dyDescent="0.25">
      <c r="A124" s="266">
        <v>42956</v>
      </c>
      <c r="B124" s="262" t="s">
        <v>4521</v>
      </c>
      <c r="C124" s="267"/>
      <c r="D124" s="267">
        <v>500</v>
      </c>
      <c r="E124" s="267">
        <f t="shared" si="4"/>
        <v>8</v>
      </c>
      <c r="F124" s="267" t="str">
        <f t="shared" si="6"/>
        <v>Самокатная</v>
      </c>
      <c r="G124" s="267" t="s">
        <v>5271</v>
      </c>
      <c r="H124" s="59"/>
      <c r="I124" s="267" t="str">
        <f>Таблица10[[#This Row],[Счет]]</f>
        <v>Самокатная</v>
      </c>
    </row>
    <row r="125" spans="1:9" ht="15.75" hidden="1" customHeight="1" x14ac:dyDescent="0.25">
      <c r="A125" s="266">
        <v>42956</v>
      </c>
      <c r="B125" s="262" t="s">
        <v>1131</v>
      </c>
      <c r="C125" s="267"/>
      <c r="D125" s="267">
        <v>1679</v>
      </c>
      <c r="E125" s="267">
        <f t="shared" si="4"/>
        <v>8</v>
      </c>
      <c r="F125" s="267" t="str">
        <f t="shared" si="6"/>
        <v>Самокатная</v>
      </c>
      <c r="G125" s="267" t="s">
        <v>5272</v>
      </c>
      <c r="H125" s="59"/>
      <c r="I125" s="267" t="str">
        <f>Таблица10[[#This Row],[Счет]]</f>
        <v>Самокатная</v>
      </c>
    </row>
    <row r="126" spans="1:9" ht="15.75" hidden="1" customHeight="1" x14ac:dyDescent="0.25">
      <c r="A126" s="266">
        <v>42951</v>
      </c>
      <c r="B126" s="262" t="s">
        <v>5273</v>
      </c>
      <c r="C126" s="267"/>
      <c r="D126" s="267">
        <v>4418</v>
      </c>
      <c r="E126" s="267">
        <f t="shared" si="4"/>
        <v>8</v>
      </c>
      <c r="F126" s="267" t="str">
        <f t="shared" si="6"/>
        <v>Самокатная</v>
      </c>
      <c r="G126" s="267" t="s">
        <v>5270</v>
      </c>
      <c r="H126" s="59"/>
      <c r="I126" s="267" t="str">
        <f>Таблица10[[#This Row],[Счет]]</f>
        <v>Самокатная</v>
      </c>
    </row>
    <row r="127" spans="1:9" ht="15.75" hidden="1" customHeight="1" x14ac:dyDescent="0.25">
      <c r="A127" s="266">
        <v>42951</v>
      </c>
      <c r="B127" s="262" t="s">
        <v>5274</v>
      </c>
      <c r="C127" s="267"/>
      <c r="D127" s="267">
        <v>1883</v>
      </c>
      <c r="E127" s="267">
        <f t="shared" si="4"/>
        <v>8</v>
      </c>
      <c r="F127" s="267" t="str">
        <f t="shared" si="6"/>
        <v>Самокатная</v>
      </c>
      <c r="G127" s="267" t="s">
        <v>5275</v>
      </c>
      <c r="H127" s="59"/>
      <c r="I127" s="267" t="str">
        <f>Таблица10[[#This Row],[Счет]]</f>
        <v>Самокатная</v>
      </c>
    </row>
    <row r="128" spans="1:9" ht="15.75" customHeight="1" x14ac:dyDescent="0.25">
      <c r="A128" s="266">
        <v>42971</v>
      </c>
      <c r="B128" s="267" t="s">
        <v>5523</v>
      </c>
      <c r="C128" s="267"/>
      <c r="D128" s="267">
        <v>180</v>
      </c>
      <c r="E128" s="267">
        <f t="shared" si="4"/>
        <v>8</v>
      </c>
      <c r="F128" s="267" t="s">
        <v>1341</v>
      </c>
      <c r="G128" s="267"/>
      <c r="H128" s="59"/>
      <c r="I128" s="267" t="str">
        <f>Таблица10[[#This Row],[Счет]]</f>
        <v>Питер</v>
      </c>
    </row>
    <row r="129" spans="1:9" ht="15.75" customHeight="1" x14ac:dyDescent="0.25">
      <c r="A129" s="266">
        <v>42970</v>
      </c>
      <c r="B129" s="262" t="s">
        <v>5524</v>
      </c>
      <c r="C129" s="267"/>
      <c r="D129" s="267">
        <v>1100</v>
      </c>
      <c r="E129" s="267">
        <f t="shared" si="4"/>
        <v>8</v>
      </c>
      <c r="F129" s="267" t="s">
        <v>1341</v>
      </c>
      <c r="G129" s="267"/>
      <c r="H129" s="59"/>
      <c r="I129" s="267" t="str">
        <f>Таблица10[[#This Row],[Счет]]</f>
        <v>Питер</v>
      </c>
    </row>
    <row r="130" spans="1:9" ht="15.75" customHeight="1" x14ac:dyDescent="0.25">
      <c r="A130" s="266">
        <v>42969</v>
      </c>
      <c r="B130" s="262" t="s">
        <v>5525</v>
      </c>
      <c r="C130" s="267"/>
      <c r="D130" s="267">
        <v>1527</v>
      </c>
      <c r="E130" s="267">
        <f t="shared" si="4"/>
        <v>8</v>
      </c>
      <c r="F130" s="267" t="s">
        <v>1341</v>
      </c>
      <c r="G130" s="267"/>
      <c r="H130" s="59"/>
      <c r="I130" s="267" t="str">
        <f>Таблица10[[#This Row],[Счет]]</f>
        <v>Питер</v>
      </c>
    </row>
    <row r="131" spans="1:9" ht="15.75" customHeight="1" x14ac:dyDescent="0.25">
      <c r="A131" s="266">
        <v>42968</v>
      </c>
      <c r="B131" s="262" t="s">
        <v>5526</v>
      </c>
      <c r="C131" s="267"/>
      <c r="D131" s="267">
        <f>(5410+350)</f>
        <v>5760</v>
      </c>
      <c r="E131" s="267">
        <f t="shared" si="4"/>
        <v>8</v>
      </c>
      <c r="F131" s="267" t="s">
        <v>1341</v>
      </c>
      <c r="G131" s="267"/>
      <c r="H131" s="59"/>
      <c r="I131" s="267" t="str">
        <f>Таблица10[[#This Row],[Счет]]</f>
        <v>Питер</v>
      </c>
    </row>
    <row r="132" spans="1:9" ht="15.75" hidden="1" customHeight="1" x14ac:dyDescent="0.25">
      <c r="A132" s="266">
        <v>42950</v>
      </c>
      <c r="B132" s="267" t="s">
        <v>4521</v>
      </c>
      <c r="C132" s="267"/>
      <c r="D132" s="267">
        <v>44</v>
      </c>
      <c r="E132" s="267">
        <f t="shared" si="4"/>
        <v>8</v>
      </c>
      <c r="F132" s="267" t="str">
        <f t="shared" ref="F132:F137" si="7">"Самокатная"</f>
        <v>Самокатная</v>
      </c>
      <c r="G132" s="267" t="s">
        <v>5276</v>
      </c>
      <c r="H132" s="59"/>
      <c r="I132" s="267" t="str">
        <f>Таблица10[[#This Row],[Счет]]</f>
        <v>Самокатная</v>
      </c>
    </row>
    <row r="133" spans="1:9" ht="15.75" hidden="1" customHeight="1" x14ac:dyDescent="0.25">
      <c r="A133" s="266">
        <v>42950</v>
      </c>
      <c r="B133" s="267" t="s">
        <v>5277</v>
      </c>
      <c r="C133" s="267"/>
      <c r="D133" s="267">
        <v>2970</v>
      </c>
      <c r="E133" s="267">
        <f t="shared" si="4"/>
        <v>8</v>
      </c>
      <c r="F133" s="267" t="str">
        <f t="shared" si="7"/>
        <v>Самокатная</v>
      </c>
      <c r="G133" s="267" t="s">
        <v>3853</v>
      </c>
      <c r="H133" s="59"/>
      <c r="I133" s="267" t="str">
        <f>Таблица10[[#This Row],[Счет]]</f>
        <v>Самокатная</v>
      </c>
    </row>
    <row r="134" spans="1:9" ht="15.75" hidden="1" customHeight="1" x14ac:dyDescent="0.25">
      <c r="A134" s="266">
        <v>42950</v>
      </c>
      <c r="B134" s="267" t="s">
        <v>5278</v>
      </c>
      <c r="C134" s="267"/>
      <c r="D134" s="267">
        <v>2068</v>
      </c>
      <c r="E134" s="267">
        <f t="shared" si="4"/>
        <v>8</v>
      </c>
      <c r="F134" s="267" t="str">
        <f t="shared" si="7"/>
        <v>Самокатная</v>
      </c>
      <c r="G134" s="267"/>
      <c r="H134" s="59"/>
      <c r="I134" s="267" t="str">
        <f>Таблица10[[#This Row],[Счет]]</f>
        <v>Самокатная</v>
      </c>
    </row>
    <row r="135" spans="1:9" ht="15.75" hidden="1" customHeight="1" x14ac:dyDescent="0.25">
      <c r="A135" s="266">
        <v>42950</v>
      </c>
      <c r="B135" s="267" t="s">
        <v>5279</v>
      </c>
      <c r="C135" s="267"/>
      <c r="D135" s="267">
        <v>1000</v>
      </c>
      <c r="E135" s="267">
        <f t="shared" si="4"/>
        <v>8</v>
      </c>
      <c r="F135" s="267" t="str">
        <f t="shared" si="7"/>
        <v>Самокатная</v>
      </c>
      <c r="G135" s="267"/>
      <c r="H135" s="59"/>
      <c r="I135" s="267" t="str">
        <f>Таблица10[[#This Row],[Счет]]</f>
        <v>Самокатная</v>
      </c>
    </row>
    <row r="136" spans="1:9" ht="15.75" hidden="1" customHeight="1" x14ac:dyDescent="0.25">
      <c r="A136" s="266">
        <v>42949</v>
      </c>
      <c r="B136" s="267" t="s">
        <v>5280</v>
      </c>
      <c r="C136" s="267"/>
      <c r="D136" s="267">
        <v>6551</v>
      </c>
      <c r="E136" s="267">
        <f t="shared" ref="E136:E199" si="8">MONTH(A136)</f>
        <v>8</v>
      </c>
      <c r="F136" s="267" t="str">
        <f t="shared" si="7"/>
        <v>Самокатная</v>
      </c>
      <c r="G136" s="267" t="s">
        <v>5270</v>
      </c>
      <c r="H136" s="59"/>
      <c r="I136" s="267" t="str">
        <f>Таблица10[[#This Row],[Счет]]</f>
        <v>Самокатная</v>
      </c>
    </row>
    <row r="137" spans="1:9" ht="15.75" hidden="1" customHeight="1" x14ac:dyDescent="0.25">
      <c r="A137" s="266">
        <v>42948</v>
      </c>
      <c r="B137" s="267" t="s">
        <v>1131</v>
      </c>
      <c r="C137" s="267"/>
      <c r="D137" s="267">
        <v>3098</v>
      </c>
      <c r="E137" s="267">
        <f t="shared" si="8"/>
        <v>8</v>
      </c>
      <c r="F137" s="267" t="str">
        <f t="shared" si="7"/>
        <v>Самокатная</v>
      </c>
      <c r="G137" s="267" t="s">
        <v>5281</v>
      </c>
      <c r="H137" s="59"/>
      <c r="I137" s="267" t="str">
        <f>Таблица10[[#This Row],[Счет]]</f>
        <v>Самокатная</v>
      </c>
    </row>
    <row r="138" spans="1:9" ht="15.75" customHeight="1" x14ac:dyDescent="0.25">
      <c r="A138" s="266">
        <v>42965</v>
      </c>
      <c r="B138" s="262" t="s">
        <v>5527</v>
      </c>
      <c r="C138" s="262"/>
      <c r="D138" s="262">
        <v>310</v>
      </c>
      <c r="E138" s="262">
        <f t="shared" si="8"/>
        <v>8</v>
      </c>
      <c r="F138" s="267" t="s">
        <v>1341</v>
      </c>
      <c r="G138" s="262"/>
      <c r="H138" s="59"/>
      <c r="I138" s="267" t="str">
        <f>Таблица10[[#This Row],[Счет]]</f>
        <v>Питер</v>
      </c>
    </row>
    <row r="139" spans="1:9" ht="15.75" customHeight="1" x14ac:dyDescent="0.25">
      <c r="A139" s="266">
        <v>42957</v>
      </c>
      <c r="B139" s="273" t="s">
        <v>5528</v>
      </c>
      <c r="C139" s="262"/>
      <c r="D139" s="262">
        <v>875</v>
      </c>
      <c r="E139" s="262">
        <f t="shared" si="8"/>
        <v>8</v>
      </c>
      <c r="F139" s="262" t="s">
        <v>1341</v>
      </c>
      <c r="G139" s="262"/>
      <c r="H139" s="84"/>
      <c r="I139" s="262" t="str">
        <f>Таблица10[[#This Row],[Счет]]</f>
        <v>Питер</v>
      </c>
    </row>
    <row r="140" spans="1:9" ht="15.75" hidden="1" customHeight="1" x14ac:dyDescent="0.25">
      <c r="A140" s="266">
        <v>42948</v>
      </c>
      <c r="B140" s="267" t="s">
        <v>1131</v>
      </c>
      <c r="C140" s="267"/>
      <c r="D140" s="267">
        <v>1695</v>
      </c>
      <c r="E140" s="267">
        <f t="shared" si="8"/>
        <v>8</v>
      </c>
      <c r="F140" s="267" t="str">
        <f>"Самокатная"</f>
        <v>Самокатная</v>
      </c>
      <c r="G140" s="267" t="s">
        <v>5275</v>
      </c>
      <c r="H140" s="59"/>
      <c r="I140" s="267" t="str">
        <f>Таблица10[[#This Row],[Счет]]</f>
        <v>Самокатная</v>
      </c>
    </row>
    <row r="141" spans="1:9" ht="15.75" hidden="1" customHeight="1" x14ac:dyDescent="0.25">
      <c r="A141" s="266">
        <v>42947</v>
      </c>
      <c r="B141" s="267" t="s">
        <v>4521</v>
      </c>
      <c r="C141" s="267"/>
      <c r="D141" s="267">
        <v>87</v>
      </c>
      <c r="E141" s="267">
        <f t="shared" si="8"/>
        <v>7</v>
      </c>
      <c r="F141" s="267" t="str">
        <f>"Самокатная"</f>
        <v>Самокатная</v>
      </c>
      <c r="G141" s="267" t="s">
        <v>5276</v>
      </c>
      <c r="H141" s="59"/>
      <c r="I141" s="267" t="str">
        <f>Таблица10[[#This Row],[Счет]]</f>
        <v>Самокатная</v>
      </c>
    </row>
    <row r="142" spans="1:9" ht="15.75" hidden="1" customHeight="1" x14ac:dyDescent="0.25">
      <c r="A142" s="266">
        <v>42931</v>
      </c>
      <c r="B142" s="267" t="s">
        <v>4737</v>
      </c>
      <c r="C142" s="267"/>
      <c r="D142" s="267">
        <v>15753</v>
      </c>
      <c r="E142" s="267">
        <f t="shared" si="8"/>
        <v>7</v>
      </c>
      <c r="F142" s="267" t="s">
        <v>2</v>
      </c>
      <c r="G142" s="267"/>
      <c r="H142" s="59"/>
      <c r="I142" s="267" t="s">
        <v>1061</v>
      </c>
    </row>
    <row r="143" spans="1:9" ht="15.75" hidden="1" customHeight="1" x14ac:dyDescent="0.25">
      <c r="A143" s="266">
        <v>42931</v>
      </c>
      <c r="B143" s="267" t="s">
        <v>2526</v>
      </c>
      <c r="C143" s="267"/>
      <c r="D143" s="267">
        <v>23815</v>
      </c>
      <c r="E143" s="267">
        <f t="shared" si="8"/>
        <v>7</v>
      </c>
      <c r="F143" s="267" t="s">
        <v>2</v>
      </c>
      <c r="G143" s="267"/>
      <c r="H143" s="59"/>
      <c r="I143" s="267" t="s">
        <v>1061</v>
      </c>
    </row>
    <row r="144" spans="1:9" ht="15.75" hidden="1" customHeight="1" x14ac:dyDescent="0.25">
      <c r="A144" s="266">
        <v>42931</v>
      </c>
      <c r="B144" s="267" t="s">
        <v>2529</v>
      </c>
      <c r="C144" s="267"/>
      <c r="D144" s="267">
        <v>18879</v>
      </c>
      <c r="E144" s="267">
        <f t="shared" si="8"/>
        <v>7</v>
      </c>
      <c r="F144" s="267" t="s">
        <v>2</v>
      </c>
      <c r="G144" s="267"/>
      <c r="H144" s="59"/>
      <c r="I144" s="267" t="s">
        <v>6</v>
      </c>
    </row>
    <row r="145" spans="1:9" ht="15.75" hidden="1" customHeight="1" x14ac:dyDescent="0.25">
      <c r="A145" s="266">
        <v>42931</v>
      </c>
      <c r="B145" s="267" t="s">
        <v>2527</v>
      </c>
      <c r="C145" s="267"/>
      <c r="D145" s="267">
        <v>31002</v>
      </c>
      <c r="E145" s="267">
        <f t="shared" si="8"/>
        <v>7</v>
      </c>
      <c r="F145" s="267" t="s">
        <v>2</v>
      </c>
      <c r="G145" s="267"/>
      <c r="H145" s="59"/>
      <c r="I145" s="267" t="s">
        <v>6</v>
      </c>
    </row>
    <row r="146" spans="1:9" ht="15.75" customHeight="1" x14ac:dyDescent="0.25">
      <c r="A146" s="266">
        <v>42951</v>
      </c>
      <c r="B146" s="273" t="s">
        <v>5386</v>
      </c>
      <c r="C146" s="267"/>
      <c r="D146" s="267">
        <v>4125</v>
      </c>
      <c r="E146" s="267">
        <f t="shared" si="8"/>
        <v>8</v>
      </c>
      <c r="F146" s="267" t="s">
        <v>1341</v>
      </c>
      <c r="G146" s="267"/>
      <c r="H146" s="59"/>
      <c r="I146" s="267" t="str">
        <f>Таблица10[[#This Row],[Счет]]</f>
        <v>Питер</v>
      </c>
    </row>
    <row r="147" spans="1:9" ht="15.75" hidden="1" customHeight="1" x14ac:dyDescent="0.25">
      <c r="A147" s="266">
        <v>42947</v>
      </c>
      <c r="B147" s="267" t="s">
        <v>1146</v>
      </c>
      <c r="C147" s="267"/>
      <c r="D147" s="267">
        <v>1280</v>
      </c>
      <c r="E147" s="267">
        <f t="shared" si="8"/>
        <v>7</v>
      </c>
      <c r="F147" s="267" t="str">
        <f>"Самокатная"</f>
        <v>Самокатная</v>
      </c>
      <c r="G147" s="267" t="s">
        <v>5275</v>
      </c>
      <c r="H147" s="59"/>
      <c r="I147" s="267" t="str">
        <f>Таблица10[[#This Row],[Счет]]</f>
        <v>Самокатная</v>
      </c>
    </row>
    <row r="148" spans="1:9" ht="15.75" customHeight="1" x14ac:dyDescent="0.25">
      <c r="A148" s="266">
        <v>42951</v>
      </c>
      <c r="B148" s="262" t="s">
        <v>5387</v>
      </c>
      <c r="C148" s="267"/>
      <c r="D148" s="267">
        <v>18716</v>
      </c>
      <c r="E148" s="267">
        <f t="shared" si="8"/>
        <v>8</v>
      </c>
      <c r="F148" s="267" t="s">
        <v>1341</v>
      </c>
      <c r="G148" s="267"/>
      <c r="H148" s="59"/>
      <c r="I148" s="267" t="str">
        <f>Таблица10[[#This Row],[Счет]]</f>
        <v>Питер</v>
      </c>
    </row>
    <row r="149" spans="1:9" ht="15.75" customHeight="1" x14ac:dyDescent="0.25">
      <c r="A149" s="266">
        <v>42950</v>
      </c>
      <c r="B149" s="273" t="s">
        <v>5388</v>
      </c>
      <c r="C149" s="267"/>
      <c r="D149" s="267">
        <v>2550</v>
      </c>
      <c r="E149" s="267">
        <f t="shared" si="8"/>
        <v>8</v>
      </c>
      <c r="F149" s="267" t="s">
        <v>1341</v>
      </c>
      <c r="G149" s="267"/>
      <c r="H149" s="59"/>
      <c r="I149" s="267" t="str">
        <f>Таблица10[[#This Row],[Счет]]</f>
        <v>Питер</v>
      </c>
    </row>
    <row r="150" spans="1:9" ht="15.75" hidden="1" customHeight="1" x14ac:dyDescent="0.25">
      <c r="A150" s="266">
        <v>42943</v>
      </c>
      <c r="B150" s="267" t="s">
        <v>1962</v>
      </c>
      <c r="C150" s="267"/>
      <c r="D150" s="267">
        <v>500</v>
      </c>
      <c r="E150" s="267">
        <f t="shared" si="8"/>
        <v>7</v>
      </c>
      <c r="F150" s="267" t="str">
        <f>"Самокатная"</f>
        <v>Самокатная</v>
      </c>
      <c r="G150" s="267" t="s">
        <v>5270</v>
      </c>
      <c r="H150" s="59"/>
      <c r="I150" s="267" t="str">
        <f>Таблица10[[#This Row],[Счет]]</f>
        <v>Самокатная</v>
      </c>
    </row>
    <row r="151" spans="1:9" ht="15.75" hidden="1" customHeight="1" x14ac:dyDescent="0.25">
      <c r="A151" s="266">
        <v>42943</v>
      </c>
      <c r="B151" s="267" t="s">
        <v>1131</v>
      </c>
      <c r="C151" s="267"/>
      <c r="D151" s="267">
        <v>1225</v>
      </c>
      <c r="E151" s="267">
        <f t="shared" si="8"/>
        <v>7</v>
      </c>
      <c r="F151" s="267" t="str">
        <f>"Самокатная"</f>
        <v>Самокатная</v>
      </c>
      <c r="G151" s="267" t="s">
        <v>5282</v>
      </c>
      <c r="H151" s="59"/>
      <c r="I151" s="267" t="str">
        <f>Таблица10[[#This Row],[Счет]]</f>
        <v>Самокатная</v>
      </c>
    </row>
    <row r="152" spans="1:9" ht="15.75" hidden="1" customHeight="1" x14ac:dyDescent="0.25">
      <c r="A152" s="266">
        <v>42942</v>
      </c>
      <c r="B152" s="267" t="s">
        <v>1146</v>
      </c>
      <c r="C152" s="267"/>
      <c r="D152" s="267">
        <v>6255</v>
      </c>
      <c r="E152" s="267">
        <f t="shared" si="8"/>
        <v>7</v>
      </c>
      <c r="F152" s="267" t="str">
        <f>"Самокатная"</f>
        <v>Самокатная</v>
      </c>
      <c r="G152" s="267" t="s">
        <v>5270</v>
      </c>
      <c r="H152" s="59"/>
      <c r="I152" s="267" t="str">
        <f>Таблица10[[#This Row],[Счет]]</f>
        <v>Самокатная</v>
      </c>
    </row>
    <row r="153" spans="1:9" ht="15.75" hidden="1" customHeight="1" x14ac:dyDescent="0.25">
      <c r="A153" s="266">
        <v>42940</v>
      </c>
      <c r="B153" s="267" t="s">
        <v>1146</v>
      </c>
      <c r="C153" s="267"/>
      <c r="D153" s="267">
        <v>4412</v>
      </c>
      <c r="E153" s="267">
        <f t="shared" si="8"/>
        <v>7</v>
      </c>
      <c r="F153" s="267" t="str">
        <f>"Самокатная"</f>
        <v>Самокатная</v>
      </c>
      <c r="G153" s="267" t="s">
        <v>5270</v>
      </c>
      <c r="H153" s="59"/>
      <c r="I153" s="267" t="str">
        <f>Таблица10[[#This Row],[Счет]]</f>
        <v>Самокатная</v>
      </c>
    </row>
    <row r="154" spans="1:9" ht="15.75" hidden="1" customHeight="1" x14ac:dyDescent="0.25">
      <c r="A154" s="266">
        <v>42937</v>
      </c>
      <c r="B154" s="267" t="s">
        <v>5283</v>
      </c>
      <c r="C154" s="267"/>
      <c r="D154" s="267">
        <v>2665</v>
      </c>
      <c r="E154" s="267">
        <f t="shared" si="8"/>
        <v>7</v>
      </c>
      <c r="F154" s="267" t="str">
        <f>"Самокатная"</f>
        <v>Самокатная</v>
      </c>
      <c r="G154" s="267" t="s">
        <v>5284</v>
      </c>
      <c r="H154" s="59"/>
      <c r="I154" s="267" t="str">
        <f>Таблица10[[#This Row],[Счет]]</f>
        <v>Самокатная</v>
      </c>
    </row>
    <row r="155" spans="1:9" ht="15.75" customHeight="1" x14ac:dyDescent="0.25">
      <c r="A155" s="266">
        <v>42938</v>
      </c>
      <c r="B155" s="273" t="s">
        <v>5389</v>
      </c>
      <c r="C155" s="267"/>
      <c r="D155" s="267">
        <v>2623</v>
      </c>
      <c r="E155" s="267">
        <f t="shared" si="8"/>
        <v>7</v>
      </c>
      <c r="F155" s="267" t="s">
        <v>1341</v>
      </c>
      <c r="G155" s="267"/>
      <c r="H155" s="59"/>
      <c r="I155" s="267" t="str">
        <f>Таблица10[[#This Row],[Счет]]</f>
        <v>Питер</v>
      </c>
    </row>
    <row r="156" spans="1:9" ht="15.75" hidden="1" customHeight="1" x14ac:dyDescent="0.25">
      <c r="A156" s="266">
        <v>42937</v>
      </c>
      <c r="B156" s="267" t="s">
        <v>5285</v>
      </c>
      <c r="C156" s="267"/>
      <c r="D156" s="267">
        <v>4420</v>
      </c>
      <c r="E156" s="267">
        <f t="shared" si="8"/>
        <v>7</v>
      </c>
      <c r="F156" s="267" t="str">
        <f>"Самокатная"</f>
        <v>Самокатная</v>
      </c>
      <c r="G156" s="267" t="s">
        <v>5275</v>
      </c>
      <c r="H156" s="59"/>
      <c r="I156" s="267" t="str">
        <f>Таблица10[[#This Row],[Счет]]</f>
        <v>Самокатная</v>
      </c>
    </row>
    <row r="157" spans="1:9" ht="15.75" hidden="1" customHeight="1" x14ac:dyDescent="0.25">
      <c r="A157" s="266">
        <v>42936</v>
      </c>
      <c r="B157" s="267" t="s">
        <v>4394</v>
      </c>
      <c r="C157" s="267"/>
      <c r="D157" s="267">
        <v>9628</v>
      </c>
      <c r="E157" s="267">
        <f t="shared" si="8"/>
        <v>7</v>
      </c>
      <c r="F157" s="267" t="str">
        <f>"Самокатная"</f>
        <v>Самокатная</v>
      </c>
      <c r="G157" s="267"/>
      <c r="H157" s="59"/>
      <c r="I157" s="267" t="str">
        <f>Таблица10[[#This Row],[Счет]]</f>
        <v>Самокатная</v>
      </c>
    </row>
    <row r="158" spans="1:9" ht="15.75" hidden="1" customHeight="1" x14ac:dyDescent="0.25">
      <c r="A158" s="266">
        <v>42936</v>
      </c>
      <c r="B158" s="267" t="s">
        <v>5014</v>
      </c>
      <c r="C158" s="267"/>
      <c r="D158" s="267">
        <v>29</v>
      </c>
      <c r="E158" s="267">
        <f t="shared" si="8"/>
        <v>7</v>
      </c>
      <c r="F158" s="267" t="str">
        <f>"Самокатная"</f>
        <v>Самокатная</v>
      </c>
      <c r="G158" s="267" t="s">
        <v>5015</v>
      </c>
      <c r="H158" s="59"/>
      <c r="I158" s="267" t="str">
        <f>Таблица10[[#This Row],[Счет]]</f>
        <v>Самокатная</v>
      </c>
    </row>
    <row r="159" spans="1:9" ht="15.75" customHeight="1" x14ac:dyDescent="0.25">
      <c r="A159" s="266">
        <v>42938</v>
      </c>
      <c r="B159" s="273" t="s">
        <v>5390</v>
      </c>
      <c r="C159" s="267"/>
      <c r="D159" s="267">
        <v>1553</v>
      </c>
      <c r="E159" s="267">
        <f t="shared" si="8"/>
        <v>7</v>
      </c>
      <c r="F159" s="267" t="s">
        <v>1341</v>
      </c>
      <c r="G159" s="267"/>
      <c r="H159" s="59"/>
      <c r="I159" s="267" t="str">
        <f>Таблица10[[#This Row],[Счет]]</f>
        <v>Питер</v>
      </c>
    </row>
    <row r="160" spans="1:9" ht="15.75" hidden="1" customHeight="1" x14ac:dyDescent="0.25">
      <c r="A160" s="266">
        <v>42936</v>
      </c>
      <c r="B160" s="267" t="s">
        <v>5286</v>
      </c>
      <c r="C160" s="267"/>
      <c r="D160" s="267">
        <v>6000</v>
      </c>
      <c r="E160" s="267">
        <f t="shared" si="8"/>
        <v>7</v>
      </c>
      <c r="F160" s="267" t="str">
        <f>"Самокатная"</f>
        <v>Самокатная</v>
      </c>
      <c r="G160" s="267"/>
      <c r="H160" s="59"/>
      <c r="I160" s="267" t="str">
        <f>Таблица10[[#This Row],[Счет]]</f>
        <v>Самокатная</v>
      </c>
    </row>
    <row r="161" spans="1:9" ht="15.75" hidden="1" customHeight="1" x14ac:dyDescent="0.25">
      <c r="A161" s="266">
        <v>42935</v>
      </c>
      <c r="B161" s="267" t="s">
        <v>1146</v>
      </c>
      <c r="C161" s="267"/>
      <c r="D161" s="267">
        <v>3285</v>
      </c>
      <c r="E161" s="267">
        <f t="shared" si="8"/>
        <v>7</v>
      </c>
      <c r="F161" s="267" t="str">
        <f>"Самокатная"</f>
        <v>Самокатная</v>
      </c>
      <c r="G161" s="267" t="s">
        <v>5287</v>
      </c>
      <c r="H161" s="59"/>
      <c r="I161" s="267" t="str">
        <f>Таблица10[[#This Row],[Счет]]</f>
        <v>Самокатная</v>
      </c>
    </row>
    <row r="162" spans="1:9" ht="15.75" hidden="1" customHeight="1" x14ac:dyDescent="0.25">
      <c r="A162" s="266">
        <v>42918</v>
      </c>
      <c r="B162" s="267" t="s">
        <v>4738</v>
      </c>
      <c r="C162" s="267"/>
      <c r="D162" s="267">
        <v>20325</v>
      </c>
      <c r="E162" s="267">
        <f t="shared" si="8"/>
        <v>7</v>
      </c>
      <c r="F162" s="267" t="s">
        <v>2</v>
      </c>
      <c r="G162" s="267"/>
      <c r="H162" s="59"/>
      <c r="I162" s="267" t="s">
        <v>1341</v>
      </c>
    </row>
    <row r="163" spans="1:9" ht="15.75" customHeight="1" x14ac:dyDescent="0.25">
      <c r="A163" s="266">
        <v>42937</v>
      </c>
      <c r="B163" s="273" t="s">
        <v>5391</v>
      </c>
      <c r="C163" s="267"/>
      <c r="D163" s="267">
        <v>3905</v>
      </c>
      <c r="E163" s="267">
        <f t="shared" si="8"/>
        <v>7</v>
      </c>
      <c r="F163" s="267" t="s">
        <v>1341</v>
      </c>
      <c r="G163" s="267"/>
      <c r="H163" s="59"/>
      <c r="I163" s="267" t="str">
        <f>Таблица10[[#This Row],[Счет]]</f>
        <v>Питер</v>
      </c>
    </row>
    <row r="164" spans="1:9" ht="15.75" customHeight="1" x14ac:dyDescent="0.25">
      <c r="A164" s="266">
        <v>42937</v>
      </c>
      <c r="B164" s="273" t="s">
        <v>5392</v>
      </c>
      <c r="C164" s="267"/>
      <c r="D164" s="267">
        <v>630</v>
      </c>
      <c r="E164" s="267">
        <f t="shared" si="8"/>
        <v>7</v>
      </c>
      <c r="F164" s="267" t="s">
        <v>1341</v>
      </c>
      <c r="G164" s="267"/>
      <c r="H164" s="59"/>
      <c r="I164" s="267" t="str">
        <f>Таблица10[[#This Row],[Счет]]</f>
        <v>Питер</v>
      </c>
    </row>
    <row r="165" spans="1:9" ht="15.75" hidden="1" customHeight="1" x14ac:dyDescent="0.25">
      <c r="A165" s="266">
        <v>42934</v>
      </c>
      <c r="B165" s="267" t="s">
        <v>5288</v>
      </c>
      <c r="C165" s="267"/>
      <c r="D165" s="267">
        <v>2070</v>
      </c>
      <c r="E165" s="267">
        <f t="shared" si="8"/>
        <v>7</v>
      </c>
      <c r="F165" s="267" t="str">
        <f>"Самокатная"</f>
        <v>Самокатная</v>
      </c>
      <c r="G165" s="267" t="s">
        <v>5289</v>
      </c>
      <c r="H165" s="59"/>
      <c r="I165" s="267" t="str">
        <f>Таблица10[[#This Row],[Счет]]</f>
        <v>Самокатная</v>
      </c>
    </row>
    <row r="166" spans="1:9" ht="15.75" hidden="1" customHeight="1" x14ac:dyDescent="0.25">
      <c r="A166" s="266">
        <v>42933</v>
      </c>
      <c r="B166" s="267" t="s">
        <v>1146</v>
      </c>
      <c r="C166" s="267"/>
      <c r="D166" s="267">
        <v>2468</v>
      </c>
      <c r="E166" s="267">
        <f t="shared" si="8"/>
        <v>7</v>
      </c>
      <c r="F166" s="267" t="str">
        <f>"Самокатная"</f>
        <v>Самокатная</v>
      </c>
      <c r="G166" s="267" t="s">
        <v>5290</v>
      </c>
      <c r="H166" s="59"/>
      <c r="I166" s="267" t="str">
        <f>Таблица10[[#This Row],[Счет]]</f>
        <v>Самокатная</v>
      </c>
    </row>
    <row r="167" spans="1:9" ht="15.75" hidden="1" customHeight="1" x14ac:dyDescent="0.25">
      <c r="A167" s="266">
        <v>42915</v>
      </c>
      <c r="B167" s="262" t="s">
        <v>2527</v>
      </c>
      <c r="C167" s="267"/>
      <c r="D167" s="267">
        <v>33230</v>
      </c>
      <c r="E167" s="267">
        <f t="shared" si="8"/>
        <v>6</v>
      </c>
      <c r="F167" s="267" t="s">
        <v>2</v>
      </c>
      <c r="G167" s="267"/>
      <c r="H167" s="59"/>
      <c r="I167" s="267" t="s">
        <v>6</v>
      </c>
    </row>
    <row r="168" spans="1:9" ht="15.75" hidden="1" customHeight="1" x14ac:dyDescent="0.25">
      <c r="A168" s="266">
        <v>42915</v>
      </c>
      <c r="B168" s="262" t="s">
        <v>3273</v>
      </c>
      <c r="C168" s="267"/>
      <c r="D168" s="267">
        <v>1638</v>
      </c>
      <c r="E168" s="267">
        <f t="shared" si="8"/>
        <v>6</v>
      </c>
      <c r="F168" s="267" t="s">
        <v>2</v>
      </c>
      <c r="G168" s="267"/>
      <c r="H168" s="59"/>
      <c r="I168" s="267" t="s">
        <v>6</v>
      </c>
    </row>
    <row r="169" spans="1:9" ht="15.75" hidden="1" customHeight="1" x14ac:dyDescent="0.25">
      <c r="A169" s="266">
        <v>42930</v>
      </c>
      <c r="B169" s="267" t="s">
        <v>4221</v>
      </c>
      <c r="C169" s="267"/>
      <c r="D169" s="267">
        <v>4678</v>
      </c>
      <c r="E169" s="267">
        <f t="shared" si="8"/>
        <v>7</v>
      </c>
      <c r="F169" s="267" t="str">
        <f>"Самокатная"</f>
        <v>Самокатная</v>
      </c>
      <c r="G169" s="267" t="s">
        <v>5291</v>
      </c>
      <c r="H169" s="59"/>
      <c r="I169" s="267" t="str">
        <f>Таблица10[[#This Row],[Счет]]</f>
        <v>Самокатная</v>
      </c>
    </row>
    <row r="170" spans="1:9" ht="15.75" customHeight="1" x14ac:dyDescent="0.25">
      <c r="A170" s="266">
        <v>42934</v>
      </c>
      <c r="B170" s="273" t="s">
        <v>5393</v>
      </c>
      <c r="C170" s="267"/>
      <c r="D170" s="267">
        <v>1850</v>
      </c>
      <c r="E170" s="267">
        <f t="shared" si="8"/>
        <v>7</v>
      </c>
      <c r="F170" s="267" t="s">
        <v>1341</v>
      </c>
      <c r="G170" s="267"/>
      <c r="H170" s="59"/>
      <c r="I170" s="267" t="str">
        <f>Таблица10[[#This Row],[Счет]]</f>
        <v>Питер</v>
      </c>
    </row>
    <row r="171" spans="1:9" ht="15.75" customHeight="1" x14ac:dyDescent="0.25">
      <c r="A171" s="266">
        <v>42934</v>
      </c>
      <c r="B171" s="273" t="s">
        <v>5394</v>
      </c>
      <c r="C171" s="267"/>
      <c r="D171" s="267">
        <v>160</v>
      </c>
      <c r="E171" s="267">
        <f t="shared" si="8"/>
        <v>7</v>
      </c>
      <c r="F171" s="267" t="s">
        <v>1341</v>
      </c>
      <c r="G171" s="267"/>
      <c r="H171" s="59"/>
      <c r="I171" s="267" t="str">
        <f>Таблица10[[#This Row],[Счет]]</f>
        <v>Питер</v>
      </c>
    </row>
    <row r="172" spans="1:9" ht="15.75" customHeight="1" x14ac:dyDescent="0.25">
      <c r="A172" s="266">
        <v>42930</v>
      </c>
      <c r="B172" s="273" t="s">
        <v>5395</v>
      </c>
      <c r="C172" s="262"/>
      <c r="D172" s="262">
        <v>3735</v>
      </c>
      <c r="E172" s="262">
        <f t="shared" si="8"/>
        <v>7</v>
      </c>
      <c r="F172" s="267" t="s">
        <v>1341</v>
      </c>
      <c r="G172" s="267"/>
      <c r="H172" s="59"/>
      <c r="I172" s="267" t="str">
        <f>Таблица10[[#This Row],[Счет]]</f>
        <v>Питер</v>
      </c>
    </row>
    <row r="173" spans="1:9" ht="15.75" customHeight="1" x14ac:dyDescent="0.25">
      <c r="A173" s="266">
        <v>42929</v>
      </c>
      <c r="B173" s="369" t="s">
        <v>5396</v>
      </c>
      <c r="C173" s="267"/>
      <c r="D173" s="267">
        <v>2281</v>
      </c>
      <c r="E173" s="267">
        <f t="shared" si="8"/>
        <v>7</v>
      </c>
      <c r="F173" s="267" t="s">
        <v>1341</v>
      </c>
      <c r="G173" s="267"/>
      <c r="H173" s="59"/>
      <c r="I173" s="267" t="str">
        <f>Таблица10[[#This Row],[Счет]]</f>
        <v>Питер</v>
      </c>
    </row>
    <row r="174" spans="1:9" ht="15.75" customHeight="1" x14ac:dyDescent="0.25">
      <c r="A174" s="266">
        <v>42929</v>
      </c>
      <c r="B174" s="369" t="s">
        <v>5397</v>
      </c>
      <c r="C174" s="267"/>
      <c r="D174" s="267">
        <v>60</v>
      </c>
      <c r="E174" s="267">
        <f t="shared" si="8"/>
        <v>7</v>
      </c>
      <c r="F174" s="267" t="s">
        <v>1341</v>
      </c>
      <c r="G174" s="267"/>
      <c r="H174" s="59"/>
      <c r="I174" s="267" t="str">
        <f>Таблица10[[#This Row],[Счет]]</f>
        <v>Питер</v>
      </c>
    </row>
    <row r="175" spans="1:9" ht="15.75" customHeight="1" x14ac:dyDescent="0.25">
      <c r="A175" s="266">
        <v>42923</v>
      </c>
      <c r="B175" s="369" t="s">
        <v>5398</v>
      </c>
      <c r="C175" s="267"/>
      <c r="D175" s="267">
        <v>3297</v>
      </c>
      <c r="E175" s="267">
        <f t="shared" si="8"/>
        <v>7</v>
      </c>
      <c r="F175" s="267" t="s">
        <v>1341</v>
      </c>
      <c r="G175" s="267"/>
      <c r="H175" s="59"/>
      <c r="I175" s="267" t="str">
        <f>Таблица10[[#This Row],[Счет]]</f>
        <v>Питер</v>
      </c>
    </row>
    <row r="176" spans="1:9" ht="15.75" hidden="1" customHeight="1" x14ac:dyDescent="0.25">
      <c r="A176" s="266">
        <v>42929</v>
      </c>
      <c r="B176" s="267" t="s">
        <v>4394</v>
      </c>
      <c r="C176" s="267"/>
      <c r="D176" s="267">
        <v>2556</v>
      </c>
      <c r="E176" s="267">
        <f t="shared" si="8"/>
        <v>7</v>
      </c>
      <c r="F176" s="267" t="str">
        <f>"Самокатная"</f>
        <v>Самокатная</v>
      </c>
      <c r="G176" s="267" t="s">
        <v>5292</v>
      </c>
      <c r="H176" s="59"/>
      <c r="I176" s="267" t="str">
        <f>Таблица10[[#This Row],[Счет]]</f>
        <v>Самокатная</v>
      </c>
    </row>
    <row r="177" spans="1:9" ht="15.75" customHeight="1" x14ac:dyDescent="0.25">
      <c r="A177" s="266">
        <v>42922</v>
      </c>
      <c r="B177" s="369" t="s">
        <v>5399</v>
      </c>
      <c r="C177" s="262"/>
      <c r="D177" s="262">
        <v>1245</v>
      </c>
      <c r="E177" s="262">
        <f t="shared" si="8"/>
        <v>7</v>
      </c>
      <c r="F177" s="262" t="s">
        <v>1341</v>
      </c>
      <c r="G177" s="262"/>
      <c r="H177" s="84"/>
      <c r="I177" s="262" t="str">
        <f>Таблица10[[#This Row],[Счет]]</f>
        <v>Питер</v>
      </c>
    </row>
    <row r="178" spans="1:9" ht="15.75" customHeight="1" x14ac:dyDescent="0.25">
      <c r="A178" s="266">
        <v>42916</v>
      </c>
      <c r="B178" s="359" t="s">
        <v>4960</v>
      </c>
      <c r="C178" s="267"/>
      <c r="D178" s="267">
        <v>2510</v>
      </c>
      <c r="E178" s="267">
        <f t="shared" si="8"/>
        <v>6</v>
      </c>
      <c r="F178" s="267" t="s">
        <v>1341</v>
      </c>
      <c r="G178" s="267"/>
      <c r="H178" s="59"/>
      <c r="I178" s="267" t="str">
        <f>Таблица10[[#This Row],[Счет]]</f>
        <v>Питер</v>
      </c>
    </row>
    <row r="179" spans="1:9" ht="15.75" customHeight="1" x14ac:dyDescent="0.25">
      <c r="A179" s="266">
        <v>42916</v>
      </c>
      <c r="B179" s="359" t="s">
        <v>3555</v>
      </c>
      <c r="C179" s="267"/>
      <c r="D179" s="267">
        <v>1489</v>
      </c>
      <c r="E179" s="267">
        <f t="shared" si="8"/>
        <v>6</v>
      </c>
      <c r="F179" s="267" t="s">
        <v>1341</v>
      </c>
      <c r="G179" s="267"/>
      <c r="H179" s="59"/>
      <c r="I179" s="267" t="str">
        <f>Таблица10[[#This Row],[Счет]]</f>
        <v>Питер</v>
      </c>
    </row>
    <row r="180" spans="1:9" ht="15.75" customHeight="1" x14ac:dyDescent="0.25">
      <c r="A180" s="266">
        <v>42914</v>
      </c>
      <c r="B180" s="262" t="s">
        <v>4847</v>
      </c>
      <c r="C180" s="267"/>
      <c r="D180" s="267">
        <v>598</v>
      </c>
      <c r="E180" s="267">
        <f t="shared" si="8"/>
        <v>6</v>
      </c>
      <c r="F180" s="267" t="s">
        <v>1341</v>
      </c>
      <c r="G180" s="267"/>
      <c r="H180" s="59"/>
      <c r="I180" s="267" t="str">
        <f>Таблица10[[#This Row],[Счет]]</f>
        <v>Питер</v>
      </c>
    </row>
    <row r="181" spans="1:9" ht="15.75" customHeight="1" x14ac:dyDescent="0.25">
      <c r="A181" s="266">
        <v>42914</v>
      </c>
      <c r="B181" s="262" t="s">
        <v>4848</v>
      </c>
      <c r="C181" s="267"/>
      <c r="D181" s="267">
        <v>200</v>
      </c>
      <c r="E181" s="267">
        <f t="shared" si="8"/>
        <v>6</v>
      </c>
      <c r="F181" s="267" t="s">
        <v>1341</v>
      </c>
      <c r="G181" s="267"/>
      <c r="H181" s="59"/>
      <c r="I181" s="267" t="str">
        <f>Таблица10[[#This Row],[Счет]]</f>
        <v>Питер</v>
      </c>
    </row>
    <row r="182" spans="1:9" ht="15.75" customHeight="1" x14ac:dyDescent="0.25">
      <c r="A182" s="266">
        <v>42914</v>
      </c>
      <c r="B182" s="262" t="s">
        <v>3983</v>
      </c>
      <c r="C182" s="267"/>
      <c r="D182" s="267">
        <v>650</v>
      </c>
      <c r="E182" s="267">
        <f t="shared" si="8"/>
        <v>6</v>
      </c>
      <c r="F182" s="267" t="s">
        <v>1341</v>
      </c>
      <c r="G182" s="267"/>
      <c r="H182" s="59"/>
      <c r="I182" s="267" t="str">
        <f>Таблица10[[#This Row],[Счет]]</f>
        <v>Питер</v>
      </c>
    </row>
    <row r="183" spans="1:9" ht="15.75" customHeight="1" x14ac:dyDescent="0.25">
      <c r="A183" s="266">
        <v>42914</v>
      </c>
      <c r="B183" s="262" t="s">
        <v>4849</v>
      </c>
      <c r="C183" s="267"/>
      <c r="D183" s="267">
        <v>220</v>
      </c>
      <c r="E183" s="267">
        <f t="shared" si="8"/>
        <v>6</v>
      </c>
      <c r="F183" s="267" t="s">
        <v>1341</v>
      </c>
      <c r="G183" s="267"/>
      <c r="H183" s="59"/>
      <c r="I183" s="267" t="str">
        <f>Таблица10[[#This Row],[Счет]]</f>
        <v>Питер</v>
      </c>
    </row>
    <row r="184" spans="1:9" ht="15.75" customHeight="1" x14ac:dyDescent="0.25">
      <c r="A184" s="266">
        <v>42914</v>
      </c>
      <c r="B184" s="262" t="s">
        <v>4849</v>
      </c>
      <c r="C184" s="267"/>
      <c r="D184" s="267">
        <v>160</v>
      </c>
      <c r="E184" s="267">
        <f t="shared" si="8"/>
        <v>6</v>
      </c>
      <c r="F184" s="267" t="s">
        <v>1341</v>
      </c>
      <c r="G184" s="267"/>
      <c r="H184" s="59"/>
      <c r="I184" s="267" t="str">
        <f>Таблица10[[#This Row],[Счет]]</f>
        <v>Питер</v>
      </c>
    </row>
    <row r="185" spans="1:9" ht="15.75" hidden="1" customHeight="1" x14ac:dyDescent="0.25">
      <c r="A185" s="266">
        <v>42929</v>
      </c>
      <c r="B185" s="267" t="s">
        <v>5293</v>
      </c>
      <c r="C185" s="267"/>
      <c r="D185" s="267">
        <v>6604</v>
      </c>
      <c r="E185" s="267">
        <f t="shared" si="8"/>
        <v>7</v>
      </c>
      <c r="F185" s="267" t="str">
        <f>"Самокатная"</f>
        <v>Самокатная</v>
      </c>
      <c r="G185" s="267" t="s">
        <v>5270</v>
      </c>
      <c r="H185" s="59"/>
      <c r="I185" s="267" t="str">
        <f>Таблица10[[#This Row],[Счет]]</f>
        <v>Самокатная</v>
      </c>
    </row>
    <row r="186" spans="1:9" ht="15.75" hidden="1" customHeight="1" x14ac:dyDescent="0.25">
      <c r="A186" s="266">
        <v>42928</v>
      </c>
      <c r="B186" s="267" t="s">
        <v>5294</v>
      </c>
      <c r="C186" s="267"/>
      <c r="D186" s="267">
        <v>186</v>
      </c>
      <c r="E186" s="267">
        <f t="shared" si="8"/>
        <v>7</v>
      </c>
      <c r="F186" s="267" t="str">
        <f>"Самокатная"</f>
        <v>Самокатная</v>
      </c>
      <c r="G186" s="267" t="s">
        <v>5270</v>
      </c>
      <c r="H186" s="59"/>
      <c r="I186" s="267" t="str">
        <f>Таблица10[[#This Row],[Счет]]</f>
        <v>Самокатная</v>
      </c>
    </row>
    <row r="187" spans="1:9" ht="15.75" customHeight="1" x14ac:dyDescent="0.25">
      <c r="A187" s="266">
        <v>42914</v>
      </c>
      <c r="B187" s="262" t="s">
        <v>4850</v>
      </c>
      <c r="C187" s="267"/>
      <c r="D187" s="267">
        <v>364</v>
      </c>
      <c r="E187" s="267">
        <f t="shared" si="8"/>
        <v>6</v>
      </c>
      <c r="F187" s="267" t="s">
        <v>1341</v>
      </c>
      <c r="G187" s="267"/>
      <c r="H187" s="59"/>
      <c r="I187" s="267" t="str">
        <f>Таблица10[[#This Row],[Счет]]</f>
        <v>Питер</v>
      </c>
    </row>
    <row r="188" spans="1:9" ht="15.75" customHeight="1" x14ac:dyDescent="0.25">
      <c r="A188" s="266">
        <v>42910</v>
      </c>
      <c r="B188" s="262" t="s">
        <v>4851</v>
      </c>
      <c r="C188" s="267"/>
      <c r="D188" s="267">
        <v>320</v>
      </c>
      <c r="E188" s="267">
        <f t="shared" si="8"/>
        <v>6</v>
      </c>
      <c r="F188" s="267" t="s">
        <v>1341</v>
      </c>
      <c r="G188" s="267"/>
      <c r="H188" s="59"/>
      <c r="I188" s="267" t="str">
        <f>Таблица10[[#This Row],[Счет]]</f>
        <v>Питер</v>
      </c>
    </row>
    <row r="189" spans="1:9" ht="15.75" hidden="1" customHeight="1" x14ac:dyDescent="0.25">
      <c r="A189" s="266">
        <v>42926</v>
      </c>
      <c r="B189" s="267" t="s">
        <v>5295</v>
      </c>
      <c r="C189" s="267"/>
      <c r="D189" s="267">
        <v>860</v>
      </c>
      <c r="E189" s="267">
        <f t="shared" si="8"/>
        <v>7</v>
      </c>
      <c r="F189" s="267" t="str">
        <f>"Самокатная"</f>
        <v>Самокатная</v>
      </c>
      <c r="G189" s="267" t="s">
        <v>5296</v>
      </c>
      <c r="H189" s="59"/>
      <c r="I189" s="267" t="str">
        <f>Таблица10[[#This Row],[Счет]]</f>
        <v>Самокатная</v>
      </c>
    </row>
    <row r="190" spans="1:9" ht="15.75" hidden="1" customHeight="1" x14ac:dyDescent="0.25">
      <c r="A190" s="266">
        <v>42926</v>
      </c>
      <c r="B190" s="267" t="s">
        <v>1131</v>
      </c>
      <c r="C190" s="267"/>
      <c r="D190" s="267">
        <v>1718</v>
      </c>
      <c r="E190" s="267">
        <f t="shared" si="8"/>
        <v>7</v>
      </c>
      <c r="F190" s="267" t="str">
        <f>"Самокатная"</f>
        <v>Самокатная</v>
      </c>
      <c r="G190" s="267" t="s">
        <v>5015</v>
      </c>
      <c r="H190" s="59"/>
      <c r="I190" s="267" t="str">
        <f>Таблица10[[#This Row],[Счет]]</f>
        <v>Самокатная</v>
      </c>
    </row>
    <row r="191" spans="1:9" ht="15.75" hidden="1" customHeight="1" x14ac:dyDescent="0.25">
      <c r="A191" s="266">
        <v>42923</v>
      </c>
      <c r="B191" s="267" t="s">
        <v>5283</v>
      </c>
      <c r="C191" s="267"/>
      <c r="D191" s="267">
        <v>3140</v>
      </c>
      <c r="E191" s="267">
        <f t="shared" si="8"/>
        <v>7</v>
      </c>
      <c r="F191" s="267" t="str">
        <f>"Самокатная"</f>
        <v>Самокатная</v>
      </c>
      <c r="G191" s="267" t="s">
        <v>5015</v>
      </c>
      <c r="H191" s="59"/>
      <c r="I191" s="267" t="str">
        <f>Таблица10[[#This Row],[Счет]]</f>
        <v>Самокатная</v>
      </c>
    </row>
    <row r="192" spans="1:9" ht="15.75" hidden="1" customHeight="1" x14ac:dyDescent="0.25">
      <c r="A192" s="266">
        <v>42893</v>
      </c>
      <c r="B192" s="267" t="s">
        <v>4738</v>
      </c>
      <c r="C192" s="267"/>
      <c r="D192" s="267">
        <v>16860</v>
      </c>
      <c r="E192" s="267">
        <f t="shared" si="8"/>
        <v>6</v>
      </c>
      <c r="F192" s="267" t="s">
        <v>2</v>
      </c>
      <c r="G192" s="267"/>
      <c r="H192" s="59"/>
      <c r="I192" s="267" t="s">
        <v>1341</v>
      </c>
    </row>
    <row r="193" spans="1:9" ht="15.75" hidden="1" customHeight="1" x14ac:dyDescent="0.25">
      <c r="A193" s="266">
        <v>42893</v>
      </c>
      <c r="B193" s="267" t="s">
        <v>3273</v>
      </c>
      <c r="C193" s="267"/>
      <c r="D193" s="267">
        <v>819</v>
      </c>
      <c r="E193" s="267">
        <f t="shared" si="8"/>
        <v>6</v>
      </c>
      <c r="F193" s="267" t="s">
        <v>2</v>
      </c>
      <c r="G193" s="267"/>
      <c r="H193" s="59"/>
      <c r="I193" s="267" t="s">
        <v>6</v>
      </c>
    </row>
    <row r="194" spans="1:9" ht="15.75" hidden="1" customHeight="1" x14ac:dyDescent="0.25">
      <c r="A194" s="266">
        <v>42893</v>
      </c>
      <c r="B194" s="267" t="s">
        <v>4737</v>
      </c>
      <c r="C194" s="267"/>
      <c r="D194" s="267">
        <v>15753</v>
      </c>
      <c r="E194" s="267">
        <f t="shared" si="8"/>
        <v>6</v>
      </c>
      <c r="F194" s="267" t="s">
        <v>2</v>
      </c>
      <c r="G194" s="267"/>
      <c r="H194" s="59"/>
      <c r="I194" s="267" t="s">
        <v>1061</v>
      </c>
    </row>
    <row r="195" spans="1:9" ht="15.75" hidden="1" customHeight="1" x14ac:dyDescent="0.25">
      <c r="A195" s="266">
        <v>42893</v>
      </c>
      <c r="B195" s="267" t="s">
        <v>2527</v>
      </c>
      <c r="C195" s="267"/>
      <c r="D195" s="267">
        <v>33515</v>
      </c>
      <c r="E195" s="267">
        <f t="shared" si="8"/>
        <v>6</v>
      </c>
      <c r="F195" s="267" t="s">
        <v>2</v>
      </c>
      <c r="G195" s="267"/>
      <c r="H195" s="59"/>
      <c r="I195" s="267" t="s">
        <v>6</v>
      </c>
    </row>
    <row r="196" spans="1:9" ht="15.75" hidden="1" customHeight="1" x14ac:dyDescent="0.25">
      <c r="A196" s="266">
        <v>42893</v>
      </c>
      <c r="B196" s="267" t="s">
        <v>2526</v>
      </c>
      <c r="C196" s="267"/>
      <c r="D196" s="267">
        <v>21111</v>
      </c>
      <c r="E196" s="267">
        <f t="shared" si="8"/>
        <v>6</v>
      </c>
      <c r="F196" s="267" t="s">
        <v>2</v>
      </c>
      <c r="G196" s="267"/>
      <c r="H196" s="59"/>
      <c r="I196" s="267" t="s">
        <v>1061</v>
      </c>
    </row>
    <row r="197" spans="1:9" ht="15.75" hidden="1" customHeight="1" x14ac:dyDescent="0.25">
      <c r="A197" s="266">
        <v>42923</v>
      </c>
      <c r="B197" s="267" t="s">
        <v>5283</v>
      </c>
      <c r="C197" s="267"/>
      <c r="D197" s="267">
        <v>6269</v>
      </c>
      <c r="E197" s="267">
        <f t="shared" si="8"/>
        <v>7</v>
      </c>
      <c r="F197" s="267" t="str">
        <f>"Самокатная"</f>
        <v>Самокатная</v>
      </c>
      <c r="G197" s="267" t="s">
        <v>3853</v>
      </c>
      <c r="H197" s="59"/>
      <c r="I197" s="267" t="str">
        <f>Таблица10[[#This Row],[Счет]]</f>
        <v>Самокатная</v>
      </c>
    </row>
    <row r="198" spans="1:9" ht="15.75" hidden="1" customHeight="1" x14ac:dyDescent="0.25">
      <c r="A198" s="266">
        <v>42923</v>
      </c>
      <c r="B198" s="267" t="s">
        <v>1146</v>
      </c>
      <c r="C198" s="267"/>
      <c r="D198" s="267">
        <v>3678</v>
      </c>
      <c r="E198" s="267">
        <f t="shared" si="8"/>
        <v>7</v>
      </c>
      <c r="F198" s="267" t="str">
        <f>"Самокатная"</f>
        <v>Самокатная</v>
      </c>
      <c r="G198" s="267" t="s">
        <v>5270</v>
      </c>
      <c r="H198" s="59"/>
      <c r="I198" s="267" t="str">
        <f>Таблица10[[#This Row],[Счет]]</f>
        <v>Самокатная</v>
      </c>
    </row>
    <row r="199" spans="1:9" ht="15.75" hidden="1" customHeight="1" x14ac:dyDescent="0.25">
      <c r="A199" s="266">
        <v>42921</v>
      </c>
      <c r="B199" s="267" t="s">
        <v>5014</v>
      </c>
      <c r="C199" s="267"/>
      <c r="D199" s="267">
        <v>116</v>
      </c>
      <c r="E199" s="267">
        <f t="shared" si="8"/>
        <v>7</v>
      </c>
      <c r="F199" s="267" t="str">
        <f>"Самокатная"</f>
        <v>Самокатная</v>
      </c>
      <c r="G199" s="267" t="s">
        <v>5015</v>
      </c>
      <c r="H199" s="59"/>
      <c r="I199" s="267" t="str">
        <f>Таблица10[[#This Row],[Счет]]</f>
        <v>Самокатная</v>
      </c>
    </row>
    <row r="200" spans="1:9" ht="15.75" hidden="1" customHeight="1" x14ac:dyDescent="0.25">
      <c r="A200" s="266">
        <v>42921</v>
      </c>
      <c r="B200" s="267" t="s">
        <v>5016</v>
      </c>
      <c r="C200" s="267"/>
      <c r="D200" s="267">
        <v>76</v>
      </c>
      <c r="E200" s="267">
        <f t="shared" ref="E200:E263" si="9">MONTH(A200)</f>
        <v>7</v>
      </c>
      <c r="F200" s="267" t="str">
        <f>"Самокатная"</f>
        <v>Самокатная</v>
      </c>
      <c r="G200" s="267" t="s">
        <v>5015</v>
      </c>
      <c r="H200" s="59"/>
      <c r="I200" s="267" t="str">
        <f>Таблица10[[#This Row],[Счет]]</f>
        <v>Самокатная</v>
      </c>
    </row>
    <row r="201" spans="1:9" ht="15.75" customHeight="1" x14ac:dyDescent="0.25">
      <c r="A201" s="266">
        <v>42910</v>
      </c>
      <c r="B201" s="262" t="s">
        <v>4851</v>
      </c>
      <c r="C201" s="267"/>
      <c r="D201" s="267">
        <v>316</v>
      </c>
      <c r="E201" s="267">
        <f t="shared" si="9"/>
        <v>6</v>
      </c>
      <c r="F201" s="267" t="s">
        <v>1341</v>
      </c>
      <c r="G201" s="267"/>
      <c r="H201" s="59"/>
      <c r="I201" s="267" t="str">
        <f>Таблица10[[#This Row],[Счет]]</f>
        <v>Питер</v>
      </c>
    </row>
    <row r="202" spans="1:9" ht="15.75" hidden="1" customHeight="1" x14ac:dyDescent="0.25">
      <c r="A202" s="266">
        <v>42916</v>
      </c>
      <c r="B202" s="267" t="s">
        <v>1146</v>
      </c>
      <c r="C202" s="267"/>
      <c r="D202" s="267">
        <v>9180</v>
      </c>
      <c r="E202" s="267">
        <f t="shared" si="9"/>
        <v>6</v>
      </c>
      <c r="F202" s="267" t="str">
        <f>"Самокатная"</f>
        <v>Самокатная</v>
      </c>
      <c r="G202" s="267" t="s">
        <v>5017</v>
      </c>
      <c r="H202" s="59"/>
      <c r="I202" s="267" t="str">
        <f>Таблица10[[#This Row],[Счет]]</f>
        <v>Самокатная</v>
      </c>
    </row>
    <row r="203" spans="1:9" ht="15.75" hidden="1" customHeight="1" x14ac:dyDescent="0.25">
      <c r="A203" s="266">
        <v>42916</v>
      </c>
      <c r="B203" s="267" t="s">
        <v>5018</v>
      </c>
      <c r="C203" s="267"/>
      <c r="D203" s="267">
        <v>2565</v>
      </c>
      <c r="E203" s="267">
        <f t="shared" si="9"/>
        <v>6</v>
      </c>
      <c r="F203" s="267" t="str">
        <f>"Самокатная"</f>
        <v>Самокатная</v>
      </c>
      <c r="G203" s="267" t="s">
        <v>5019</v>
      </c>
      <c r="H203" s="59"/>
      <c r="I203" s="267" t="str">
        <f>Таблица10[[#This Row],[Счет]]</f>
        <v>Самокатная</v>
      </c>
    </row>
    <row r="204" spans="1:9" ht="15.75" customHeight="1" x14ac:dyDescent="0.25">
      <c r="A204" s="266">
        <v>42909</v>
      </c>
      <c r="B204" s="273" t="s">
        <v>4852</v>
      </c>
      <c r="C204" s="267"/>
      <c r="D204" s="267">
        <v>4900</v>
      </c>
      <c r="E204" s="267">
        <f t="shared" si="9"/>
        <v>6</v>
      </c>
      <c r="F204" s="267" t="s">
        <v>1341</v>
      </c>
      <c r="G204" s="267"/>
      <c r="H204" s="59"/>
      <c r="I204" s="267" t="str">
        <f>Таблица10[[#This Row],[Счет]]</f>
        <v>Питер</v>
      </c>
    </row>
    <row r="205" spans="1:9" ht="15.75" customHeight="1" x14ac:dyDescent="0.25">
      <c r="A205" s="266">
        <v>42909</v>
      </c>
      <c r="B205" s="262" t="s">
        <v>4853</v>
      </c>
      <c r="C205" s="262"/>
      <c r="D205" s="262">
        <v>594</v>
      </c>
      <c r="E205" s="262">
        <f t="shared" si="9"/>
        <v>6</v>
      </c>
      <c r="F205" s="267" t="s">
        <v>1341</v>
      </c>
      <c r="G205" s="262"/>
      <c r="H205" s="59"/>
      <c r="I205" s="267" t="str">
        <f>Таблица10[[#This Row],[Счет]]</f>
        <v>Питер</v>
      </c>
    </row>
    <row r="206" spans="1:9" ht="15.75" customHeight="1" x14ac:dyDescent="0.25">
      <c r="A206" s="266">
        <v>42908</v>
      </c>
      <c r="B206" s="262" t="s">
        <v>4851</v>
      </c>
      <c r="C206" s="267"/>
      <c r="D206" s="267">
        <v>669</v>
      </c>
      <c r="E206" s="267">
        <f t="shared" si="9"/>
        <v>6</v>
      </c>
      <c r="F206" s="267" t="s">
        <v>1341</v>
      </c>
      <c r="G206" s="267"/>
      <c r="H206" s="59"/>
      <c r="I206" s="267" t="str">
        <f>Таблица10[[#This Row],[Счет]]</f>
        <v>Питер</v>
      </c>
    </row>
    <row r="207" spans="1:9" ht="15.75" customHeight="1" x14ac:dyDescent="0.25">
      <c r="A207" s="266">
        <v>42908</v>
      </c>
      <c r="B207" s="262" t="s">
        <v>4851</v>
      </c>
      <c r="C207" s="267"/>
      <c r="D207" s="267">
        <v>705</v>
      </c>
      <c r="E207" s="267">
        <f t="shared" si="9"/>
        <v>6</v>
      </c>
      <c r="F207" s="267" t="s">
        <v>1341</v>
      </c>
      <c r="G207" s="267"/>
      <c r="H207" s="59"/>
      <c r="I207" s="267" t="str">
        <f>Таблица10[[#This Row],[Счет]]</f>
        <v>Питер</v>
      </c>
    </row>
    <row r="208" spans="1:9" ht="15.75" hidden="1" customHeight="1" x14ac:dyDescent="0.25">
      <c r="A208" s="266">
        <v>42915</v>
      </c>
      <c r="B208" s="262" t="s">
        <v>2335</v>
      </c>
      <c r="C208" s="267"/>
      <c r="D208" s="267">
        <v>7006</v>
      </c>
      <c r="E208" s="267">
        <f t="shared" si="9"/>
        <v>6</v>
      </c>
      <c r="F208" s="267" t="str">
        <f>"Самокатная"</f>
        <v>Самокатная</v>
      </c>
      <c r="G208" s="267"/>
      <c r="H208" s="59"/>
      <c r="I208" s="267" t="str">
        <f>Таблица10[[#This Row],[Счет]]</f>
        <v>Самокатная</v>
      </c>
    </row>
    <row r="209" spans="1:9" ht="15.75" hidden="1" customHeight="1" x14ac:dyDescent="0.25">
      <c r="A209" s="266">
        <v>42913</v>
      </c>
      <c r="B209" s="262" t="s">
        <v>4204</v>
      </c>
      <c r="C209" s="267"/>
      <c r="D209" s="267">
        <v>9256</v>
      </c>
      <c r="E209" s="267">
        <f t="shared" si="9"/>
        <v>6</v>
      </c>
      <c r="F209" s="267" t="str">
        <f>"Самокатная"</f>
        <v>Самокатная</v>
      </c>
      <c r="G209" s="267" t="s">
        <v>5020</v>
      </c>
      <c r="H209" s="59"/>
      <c r="I209" s="267" t="str">
        <f>Таблица10[[#This Row],[Счет]]</f>
        <v>Самокатная</v>
      </c>
    </row>
    <row r="210" spans="1:9" ht="15.75" hidden="1" customHeight="1" x14ac:dyDescent="0.25">
      <c r="A210" s="266">
        <v>42906</v>
      </c>
      <c r="B210" s="267" t="s">
        <v>4204</v>
      </c>
      <c r="C210" s="267"/>
      <c r="D210" s="267">
        <v>5000</v>
      </c>
      <c r="E210" s="267">
        <f t="shared" si="9"/>
        <v>6</v>
      </c>
      <c r="F210" s="267" t="str">
        <f>"Самокатная"</f>
        <v>Самокатная</v>
      </c>
      <c r="G210" s="267" t="s">
        <v>4899</v>
      </c>
      <c r="H210" s="59"/>
      <c r="I210" s="267" t="str">
        <f>Таблица10[[#This Row],[Счет]]</f>
        <v>Самокатная</v>
      </c>
    </row>
    <row r="211" spans="1:9" ht="15.75" customHeight="1" x14ac:dyDescent="0.25">
      <c r="A211" s="266">
        <v>42907</v>
      </c>
      <c r="B211" s="262" t="s">
        <v>4854</v>
      </c>
      <c r="C211" s="267"/>
      <c r="D211" s="267">
        <v>350</v>
      </c>
      <c r="E211" s="267">
        <f t="shared" si="9"/>
        <v>6</v>
      </c>
      <c r="F211" s="267" t="s">
        <v>1341</v>
      </c>
      <c r="G211" s="267"/>
      <c r="H211" s="59"/>
      <c r="I211" s="267" t="str">
        <f>Таблица10[[#This Row],[Счет]]</f>
        <v>Питер</v>
      </c>
    </row>
    <row r="212" spans="1:9" ht="15.75" hidden="1" customHeight="1" x14ac:dyDescent="0.25">
      <c r="A212" s="266">
        <v>42905</v>
      </c>
      <c r="B212" s="267" t="s">
        <v>4900</v>
      </c>
      <c r="C212" s="267"/>
      <c r="D212" s="267">
        <v>1300</v>
      </c>
      <c r="E212" s="267">
        <f t="shared" si="9"/>
        <v>6</v>
      </c>
      <c r="F212" s="267" t="str">
        <f>"Самокатная"</f>
        <v>Самокатная</v>
      </c>
      <c r="G212" s="267" t="s">
        <v>4901</v>
      </c>
      <c r="H212" s="59"/>
      <c r="I212" s="267" t="str">
        <f>Таблица10[[#This Row],[Счет]]</f>
        <v>Самокатная</v>
      </c>
    </row>
    <row r="213" spans="1:9" ht="15.75" hidden="1" customHeight="1" x14ac:dyDescent="0.25">
      <c r="A213" s="266">
        <v>42874</v>
      </c>
      <c r="B213" s="267" t="s">
        <v>1208</v>
      </c>
      <c r="C213" s="267"/>
      <c r="D213" s="267">
        <v>1625</v>
      </c>
      <c r="E213" s="267">
        <f t="shared" si="9"/>
        <v>5</v>
      </c>
      <c r="F213" s="266" t="str">
        <f>"Прео"</f>
        <v>Прео</v>
      </c>
      <c r="G213" s="267"/>
      <c r="H213" s="59"/>
      <c r="I213" s="267" t="str">
        <f>Таблица10[[#This Row],[Счет]]</f>
        <v>Прео</v>
      </c>
    </row>
    <row r="214" spans="1:9" ht="15.75" hidden="1" customHeight="1" x14ac:dyDescent="0.25">
      <c r="A214" s="266">
        <v>42895</v>
      </c>
      <c r="B214" s="267" t="s">
        <v>4902</v>
      </c>
      <c r="C214" s="267"/>
      <c r="D214" s="267">
        <v>790</v>
      </c>
      <c r="E214" s="267">
        <f t="shared" si="9"/>
        <v>6</v>
      </c>
      <c r="F214" s="267" t="str">
        <f>"Самокатная"</f>
        <v>Самокатная</v>
      </c>
      <c r="G214" s="267"/>
      <c r="H214" s="59"/>
      <c r="I214" s="267" t="str">
        <f>Таблица10[[#This Row],[Счет]]</f>
        <v>Самокатная</v>
      </c>
    </row>
    <row r="215" spans="1:9" ht="15.75" hidden="1" customHeight="1" x14ac:dyDescent="0.25">
      <c r="A215" s="266">
        <v>42895</v>
      </c>
      <c r="B215" s="267" t="s">
        <v>4903</v>
      </c>
      <c r="C215" s="267"/>
      <c r="D215" s="267">
        <v>1540</v>
      </c>
      <c r="E215" s="267">
        <f t="shared" si="9"/>
        <v>6</v>
      </c>
      <c r="F215" s="267" t="str">
        <f>"Самокатная"</f>
        <v>Самокатная</v>
      </c>
      <c r="G215" s="267" t="s">
        <v>4617</v>
      </c>
      <c r="H215" s="59"/>
      <c r="I215" s="267" t="str">
        <f>Таблица10[[#This Row],[Счет]]</f>
        <v>Самокатная</v>
      </c>
    </row>
    <row r="216" spans="1:9" ht="15.75" customHeight="1" x14ac:dyDescent="0.25">
      <c r="A216" s="266">
        <v>42906</v>
      </c>
      <c r="B216" s="273" t="s">
        <v>4851</v>
      </c>
      <c r="C216" s="262"/>
      <c r="D216" s="262">
        <v>2800</v>
      </c>
      <c r="E216" s="262">
        <f t="shared" si="9"/>
        <v>6</v>
      </c>
      <c r="F216" s="267" t="s">
        <v>1341</v>
      </c>
      <c r="G216" s="262"/>
      <c r="H216" s="59"/>
      <c r="I216" s="267" t="str">
        <f>Таблица10[[#This Row],[Счет]]</f>
        <v>Питер</v>
      </c>
    </row>
    <row r="217" spans="1:9" ht="15.75" hidden="1" customHeight="1" x14ac:dyDescent="0.25">
      <c r="A217" s="266">
        <v>42895</v>
      </c>
      <c r="B217" s="267" t="s">
        <v>4904</v>
      </c>
      <c r="C217" s="267"/>
      <c r="D217" s="267">
        <v>2190</v>
      </c>
      <c r="E217" s="267">
        <f t="shared" si="9"/>
        <v>6</v>
      </c>
      <c r="F217" s="267" t="str">
        <f>"Самокатная"</f>
        <v>Самокатная</v>
      </c>
      <c r="G217" s="267" t="s">
        <v>4617</v>
      </c>
      <c r="H217" s="59"/>
      <c r="I217" s="267" t="str">
        <f>Таблица10[[#This Row],[Счет]]</f>
        <v>Самокатная</v>
      </c>
    </row>
    <row r="218" spans="1:9" ht="15.75" customHeight="1" x14ac:dyDescent="0.25">
      <c r="A218" s="266">
        <v>42901</v>
      </c>
      <c r="B218" s="273" t="s">
        <v>4855</v>
      </c>
      <c r="C218" s="267"/>
      <c r="D218" s="267">
        <v>925</v>
      </c>
      <c r="E218" s="267">
        <f t="shared" si="9"/>
        <v>6</v>
      </c>
      <c r="F218" s="267" t="s">
        <v>1341</v>
      </c>
      <c r="G218" s="267"/>
      <c r="H218" s="59"/>
      <c r="I218" s="267" t="str">
        <f>Таблица10[[#This Row],[Счет]]</f>
        <v>Питер</v>
      </c>
    </row>
    <row r="219" spans="1:9" ht="15.75" hidden="1" customHeight="1" x14ac:dyDescent="0.25">
      <c r="A219" s="266">
        <v>42892</v>
      </c>
      <c r="B219" s="267" t="s">
        <v>4732</v>
      </c>
      <c r="C219" s="267"/>
      <c r="D219" s="267">
        <v>7971</v>
      </c>
      <c r="E219" s="267">
        <f t="shared" si="9"/>
        <v>6</v>
      </c>
      <c r="F219" s="267" t="str">
        <f>"Самокатная"</f>
        <v>Самокатная</v>
      </c>
      <c r="G219" s="267"/>
      <c r="H219" s="59"/>
      <c r="I219" s="267" t="str">
        <f>Таблица10[[#This Row],[Счет]]</f>
        <v>Самокатная</v>
      </c>
    </row>
    <row r="220" spans="1:9" ht="15.75" hidden="1" customHeight="1" x14ac:dyDescent="0.25">
      <c r="A220" s="266">
        <v>42892</v>
      </c>
      <c r="B220" s="267" t="s">
        <v>850</v>
      </c>
      <c r="C220" s="267"/>
      <c r="D220" s="267">
        <v>1340</v>
      </c>
      <c r="E220" s="267">
        <f t="shared" si="9"/>
        <v>6</v>
      </c>
      <c r="F220" s="267" t="str">
        <f>"Самокатная"</f>
        <v>Самокатная</v>
      </c>
      <c r="G220" s="267" t="s">
        <v>2178</v>
      </c>
      <c r="H220" s="59"/>
      <c r="I220" s="267" t="str">
        <f>Таблица10[[#This Row],[Счет]]</f>
        <v>Самокатная</v>
      </c>
    </row>
    <row r="221" spans="1:9" ht="15.75" hidden="1" customHeight="1" x14ac:dyDescent="0.25">
      <c r="A221" s="69">
        <v>42869</v>
      </c>
      <c r="B221" s="59" t="s">
        <v>2862</v>
      </c>
      <c r="C221" s="59"/>
      <c r="D221" s="59">
        <v>14437</v>
      </c>
      <c r="E221" s="59">
        <f t="shared" si="9"/>
        <v>5</v>
      </c>
      <c r="F221" s="59" t="s">
        <v>2</v>
      </c>
      <c r="G221" s="59"/>
      <c r="H221" s="59"/>
      <c r="I221" s="59" t="s">
        <v>1341</v>
      </c>
    </row>
    <row r="222" spans="1:9" ht="15.75" hidden="1" customHeight="1" x14ac:dyDescent="0.25">
      <c r="A222" s="266">
        <v>42892</v>
      </c>
      <c r="B222" s="267" t="s">
        <v>4733</v>
      </c>
      <c r="C222" s="267"/>
      <c r="D222" s="267">
        <v>2960</v>
      </c>
      <c r="E222" s="267">
        <f t="shared" si="9"/>
        <v>6</v>
      </c>
      <c r="F222" s="267" t="str">
        <f>"Самокатная"</f>
        <v>Самокатная</v>
      </c>
      <c r="G222" s="267" t="s">
        <v>4734</v>
      </c>
      <c r="H222" s="59"/>
      <c r="I222" s="267" t="str">
        <f>Таблица10[[#This Row],[Счет]]</f>
        <v>Самокатная</v>
      </c>
    </row>
    <row r="223" spans="1:9" ht="15.75" hidden="1" customHeight="1" x14ac:dyDescent="0.25">
      <c r="A223" s="266">
        <v>42861</v>
      </c>
      <c r="B223" s="267" t="s">
        <v>1208</v>
      </c>
      <c r="C223" s="267"/>
      <c r="D223" s="267">
        <v>11990</v>
      </c>
      <c r="E223" s="267">
        <f t="shared" si="9"/>
        <v>5</v>
      </c>
      <c r="F223" s="266" t="str">
        <f>"Прео"</f>
        <v>Прео</v>
      </c>
      <c r="G223" s="270" t="s">
        <v>4588</v>
      </c>
      <c r="H223" s="59"/>
      <c r="I223" s="267" t="str">
        <f>Таблица10[[#This Row],[Счет]]</f>
        <v>Прео</v>
      </c>
    </row>
    <row r="224" spans="1:9" ht="15.75" customHeight="1" x14ac:dyDescent="0.25">
      <c r="A224" s="266">
        <v>42895</v>
      </c>
      <c r="B224" s="273" t="s">
        <v>4856</v>
      </c>
      <c r="C224" s="262"/>
      <c r="D224" s="262">
        <v>1503</v>
      </c>
      <c r="E224" s="262">
        <f t="shared" si="9"/>
        <v>6</v>
      </c>
      <c r="F224" s="262" t="s">
        <v>1341</v>
      </c>
      <c r="G224" s="262"/>
      <c r="H224" s="84"/>
      <c r="I224" s="262" t="str">
        <f>Таблица10[[#This Row],[Счет]]</f>
        <v>Питер</v>
      </c>
    </row>
    <row r="225" spans="1:9" ht="15.75" hidden="1" customHeight="1" x14ac:dyDescent="0.25">
      <c r="A225" s="266">
        <v>42892</v>
      </c>
      <c r="B225" s="267" t="s">
        <v>4735</v>
      </c>
      <c r="C225" s="267"/>
      <c r="D225" s="267">
        <v>300</v>
      </c>
      <c r="E225" s="267">
        <f t="shared" si="9"/>
        <v>6</v>
      </c>
      <c r="F225" s="267" t="str">
        <f>"Самокатная"</f>
        <v>Самокатная</v>
      </c>
      <c r="G225" s="267"/>
      <c r="H225" s="59"/>
      <c r="I225" s="267" t="str">
        <f>Таблица10[[#This Row],[Счет]]</f>
        <v>Самокатная</v>
      </c>
    </row>
    <row r="226" spans="1:9" ht="15.75" hidden="1" customHeight="1" x14ac:dyDescent="0.25">
      <c r="A226" s="266">
        <v>42884</v>
      </c>
      <c r="B226" s="267" t="s">
        <v>3846</v>
      </c>
      <c r="C226" s="267"/>
      <c r="D226" s="267">
        <v>705</v>
      </c>
      <c r="E226" s="267">
        <f t="shared" si="9"/>
        <v>5</v>
      </c>
      <c r="F226" s="267" t="str">
        <f>"Самокатная"</f>
        <v>Самокатная</v>
      </c>
      <c r="G226" s="267"/>
      <c r="H226" s="59"/>
      <c r="I226" s="267" t="str">
        <f>Таблица10[[#This Row],[Счет]]</f>
        <v>Самокатная</v>
      </c>
    </row>
    <row r="227" spans="1:9" ht="15.75" customHeight="1" x14ac:dyDescent="0.25">
      <c r="A227" s="266">
        <v>42888</v>
      </c>
      <c r="B227" s="270" t="s">
        <v>4701</v>
      </c>
      <c r="C227" s="267"/>
      <c r="D227" s="267">
        <v>1150</v>
      </c>
      <c r="E227" s="267">
        <f t="shared" si="9"/>
        <v>6</v>
      </c>
      <c r="F227" s="267" t="s">
        <v>1341</v>
      </c>
      <c r="G227" s="267"/>
      <c r="H227" s="59"/>
      <c r="I227" s="267" t="str">
        <f>Таблица10[[#This Row],[Счет]]</f>
        <v>Питер</v>
      </c>
    </row>
    <row r="228" spans="1:9" ht="15.75" hidden="1" customHeight="1" x14ac:dyDescent="0.25">
      <c r="A228" s="266">
        <v>42884</v>
      </c>
      <c r="B228" s="267" t="s">
        <v>4652</v>
      </c>
      <c r="C228" s="267"/>
      <c r="D228" s="267">
        <v>618</v>
      </c>
      <c r="E228" s="267">
        <f t="shared" si="9"/>
        <v>5</v>
      </c>
      <c r="F228" s="267" t="str">
        <f>"Самокатная"</f>
        <v>Самокатная</v>
      </c>
      <c r="G228" s="267" t="s">
        <v>4653</v>
      </c>
      <c r="H228" s="59"/>
      <c r="I228" s="267" t="str">
        <f>Таблица10[[#This Row],[Счет]]</f>
        <v>Самокатная</v>
      </c>
    </row>
    <row r="229" spans="1:9" ht="15.75" hidden="1" customHeight="1" x14ac:dyDescent="0.25">
      <c r="A229" s="266">
        <v>42881</v>
      </c>
      <c r="B229" s="267" t="s">
        <v>2786</v>
      </c>
      <c r="C229" s="267"/>
      <c r="D229" s="267">
        <v>2836</v>
      </c>
      <c r="E229" s="267">
        <f t="shared" si="9"/>
        <v>5</v>
      </c>
      <c r="F229" s="267" t="str">
        <f>"Самокатная"</f>
        <v>Самокатная</v>
      </c>
      <c r="G229" s="267" t="s">
        <v>4654</v>
      </c>
      <c r="H229" s="59"/>
      <c r="I229" s="267" t="str">
        <f>Таблица10[[#This Row],[Счет]]</f>
        <v>Самокатная</v>
      </c>
    </row>
    <row r="230" spans="1:9" ht="15.75" hidden="1" customHeight="1" x14ac:dyDescent="0.25">
      <c r="A230" s="69">
        <v>42858</v>
      </c>
      <c r="B230" s="59" t="s">
        <v>2527</v>
      </c>
      <c r="C230" s="59"/>
      <c r="D230" s="59">
        <v>29885</v>
      </c>
      <c r="E230" s="59">
        <f t="shared" si="9"/>
        <v>5</v>
      </c>
      <c r="F230" s="59" t="s">
        <v>2</v>
      </c>
      <c r="G230" s="59"/>
      <c r="H230" s="59"/>
      <c r="I230" s="59" t="s">
        <v>6</v>
      </c>
    </row>
    <row r="231" spans="1:9" ht="15.75" hidden="1" customHeight="1" x14ac:dyDescent="0.25">
      <c r="A231" s="69">
        <v>42858</v>
      </c>
      <c r="B231" s="59" t="s">
        <v>767</v>
      </c>
      <c r="C231" s="59"/>
      <c r="D231" s="59">
        <v>7009</v>
      </c>
      <c r="E231" s="59">
        <f t="shared" si="9"/>
        <v>5</v>
      </c>
      <c r="F231" s="59" t="s">
        <v>2</v>
      </c>
      <c r="G231" s="59"/>
      <c r="H231" s="59"/>
      <c r="I231" s="59" t="s">
        <v>1061</v>
      </c>
    </row>
    <row r="232" spans="1:9" ht="15.75" hidden="1" customHeight="1" x14ac:dyDescent="0.25">
      <c r="A232" s="69">
        <v>42858</v>
      </c>
      <c r="B232" s="59" t="s">
        <v>2074</v>
      </c>
      <c r="C232" s="59"/>
      <c r="D232" s="59">
        <v>750</v>
      </c>
      <c r="E232" s="59">
        <f t="shared" si="9"/>
        <v>5</v>
      </c>
      <c r="F232" s="59" t="s">
        <v>2</v>
      </c>
      <c r="G232" s="59"/>
      <c r="H232" s="59"/>
      <c r="I232" s="59" t="s">
        <v>6</v>
      </c>
    </row>
    <row r="233" spans="1:9" ht="15.75" hidden="1" customHeight="1" x14ac:dyDescent="0.25">
      <c r="A233" s="69">
        <v>42858</v>
      </c>
      <c r="B233" s="59" t="s">
        <v>2526</v>
      </c>
      <c r="C233" s="59"/>
      <c r="D233" s="59">
        <v>20743</v>
      </c>
      <c r="E233" s="59">
        <f t="shared" si="9"/>
        <v>5</v>
      </c>
      <c r="F233" s="59" t="s">
        <v>2</v>
      </c>
      <c r="G233" s="59"/>
      <c r="H233" s="59"/>
      <c r="I233" s="59" t="s">
        <v>1061</v>
      </c>
    </row>
    <row r="234" spans="1:9" ht="15.75" customHeight="1" x14ac:dyDescent="0.25">
      <c r="A234" s="266">
        <v>42881</v>
      </c>
      <c r="B234" s="267" t="s">
        <v>4672</v>
      </c>
      <c r="C234" s="267"/>
      <c r="D234" s="267">
        <v>2935</v>
      </c>
      <c r="E234" s="267">
        <f t="shared" si="9"/>
        <v>5</v>
      </c>
      <c r="F234" s="267" t="s">
        <v>1341</v>
      </c>
      <c r="G234" s="267"/>
      <c r="H234" s="59"/>
      <c r="I234" s="267" t="str">
        <f>Таблица10[[#This Row],[Счет]]</f>
        <v>Питер</v>
      </c>
    </row>
    <row r="235" spans="1:9" ht="15.75" customHeight="1" x14ac:dyDescent="0.25">
      <c r="A235" s="266">
        <v>42881</v>
      </c>
      <c r="B235" s="267" t="s">
        <v>4673</v>
      </c>
      <c r="C235" s="267"/>
      <c r="D235" s="267">
        <v>252</v>
      </c>
      <c r="E235" s="267">
        <f t="shared" si="9"/>
        <v>5</v>
      </c>
      <c r="F235" s="267" t="s">
        <v>1341</v>
      </c>
      <c r="G235" s="267"/>
      <c r="H235" s="59"/>
      <c r="I235" s="267" t="str">
        <f>Таблица10[[#This Row],[Счет]]</f>
        <v>Питер</v>
      </c>
    </row>
    <row r="236" spans="1:9" ht="15.75" hidden="1" customHeight="1" x14ac:dyDescent="0.25">
      <c r="A236" s="266">
        <v>42880</v>
      </c>
      <c r="B236" s="267" t="s">
        <v>4655</v>
      </c>
      <c r="C236" s="267"/>
      <c r="D236" s="267">
        <v>495</v>
      </c>
      <c r="E236" s="267">
        <f t="shared" si="9"/>
        <v>5</v>
      </c>
      <c r="F236" s="267" t="str">
        <f>"Самокатная"</f>
        <v>Самокатная</v>
      </c>
      <c r="G236" s="267" t="s">
        <v>4656</v>
      </c>
      <c r="H236" s="59"/>
      <c r="I236" s="267" t="str">
        <f>Таблица10[[#This Row],[Счет]]</f>
        <v>Самокатная</v>
      </c>
    </row>
    <row r="237" spans="1:9" ht="15.75" hidden="1" customHeight="1" x14ac:dyDescent="0.25">
      <c r="A237" s="266">
        <v>42880</v>
      </c>
      <c r="B237" s="267" t="s">
        <v>4655</v>
      </c>
      <c r="C237" s="267"/>
      <c r="D237" s="267">
        <v>975</v>
      </c>
      <c r="E237" s="267">
        <f t="shared" si="9"/>
        <v>5</v>
      </c>
      <c r="F237" s="267" t="str">
        <f>"Самокатная"</f>
        <v>Самокатная</v>
      </c>
      <c r="G237" s="267" t="s">
        <v>4656</v>
      </c>
      <c r="H237" s="59"/>
      <c r="I237" s="267" t="str">
        <f>Таблица10[[#This Row],[Счет]]</f>
        <v>Самокатная</v>
      </c>
    </row>
    <row r="238" spans="1:9" ht="15.75" hidden="1" customHeight="1" x14ac:dyDescent="0.25">
      <c r="A238" s="266">
        <v>42879</v>
      </c>
      <c r="B238" s="267" t="s">
        <v>4617</v>
      </c>
      <c r="C238" s="267"/>
      <c r="D238" s="267">
        <v>1800</v>
      </c>
      <c r="E238" s="267">
        <f t="shared" si="9"/>
        <v>5</v>
      </c>
      <c r="F238" s="267" t="str">
        <f>"Самокатная"</f>
        <v>Самокатная</v>
      </c>
      <c r="G238" s="267" t="s">
        <v>4618</v>
      </c>
      <c r="H238" s="59"/>
      <c r="I238" s="267" t="str">
        <f>Таблица10[[#This Row],[Счет]]</f>
        <v>Самокатная</v>
      </c>
    </row>
    <row r="239" spans="1:9" ht="15.75" hidden="1" customHeight="1" x14ac:dyDescent="0.25">
      <c r="A239" s="266">
        <v>42874</v>
      </c>
      <c r="B239" s="267" t="s">
        <v>1131</v>
      </c>
      <c r="C239" s="267"/>
      <c r="D239" s="267">
        <v>5033</v>
      </c>
      <c r="E239" s="267">
        <f t="shared" si="9"/>
        <v>5</v>
      </c>
      <c r="F239" s="267" t="str">
        <f>"Самокатная"</f>
        <v>Самокатная</v>
      </c>
      <c r="G239" s="267" t="s">
        <v>4619</v>
      </c>
      <c r="H239" s="59"/>
      <c r="I239" s="267" t="str">
        <f>Таблица10[[#This Row],[Счет]]</f>
        <v>Самокатная</v>
      </c>
    </row>
    <row r="240" spans="1:9" ht="15.75" customHeight="1" x14ac:dyDescent="0.25">
      <c r="A240" s="271">
        <v>42881</v>
      </c>
      <c r="B240" s="273" t="s">
        <v>4674</v>
      </c>
      <c r="C240" s="262"/>
      <c r="D240" s="262">
        <v>3377</v>
      </c>
      <c r="E240" s="262">
        <f t="shared" si="9"/>
        <v>5</v>
      </c>
      <c r="F240" s="267" t="s">
        <v>1341</v>
      </c>
      <c r="G240" s="262"/>
      <c r="H240" s="59"/>
      <c r="I240" s="267" t="str">
        <f>Таблица10[[#This Row],[Счет]]</f>
        <v>Питер</v>
      </c>
    </row>
    <row r="241" spans="1:9" ht="15.75" customHeight="1" x14ac:dyDescent="0.25">
      <c r="A241" s="266">
        <v>42881</v>
      </c>
      <c r="B241" s="267" t="s">
        <v>3555</v>
      </c>
      <c r="C241" s="267"/>
      <c r="D241" s="267">
        <v>1981</v>
      </c>
      <c r="E241" s="267">
        <f t="shared" si="9"/>
        <v>5</v>
      </c>
      <c r="F241" s="267" t="s">
        <v>1341</v>
      </c>
      <c r="G241" s="267"/>
      <c r="H241" s="59"/>
      <c r="I241" s="267" t="str">
        <f>Таблица10[[#This Row],[Счет]]</f>
        <v>Питер</v>
      </c>
    </row>
    <row r="242" spans="1:9" ht="15.75" hidden="1" customHeight="1" x14ac:dyDescent="0.25">
      <c r="A242" s="69">
        <v>42851</v>
      </c>
      <c r="B242" s="84" t="s">
        <v>2335</v>
      </c>
      <c r="C242" s="59"/>
      <c r="D242" s="59">
        <v>3671</v>
      </c>
      <c r="E242" s="59">
        <f t="shared" si="9"/>
        <v>4</v>
      </c>
      <c r="F242" s="59" t="s">
        <v>2</v>
      </c>
      <c r="G242" s="59"/>
      <c r="H242" s="59"/>
      <c r="I242" s="59" t="s">
        <v>6</v>
      </c>
    </row>
    <row r="243" spans="1:9" ht="15.75" hidden="1" customHeight="1" x14ac:dyDescent="0.25">
      <c r="A243" s="266">
        <v>42874</v>
      </c>
      <c r="B243" s="267" t="s">
        <v>850</v>
      </c>
      <c r="C243" s="267"/>
      <c r="D243" s="267">
        <v>3350</v>
      </c>
      <c r="E243" s="267">
        <f t="shared" si="9"/>
        <v>5</v>
      </c>
      <c r="F243" s="267" t="str">
        <f>"Самокатная"</f>
        <v>Самокатная</v>
      </c>
      <c r="G243" s="267" t="s">
        <v>4620</v>
      </c>
      <c r="H243" s="59"/>
      <c r="I243" s="267" t="str">
        <f>Таблица10[[#This Row],[Счет]]</f>
        <v>Самокатная</v>
      </c>
    </row>
    <row r="244" spans="1:9" ht="15.75" hidden="1" customHeight="1" x14ac:dyDescent="0.25">
      <c r="A244" s="69">
        <v>42873</v>
      </c>
      <c r="B244" s="84" t="s">
        <v>3846</v>
      </c>
      <c r="C244" s="59"/>
      <c r="D244" s="59">
        <v>180</v>
      </c>
      <c r="E244" s="59">
        <f t="shared" si="9"/>
        <v>5</v>
      </c>
      <c r="F244" s="59" t="str">
        <f>"Самокатная"</f>
        <v>Самокатная</v>
      </c>
      <c r="G244" s="59" t="s">
        <v>4520</v>
      </c>
      <c r="H244" s="59"/>
      <c r="I244" s="59" t="str">
        <f>Таблица10[[#This Row],[Счет]]</f>
        <v>Самокатная</v>
      </c>
    </row>
    <row r="245" spans="1:9" ht="15.75" hidden="1" customHeight="1" x14ac:dyDescent="0.25">
      <c r="A245" s="69">
        <v>42872</v>
      </c>
      <c r="B245" s="59" t="s">
        <v>4521</v>
      </c>
      <c r="C245" s="59"/>
      <c r="D245" s="59">
        <v>361</v>
      </c>
      <c r="E245" s="59">
        <f t="shared" si="9"/>
        <v>5</v>
      </c>
      <c r="F245" s="59" t="str">
        <f>"Самокатная"</f>
        <v>Самокатная</v>
      </c>
      <c r="G245" s="59" t="s">
        <v>4522</v>
      </c>
      <c r="H245" s="59"/>
      <c r="I245" s="59" t="str">
        <f>Таблица10[[#This Row],[Счет]]</f>
        <v>Самокатная</v>
      </c>
    </row>
    <row r="246" spans="1:9" ht="15.75" hidden="1" customHeight="1" x14ac:dyDescent="0.25">
      <c r="A246" s="69">
        <v>42870</v>
      </c>
      <c r="B246" s="59" t="s">
        <v>4521</v>
      </c>
      <c r="C246" s="59"/>
      <c r="D246" s="59">
        <v>1198</v>
      </c>
      <c r="E246" s="59">
        <f t="shared" si="9"/>
        <v>5</v>
      </c>
      <c r="F246" s="59" t="str">
        <f>"Самокатная"</f>
        <v>Самокатная</v>
      </c>
      <c r="G246" s="59" t="s">
        <v>4523</v>
      </c>
      <c r="H246" s="59"/>
      <c r="I246" s="59" t="str">
        <f>Таблица10[[#This Row],[Счет]]</f>
        <v>Самокатная</v>
      </c>
    </row>
    <row r="247" spans="1:9" ht="15.75" hidden="1" customHeight="1" x14ac:dyDescent="0.25">
      <c r="A247" s="69">
        <v>42867</v>
      </c>
      <c r="B247" s="59" t="s">
        <v>4521</v>
      </c>
      <c r="C247" s="59"/>
      <c r="D247" s="59">
        <v>2475</v>
      </c>
      <c r="E247" s="59">
        <f t="shared" si="9"/>
        <v>5</v>
      </c>
      <c r="F247" s="59" t="str">
        <f>"Самокатная"</f>
        <v>Самокатная</v>
      </c>
      <c r="G247" s="59" t="s">
        <v>4524</v>
      </c>
      <c r="H247" s="59"/>
      <c r="I247" s="59" t="str">
        <f>Таблица10[[#This Row],[Счет]]</f>
        <v>Самокатная</v>
      </c>
    </row>
    <row r="248" spans="1:9" ht="15.75" hidden="1" customHeight="1" x14ac:dyDescent="0.25">
      <c r="A248" s="266">
        <v>42844</v>
      </c>
      <c r="B248" s="262" t="s">
        <v>2862</v>
      </c>
      <c r="C248" s="267"/>
      <c r="D248" s="267">
        <v>15917</v>
      </c>
      <c r="E248" s="267">
        <f t="shared" si="9"/>
        <v>4</v>
      </c>
      <c r="F248" s="267" t="s">
        <v>2</v>
      </c>
      <c r="G248" s="267"/>
      <c r="H248" s="59"/>
      <c r="I248" s="267" t="s">
        <v>1341</v>
      </c>
    </row>
    <row r="249" spans="1:9" ht="15.75" hidden="1" customHeight="1" x14ac:dyDescent="0.25">
      <c r="A249" s="69">
        <v>42860</v>
      </c>
      <c r="B249" s="59" t="s">
        <v>850</v>
      </c>
      <c r="C249" s="59"/>
      <c r="D249" s="59">
        <v>670</v>
      </c>
      <c r="E249" s="59">
        <f t="shared" si="9"/>
        <v>5</v>
      </c>
      <c r="F249" s="59" t="str">
        <f>"Самокатная"</f>
        <v>Самокатная</v>
      </c>
      <c r="G249" s="59" t="s">
        <v>2178</v>
      </c>
      <c r="H249" s="59"/>
      <c r="I249" s="59" t="str">
        <f>Таблица10[[#This Row],[Счет]]</f>
        <v>Самокатная</v>
      </c>
    </row>
    <row r="250" spans="1:9" ht="15.75" hidden="1" customHeight="1" x14ac:dyDescent="0.25">
      <c r="A250" s="69">
        <v>42860</v>
      </c>
      <c r="B250" s="59" t="s">
        <v>4383</v>
      </c>
      <c r="C250" s="59"/>
      <c r="D250" s="59">
        <v>208</v>
      </c>
      <c r="E250" s="59">
        <f t="shared" si="9"/>
        <v>5</v>
      </c>
      <c r="F250" s="59" t="str">
        <f>"Самокатная"</f>
        <v>Самокатная</v>
      </c>
      <c r="G250" s="59"/>
      <c r="H250" s="59"/>
      <c r="I250" s="59" t="str">
        <f>Таблица10[[#This Row],[Счет]]</f>
        <v>Самокатная</v>
      </c>
    </row>
    <row r="251" spans="1:9" ht="15.75" customHeight="1" x14ac:dyDescent="0.25">
      <c r="A251" s="266">
        <v>42879</v>
      </c>
      <c r="B251" s="270" t="s">
        <v>4572</v>
      </c>
      <c r="C251" s="267"/>
      <c r="D251" s="267">
        <v>396</v>
      </c>
      <c r="E251" s="267">
        <f t="shared" si="9"/>
        <v>5</v>
      </c>
      <c r="F251" s="267" t="s">
        <v>1341</v>
      </c>
      <c r="G251" s="267"/>
      <c r="H251" s="59"/>
      <c r="I251" s="267" t="str">
        <f>Таблица10[[#This Row],[Счет]]</f>
        <v>Питер</v>
      </c>
    </row>
    <row r="252" spans="1:9" ht="15.75" customHeight="1" x14ac:dyDescent="0.25">
      <c r="A252" s="69">
        <v>42873</v>
      </c>
      <c r="B252" s="79" t="s">
        <v>4485</v>
      </c>
      <c r="C252" s="59"/>
      <c r="D252" s="59">
        <v>812</v>
      </c>
      <c r="E252" s="59">
        <f t="shared" si="9"/>
        <v>5</v>
      </c>
      <c r="F252" s="59" t="s">
        <v>1341</v>
      </c>
      <c r="G252" s="59"/>
      <c r="H252" s="59"/>
      <c r="I252" s="59" t="str">
        <f>Таблица10[[#This Row],[Счет]]</f>
        <v>Питер</v>
      </c>
    </row>
    <row r="253" spans="1:9" ht="15.75" customHeight="1" x14ac:dyDescent="0.25">
      <c r="A253" s="83">
        <v>42872</v>
      </c>
      <c r="B253" s="84" t="s">
        <v>4486</v>
      </c>
      <c r="C253" s="84"/>
      <c r="D253" s="84">
        <v>2522</v>
      </c>
      <c r="E253" s="84">
        <f t="shared" si="9"/>
        <v>5</v>
      </c>
      <c r="F253" s="59" t="s">
        <v>1341</v>
      </c>
      <c r="G253" s="84"/>
      <c r="H253" s="59"/>
      <c r="I253" s="59" t="str">
        <f>Таблица10[[#This Row],[Счет]]</f>
        <v>Питер</v>
      </c>
    </row>
    <row r="254" spans="1:9" ht="15.75" customHeight="1" x14ac:dyDescent="0.25">
      <c r="A254" s="69">
        <v>42861</v>
      </c>
      <c r="B254" s="59" t="s">
        <v>4436</v>
      </c>
      <c r="C254" s="59"/>
      <c r="D254" s="59">
        <v>302</v>
      </c>
      <c r="E254" s="59">
        <f t="shared" si="9"/>
        <v>5</v>
      </c>
      <c r="F254" s="59" t="s">
        <v>1341</v>
      </c>
      <c r="G254" s="59"/>
      <c r="H254" s="59"/>
      <c r="I254" s="59" t="str">
        <f>Таблица10[[#This Row],[Счет]]</f>
        <v>Питер</v>
      </c>
    </row>
    <row r="255" spans="1:9" ht="15.75" hidden="1" customHeight="1" x14ac:dyDescent="0.25">
      <c r="A255" s="69">
        <v>42859</v>
      </c>
      <c r="B255" s="59" t="s">
        <v>1128</v>
      </c>
      <c r="C255" s="59"/>
      <c r="D255" s="59">
        <v>4237</v>
      </c>
      <c r="E255" s="59">
        <f t="shared" si="9"/>
        <v>5</v>
      </c>
      <c r="F255" s="59" t="str">
        <f>"Самокатная"</f>
        <v>Самокатная</v>
      </c>
      <c r="G255" s="59" t="s">
        <v>4384</v>
      </c>
      <c r="H255" s="59"/>
      <c r="I255" s="59" t="str">
        <f>Таблица10[[#This Row],[Счет]]</f>
        <v>Самокатная</v>
      </c>
    </row>
    <row r="256" spans="1:9" ht="15.75" customHeight="1" x14ac:dyDescent="0.25">
      <c r="A256" s="69">
        <v>42859</v>
      </c>
      <c r="B256" s="59" t="s">
        <v>3544</v>
      </c>
      <c r="C256" s="59"/>
      <c r="D256" s="59">
        <v>2500</v>
      </c>
      <c r="E256" s="59">
        <f t="shared" si="9"/>
        <v>5</v>
      </c>
      <c r="F256" s="59" t="s">
        <v>1341</v>
      </c>
      <c r="G256" s="59"/>
      <c r="H256" s="59"/>
      <c r="I256" s="59" t="str">
        <f>Таблица10[[#This Row],[Счет]]</f>
        <v>Питер</v>
      </c>
    </row>
    <row r="257" spans="1:9" ht="15.75" hidden="1" customHeight="1" x14ac:dyDescent="0.25">
      <c r="A257" s="69">
        <v>42859</v>
      </c>
      <c r="B257" s="59" t="s">
        <v>1128</v>
      </c>
      <c r="C257" s="59"/>
      <c r="D257" s="59">
        <v>520</v>
      </c>
      <c r="E257" s="59">
        <f t="shared" si="9"/>
        <v>5</v>
      </c>
      <c r="F257" s="59" t="str">
        <f>"Самокатная"</f>
        <v>Самокатная</v>
      </c>
      <c r="G257" s="59" t="s">
        <v>4384</v>
      </c>
      <c r="H257" s="59"/>
      <c r="I257" s="59" t="str">
        <f>Таблица10[[#This Row],[Счет]]</f>
        <v>Самокатная</v>
      </c>
    </row>
    <row r="258" spans="1:9" ht="15.75" hidden="1" customHeight="1" x14ac:dyDescent="0.25">
      <c r="A258" s="69">
        <v>42858</v>
      </c>
      <c r="B258" s="59" t="s">
        <v>4385</v>
      </c>
      <c r="C258" s="59"/>
      <c r="D258" s="59">
        <v>364</v>
      </c>
      <c r="E258" s="59">
        <f t="shared" si="9"/>
        <v>5</v>
      </c>
      <c r="F258" s="59" t="str">
        <f>"Самокатная"</f>
        <v>Самокатная</v>
      </c>
      <c r="G258" s="59" t="s">
        <v>4386</v>
      </c>
      <c r="H258" s="59"/>
      <c r="I258" s="59" t="str">
        <f>Таблица10[[#This Row],[Счет]]</f>
        <v>Самокатная</v>
      </c>
    </row>
    <row r="259" spans="1:9" ht="15.75" customHeight="1" x14ac:dyDescent="0.25">
      <c r="A259" s="69">
        <v>42858</v>
      </c>
      <c r="B259" s="79" t="s">
        <v>4437</v>
      </c>
      <c r="C259" s="59"/>
      <c r="D259" s="59">
        <v>1238</v>
      </c>
      <c r="E259" s="59">
        <f t="shared" si="9"/>
        <v>5</v>
      </c>
      <c r="F259" s="59" t="s">
        <v>1341</v>
      </c>
      <c r="G259" s="59"/>
      <c r="H259" s="59"/>
      <c r="I259" s="59" t="str">
        <f>Таблица10[[#This Row],[Счет]]</f>
        <v>Питер</v>
      </c>
    </row>
    <row r="260" spans="1:9" ht="15.75" hidden="1" customHeight="1" x14ac:dyDescent="0.25">
      <c r="A260" s="69">
        <v>42835</v>
      </c>
      <c r="B260" s="59" t="s">
        <v>4037</v>
      </c>
      <c r="C260" s="59"/>
      <c r="D260" s="59">
        <v>21700</v>
      </c>
      <c r="E260" s="59">
        <f t="shared" si="9"/>
        <v>4</v>
      </c>
      <c r="F260" s="59" t="s">
        <v>2</v>
      </c>
      <c r="G260" s="59"/>
      <c r="H260" s="59"/>
      <c r="I260" s="59" t="s">
        <v>6</v>
      </c>
    </row>
    <row r="261" spans="1:9" ht="15.75" customHeight="1" x14ac:dyDescent="0.25">
      <c r="A261" s="69">
        <v>42858</v>
      </c>
      <c r="B261" s="79" t="s">
        <v>4438</v>
      </c>
      <c r="C261" s="59"/>
      <c r="D261" s="59">
        <v>373</v>
      </c>
      <c r="E261" s="59">
        <f t="shared" si="9"/>
        <v>5</v>
      </c>
      <c r="F261" s="59" t="s">
        <v>1341</v>
      </c>
      <c r="G261" s="59"/>
      <c r="H261" s="59"/>
      <c r="I261" s="59" t="str">
        <f>Таблица10[[#This Row],[Счет]]</f>
        <v>Питер</v>
      </c>
    </row>
    <row r="262" spans="1:9" ht="15.75" hidden="1" customHeight="1" x14ac:dyDescent="0.25">
      <c r="A262" s="69">
        <v>42832</v>
      </c>
      <c r="B262" s="59" t="s">
        <v>4034</v>
      </c>
      <c r="C262" s="59"/>
      <c r="D262" s="59">
        <v>2772</v>
      </c>
      <c r="E262" s="59">
        <f t="shared" si="9"/>
        <v>4</v>
      </c>
      <c r="F262" s="59" t="s">
        <v>2</v>
      </c>
      <c r="G262" s="59"/>
      <c r="H262" s="59"/>
      <c r="I262" s="59" t="s">
        <v>6</v>
      </c>
    </row>
    <row r="263" spans="1:9" ht="15.75" hidden="1" customHeight="1" x14ac:dyDescent="0.25">
      <c r="A263" s="69">
        <v>42832</v>
      </c>
      <c r="B263" s="59" t="s">
        <v>4033</v>
      </c>
      <c r="C263" s="59"/>
      <c r="D263" s="59">
        <v>8244</v>
      </c>
      <c r="E263" s="59">
        <f t="shared" si="9"/>
        <v>4</v>
      </c>
      <c r="F263" s="59" t="s">
        <v>2</v>
      </c>
      <c r="G263" s="59"/>
      <c r="H263" s="59"/>
      <c r="I263" s="59" t="s">
        <v>3593</v>
      </c>
    </row>
    <row r="264" spans="1:9" ht="15.75" customHeight="1" x14ac:dyDescent="0.25">
      <c r="A264" s="69">
        <v>42853</v>
      </c>
      <c r="B264" s="79" t="s">
        <v>4439</v>
      </c>
      <c r="C264" s="59"/>
      <c r="D264" s="59">
        <v>2970</v>
      </c>
      <c r="E264" s="59">
        <f t="shared" ref="E264:E327" si="10">MONTH(A264)</f>
        <v>4</v>
      </c>
      <c r="F264" s="59" t="s">
        <v>1341</v>
      </c>
      <c r="G264" s="59"/>
      <c r="H264" s="59"/>
      <c r="I264" s="59" t="str">
        <f>Таблица10[[#This Row],[Счет]]</f>
        <v>Питер</v>
      </c>
    </row>
    <row r="265" spans="1:9" ht="15.75" hidden="1" customHeight="1" x14ac:dyDescent="0.25">
      <c r="A265" s="69">
        <v>42858</v>
      </c>
      <c r="B265" s="59" t="s">
        <v>4387</v>
      </c>
      <c r="C265" s="59"/>
      <c r="D265" s="59">
        <v>526</v>
      </c>
      <c r="E265" s="59">
        <f t="shared" si="10"/>
        <v>5</v>
      </c>
      <c r="F265" s="59" t="str">
        <f>"Самокатная"</f>
        <v>Самокатная</v>
      </c>
      <c r="G265" s="59" t="s">
        <v>4388</v>
      </c>
      <c r="H265" s="59"/>
      <c r="I265" s="59" t="str">
        <f>Таблица10[[#This Row],[Счет]]</f>
        <v>Самокатная</v>
      </c>
    </row>
    <row r="266" spans="1:9" ht="15.75" hidden="1" customHeight="1" x14ac:dyDescent="0.25">
      <c r="A266" s="69">
        <v>42830</v>
      </c>
      <c r="B266" s="59" t="s">
        <v>4032</v>
      </c>
      <c r="C266" s="59"/>
      <c r="D266" s="59">
        <v>44721</v>
      </c>
      <c r="E266" s="59">
        <f t="shared" si="10"/>
        <v>4</v>
      </c>
      <c r="F266" s="59" t="s">
        <v>2</v>
      </c>
      <c r="G266" s="59"/>
      <c r="H266" s="59"/>
      <c r="I266" s="59" t="s">
        <v>3593</v>
      </c>
    </row>
    <row r="267" spans="1:9" ht="15.75" customHeight="1" x14ac:dyDescent="0.25">
      <c r="A267" s="83">
        <v>42853</v>
      </c>
      <c r="B267" s="173" t="s">
        <v>4440</v>
      </c>
      <c r="C267" s="84"/>
      <c r="D267" s="84">
        <v>4880</v>
      </c>
      <c r="E267" s="84">
        <f t="shared" si="10"/>
        <v>4</v>
      </c>
      <c r="F267" s="84" t="s">
        <v>1341</v>
      </c>
      <c r="G267" s="84"/>
      <c r="H267" s="84"/>
      <c r="I267" s="84" t="str">
        <f>Таблица10[[#This Row],[Счет]]</f>
        <v>Питер</v>
      </c>
    </row>
    <row r="268" spans="1:9" ht="15.75" customHeight="1" x14ac:dyDescent="0.25">
      <c r="A268" s="69">
        <v>42840</v>
      </c>
      <c r="B268" s="79" t="s">
        <v>4151</v>
      </c>
      <c r="C268" s="59"/>
      <c r="D268" s="59">
        <v>737</v>
      </c>
      <c r="E268" s="59">
        <f t="shared" si="10"/>
        <v>4</v>
      </c>
      <c r="F268" s="59" t="s">
        <v>1341</v>
      </c>
      <c r="G268" s="59"/>
      <c r="H268" s="59"/>
      <c r="I268" s="59" t="str">
        <f>Таблица10[[#This Row],[Счет]]</f>
        <v>Питер</v>
      </c>
    </row>
    <row r="269" spans="1:9" ht="15.75" customHeight="1" x14ac:dyDescent="0.25">
      <c r="A269" s="69">
        <v>42839</v>
      </c>
      <c r="B269" s="59" t="s">
        <v>4152</v>
      </c>
      <c r="C269" s="59"/>
      <c r="D269" s="59">
        <v>10852</v>
      </c>
      <c r="E269" s="59">
        <f t="shared" si="10"/>
        <v>4</v>
      </c>
      <c r="F269" s="59" t="s">
        <v>1341</v>
      </c>
      <c r="G269" s="59"/>
      <c r="H269" s="59"/>
      <c r="I269" s="59" t="str">
        <f>Таблица10[[#This Row],[Счет]]</f>
        <v>Питер</v>
      </c>
    </row>
    <row r="270" spans="1:9" ht="15.75" hidden="1" customHeight="1" x14ac:dyDescent="0.25">
      <c r="A270" s="69">
        <v>42857</v>
      </c>
      <c r="B270" s="59" t="s">
        <v>4389</v>
      </c>
      <c r="C270" s="59"/>
      <c r="D270" s="59">
        <v>2343</v>
      </c>
      <c r="E270" s="59">
        <f t="shared" si="10"/>
        <v>5</v>
      </c>
      <c r="F270" s="59" t="str">
        <f>"Самокатная"</f>
        <v>Самокатная</v>
      </c>
      <c r="G270" s="59"/>
      <c r="H270" s="59"/>
      <c r="I270" s="59" t="str">
        <f>Таблица10[[#This Row],[Счет]]</f>
        <v>Самокатная</v>
      </c>
    </row>
    <row r="271" spans="1:9" ht="15.75" hidden="1" customHeight="1" x14ac:dyDescent="0.25">
      <c r="A271" s="69">
        <v>42857</v>
      </c>
      <c r="B271" s="59" t="s">
        <v>4390</v>
      </c>
      <c r="C271" s="59"/>
      <c r="D271" s="59">
        <v>1083</v>
      </c>
      <c r="E271" s="59">
        <f t="shared" si="10"/>
        <v>5</v>
      </c>
      <c r="F271" s="59" t="str">
        <f>"Самокатная"</f>
        <v>Самокатная</v>
      </c>
      <c r="G271" s="59"/>
      <c r="H271" s="59"/>
      <c r="I271" s="59" t="str">
        <f>Таблица10[[#This Row],[Счет]]</f>
        <v>Самокатная</v>
      </c>
    </row>
    <row r="272" spans="1:9" ht="15.75" hidden="1" customHeight="1" x14ac:dyDescent="0.25">
      <c r="A272" s="69">
        <v>42851</v>
      </c>
      <c r="B272" s="59" t="s">
        <v>3846</v>
      </c>
      <c r="C272" s="59"/>
      <c r="D272" s="59">
        <v>2275</v>
      </c>
      <c r="E272" s="59">
        <f t="shared" si="10"/>
        <v>4</v>
      </c>
      <c r="F272" s="59" t="str">
        <f>"Самокатная"</f>
        <v>Самокатная</v>
      </c>
      <c r="G272" s="59" t="s">
        <v>3870</v>
      </c>
      <c r="H272" s="59"/>
      <c r="I272" s="59" t="str">
        <f>Таблица10[[#This Row],[Счет]]</f>
        <v>Самокатная</v>
      </c>
    </row>
    <row r="273" spans="1:9" ht="15.75" customHeight="1" x14ac:dyDescent="0.25">
      <c r="A273" s="83">
        <v>42839</v>
      </c>
      <c r="B273" s="84" t="s">
        <v>4153</v>
      </c>
      <c r="C273" s="84"/>
      <c r="D273" s="84">
        <v>1300</v>
      </c>
      <c r="E273" s="84">
        <f t="shared" si="10"/>
        <v>4</v>
      </c>
      <c r="F273" s="59" t="s">
        <v>1341</v>
      </c>
      <c r="G273" s="59"/>
      <c r="H273" s="59"/>
      <c r="I273" s="59" t="str">
        <f>Таблица10[[#This Row],[Счет]]</f>
        <v>Питер</v>
      </c>
    </row>
    <row r="274" spans="1:9" ht="15.75" hidden="1" x14ac:dyDescent="0.25">
      <c r="A274" s="69">
        <v>42824</v>
      </c>
      <c r="B274" s="59" t="s">
        <v>2527</v>
      </c>
      <c r="C274" s="59"/>
      <c r="D274" s="59">
        <v>35669</v>
      </c>
      <c r="E274" s="59">
        <f t="shared" si="10"/>
        <v>3</v>
      </c>
      <c r="F274" s="59" t="s">
        <v>2</v>
      </c>
      <c r="G274" s="59"/>
      <c r="H274" s="59"/>
      <c r="I274" s="59" t="s">
        <v>6</v>
      </c>
    </row>
    <row r="275" spans="1:9" ht="15.75" hidden="1" x14ac:dyDescent="0.25">
      <c r="A275" s="69">
        <v>42824</v>
      </c>
      <c r="B275" s="59" t="s">
        <v>2529</v>
      </c>
      <c r="C275" s="59"/>
      <c r="D275" s="59">
        <v>33831</v>
      </c>
      <c r="E275" s="59">
        <f t="shared" si="10"/>
        <v>3</v>
      </c>
      <c r="F275" s="59" t="s">
        <v>2</v>
      </c>
      <c r="G275" s="59"/>
      <c r="H275" s="59"/>
      <c r="I275" s="59" t="s">
        <v>6</v>
      </c>
    </row>
    <row r="276" spans="1:9" ht="15.75" hidden="1" x14ac:dyDescent="0.25">
      <c r="A276" s="69">
        <v>42845</v>
      </c>
      <c r="B276" s="84" t="s">
        <v>4391</v>
      </c>
      <c r="C276" s="59"/>
      <c r="D276" s="59">
        <v>1640</v>
      </c>
      <c r="E276" s="59">
        <f t="shared" si="10"/>
        <v>4</v>
      </c>
      <c r="F276" s="59" t="str">
        <f>"Самокатная"</f>
        <v>Самокатная</v>
      </c>
      <c r="G276" s="59"/>
      <c r="H276" s="59"/>
      <c r="I276" s="59" t="str">
        <f>Таблица10[[#This Row],[Счет]]</f>
        <v>Самокатная</v>
      </c>
    </row>
    <row r="277" spans="1:9" ht="15.75" hidden="1" x14ac:dyDescent="0.25">
      <c r="A277" s="69">
        <v>42822</v>
      </c>
      <c r="B277" s="59" t="s">
        <v>3908</v>
      </c>
      <c r="C277" s="59"/>
      <c r="D277" s="59">
        <v>15000</v>
      </c>
      <c r="E277" s="59">
        <f t="shared" si="10"/>
        <v>3</v>
      </c>
      <c r="F277" s="59" t="s">
        <v>2</v>
      </c>
      <c r="G277" s="59" t="s">
        <v>3909</v>
      </c>
      <c r="H277" s="59"/>
      <c r="I277" s="59" t="s">
        <v>3593</v>
      </c>
    </row>
    <row r="278" spans="1:9" ht="15.75" hidden="1" x14ac:dyDescent="0.25">
      <c r="A278" s="69">
        <v>42845</v>
      </c>
      <c r="B278" s="84" t="s">
        <v>4392</v>
      </c>
      <c r="C278" s="59"/>
      <c r="D278" s="59">
        <v>1580</v>
      </c>
      <c r="E278" s="59">
        <f t="shared" si="10"/>
        <v>4</v>
      </c>
      <c r="F278" s="59" t="str">
        <f>"Самокатная"</f>
        <v>Самокатная</v>
      </c>
      <c r="G278" s="59"/>
      <c r="H278" s="59"/>
      <c r="I278" s="59" t="str">
        <f>Таблица10[[#This Row],[Счет]]</f>
        <v>Самокатная</v>
      </c>
    </row>
    <row r="279" spans="1:9" ht="15.75" x14ac:dyDescent="0.25">
      <c r="A279" s="69">
        <v>42839</v>
      </c>
      <c r="B279" s="59" t="s">
        <v>4154</v>
      </c>
      <c r="C279" s="59"/>
      <c r="D279" s="59">
        <v>1800</v>
      </c>
      <c r="E279" s="84">
        <f t="shared" si="10"/>
        <v>4</v>
      </c>
      <c r="F279" s="59" t="s">
        <v>1341</v>
      </c>
      <c r="G279" s="59"/>
      <c r="H279" s="59"/>
      <c r="I279" s="59" t="str">
        <f>Таблица10[[#This Row],[Счет]]</f>
        <v>Питер</v>
      </c>
    </row>
    <row r="280" spans="1:9" ht="15.75" x14ac:dyDescent="0.25">
      <c r="A280" s="69">
        <v>42838</v>
      </c>
      <c r="B280" s="79" t="s">
        <v>4155</v>
      </c>
      <c r="C280" s="59"/>
      <c r="D280" s="59">
        <v>1167</v>
      </c>
      <c r="E280" s="59">
        <f t="shared" si="10"/>
        <v>4</v>
      </c>
      <c r="F280" s="59" t="s">
        <v>1341</v>
      </c>
      <c r="G280" s="59"/>
      <c r="H280" s="59"/>
      <c r="I280" s="59" t="str">
        <f>Таблица10[[#This Row],[Счет]]</f>
        <v>Питер</v>
      </c>
    </row>
    <row r="281" spans="1:9" ht="15.75" hidden="1" x14ac:dyDescent="0.25">
      <c r="A281" s="69">
        <v>42845</v>
      </c>
      <c r="B281" s="84" t="s">
        <v>3342</v>
      </c>
      <c r="C281" s="59"/>
      <c r="D281" s="59">
        <v>1340</v>
      </c>
      <c r="E281" s="59">
        <f t="shared" si="10"/>
        <v>4</v>
      </c>
      <c r="F281" s="59" t="str">
        <f>"Самокатная"</f>
        <v>Самокатная</v>
      </c>
      <c r="G281" s="59"/>
      <c r="H281" s="59"/>
      <c r="I281" s="59" t="str">
        <f>Таблица10[[#This Row],[Счет]]</f>
        <v>Самокатная</v>
      </c>
    </row>
    <row r="282" spans="1:9" ht="15.75" hidden="1" x14ac:dyDescent="0.25">
      <c r="A282" s="69">
        <v>42845</v>
      </c>
      <c r="B282" s="84" t="s">
        <v>1131</v>
      </c>
      <c r="C282" s="59"/>
      <c r="D282" s="59">
        <v>4474</v>
      </c>
      <c r="E282" s="59">
        <f t="shared" si="10"/>
        <v>4</v>
      </c>
      <c r="F282" s="59" t="str">
        <f>"Самокатная"</f>
        <v>Самокатная</v>
      </c>
      <c r="G282" s="59" t="s">
        <v>3853</v>
      </c>
      <c r="H282" s="59"/>
      <c r="I282" s="59" t="str">
        <f>Таблица10[[#This Row],[Счет]]</f>
        <v>Самокатная</v>
      </c>
    </row>
    <row r="283" spans="1:9" ht="15.75" hidden="1" x14ac:dyDescent="0.25">
      <c r="A283" s="69">
        <v>42841</v>
      </c>
      <c r="B283" s="59" t="s">
        <v>3846</v>
      </c>
      <c r="C283" s="59"/>
      <c r="D283" s="59">
        <v>697</v>
      </c>
      <c r="E283" s="59">
        <f t="shared" si="10"/>
        <v>4</v>
      </c>
      <c r="F283" s="59" t="str">
        <f>"Самокатная"</f>
        <v>Самокатная</v>
      </c>
      <c r="G283" s="59" t="s">
        <v>4393</v>
      </c>
      <c r="H283" s="59"/>
      <c r="I283" s="59" t="str">
        <f>Таблица10[[#This Row],[Счет]]</f>
        <v>Самокатная</v>
      </c>
    </row>
    <row r="284" spans="1:9" ht="15.75" hidden="1" x14ac:dyDescent="0.25">
      <c r="A284" s="83">
        <v>42810</v>
      </c>
      <c r="B284" s="173" t="s">
        <v>2529</v>
      </c>
      <c r="C284" s="84"/>
      <c r="D284" s="84">
        <v>19484</v>
      </c>
      <c r="E284" s="84">
        <f t="shared" si="10"/>
        <v>3</v>
      </c>
      <c r="F284" s="59" t="s">
        <v>2</v>
      </c>
      <c r="G284" s="59"/>
      <c r="H284" s="59"/>
      <c r="I284" s="59" t="s">
        <v>6</v>
      </c>
    </row>
    <row r="285" spans="1:9" ht="15.75" hidden="1" x14ac:dyDescent="0.25">
      <c r="A285" s="83">
        <v>42810</v>
      </c>
      <c r="B285" s="173" t="s">
        <v>2527</v>
      </c>
      <c r="C285" s="84"/>
      <c r="D285" s="84">
        <v>44457</v>
      </c>
      <c r="E285" s="84">
        <f t="shared" si="10"/>
        <v>3</v>
      </c>
      <c r="F285" s="59" t="s">
        <v>2</v>
      </c>
      <c r="G285" s="59"/>
      <c r="H285" s="59"/>
      <c r="I285" s="59" t="s">
        <v>6</v>
      </c>
    </row>
    <row r="286" spans="1:9" ht="15.75" hidden="1" x14ac:dyDescent="0.25">
      <c r="A286" s="83">
        <v>42810</v>
      </c>
      <c r="B286" s="173" t="s">
        <v>3274</v>
      </c>
      <c r="C286" s="84"/>
      <c r="D286" s="84">
        <v>17740</v>
      </c>
      <c r="E286" s="84">
        <f t="shared" si="10"/>
        <v>3</v>
      </c>
      <c r="F286" s="59" t="s">
        <v>2</v>
      </c>
      <c r="G286" s="59"/>
      <c r="H286" s="59"/>
      <c r="I286" s="59" t="s">
        <v>1341</v>
      </c>
    </row>
    <row r="287" spans="1:9" ht="15.75" hidden="1" x14ac:dyDescent="0.25">
      <c r="A287" s="69">
        <v>42841</v>
      </c>
      <c r="B287" s="84" t="s">
        <v>3846</v>
      </c>
      <c r="C287" s="59"/>
      <c r="D287" s="59">
        <v>250</v>
      </c>
      <c r="E287" s="59">
        <f t="shared" si="10"/>
        <v>4</v>
      </c>
      <c r="F287" s="59" t="str">
        <f t="shared" ref="F287:F297" si="11">"Самокатная"</f>
        <v>Самокатная</v>
      </c>
      <c r="G287" s="59" t="s">
        <v>3965</v>
      </c>
      <c r="H287" s="59"/>
      <c r="I287" s="59" t="str">
        <f>Таблица10[[#This Row],[Счет]]</f>
        <v>Самокатная</v>
      </c>
    </row>
    <row r="288" spans="1:9" ht="15.75" hidden="1" x14ac:dyDescent="0.25">
      <c r="A288" s="69">
        <v>42839</v>
      </c>
      <c r="B288" s="59" t="s">
        <v>4394</v>
      </c>
      <c r="C288" s="59"/>
      <c r="D288" s="59">
        <v>4674</v>
      </c>
      <c r="E288" s="59">
        <f t="shared" si="10"/>
        <v>4</v>
      </c>
      <c r="F288" s="59" t="str">
        <f t="shared" si="11"/>
        <v>Самокатная</v>
      </c>
      <c r="G288" s="59"/>
      <c r="H288" s="59"/>
      <c r="I288" s="59" t="str">
        <f>Таблица10[[#This Row],[Счет]]</f>
        <v>Самокатная</v>
      </c>
    </row>
    <row r="289" spans="1:9" ht="15.75" hidden="1" x14ac:dyDescent="0.25">
      <c r="A289" s="69">
        <v>42838</v>
      </c>
      <c r="B289" s="59" t="s">
        <v>4220</v>
      </c>
      <c r="C289" s="59"/>
      <c r="D289" s="59">
        <v>690</v>
      </c>
      <c r="E289" s="59">
        <f t="shared" si="10"/>
        <v>4</v>
      </c>
      <c r="F289" s="59" t="str">
        <f t="shared" si="11"/>
        <v>Самокатная</v>
      </c>
      <c r="G289" s="59" t="s">
        <v>3357</v>
      </c>
      <c r="H289" s="59"/>
      <c r="I289" s="59" t="str">
        <f>Таблица10[[#This Row],[Счет]]</f>
        <v>Самокатная</v>
      </c>
    </row>
    <row r="290" spans="1:9" ht="15.75" hidden="1" x14ac:dyDescent="0.25">
      <c r="A290" s="266">
        <v>42838</v>
      </c>
      <c r="B290" s="267" t="s">
        <v>4659</v>
      </c>
      <c r="C290" s="267">
        <v>1366</v>
      </c>
      <c r="D290" s="267">
        <v>2262</v>
      </c>
      <c r="E290" s="267">
        <f t="shared" si="10"/>
        <v>4</v>
      </c>
      <c r="F290" s="267" t="str">
        <f t="shared" si="11"/>
        <v>Самокатная</v>
      </c>
      <c r="G290" s="267" t="s">
        <v>4660</v>
      </c>
      <c r="H290" s="59"/>
      <c r="I290" s="267" t="str">
        <f>Таблица10[[#This Row],[Счет]]</f>
        <v>Самокатная</v>
      </c>
    </row>
    <row r="291" spans="1:9" ht="15.75" hidden="1" x14ac:dyDescent="0.25">
      <c r="A291" s="69">
        <v>42832</v>
      </c>
      <c r="B291" s="59" t="s">
        <v>4221</v>
      </c>
      <c r="C291" s="59"/>
      <c r="D291" s="59">
        <v>1366</v>
      </c>
      <c r="E291" s="59">
        <f t="shared" si="10"/>
        <v>4</v>
      </c>
      <c r="F291" s="59" t="str">
        <f t="shared" si="11"/>
        <v>Самокатная</v>
      </c>
      <c r="G291" s="59"/>
      <c r="H291" s="59"/>
      <c r="I291" s="59" t="str">
        <f>Таблица10[[#This Row],[Счет]]</f>
        <v>Самокатная</v>
      </c>
    </row>
    <row r="292" spans="1:9" ht="15.75" hidden="1" x14ac:dyDescent="0.25">
      <c r="A292" s="69">
        <v>42829</v>
      </c>
      <c r="B292" s="59" t="s">
        <v>767</v>
      </c>
      <c r="C292" s="59"/>
      <c r="D292" s="59">
        <v>4479</v>
      </c>
      <c r="E292" s="59">
        <f t="shared" si="10"/>
        <v>4</v>
      </c>
      <c r="F292" s="59" t="str">
        <f t="shared" si="11"/>
        <v>Самокатная</v>
      </c>
      <c r="G292" s="59" t="s">
        <v>4222</v>
      </c>
      <c r="H292" s="59"/>
      <c r="I292" s="59" t="str">
        <f>Таблица10[[#This Row],[Счет]]</f>
        <v>Самокатная</v>
      </c>
    </row>
    <row r="293" spans="1:9" ht="15.75" hidden="1" x14ac:dyDescent="0.25">
      <c r="A293" s="69">
        <v>42829</v>
      </c>
      <c r="B293" s="59" t="s">
        <v>4223</v>
      </c>
      <c r="C293" s="59"/>
      <c r="D293" s="59">
        <v>2838</v>
      </c>
      <c r="E293" s="59">
        <f t="shared" si="10"/>
        <v>4</v>
      </c>
      <c r="F293" s="59" t="str">
        <f t="shared" si="11"/>
        <v>Самокатная</v>
      </c>
      <c r="G293" s="59" t="s">
        <v>4224</v>
      </c>
      <c r="H293" s="59"/>
      <c r="I293" s="59" t="str">
        <f>Таблица10[[#This Row],[Счет]]</f>
        <v>Самокатная</v>
      </c>
    </row>
    <row r="294" spans="1:9" ht="15.75" hidden="1" x14ac:dyDescent="0.25">
      <c r="A294" s="69">
        <v>42829</v>
      </c>
      <c r="B294" s="59" t="s">
        <v>4225</v>
      </c>
      <c r="C294" s="59"/>
      <c r="D294" s="59">
        <v>495</v>
      </c>
      <c r="E294" s="59">
        <f t="shared" si="10"/>
        <v>4</v>
      </c>
      <c r="F294" s="59" t="str">
        <f t="shared" si="11"/>
        <v>Самокатная</v>
      </c>
      <c r="G294" s="59" t="s">
        <v>4226</v>
      </c>
      <c r="H294" s="59"/>
      <c r="I294" s="59" t="str">
        <f>Таблица10[[#This Row],[Счет]]</f>
        <v>Самокатная</v>
      </c>
    </row>
    <row r="295" spans="1:9" ht="15.75" hidden="1" x14ac:dyDescent="0.25">
      <c r="A295" s="69">
        <v>42824</v>
      </c>
      <c r="B295" s="59" t="s">
        <v>3846</v>
      </c>
      <c r="C295" s="59"/>
      <c r="D295" s="59">
        <v>500</v>
      </c>
      <c r="E295" s="59">
        <f t="shared" si="10"/>
        <v>3</v>
      </c>
      <c r="F295" s="59" t="str">
        <f t="shared" si="11"/>
        <v>Самокатная</v>
      </c>
      <c r="G295" s="59" t="s">
        <v>3965</v>
      </c>
      <c r="H295" s="59"/>
      <c r="I295" s="59" t="str">
        <f>Таблица10[[#This Row],[Счет]]</f>
        <v>Самокатная</v>
      </c>
    </row>
    <row r="296" spans="1:9" ht="15.75" hidden="1" x14ac:dyDescent="0.25">
      <c r="A296" s="69">
        <v>42821</v>
      </c>
      <c r="B296" s="59" t="s">
        <v>3844</v>
      </c>
      <c r="C296" s="59"/>
      <c r="D296" s="59">
        <v>1765</v>
      </c>
      <c r="E296" s="59">
        <f t="shared" si="10"/>
        <v>3</v>
      </c>
      <c r="F296" s="59" t="str">
        <f t="shared" si="11"/>
        <v>Самокатная</v>
      </c>
      <c r="G296" s="59" t="s">
        <v>3966</v>
      </c>
      <c r="H296" s="59"/>
      <c r="I296" s="59" t="str">
        <f>Таблица10[[#This Row],[Счет]]</f>
        <v>Самокатная</v>
      </c>
    </row>
    <row r="297" spans="1:9" ht="15.75" hidden="1" x14ac:dyDescent="0.25">
      <c r="A297" s="69">
        <v>42816</v>
      </c>
      <c r="B297" s="59" t="s">
        <v>3844</v>
      </c>
      <c r="C297" s="59"/>
      <c r="D297" s="59">
        <v>1444</v>
      </c>
      <c r="E297" s="59">
        <f t="shared" si="10"/>
        <v>3</v>
      </c>
      <c r="F297" s="59" t="str">
        <f t="shared" si="11"/>
        <v>Самокатная</v>
      </c>
      <c r="G297" s="59" t="s">
        <v>3845</v>
      </c>
      <c r="H297" s="59"/>
      <c r="I297" s="59" t="str">
        <f>Таблица10[[#This Row],[Счет]]</f>
        <v>Самокатная</v>
      </c>
    </row>
    <row r="298" spans="1:9" ht="15.75" x14ac:dyDescent="0.25">
      <c r="A298" s="69">
        <v>42837</v>
      </c>
      <c r="B298" s="173" t="s">
        <v>4156</v>
      </c>
      <c r="C298" s="59"/>
      <c r="D298" s="59">
        <v>2147</v>
      </c>
      <c r="E298" s="59">
        <f t="shared" si="10"/>
        <v>4</v>
      </c>
      <c r="F298" s="59" t="s">
        <v>1341</v>
      </c>
      <c r="G298" s="59"/>
      <c r="H298" s="59"/>
      <c r="I298" s="59" t="str">
        <f>Таблица10[[#This Row],[Счет]]</f>
        <v>Питер</v>
      </c>
    </row>
    <row r="299" spans="1:9" ht="15.75" x14ac:dyDescent="0.25">
      <c r="A299" s="69">
        <v>42834</v>
      </c>
      <c r="B299" s="173" t="s">
        <v>4157</v>
      </c>
      <c r="C299" s="59"/>
      <c r="D299" s="59">
        <v>2400</v>
      </c>
      <c r="E299" s="59">
        <f t="shared" si="10"/>
        <v>4</v>
      </c>
      <c r="F299" s="59" t="s">
        <v>1341</v>
      </c>
      <c r="G299" s="59"/>
      <c r="H299" s="59"/>
      <c r="I299" s="59" t="str">
        <f>Таблица10[[#This Row],[Счет]]</f>
        <v>Питер</v>
      </c>
    </row>
    <row r="300" spans="1:9" ht="78.75" x14ac:dyDescent="0.25">
      <c r="A300" s="69">
        <v>42832</v>
      </c>
      <c r="B300" s="173" t="s">
        <v>4158</v>
      </c>
      <c r="C300" s="59"/>
      <c r="D300" s="59">
        <v>4713</v>
      </c>
      <c r="E300" s="59">
        <f t="shared" si="10"/>
        <v>4</v>
      </c>
      <c r="F300" s="59" t="s">
        <v>1341</v>
      </c>
      <c r="G300" s="59"/>
      <c r="H300" s="59"/>
      <c r="I300" s="59" t="str">
        <f>Таблица10[[#This Row],[Счет]]</f>
        <v>Питер</v>
      </c>
    </row>
    <row r="301" spans="1:9" ht="15.75" x14ac:dyDescent="0.25">
      <c r="A301" s="83">
        <v>42830</v>
      </c>
      <c r="B301" s="84" t="s">
        <v>4159</v>
      </c>
      <c r="C301" s="84"/>
      <c r="D301" s="84">
        <v>660</v>
      </c>
      <c r="E301" s="84">
        <f t="shared" si="10"/>
        <v>4</v>
      </c>
      <c r="F301" s="59" t="s">
        <v>1341</v>
      </c>
      <c r="G301" s="59"/>
      <c r="H301" s="59"/>
      <c r="I301" s="59" t="str">
        <f>Таблица10[[#This Row],[Счет]]</f>
        <v>Питер</v>
      </c>
    </row>
    <row r="302" spans="1:9" ht="15.75" hidden="1" x14ac:dyDescent="0.25">
      <c r="A302" s="69">
        <v>42811</v>
      </c>
      <c r="B302" s="59" t="s">
        <v>3846</v>
      </c>
      <c r="C302" s="59"/>
      <c r="D302" s="59">
        <v>328</v>
      </c>
      <c r="E302" s="59">
        <f t="shared" si="10"/>
        <v>3</v>
      </c>
      <c r="F302" s="59" t="str">
        <f>"Самокатная"</f>
        <v>Самокатная</v>
      </c>
      <c r="G302" s="59" t="s">
        <v>3847</v>
      </c>
      <c r="H302" s="59"/>
      <c r="I302" s="59" t="str">
        <f>Таблица10[[#This Row],[Счет]]</f>
        <v>Самокатная</v>
      </c>
    </row>
    <row r="303" spans="1:9" ht="15.75" x14ac:dyDescent="0.25">
      <c r="A303" s="69">
        <v>42830</v>
      </c>
      <c r="B303" s="84" t="s">
        <v>4160</v>
      </c>
      <c r="C303" s="59"/>
      <c r="D303" s="59">
        <v>1500</v>
      </c>
      <c r="E303" s="59">
        <f t="shared" si="10"/>
        <v>4</v>
      </c>
      <c r="F303" s="59" t="s">
        <v>1341</v>
      </c>
      <c r="G303" s="59"/>
      <c r="H303" s="59"/>
      <c r="I303" s="59" t="str">
        <f>Таблица10[[#This Row],[Счет]]</f>
        <v>Питер</v>
      </c>
    </row>
    <row r="304" spans="1:9" ht="15.75" x14ac:dyDescent="0.25">
      <c r="A304" s="83">
        <v>42830</v>
      </c>
      <c r="B304" s="84" t="s">
        <v>4161</v>
      </c>
      <c r="C304" s="84"/>
      <c r="D304" s="84">
        <v>200</v>
      </c>
      <c r="E304" s="84">
        <f t="shared" si="10"/>
        <v>4</v>
      </c>
      <c r="F304" s="59" t="s">
        <v>1341</v>
      </c>
      <c r="G304" s="59"/>
      <c r="H304" s="59"/>
      <c r="I304" s="59" t="str">
        <f>Таблица10[[#This Row],[Счет]]</f>
        <v>Питер</v>
      </c>
    </row>
    <row r="305" spans="1:9" ht="15.75" hidden="1" x14ac:dyDescent="0.25">
      <c r="A305" s="69">
        <v>42811</v>
      </c>
      <c r="B305" s="59" t="s">
        <v>3846</v>
      </c>
      <c r="C305" s="59"/>
      <c r="D305" s="59">
        <v>300</v>
      </c>
      <c r="E305" s="59">
        <f t="shared" si="10"/>
        <v>3</v>
      </c>
      <c r="F305" s="59" t="str">
        <f>"Самокатная"</f>
        <v>Самокатная</v>
      </c>
      <c r="G305" s="59" t="s">
        <v>3848</v>
      </c>
      <c r="H305" s="59"/>
      <c r="I305" s="59" t="str">
        <f>Таблица10[[#This Row],[Счет]]</f>
        <v>Самокатная</v>
      </c>
    </row>
    <row r="306" spans="1:9" ht="15.75" hidden="1" x14ac:dyDescent="0.25">
      <c r="A306" s="69">
        <v>42809</v>
      </c>
      <c r="B306" s="59" t="s">
        <v>3849</v>
      </c>
      <c r="C306" s="59"/>
      <c r="D306" s="59">
        <v>5820</v>
      </c>
      <c r="E306" s="59">
        <f t="shared" si="10"/>
        <v>3</v>
      </c>
      <c r="F306" s="59" t="str">
        <f>"Самокатная"</f>
        <v>Самокатная</v>
      </c>
      <c r="G306" s="59" t="s">
        <v>3850</v>
      </c>
      <c r="H306" s="59"/>
      <c r="I306" s="59" t="str">
        <f>Таблица10[[#This Row],[Счет]]</f>
        <v>Самокатная</v>
      </c>
    </row>
    <row r="307" spans="1:9" ht="15.75" x14ac:dyDescent="0.25">
      <c r="A307" s="83">
        <v>42828</v>
      </c>
      <c r="B307" s="173" t="s">
        <v>4162</v>
      </c>
      <c r="C307" s="84"/>
      <c r="D307" s="84">
        <v>889</v>
      </c>
      <c r="E307" s="84">
        <f t="shared" si="10"/>
        <v>4</v>
      </c>
      <c r="F307" s="84" t="s">
        <v>1341</v>
      </c>
      <c r="G307" s="84"/>
      <c r="H307" s="84"/>
      <c r="I307" s="84" t="str">
        <f>Таблица10[[#This Row],[Счет]]</f>
        <v>Питер</v>
      </c>
    </row>
    <row r="308" spans="1:9" ht="15.75" hidden="1" x14ac:dyDescent="0.25">
      <c r="A308" s="69">
        <v>42809</v>
      </c>
      <c r="B308" s="59" t="s">
        <v>3851</v>
      </c>
      <c r="C308" s="59"/>
      <c r="D308" s="59">
        <v>703</v>
      </c>
      <c r="E308" s="59">
        <f t="shared" si="10"/>
        <v>3</v>
      </c>
      <c r="F308" s="59" t="str">
        <f>"Самокатная"</f>
        <v>Самокатная</v>
      </c>
      <c r="G308" s="59" t="s">
        <v>3850</v>
      </c>
      <c r="H308" s="59"/>
      <c r="I308" s="59" t="str">
        <f>Таблица10[[#This Row],[Счет]]</f>
        <v>Самокатная</v>
      </c>
    </row>
    <row r="309" spans="1:9" ht="15.75" x14ac:dyDescent="0.25">
      <c r="A309" s="69">
        <v>42818</v>
      </c>
      <c r="B309" s="79" t="s">
        <v>3988</v>
      </c>
      <c r="C309" s="59"/>
      <c r="D309" s="59">
        <v>650</v>
      </c>
      <c r="E309" s="59">
        <f t="shared" si="10"/>
        <v>3</v>
      </c>
      <c r="F309" s="59" t="s">
        <v>1341</v>
      </c>
      <c r="G309" s="59"/>
      <c r="H309" s="59"/>
      <c r="I309" s="59" t="str">
        <f>Таблица10[[#This Row],[Счет]]</f>
        <v>Питер</v>
      </c>
    </row>
    <row r="310" spans="1:9" ht="31.5" x14ac:dyDescent="0.25">
      <c r="A310" s="69">
        <v>42818</v>
      </c>
      <c r="B310" s="79" t="s">
        <v>3989</v>
      </c>
      <c r="C310" s="59"/>
      <c r="D310" s="59">
        <v>2757</v>
      </c>
      <c r="E310" s="59">
        <f t="shared" si="10"/>
        <v>3</v>
      </c>
      <c r="F310" s="59" t="s">
        <v>1341</v>
      </c>
      <c r="G310" s="59"/>
      <c r="H310" s="59"/>
      <c r="I310" s="59" t="str">
        <f>Таблица10[[#This Row],[Счет]]</f>
        <v>Питер</v>
      </c>
    </row>
    <row r="311" spans="1:9" ht="15.75" x14ac:dyDescent="0.25">
      <c r="A311" s="83">
        <v>42805</v>
      </c>
      <c r="B311" s="84" t="s">
        <v>3642</v>
      </c>
      <c r="C311" s="84"/>
      <c r="D311" s="84">
        <v>2670</v>
      </c>
      <c r="E311" s="84">
        <f t="shared" si="10"/>
        <v>3</v>
      </c>
      <c r="F311" s="59" t="s">
        <v>1341</v>
      </c>
      <c r="G311" s="59"/>
      <c r="H311" s="59"/>
      <c r="I311" s="59" t="str">
        <f>Таблица10[[#This Row],[Счет]]</f>
        <v>Питер</v>
      </c>
    </row>
    <row r="312" spans="1:9" ht="15.75" hidden="1" x14ac:dyDescent="0.25">
      <c r="A312" s="69">
        <v>42809</v>
      </c>
      <c r="B312" s="59" t="s">
        <v>3852</v>
      </c>
      <c r="C312" s="59"/>
      <c r="D312" s="59">
        <v>1161</v>
      </c>
      <c r="E312" s="59">
        <f t="shared" si="10"/>
        <v>3</v>
      </c>
      <c r="F312" s="59" t="str">
        <f>"Самокатная"</f>
        <v>Самокатная</v>
      </c>
      <c r="G312" s="59" t="s">
        <v>3853</v>
      </c>
      <c r="H312" s="59"/>
      <c r="I312" s="59" t="str">
        <f>Таблица10[[#This Row],[Счет]]</f>
        <v>Самокатная</v>
      </c>
    </row>
    <row r="313" spans="1:9" ht="31.5" x14ac:dyDescent="0.25">
      <c r="A313" s="69">
        <v>42804</v>
      </c>
      <c r="B313" s="79" t="s">
        <v>3643</v>
      </c>
      <c r="C313" s="59"/>
      <c r="D313" s="59">
        <f>(2117+98)</f>
        <v>2215</v>
      </c>
      <c r="E313" s="59">
        <f t="shared" si="10"/>
        <v>3</v>
      </c>
      <c r="F313" s="59" t="s">
        <v>1341</v>
      </c>
      <c r="G313" s="59"/>
      <c r="H313" s="59"/>
      <c r="I313" s="59" t="str">
        <f>Таблица10[[#This Row],[Счет]]</f>
        <v>Питер</v>
      </c>
    </row>
    <row r="314" spans="1:9" ht="15.75" x14ac:dyDescent="0.25">
      <c r="A314" s="69">
        <v>42803</v>
      </c>
      <c r="B314" s="79" t="s">
        <v>1128</v>
      </c>
      <c r="C314" s="59"/>
      <c r="D314" s="59">
        <v>2085</v>
      </c>
      <c r="E314" s="59">
        <f t="shared" si="10"/>
        <v>3</v>
      </c>
      <c r="F314" s="59" t="s">
        <v>1341</v>
      </c>
      <c r="G314" s="59"/>
      <c r="H314" s="59"/>
      <c r="I314" s="59" t="str">
        <f>Таблица10[[#This Row],[Счет]]</f>
        <v>Питер</v>
      </c>
    </row>
    <row r="315" spans="1:9" ht="15.75" hidden="1" x14ac:dyDescent="0.25">
      <c r="A315" s="69">
        <v>42788</v>
      </c>
      <c r="B315" s="59" t="s">
        <v>2411</v>
      </c>
      <c r="C315" s="59"/>
      <c r="D315" s="59">
        <v>7570</v>
      </c>
      <c r="E315" s="59">
        <f t="shared" si="10"/>
        <v>2</v>
      </c>
      <c r="F315" s="59" t="s">
        <v>2</v>
      </c>
      <c r="G315" s="59"/>
      <c r="H315" s="59"/>
      <c r="I315" s="59" t="s">
        <v>6</v>
      </c>
    </row>
    <row r="316" spans="1:9" ht="15.75" hidden="1" x14ac:dyDescent="0.25">
      <c r="A316" s="69">
        <v>42809</v>
      </c>
      <c r="B316" s="59" t="s">
        <v>1946</v>
      </c>
      <c r="C316" s="59"/>
      <c r="D316" s="59">
        <v>1013</v>
      </c>
      <c r="E316" s="59">
        <f t="shared" si="10"/>
        <v>3</v>
      </c>
      <c r="F316" s="59" t="str">
        <f>"Самокатная"</f>
        <v>Самокатная</v>
      </c>
      <c r="G316" s="59" t="s">
        <v>3854</v>
      </c>
      <c r="H316" s="59"/>
      <c r="I316" s="59" t="str">
        <f>Таблица10[[#This Row],[Счет]]</f>
        <v>Самокатная</v>
      </c>
    </row>
    <row r="317" spans="1:9" ht="15.75" hidden="1" x14ac:dyDescent="0.25">
      <c r="A317" s="69">
        <v>42809</v>
      </c>
      <c r="B317" s="59" t="s">
        <v>3855</v>
      </c>
      <c r="C317" s="59"/>
      <c r="D317" s="59">
        <v>680</v>
      </c>
      <c r="E317" s="59">
        <f t="shared" si="10"/>
        <v>3</v>
      </c>
      <c r="F317" s="59" t="str">
        <f>"Самокатная"</f>
        <v>Самокатная</v>
      </c>
      <c r="G317" s="59" t="s">
        <v>3854</v>
      </c>
      <c r="H317" s="59"/>
      <c r="I317" s="59" t="str">
        <f>Таблица10[[#This Row],[Счет]]</f>
        <v>Самокатная</v>
      </c>
    </row>
    <row r="318" spans="1:9" ht="15.75" hidden="1" x14ac:dyDescent="0.25">
      <c r="A318" s="69">
        <v>42809</v>
      </c>
      <c r="B318" s="59" t="s">
        <v>3856</v>
      </c>
      <c r="C318" s="59"/>
      <c r="D318" s="59">
        <v>2039</v>
      </c>
      <c r="E318" s="59">
        <f t="shared" si="10"/>
        <v>3</v>
      </c>
      <c r="F318" s="59" t="str">
        <f>"Самокатная"</f>
        <v>Самокатная</v>
      </c>
      <c r="G318" s="59" t="s">
        <v>3853</v>
      </c>
      <c r="H318" s="59"/>
      <c r="I318" s="59" t="str">
        <f>Таблица10[[#This Row],[Счет]]</f>
        <v>Самокатная</v>
      </c>
    </row>
    <row r="319" spans="1:9" ht="15.75" hidden="1" x14ac:dyDescent="0.25">
      <c r="A319" s="69">
        <v>42787</v>
      </c>
      <c r="B319" s="59" t="s">
        <v>3274</v>
      </c>
      <c r="C319" s="59"/>
      <c r="D319" s="59">
        <v>23284</v>
      </c>
      <c r="E319" s="59">
        <f t="shared" si="10"/>
        <v>2</v>
      </c>
      <c r="F319" s="59" t="s">
        <v>2</v>
      </c>
      <c r="G319" s="59"/>
      <c r="H319" s="59"/>
      <c r="I319" s="59" t="s">
        <v>1341</v>
      </c>
    </row>
    <row r="320" spans="1:9" ht="15.75" hidden="1" x14ac:dyDescent="0.25">
      <c r="A320" s="69">
        <v>42809</v>
      </c>
      <c r="B320" s="59" t="s">
        <v>3855</v>
      </c>
      <c r="C320" s="59"/>
      <c r="D320" s="59">
        <v>680</v>
      </c>
      <c r="E320" s="59">
        <f t="shared" si="10"/>
        <v>3</v>
      </c>
      <c r="F320" s="59" t="str">
        <f>"Самокатная"</f>
        <v>Самокатная</v>
      </c>
      <c r="G320" s="59" t="s">
        <v>3854</v>
      </c>
      <c r="H320" s="59"/>
      <c r="I320" s="59" t="str">
        <f>Таблица10[[#This Row],[Счет]]</f>
        <v>Самокатная</v>
      </c>
    </row>
    <row r="321" spans="1:9" ht="15.75" x14ac:dyDescent="0.25">
      <c r="A321" s="83">
        <v>42801</v>
      </c>
      <c r="B321" s="173" t="s">
        <v>3541</v>
      </c>
      <c r="C321" s="84"/>
      <c r="D321" s="84">
        <v>551</v>
      </c>
      <c r="E321" s="84">
        <f t="shared" si="10"/>
        <v>3</v>
      </c>
      <c r="F321" s="59" t="s">
        <v>1341</v>
      </c>
      <c r="G321" s="59"/>
      <c r="H321" s="59"/>
      <c r="I321" s="59" t="str">
        <f>Таблица10[[#This Row],[Счет]]</f>
        <v>Питер</v>
      </c>
    </row>
    <row r="322" spans="1:9" ht="15.75" x14ac:dyDescent="0.25">
      <c r="A322" s="69">
        <v>42798</v>
      </c>
      <c r="B322" s="79" t="s">
        <v>3542</v>
      </c>
      <c r="C322" s="59"/>
      <c r="D322" s="59">
        <v>657</v>
      </c>
      <c r="E322" s="59">
        <f t="shared" si="10"/>
        <v>3</v>
      </c>
      <c r="F322" s="59" t="s">
        <v>1341</v>
      </c>
      <c r="G322" s="59"/>
      <c r="H322" s="59"/>
      <c r="I322" s="59" t="str">
        <f>Таблица10[[#This Row],[Счет]]</f>
        <v>Питер</v>
      </c>
    </row>
    <row r="323" spans="1:9" ht="15.75" hidden="1" x14ac:dyDescent="0.25">
      <c r="A323" s="69">
        <v>42809</v>
      </c>
      <c r="B323" s="59" t="s">
        <v>3823</v>
      </c>
      <c r="C323" s="59"/>
      <c r="D323" s="59">
        <v>145</v>
      </c>
      <c r="E323" s="59">
        <f t="shared" si="10"/>
        <v>3</v>
      </c>
      <c r="F323" s="59" t="str">
        <f>"Самокатная"</f>
        <v>Самокатная</v>
      </c>
      <c r="G323" s="59" t="s">
        <v>3853</v>
      </c>
      <c r="H323" s="59"/>
      <c r="I323" s="59" t="str">
        <f>Таблица10[[#This Row],[Счет]]</f>
        <v>Самокатная</v>
      </c>
    </row>
    <row r="324" spans="1:9" ht="31.5" x14ac:dyDescent="0.25">
      <c r="A324" s="83">
        <v>42797</v>
      </c>
      <c r="B324" s="173" t="s">
        <v>3543</v>
      </c>
      <c r="C324" s="84"/>
      <c r="D324" s="84">
        <v>4662</v>
      </c>
      <c r="E324" s="84">
        <f t="shared" si="10"/>
        <v>3</v>
      </c>
      <c r="F324" s="59" t="s">
        <v>1341</v>
      </c>
      <c r="G324" s="59"/>
      <c r="H324" s="59"/>
      <c r="I324" s="59" t="str">
        <f>Таблица10[[#This Row],[Счет]]</f>
        <v>Питер</v>
      </c>
    </row>
    <row r="325" spans="1:9" ht="15.75" hidden="1" x14ac:dyDescent="0.25">
      <c r="A325" s="69">
        <v>42782</v>
      </c>
      <c r="B325" s="59" t="s">
        <v>3442</v>
      </c>
      <c r="C325" s="59"/>
      <c r="D325" s="59">
        <v>4640</v>
      </c>
      <c r="E325" s="59">
        <f t="shared" si="10"/>
        <v>2</v>
      </c>
      <c r="F325" s="59" t="s">
        <v>2</v>
      </c>
      <c r="G325" s="59"/>
      <c r="H325" s="59"/>
      <c r="I325" s="59" t="s">
        <v>6</v>
      </c>
    </row>
    <row r="326" spans="1:9" ht="15.75" hidden="1" x14ac:dyDescent="0.25">
      <c r="A326" s="69">
        <v>42782</v>
      </c>
      <c r="B326" s="59" t="s">
        <v>2903</v>
      </c>
      <c r="C326" s="59"/>
      <c r="D326" s="59">
        <v>15779</v>
      </c>
      <c r="E326" s="59">
        <f t="shared" si="10"/>
        <v>2</v>
      </c>
      <c r="F326" s="59" t="s">
        <v>2</v>
      </c>
      <c r="G326" s="59"/>
      <c r="H326" s="59"/>
      <c r="I326" s="59" t="s">
        <v>6</v>
      </c>
    </row>
    <row r="327" spans="1:9" ht="15.75" hidden="1" x14ac:dyDescent="0.25">
      <c r="A327" s="69">
        <v>42809</v>
      </c>
      <c r="B327" s="59" t="s">
        <v>2787</v>
      </c>
      <c r="C327" s="59"/>
      <c r="D327" s="59">
        <v>2036</v>
      </c>
      <c r="E327" s="59">
        <f t="shared" si="10"/>
        <v>3</v>
      </c>
      <c r="F327" s="59" t="str">
        <f>"Самокатная"</f>
        <v>Самокатная</v>
      </c>
      <c r="G327" s="59" t="s">
        <v>3857</v>
      </c>
      <c r="H327" s="59"/>
      <c r="I327" s="59" t="str">
        <f>Таблица10[[#This Row],[Счет]]</f>
        <v>Самокатная</v>
      </c>
    </row>
    <row r="328" spans="1:9" ht="15.75" hidden="1" x14ac:dyDescent="0.25">
      <c r="A328" s="69">
        <v>42809</v>
      </c>
      <c r="B328" s="59" t="s">
        <v>3858</v>
      </c>
      <c r="C328" s="59"/>
      <c r="D328" s="59">
        <v>470</v>
      </c>
      <c r="E328" s="59">
        <f t="shared" ref="E328:E352" si="12">MONTH(A328)</f>
        <v>3</v>
      </c>
      <c r="F328" s="59" t="str">
        <f>"Самокатная"</f>
        <v>Самокатная</v>
      </c>
      <c r="G328" s="59" t="s">
        <v>3357</v>
      </c>
      <c r="H328" s="59"/>
      <c r="I328" s="59" t="str">
        <f>Таблица10[[#This Row],[Счет]]</f>
        <v>Самокатная</v>
      </c>
    </row>
    <row r="329" spans="1:9" ht="15.75" hidden="1" x14ac:dyDescent="0.25">
      <c r="A329" s="69">
        <v>42781</v>
      </c>
      <c r="B329" s="59" t="s">
        <v>2527</v>
      </c>
      <c r="C329" s="59"/>
      <c r="D329" s="59">
        <v>45856</v>
      </c>
      <c r="E329" s="59">
        <f t="shared" si="12"/>
        <v>2</v>
      </c>
      <c r="F329" s="59" t="s">
        <v>2</v>
      </c>
      <c r="G329" s="59"/>
      <c r="H329" s="59"/>
      <c r="I329" s="59" t="s">
        <v>6</v>
      </c>
    </row>
    <row r="330" spans="1:9" ht="15.75" hidden="1" x14ac:dyDescent="0.25">
      <c r="A330" s="69">
        <v>42781</v>
      </c>
      <c r="B330" s="59" t="s">
        <v>2526</v>
      </c>
      <c r="C330" s="59"/>
      <c r="D330" s="59">
        <v>28536</v>
      </c>
      <c r="E330" s="59">
        <f t="shared" si="12"/>
        <v>2</v>
      </c>
      <c r="F330" s="59" t="s">
        <v>2</v>
      </c>
      <c r="G330" s="59"/>
      <c r="H330" s="59"/>
      <c r="I330" s="59" t="s">
        <v>1061</v>
      </c>
    </row>
    <row r="331" spans="1:9" ht="15.75" hidden="1" x14ac:dyDescent="0.25">
      <c r="A331" s="69">
        <v>42781</v>
      </c>
      <c r="B331" s="59" t="s">
        <v>2528</v>
      </c>
      <c r="C331" s="59"/>
      <c r="D331" s="59">
        <v>10648</v>
      </c>
      <c r="E331" s="59">
        <f t="shared" si="12"/>
        <v>2</v>
      </c>
      <c r="F331" s="59" t="s">
        <v>2</v>
      </c>
      <c r="G331" s="59"/>
      <c r="H331" s="59"/>
      <c r="I331" s="59" t="s">
        <v>1061</v>
      </c>
    </row>
    <row r="332" spans="1:9" ht="15.75" hidden="1" x14ac:dyDescent="0.25">
      <c r="A332" s="69">
        <v>42781</v>
      </c>
      <c r="B332" s="59" t="s">
        <v>2529</v>
      </c>
      <c r="C332" s="59"/>
      <c r="D332" s="59">
        <v>20250</v>
      </c>
      <c r="E332" s="59">
        <f t="shared" si="12"/>
        <v>2</v>
      </c>
      <c r="F332" s="59" t="s">
        <v>2</v>
      </c>
      <c r="G332" s="59"/>
      <c r="H332" s="59"/>
      <c r="I332" s="59" t="s">
        <v>6</v>
      </c>
    </row>
    <row r="333" spans="1:9" ht="15.75" x14ac:dyDescent="0.25">
      <c r="A333" s="69">
        <v>42796</v>
      </c>
      <c r="B333" s="79" t="s">
        <v>3544</v>
      </c>
      <c r="C333" s="59"/>
      <c r="D333" s="59">
        <v>2500</v>
      </c>
      <c r="E333" s="59">
        <f t="shared" si="12"/>
        <v>3</v>
      </c>
      <c r="F333" s="59" t="s">
        <v>1341</v>
      </c>
      <c r="G333" s="59"/>
      <c r="H333" s="59"/>
      <c r="I333" s="59" t="str">
        <f>Таблица10[[#This Row],[Счет]]</f>
        <v>Питер</v>
      </c>
    </row>
    <row r="334" spans="1:9" ht="15.75" hidden="1" x14ac:dyDescent="0.25">
      <c r="A334" s="69">
        <v>42808</v>
      </c>
      <c r="B334" s="59" t="s">
        <v>3846</v>
      </c>
      <c r="C334" s="59"/>
      <c r="D334" s="59">
        <v>158</v>
      </c>
      <c r="E334" s="59">
        <f t="shared" si="12"/>
        <v>3</v>
      </c>
      <c r="F334" s="59" t="str">
        <f>"Самокатная"</f>
        <v>Самокатная</v>
      </c>
      <c r="G334" s="59" t="s">
        <v>3847</v>
      </c>
      <c r="H334" s="59"/>
      <c r="I334" s="59" t="str">
        <f>Таблица10[[#This Row],[Счет]]</f>
        <v>Самокатная</v>
      </c>
    </row>
    <row r="335" spans="1:9" ht="15.75" hidden="1" x14ac:dyDescent="0.25">
      <c r="A335" s="69">
        <v>42800</v>
      </c>
      <c r="B335" s="59" t="s">
        <v>3846</v>
      </c>
      <c r="C335" s="59"/>
      <c r="D335" s="59">
        <v>1160</v>
      </c>
      <c r="E335" s="59">
        <f t="shared" si="12"/>
        <v>3</v>
      </c>
      <c r="F335" s="59" t="str">
        <f>"Самокатная"</f>
        <v>Самокатная</v>
      </c>
      <c r="G335" s="59"/>
      <c r="H335" s="59"/>
      <c r="I335" s="59" t="str">
        <f>Таблица10[[#This Row],[Счет]]</f>
        <v>Самокатная</v>
      </c>
    </row>
    <row r="336" spans="1:9" ht="15.75" hidden="1" x14ac:dyDescent="0.25">
      <c r="A336" s="69">
        <v>42797</v>
      </c>
      <c r="B336" s="59" t="s">
        <v>3859</v>
      </c>
      <c r="C336" s="59"/>
      <c r="D336" s="59">
        <v>11385</v>
      </c>
      <c r="E336" s="59">
        <f t="shared" si="12"/>
        <v>3</v>
      </c>
      <c r="F336" s="59" t="str">
        <f>"Самокатная"</f>
        <v>Самокатная</v>
      </c>
      <c r="G336" s="59" t="s">
        <v>3357</v>
      </c>
      <c r="H336" s="59"/>
      <c r="I336" s="59" t="str">
        <f>Таблица10[[#This Row],[Счет]]</f>
        <v>Самокатная</v>
      </c>
    </row>
    <row r="337" spans="1:9" ht="15.75" hidden="1" x14ac:dyDescent="0.25">
      <c r="A337" s="69">
        <v>42797</v>
      </c>
      <c r="B337" s="59" t="s">
        <v>3860</v>
      </c>
      <c r="C337" s="59"/>
      <c r="D337" s="59">
        <v>2920</v>
      </c>
      <c r="E337" s="59">
        <f t="shared" si="12"/>
        <v>3</v>
      </c>
      <c r="F337" s="59" t="str">
        <f>"Самокатная"</f>
        <v>Самокатная</v>
      </c>
      <c r="G337" s="59" t="s">
        <v>3861</v>
      </c>
      <c r="H337" s="59"/>
      <c r="I337" s="59" t="str">
        <f>Таблица10[[#This Row],[Счет]]</f>
        <v>Самокатная</v>
      </c>
    </row>
    <row r="338" spans="1:9" ht="31.5" x14ac:dyDescent="0.25">
      <c r="A338" s="69">
        <v>42794</v>
      </c>
      <c r="B338" s="173" t="s">
        <v>3545</v>
      </c>
      <c r="C338" s="59"/>
      <c r="D338" s="59">
        <v>1005</v>
      </c>
      <c r="E338" s="59">
        <f t="shared" si="12"/>
        <v>2</v>
      </c>
      <c r="F338" s="59" t="s">
        <v>1341</v>
      </c>
      <c r="G338" s="59"/>
      <c r="H338" s="59"/>
      <c r="I338" s="59" t="str">
        <f>Таблица10[[#This Row],[Счет]]</f>
        <v>Питер</v>
      </c>
    </row>
    <row r="339" spans="1:9" ht="31.5" x14ac:dyDescent="0.25">
      <c r="A339" s="69">
        <v>42794</v>
      </c>
      <c r="B339" s="173" t="s">
        <v>3546</v>
      </c>
      <c r="C339" s="59"/>
      <c r="D339" s="59">
        <v>5737</v>
      </c>
      <c r="E339" s="59">
        <f t="shared" si="12"/>
        <v>2</v>
      </c>
      <c r="F339" s="59" t="s">
        <v>1341</v>
      </c>
      <c r="G339" s="59"/>
      <c r="H339" s="59"/>
      <c r="I339" s="59" t="str">
        <f>Таблица10[[#This Row],[Счет]]</f>
        <v>Питер</v>
      </c>
    </row>
    <row r="340" spans="1:9" ht="15.75" x14ac:dyDescent="0.25">
      <c r="A340" s="83">
        <v>42793</v>
      </c>
      <c r="B340" s="173" t="s">
        <v>3547</v>
      </c>
      <c r="C340" s="84"/>
      <c r="D340" s="84">
        <v>2550</v>
      </c>
      <c r="E340" s="84">
        <f t="shared" si="12"/>
        <v>2</v>
      </c>
      <c r="F340" s="59" t="s">
        <v>1341</v>
      </c>
      <c r="G340" s="59"/>
      <c r="H340" s="59"/>
      <c r="I340" s="59" t="str">
        <f>Таблица10[[#This Row],[Счет]]</f>
        <v>Питер</v>
      </c>
    </row>
    <row r="341" spans="1:9" ht="31.5" x14ac:dyDescent="0.25">
      <c r="A341" s="69">
        <v>42790</v>
      </c>
      <c r="B341" s="173" t="s">
        <v>3548</v>
      </c>
      <c r="C341" s="59"/>
      <c r="D341" s="59">
        <v>3163</v>
      </c>
      <c r="E341" s="59">
        <f t="shared" si="12"/>
        <v>2</v>
      </c>
      <c r="F341" s="59" t="s">
        <v>1341</v>
      </c>
      <c r="G341" s="59"/>
      <c r="H341" s="59"/>
      <c r="I341" s="59" t="str">
        <f>Таблица10[[#This Row],[Счет]]</f>
        <v>Питер</v>
      </c>
    </row>
    <row r="342" spans="1:9" ht="15.75" hidden="1" x14ac:dyDescent="0.25">
      <c r="A342" s="69">
        <v>42773</v>
      </c>
      <c r="B342" s="59" t="s">
        <v>3274</v>
      </c>
      <c r="C342" s="59"/>
      <c r="D342" s="59">
        <v>15492</v>
      </c>
      <c r="E342" s="59">
        <f t="shared" si="12"/>
        <v>2</v>
      </c>
      <c r="F342" s="59" t="s">
        <v>2</v>
      </c>
      <c r="G342" s="59"/>
      <c r="H342" s="59"/>
      <c r="I342" s="59" t="s">
        <v>1061</v>
      </c>
    </row>
    <row r="343" spans="1:9" ht="15.75" hidden="1" x14ac:dyDescent="0.25">
      <c r="A343" s="69">
        <v>42773</v>
      </c>
      <c r="B343" s="59" t="s">
        <v>3273</v>
      </c>
      <c r="C343" s="59"/>
      <c r="D343" s="59">
        <v>2502</v>
      </c>
      <c r="E343" s="59">
        <f t="shared" si="12"/>
        <v>2</v>
      </c>
      <c r="F343" s="59" t="s">
        <v>2</v>
      </c>
      <c r="G343" s="59"/>
      <c r="H343" s="59"/>
      <c r="I343" s="59" t="s">
        <v>6</v>
      </c>
    </row>
    <row r="344" spans="1:9" ht="15.75" hidden="1" x14ac:dyDescent="0.25">
      <c r="A344" s="69">
        <v>42773</v>
      </c>
      <c r="B344" s="59" t="s">
        <v>2527</v>
      </c>
      <c r="C344" s="59"/>
      <c r="D344" s="59">
        <v>16478</v>
      </c>
      <c r="E344" s="59">
        <f t="shared" si="12"/>
        <v>2</v>
      </c>
      <c r="F344" s="59" t="s">
        <v>2</v>
      </c>
      <c r="G344" s="59"/>
      <c r="H344" s="59"/>
      <c r="I344" s="59" t="s">
        <v>6</v>
      </c>
    </row>
    <row r="345" spans="1:9" ht="15.75" hidden="1" x14ac:dyDescent="0.25">
      <c r="A345" s="69">
        <v>42796</v>
      </c>
      <c r="B345" s="59" t="s">
        <v>3862</v>
      </c>
      <c r="C345" s="59"/>
      <c r="D345" s="59">
        <v>513</v>
      </c>
      <c r="E345" s="59">
        <f t="shared" si="12"/>
        <v>3</v>
      </c>
      <c r="F345" s="59" t="str">
        <f>"Самокатная"</f>
        <v>Самокатная</v>
      </c>
      <c r="G345" s="59" t="s">
        <v>3863</v>
      </c>
      <c r="H345" s="59"/>
      <c r="I345" s="59" t="str">
        <f>Таблица10[[#This Row],[Счет]]</f>
        <v>Самокатная</v>
      </c>
    </row>
    <row r="346" spans="1:9" ht="15.75" x14ac:dyDescent="0.25">
      <c r="A346" s="69">
        <v>42790</v>
      </c>
      <c r="B346" s="173" t="s">
        <v>3549</v>
      </c>
      <c r="C346" s="59"/>
      <c r="D346" s="59">
        <v>1271</v>
      </c>
      <c r="E346" s="59">
        <f t="shared" si="12"/>
        <v>2</v>
      </c>
      <c r="F346" s="59" t="s">
        <v>1341</v>
      </c>
      <c r="G346" s="59"/>
      <c r="H346" s="59"/>
      <c r="I346" s="59" t="str">
        <f>Таблица10[[#This Row],[Счет]]</f>
        <v>Питер</v>
      </c>
    </row>
    <row r="347" spans="1:9" ht="31.5" x14ac:dyDescent="0.25">
      <c r="A347" s="69">
        <v>42784</v>
      </c>
      <c r="B347" s="173" t="s">
        <v>3550</v>
      </c>
      <c r="C347" s="59"/>
      <c r="D347" s="59">
        <v>4077</v>
      </c>
      <c r="E347" s="59">
        <f t="shared" si="12"/>
        <v>2</v>
      </c>
      <c r="F347" s="59" t="s">
        <v>1341</v>
      </c>
      <c r="G347" s="59"/>
      <c r="H347" s="59"/>
      <c r="I347" s="59" t="str">
        <f>Таблица10[[#This Row],[Счет]]</f>
        <v>Питер</v>
      </c>
    </row>
    <row r="348" spans="1:9" ht="15.75" x14ac:dyDescent="0.25">
      <c r="A348" s="69">
        <v>42784</v>
      </c>
      <c r="B348" s="173" t="s">
        <v>3551</v>
      </c>
      <c r="C348" s="59"/>
      <c r="D348" s="59">
        <v>389</v>
      </c>
      <c r="E348" s="59">
        <f t="shared" si="12"/>
        <v>2</v>
      </c>
      <c r="F348" s="59" t="s">
        <v>1341</v>
      </c>
      <c r="G348" s="59"/>
      <c r="H348" s="59"/>
      <c r="I348" s="59" t="str">
        <f>Таблица10[[#This Row],[Счет]]</f>
        <v>Питер</v>
      </c>
    </row>
    <row r="349" spans="1:9" ht="15.75" x14ac:dyDescent="0.25">
      <c r="A349" s="69">
        <v>42783</v>
      </c>
      <c r="B349" s="173" t="s">
        <v>3552</v>
      </c>
      <c r="C349" s="59"/>
      <c r="D349" s="59">
        <v>3000</v>
      </c>
      <c r="E349" s="59">
        <f t="shared" si="12"/>
        <v>2</v>
      </c>
      <c r="F349" s="59" t="s">
        <v>1341</v>
      </c>
      <c r="G349" s="59"/>
      <c r="H349" s="59"/>
      <c r="I349" s="59" t="str">
        <f>Таблица10[[#This Row],[Счет]]</f>
        <v>Питер</v>
      </c>
    </row>
    <row r="350" spans="1:9" ht="15.75" x14ac:dyDescent="0.25">
      <c r="A350" s="69">
        <v>42781</v>
      </c>
      <c r="B350" s="173" t="s">
        <v>3553</v>
      </c>
      <c r="C350" s="59"/>
      <c r="D350" s="59">
        <v>3200</v>
      </c>
      <c r="E350" s="59">
        <f t="shared" si="12"/>
        <v>2</v>
      </c>
      <c r="F350" s="59" t="s">
        <v>1341</v>
      </c>
      <c r="G350" s="59"/>
      <c r="H350" s="59"/>
      <c r="I350" s="59" t="str">
        <f>Таблица10[[#This Row],[Счет]]</f>
        <v>Питер</v>
      </c>
    </row>
    <row r="351" spans="1:9" ht="15.75" hidden="1" x14ac:dyDescent="0.25">
      <c r="A351" s="69">
        <v>42766</v>
      </c>
      <c r="B351" s="59" t="s">
        <v>2335</v>
      </c>
      <c r="C351" s="59"/>
      <c r="D351" s="59">
        <v>4366</v>
      </c>
      <c r="E351" s="59">
        <f t="shared" si="12"/>
        <v>1</v>
      </c>
      <c r="F351" s="59" t="s">
        <v>2</v>
      </c>
      <c r="G351" s="59"/>
      <c r="H351" s="59"/>
      <c r="I351" s="59" t="s">
        <v>6</v>
      </c>
    </row>
    <row r="352" spans="1:9" ht="31.5" x14ac:dyDescent="0.25">
      <c r="A352" s="69">
        <v>42776</v>
      </c>
      <c r="B352" s="173" t="s">
        <v>3554</v>
      </c>
      <c r="C352" s="59"/>
      <c r="D352" s="59">
        <v>2731</v>
      </c>
      <c r="E352" s="59">
        <f t="shared" si="12"/>
        <v>2</v>
      </c>
      <c r="F352" s="59" t="s">
        <v>1341</v>
      </c>
      <c r="G352" s="59"/>
      <c r="H352" s="59"/>
      <c r="I352" s="59" t="str">
        <f>Таблица10[[#This Row],[Счет]]</f>
        <v>Питер</v>
      </c>
    </row>
    <row r="353" spans="1:9" ht="15.75" hidden="1" x14ac:dyDescent="0.25">
      <c r="A353" s="69">
        <v>42791</v>
      </c>
      <c r="B353" s="59" t="s">
        <v>3864</v>
      </c>
      <c r="C353" s="59"/>
      <c r="D353" s="59">
        <v>810</v>
      </c>
      <c r="E353" s="59">
        <v>2</v>
      </c>
      <c r="F353" s="59" t="s">
        <v>6</v>
      </c>
      <c r="G353" s="59" t="s">
        <v>3865</v>
      </c>
      <c r="H353" s="59"/>
      <c r="I353" s="59" t="str">
        <f>Таблица10[[#This Row],[Счет]]</f>
        <v>Самокатная</v>
      </c>
    </row>
    <row r="354" spans="1:9" ht="15.75" x14ac:dyDescent="0.25">
      <c r="A354" s="69">
        <v>42776</v>
      </c>
      <c r="B354" s="173" t="s">
        <v>3555</v>
      </c>
      <c r="C354" s="59"/>
      <c r="D354" s="59">
        <v>1345</v>
      </c>
      <c r="E354" s="59">
        <f t="shared" ref="E354:E368" si="13">MONTH(A354)</f>
        <v>2</v>
      </c>
      <c r="F354" s="59" t="s">
        <v>1341</v>
      </c>
      <c r="G354" s="59"/>
      <c r="H354" s="59"/>
      <c r="I354" s="59" t="str">
        <f>Таблица10[[#This Row],[Счет]]</f>
        <v>Питер</v>
      </c>
    </row>
    <row r="355" spans="1:9" ht="15.75" hidden="1" x14ac:dyDescent="0.25">
      <c r="A355" s="69">
        <v>42761</v>
      </c>
      <c r="B355" s="59" t="s">
        <v>3268</v>
      </c>
      <c r="C355" s="59"/>
      <c r="D355" s="59">
        <v>6180</v>
      </c>
      <c r="E355" s="59">
        <f t="shared" si="13"/>
        <v>1</v>
      </c>
      <c r="F355" s="59" t="s">
        <v>2</v>
      </c>
      <c r="G355" s="59"/>
      <c r="H355" s="59"/>
      <c r="I355" s="59" t="s">
        <v>6</v>
      </c>
    </row>
    <row r="356" spans="1:9" ht="15.75" x14ac:dyDescent="0.25">
      <c r="A356" s="83">
        <v>42776</v>
      </c>
      <c r="B356" s="173" t="s">
        <v>3556</v>
      </c>
      <c r="C356" s="84"/>
      <c r="D356" s="84">
        <v>2580</v>
      </c>
      <c r="E356" s="84">
        <f t="shared" si="13"/>
        <v>2</v>
      </c>
      <c r="F356" s="84" t="s">
        <v>1341</v>
      </c>
      <c r="G356" s="84"/>
      <c r="H356" s="84"/>
      <c r="I356" s="59" t="str">
        <f>Таблица10[[#This Row],[Счет]]</f>
        <v>Питер</v>
      </c>
    </row>
    <row r="357" spans="1:9" ht="31.5" x14ac:dyDescent="0.25">
      <c r="A357" s="209">
        <v>42774</v>
      </c>
      <c r="B357" s="216" t="s">
        <v>3423</v>
      </c>
      <c r="C357" s="210"/>
      <c r="D357" s="210">
        <v>2686</v>
      </c>
      <c r="E357" s="210">
        <f t="shared" si="13"/>
        <v>2</v>
      </c>
      <c r="F357" s="210" t="s">
        <v>1341</v>
      </c>
      <c r="G357" s="210"/>
      <c r="H357" s="210"/>
      <c r="I357" s="59" t="str">
        <f>Таблица10[[#This Row],[Счет]]</f>
        <v>Питер</v>
      </c>
    </row>
    <row r="358" spans="1:9" ht="15.75" hidden="1" x14ac:dyDescent="0.25">
      <c r="A358" s="69">
        <v>42788</v>
      </c>
      <c r="B358" s="59" t="s">
        <v>2382</v>
      </c>
      <c r="C358" s="59"/>
      <c r="D358" s="59">
        <v>2980</v>
      </c>
      <c r="E358" s="59">
        <f t="shared" si="13"/>
        <v>2</v>
      </c>
      <c r="F358" s="59" t="str">
        <f>"Самокатная"</f>
        <v>Самокатная</v>
      </c>
      <c r="G358" s="59" t="s">
        <v>3866</v>
      </c>
      <c r="H358" s="59"/>
      <c r="I358" s="59" t="str">
        <f>Таблица10[[#This Row],[Счет]]</f>
        <v>Самокатная</v>
      </c>
    </row>
    <row r="359" spans="1:9" ht="15.75" hidden="1" x14ac:dyDescent="0.25">
      <c r="A359" s="69">
        <v>42788</v>
      </c>
      <c r="B359" s="59" t="s">
        <v>3846</v>
      </c>
      <c r="C359" s="59"/>
      <c r="D359" s="59">
        <v>128</v>
      </c>
      <c r="E359" s="59">
        <f t="shared" si="13"/>
        <v>2</v>
      </c>
      <c r="F359" s="59" t="str">
        <f>"Самокатная"</f>
        <v>Самокатная</v>
      </c>
      <c r="G359" s="59" t="s">
        <v>3867</v>
      </c>
      <c r="H359" s="59"/>
      <c r="I359" s="59" t="str">
        <f>Таблица10[[#This Row],[Счет]]</f>
        <v>Самокатная</v>
      </c>
    </row>
    <row r="360" spans="1:9" ht="15.75" x14ac:dyDescent="0.25">
      <c r="A360" s="209">
        <v>42770</v>
      </c>
      <c r="B360" s="216" t="s">
        <v>3424</v>
      </c>
      <c r="C360" s="210"/>
      <c r="D360" s="210">
        <v>1620</v>
      </c>
      <c r="E360" s="210">
        <f t="shared" si="13"/>
        <v>2</v>
      </c>
      <c r="F360" s="210" t="s">
        <v>1341</v>
      </c>
      <c r="G360" s="210"/>
      <c r="H360" s="210"/>
      <c r="I360" s="59" t="str">
        <f>Таблица10[[#This Row],[Счет]]</f>
        <v>Питер</v>
      </c>
    </row>
    <row r="361" spans="1:9" ht="15.75" hidden="1" x14ac:dyDescent="0.25">
      <c r="A361" s="69">
        <v>42755</v>
      </c>
      <c r="B361" s="59" t="s">
        <v>2528</v>
      </c>
      <c r="C361" s="59"/>
      <c r="D361" s="59">
        <v>20250</v>
      </c>
      <c r="E361" s="59">
        <f t="shared" si="13"/>
        <v>1</v>
      </c>
      <c r="F361" s="59" t="s">
        <v>2</v>
      </c>
      <c r="G361" s="59"/>
      <c r="H361" s="59"/>
      <c r="I361" s="59" t="s">
        <v>1061</v>
      </c>
    </row>
    <row r="362" spans="1:9" ht="15.75" hidden="1" x14ac:dyDescent="0.25">
      <c r="A362" s="69">
        <v>42755</v>
      </c>
      <c r="B362" s="59" t="s">
        <v>2529</v>
      </c>
      <c r="C362" s="59"/>
      <c r="D362" s="59">
        <v>10768</v>
      </c>
      <c r="E362" s="59">
        <f t="shared" si="13"/>
        <v>1</v>
      </c>
      <c r="F362" s="59" t="s">
        <v>2</v>
      </c>
      <c r="G362" s="59"/>
      <c r="H362" s="59"/>
      <c r="I362" s="59" t="s">
        <v>6</v>
      </c>
    </row>
    <row r="363" spans="1:9" ht="15.75" hidden="1" x14ac:dyDescent="0.25">
      <c r="A363" s="69">
        <v>42755</v>
      </c>
      <c r="B363" s="59" t="s">
        <v>2526</v>
      </c>
      <c r="C363" s="59"/>
      <c r="D363" s="59">
        <v>27687</v>
      </c>
      <c r="E363" s="59">
        <f t="shared" si="13"/>
        <v>1</v>
      </c>
      <c r="F363" s="59" t="s">
        <v>2</v>
      </c>
      <c r="G363" s="59"/>
      <c r="H363" s="59"/>
      <c r="I363" s="59" t="s">
        <v>3994</v>
      </c>
    </row>
    <row r="364" spans="1:9" ht="15.75" hidden="1" x14ac:dyDescent="0.25">
      <c r="A364" s="69">
        <v>42755</v>
      </c>
      <c r="B364" s="59" t="s">
        <v>2527</v>
      </c>
      <c r="C364" s="59"/>
      <c r="D364" s="59">
        <v>36739</v>
      </c>
      <c r="E364" s="59">
        <f t="shared" si="13"/>
        <v>1</v>
      </c>
      <c r="F364" s="59" t="s">
        <v>2</v>
      </c>
      <c r="G364" s="59"/>
      <c r="H364" s="59"/>
      <c r="I364" s="59" t="s">
        <v>6</v>
      </c>
    </row>
    <row r="365" spans="1:9" ht="31.5" x14ac:dyDescent="0.25">
      <c r="A365" s="209">
        <v>42769</v>
      </c>
      <c r="B365" s="216" t="s">
        <v>3425</v>
      </c>
      <c r="C365" s="210"/>
      <c r="D365" s="210">
        <v>6861</v>
      </c>
      <c r="E365" s="210">
        <f t="shared" si="13"/>
        <v>2</v>
      </c>
      <c r="F365" s="210" t="s">
        <v>1341</v>
      </c>
      <c r="G365" s="210"/>
      <c r="H365" s="210"/>
      <c r="I365" s="59" t="str">
        <f>Таблица10[[#This Row],[Счет]]</f>
        <v>Питер</v>
      </c>
    </row>
    <row r="366" spans="1:9" ht="15.75" hidden="1" x14ac:dyDescent="0.25">
      <c r="A366" s="69">
        <v>42754</v>
      </c>
      <c r="B366" s="59" t="s">
        <v>2903</v>
      </c>
      <c r="C366" s="59"/>
      <c r="D366" s="59">
        <v>1148</v>
      </c>
      <c r="E366" s="59">
        <f t="shared" si="13"/>
        <v>1</v>
      </c>
      <c r="F366" s="59" t="s">
        <v>2</v>
      </c>
      <c r="G366" s="59"/>
      <c r="H366" s="59"/>
      <c r="I366" s="59" t="s">
        <v>6</v>
      </c>
    </row>
    <row r="367" spans="1:9" ht="15.75" hidden="1" x14ac:dyDescent="0.25">
      <c r="A367" s="69">
        <v>42754</v>
      </c>
      <c r="B367" s="59" t="s">
        <v>2904</v>
      </c>
      <c r="C367" s="59"/>
      <c r="D367" s="59">
        <v>15609</v>
      </c>
      <c r="E367" s="59">
        <f t="shared" si="13"/>
        <v>1</v>
      </c>
      <c r="F367" s="59" t="s">
        <v>2</v>
      </c>
      <c r="G367" s="59"/>
      <c r="H367" s="59"/>
      <c r="I367" s="59" t="s">
        <v>6</v>
      </c>
    </row>
    <row r="368" spans="1:9" ht="15.75" hidden="1" x14ac:dyDescent="0.25">
      <c r="A368" s="69">
        <v>42788</v>
      </c>
      <c r="B368" s="59" t="s">
        <v>1131</v>
      </c>
      <c r="C368" s="59"/>
      <c r="D368" s="59">
        <v>5242</v>
      </c>
      <c r="E368" s="59">
        <f t="shared" si="13"/>
        <v>2</v>
      </c>
      <c r="F368" s="59" t="str">
        <f>"Самокатная"</f>
        <v>Самокатная</v>
      </c>
      <c r="G368" s="59" t="s">
        <v>3868</v>
      </c>
      <c r="H368" s="59"/>
      <c r="I368" s="59" t="str">
        <f>Таблица10[[#This Row],[Счет]]</f>
        <v>Самокатная</v>
      </c>
    </row>
    <row r="369" spans="1:9" ht="15.75" hidden="1" x14ac:dyDescent="0.25">
      <c r="A369" s="69">
        <v>42787</v>
      </c>
      <c r="B369" s="59" t="s">
        <v>850</v>
      </c>
      <c r="C369" s="59"/>
      <c r="D369" s="59">
        <v>4000</v>
      </c>
      <c r="E369" s="59">
        <v>2</v>
      </c>
      <c r="F369" s="59" t="s">
        <v>6</v>
      </c>
      <c r="G369" s="59" t="s">
        <v>3869</v>
      </c>
      <c r="H369" s="59"/>
      <c r="I369" s="59" t="str">
        <f>Таблица10[[#This Row],[Счет]]</f>
        <v>Самокатная</v>
      </c>
    </row>
    <row r="370" spans="1:9" ht="15.75" hidden="1" x14ac:dyDescent="0.25">
      <c r="A370" s="69">
        <v>42749</v>
      </c>
      <c r="B370" s="59" t="s">
        <v>2535</v>
      </c>
      <c r="C370" s="59"/>
      <c r="D370" s="59">
        <v>1684</v>
      </c>
      <c r="E370" s="59">
        <f t="shared" ref="E370:E382" si="14">MONTH(A370)</f>
        <v>1</v>
      </c>
      <c r="F370" s="59" t="s">
        <v>2</v>
      </c>
      <c r="G370" s="59"/>
      <c r="H370" s="59"/>
      <c r="I370" s="59" t="s">
        <v>6</v>
      </c>
    </row>
    <row r="371" spans="1:9" ht="31.5" x14ac:dyDescent="0.25">
      <c r="A371" s="209">
        <v>42768</v>
      </c>
      <c r="B371" s="216" t="s">
        <v>3426</v>
      </c>
      <c r="C371" s="210"/>
      <c r="D371" s="210">
        <v>891</v>
      </c>
      <c r="E371" s="210">
        <f t="shared" si="14"/>
        <v>2</v>
      </c>
      <c r="F371" s="210" t="s">
        <v>1341</v>
      </c>
      <c r="G371" s="210"/>
      <c r="H371" s="210"/>
      <c r="I371" s="59" t="str">
        <f>Таблица10[[#This Row],[Счет]]</f>
        <v>Питер</v>
      </c>
    </row>
    <row r="372" spans="1:9" ht="15.75" hidden="1" x14ac:dyDescent="0.25">
      <c r="A372" s="69">
        <v>42747</v>
      </c>
      <c r="B372" s="59" t="s">
        <v>2862</v>
      </c>
      <c r="C372" s="59"/>
      <c r="D372" s="59">
        <v>21700</v>
      </c>
      <c r="E372" s="59">
        <f t="shared" si="14"/>
        <v>1</v>
      </c>
      <c r="F372" s="59" t="s">
        <v>2</v>
      </c>
      <c r="G372" s="59"/>
      <c r="H372" s="59"/>
      <c r="I372" s="59" t="s">
        <v>1341</v>
      </c>
    </row>
    <row r="373" spans="1:9" ht="15.75" x14ac:dyDescent="0.25">
      <c r="A373" s="217">
        <v>42767</v>
      </c>
      <c r="B373" s="212" t="s">
        <v>3427</v>
      </c>
      <c r="C373" s="212"/>
      <c r="D373" s="212">
        <v>189</v>
      </c>
      <c r="E373" s="212">
        <f t="shared" si="14"/>
        <v>2</v>
      </c>
      <c r="F373" s="210" t="s">
        <v>1341</v>
      </c>
      <c r="G373" s="212"/>
      <c r="H373" s="212"/>
      <c r="I373" s="59" t="str">
        <f>Таблица10[[#This Row],[Счет]]</f>
        <v>Питер</v>
      </c>
    </row>
    <row r="374" spans="1:9" ht="31.5" x14ac:dyDescent="0.25">
      <c r="A374" s="209">
        <v>42767</v>
      </c>
      <c r="B374" s="215" t="s">
        <v>3428</v>
      </c>
      <c r="C374" s="210"/>
      <c r="D374" s="210">
        <v>910</v>
      </c>
      <c r="E374" s="210">
        <f t="shared" si="14"/>
        <v>2</v>
      </c>
      <c r="F374" s="210" t="s">
        <v>1341</v>
      </c>
      <c r="G374" s="210"/>
      <c r="H374" s="210"/>
      <c r="I374" s="59" t="str">
        <f>Таблица10[[#This Row],[Счет]]</f>
        <v>Питер</v>
      </c>
    </row>
    <row r="375" spans="1:9" ht="15.75" x14ac:dyDescent="0.25">
      <c r="A375" s="209">
        <v>42766</v>
      </c>
      <c r="B375" s="212" t="s">
        <v>3429</v>
      </c>
      <c r="C375" s="210"/>
      <c r="D375" s="210">
        <v>2276</v>
      </c>
      <c r="E375" s="210">
        <f t="shared" si="14"/>
        <v>1</v>
      </c>
      <c r="F375" s="210" t="s">
        <v>1341</v>
      </c>
      <c r="G375" s="210"/>
      <c r="H375" s="210"/>
      <c r="I375" s="59" t="str">
        <f>Таблица10[[#This Row],[Счет]]</f>
        <v>Питер</v>
      </c>
    </row>
    <row r="376" spans="1:9" ht="31.5" x14ac:dyDescent="0.25">
      <c r="A376" s="217">
        <v>42762</v>
      </c>
      <c r="B376" s="215" t="s">
        <v>3430</v>
      </c>
      <c r="C376" s="212"/>
      <c r="D376" s="212">
        <v>5787</v>
      </c>
      <c r="E376" s="212">
        <f t="shared" si="14"/>
        <v>1</v>
      </c>
      <c r="F376" s="210" t="s">
        <v>1341</v>
      </c>
      <c r="G376" s="212"/>
      <c r="H376" s="212"/>
      <c r="I376" s="59" t="str">
        <f>Таблица10[[#This Row],[Счет]]</f>
        <v>Питер</v>
      </c>
    </row>
    <row r="377" spans="1:9" ht="15.75" x14ac:dyDescent="0.25">
      <c r="A377" s="209">
        <v>42761</v>
      </c>
      <c r="B377" s="215" t="s">
        <v>3431</v>
      </c>
      <c r="C377" s="210"/>
      <c r="D377" s="210">
        <v>2157</v>
      </c>
      <c r="E377" s="210">
        <f t="shared" si="14"/>
        <v>1</v>
      </c>
      <c r="F377" s="210" t="s">
        <v>1341</v>
      </c>
      <c r="G377" s="210"/>
      <c r="H377" s="210"/>
      <c r="I377" s="59" t="str">
        <f>Таблица10[[#This Row],[Счет]]</f>
        <v>Питер</v>
      </c>
    </row>
    <row r="378" spans="1:9" ht="15.75" x14ac:dyDescent="0.25">
      <c r="A378" s="209">
        <v>42761</v>
      </c>
      <c r="B378" s="215" t="s">
        <v>3432</v>
      </c>
      <c r="C378" s="210"/>
      <c r="D378" s="210">
        <v>590</v>
      </c>
      <c r="E378" s="210">
        <f t="shared" si="14"/>
        <v>1</v>
      </c>
      <c r="F378" s="210" t="s">
        <v>1341</v>
      </c>
      <c r="G378" s="210"/>
      <c r="H378" s="210"/>
      <c r="I378" s="59" t="str">
        <f>Таблица10[[#This Row],[Счет]]</f>
        <v>Питер</v>
      </c>
    </row>
    <row r="379" spans="1:9" ht="15.75" x14ac:dyDescent="0.25">
      <c r="A379" s="69">
        <v>42756</v>
      </c>
      <c r="B379" s="59" t="s">
        <v>3126</v>
      </c>
      <c r="C379" s="59"/>
      <c r="D379" s="59">
        <v>425</v>
      </c>
      <c r="E379" s="59">
        <f t="shared" si="14"/>
        <v>1</v>
      </c>
      <c r="F379" s="59" t="s">
        <v>1341</v>
      </c>
      <c r="G379" s="59"/>
      <c r="H379" s="59"/>
      <c r="I379" s="59" t="str">
        <f>Таблица10[[#This Row],[Счет]]</f>
        <v>Питер</v>
      </c>
    </row>
    <row r="380" spans="1:9" ht="15.75" hidden="1" x14ac:dyDescent="0.25">
      <c r="A380" s="69">
        <v>42784</v>
      </c>
      <c r="B380" s="59" t="s">
        <v>3846</v>
      </c>
      <c r="C380" s="59"/>
      <c r="D380" s="59">
        <v>600</v>
      </c>
      <c r="E380" s="59">
        <f t="shared" si="14"/>
        <v>2</v>
      </c>
      <c r="F380" s="59" t="str">
        <f>"Самокатная"</f>
        <v>Самокатная</v>
      </c>
      <c r="G380" s="59" t="s">
        <v>3870</v>
      </c>
      <c r="H380" s="59"/>
      <c r="I380" s="59" t="str">
        <f>Таблица10[[#This Row],[Счет]]</f>
        <v>Самокатная</v>
      </c>
    </row>
    <row r="381" spans="1:9" ht="15.75" hidden="1" x14ac:dyDescent="0.25">
      <c r="A381" s="69">
        <v>42782</v>
      </c>
      <c r="B381" s="59" t="s">
        <v>3871</v>
      </c>
      <c r="C381" s="59"/>
      <c r="D381" s="59">
        <v>12880</v>
      </c>
      <c r="E381" s="59">
        <f t="shared" si="14"/>
        <v>2</v>
      </c>
      <c r="F381" s="59" t="str">
        <f>"Самокатная"</f>
        <v>Самокатная</v>
      </c>
      <c r="G381" s="59" t="s">
        <v>3334</v>
      </c>
      <c r="H381" s="59"/>
      <c r="I381" s="59" t="str">
        <f>Таблица10[[#This Row],[Счет]]</f>
        <v>Самокатная</v>
      </c>
    </row>
    <row r="382" spans="1:9" ht="15.75" hidden="1" x14ac:dyDescent="0.25">
      <c r="A382" s="69">
        <v>42782</v>
      </c>
      <c r="B382" s="84" t="s">
        <v>3872</v>
      </c>
      <c r="C382" s="59"/>
      <c r="D382" s="59">
        <v>840</v>
      </c>
      <c r="E382" s="59">
        <f t="shared" si="14"/>
        <v>2</v>
      </c>
      <c r="F382" s="59" t="str">
        <f>"Самокатная"</f>
        <v>Самокатная</v>
      </c>
      <c r="G382" s="59" t="s">
        <v>3873</v>
      </c>
      <c r="H382" s="59"/>
      <c r="I382" s="59" t="str">
        <f>Таблица10[[#This Row],[Счет]]</f>
        <v>Самокатная</v>
      </c>
    </row>
    <row r="383" spans="1:9" ht="15.75" hidden="1" x14ac:dyDescent="0.25">
      <c r="A383" s="69">
        <v>42732</v>
      </c>
      <c r="B383" s="59" t="s">
        <v>2739</v>
      </c>
      <c r="C383" s="59"/>
      <c r="D383" s="59">
        <v>10939</v>
      </c>
      <c r="E383" s="59"/>
      <c r="F383" s="59" t="s">
        <v>2</v>
      </c>
      <c r="G383" s="59"/>
      <c r="H383" s="59"/>
      <c r="I383" s="59" t="s">
        <v>6</v>
      </c>
    </row>
    <row r="384" spans="1:9" ht="15.75" x14ac:dyDescent="0.25">
      <c r="A384" s="69">
        <v>42755</v>
      </c>
      <c r="B384" s="59" t="s">
        <v>3124</v>
      </c>
      <c r="C384" s="59"/>
      <c r="D384" s="59">
        <v>228</v>
      </c>
      <c r="E384" s="59">
        <f>MONTH(A384)</f>
        <v>1</v>
      </c>
      <c r="F384" s="59" t="s">
        <v>1341</v>
      </c>
      <c r="G384" s="59"/>
      <c r="H384" s="59"/>
      <c r="I384" s="59" t="str">
        <f>Таблица10[[#This Row],[Счет]]</f>
        <v>Питер</v>
      </c>
    </row>
    <row r="385" spans="1:9" ht="15.75" hidden="1" x14ac:dyDescent="0.25">
      <c r="A385" s="69">
        <v>42731</v>
      </c>
      <c r="B385" s="59" t="s">
        <v>2730</v>
      </c>
      <c r="C385" s="59"/>
      <c r="D385" s="59">
        <v>24424</v>
      </c>
      <c r="E385" s="59"/>
      <c r="F385" s="59" t="s">
        <v>2</v>
      </c>
      <c r="G385" s="59"/>
      <c r="H385" s="59"/>
      <c r="I385" s="59" t="s">
        <v>6</v>
      </c>
    </row>
    <row r="386" spans="1:9" ht="15.75" hidden="1" x14ac:dyDescent="0.25">
      <c r="A386" s="69">
        <v>42731</v>
      </c>
      <c r="B386" s="59" t="s">
        <v>2730</v>
      </c>
      <c r="C386" s="59"/>
      <c r="D386" s="59">
        <v>25344</v>
      </c>
      <c r="E386" s="59"/>
      <c r="F386" s="59" t="s">
        <v>2</v>
      </c>
      <c r="G386" s="59"/>
      <c r="H386" s="59"/>
      <c r="I386" s="59" t="s">
        <v>6</v>
      </c>
    </row>
    <row r="387" spans="1:9" ht="15.75" x14ac:dyDescent="0.25">
      <c r="A387" s="69">
        <v>42749</v>
      </c>
      <c r="B387" s="59" t="s">
        <v>3125</v>
      </c>
      <c r="C387" s="59"/>
      <c r="D387" s="59">
        <v>1737</v>
      </c>
      <c r="E387" s="59">
        <f>MONTH(A387)</f>
        <v>1</v>
      </c>
      <c r="F387" s="59" t="s">
        <v>1341</v>
      </c>
      <c r="G387" s="59"/>
      <c r="H387" s="59"/>
      <c r="I387" s="59" t="str">
        <f>Таблица10[[#This Row],[Счет]]</f>
        <v>Питер</v>
      </c>
    </row>
    <row r="388" spans="1:9" ht="15.75" x14ac:dyDescent="0.25">
      <c r="A388" s="69">
        <v>42747</v>
      </c>
      <c r="B388" s="59" t="s">
        <v>3126</v>
      </c>
      <c r="C388" s="59"/>
      <c r="D388" s="59">
        <v>504</v>
      </c>
      <c r="E388" s="59">
        <f>MONTH(A388)</f>
        <v>1</v>
      </c>
      <c r="F388" s="59" t="s">
        <v>1341</v>
      </c>
      <c r="G388" s="59"/>
      <c r="H388" s="59"/>
      <c r="I388" s="59" t="str">
        <f>Таблица10[[#This Row],[Счет]]</f>
        <v>Питер</v>
      </c>
    </row>
    <row r="389" spans="1:9" ht="15.75" hidden="1" x14ac:dyDescent="0.25">
      <c r="A389" s="69">
        <v>42728</v>
      </c>
      <c r="B389" s="59" t="s">
        <v>2531</v>
      </c>
      <c r="C389" s="59"/>
      <c r="D389" s="59">
        <v>2296</v>
      </c>
      <c r="E389" s="59"/>
      <c r="F389" s="59" t="s">
        <v>2</v>
      </c>
      <c r="G389" s="59"/>
      <c r="H389" s="59"/>
      <c r="I389" s="59" t="s">
        <v>6</v>
      </c>
    </row>
    <row r="390" spans="1:9" ht="15.75" hidden="1" x14ac:dyDescent="0.25">
      <c r="A390" s="69">
        <v>42725</v>
      </c>
      <c r="B390" s="59" t="s">
        <v>2700</v>
      </c>
      <c r="C390" s="59"/>
      <c r="D390" s="59">
        <v>11993</v>
      </c>
      <c r="E390" s="59"/>
      <c r="F390" s="59" t="s">
        <v>2</v>
      </c>
      <c r="G390" s="59"/>
      <c r="H390" s="59"/>
      <c r="I390" s="59" t="s">
        <v>6</v>
      </c>
    </row>
    <row r="391" spans="1:9" ht="15.75" hidden="1" x14ac:dyDescent="0.25">
      <c r="A391" s="69">
        <v>42781</v>
      </c>
      <c r="B391" s="59" t="s">
        <v>3874</v>
      </c>
      <c r="C391" s="59"/>
      <c r="D391" s="59">
        <v>328</v>
      </c>
      <c r="E391" s="59">
        <f>MONTH(A391)</f>
        <v>2</v>
      </c>
      <c r="F391" s="59" t="str">
        <f>"Самокатная"</f>
        <v>Самокатная</v>
      </c>
      <c r="G391" s="59" t="s">
        <v>3875</v>
      </c>
      <c r="H391" s="59"/>
      <c r="I391" s="59" t="str">
        <f>Таблица10[[#This Row],[Счет]]</f>
        <v>Самокатная</v>
      </c>
    </row>
    <row r="392" spans="1:9" ht="15.75" hidden="1" x14ac:dyDescent="0.25">
      <c r="A392" s="69">
        <v>42781</v>
      </c>
      <c r="B392" s="59" t="s">
        <v>3874</v>
      </c>
      <c r="C392" s="59"/>
      <c r="D392" s="59">
        <v>919</v>
      </c>
      <c r="E392" s="59">
        <f>MONTH(A392)</f>
        <v>2</v>
      </c>
      <c r="F392" s="59" t="str">
        <f>"Самокатная"</f>
        <v>Самокатная</v>
      </c>
      <c r="G392" s="59" t="s">
        <v>3875</v>
      </c>
      <c r="H392" s="59"/>
      <c r="I392" s="59" t="str">
        <f>Таблица10[[#This Row],[Счет]]</f>
        <v>Самокатная</v>
      </c>
    </row>
    <row r="393" spans="1:9" ht="15.75" hidden="1" x14ac:dyDescent="0.25">
      <c r="A393" s="69">
        <v>42724</v>
      </c>
      <c r="B393" s="59" t="s">
        <v>2698</v>
      </c>
      <c r="C393" s="59"/>
      <c r="D393" s="59">
        <v>8910</v>
      </c>
      <c r="E393" s="59"/>
      <c r="F393" s="59" t="s">
        <v>2</v>
      </c>
      <c r="G393" s="59"/>
      <c r="H393" s="59"/>
      <c r="I393" s="59" t="s">
        <v>1061</v>
      </c>
    </row>
    <row r="394" spans="1:9" ht="15.75" x14ac:dyDescent="0.25">
      <c r="A394" s="69">
        <v>42747</v>
      </c>
      <c r="B394" s="59" t="s">
        <v>3127</v>
      </c>
      <c r="C394" s="59"/>
      <c r="D394" s="59">
        <v>350</v>
      </c>
      <c r="E394" s="59">
        <f>MONTH(A394)</f>
        <v>1</v>
      </c>
      <c r="F394" s="59" t="s">
        <v>1341</v>
      </c>
      <c r="G394" s="59"/>
      <c r="H394" s="59"/>
      <c r="I394" s="59" t="str">
        <f>Таблица10[[#This Row],[Счет]]</f>
        <v>Питер</v>
      </c>
    </row>
    <row r="395" spans="1:9" ht="15.75" x14ac:dyDescent="0.25">
      <c r="A395" s="69">
        <v>42747</v>
      </c>
      <c r="B395" s="59" t="s">
        <v>3128</v>
      </c>
      <c r="C395" s="59"/>
      <c r="D395" s="59">
        <v>100</v>
      </c>
      <c r="E395" s="59">
        <f>MONTH(A395)</f>
        <v>1</v>
      </c>
      <c r="F395" s="59" t="s">
        <v>1341</v>
      </c>
      <c r="G395" s="59"/>
      <c r="H395" s="59"/>
      <c r="I395" s="59" t="str">
        <f>Таблица10[[#This Row],[Счет]]</f>
        <v>Питер</v>
      </c>
    </row>
    <row r="396" spans="1:9" ht="15.75" hidden="1" x14ac:dyDescent="0.25">
      <c r="A396" s="69">
        <v>42720</v>
      </c>
      <c r="B396" s="59" t="s">
        <v>2851</v>
      </c>
      <c r="C396" s="59" t="s">
        <v>2852</v>
      </c>
      <c r="D396" s="59">
        <v>3600</v>
      </c>
      <c r="E396" s="59"/>
      <c r="F396" s="59" t="str">
        <f>"Прео"</f>
        <v>Прео</v>
      </c>
      <c r="G396" s="59" t="s">
        <v>2853</v>
      </c>
      <c r="H396" s="59"/>
      <c r="I396" s="59" t="str">
        <f>Таблица10[[#This Row],[Счет]]</f>
        <v>Прео</v>
      </c>
    </row>
    <row r="397" spans="1:9" ht="15.75" x14ac:dyDescent="0.25">
      <c r="A397" s="69">
        <v>42745</v>
      </c>
      <c r="B397" s="59" t="s">
        <v>3129</v>
      </c>
      <c r="C397" s="59"/>
      <c r="D397" s="59">
        <v>969</v>
      </c>
      <c r="E397" s="59">
        <f>MONTH(A397)</f>
        <v>1</v>
      </c>
      <c r="F397" s="59" t="s">
        <v>1341</v>
      </c>
      <c r="G397" s="59"/>
      <c r="H397" s="59"/>
      <c r="I397" s="59" t="str">
        <f>Таблица10[[#This Row],[Счет]]</f>
        <v>Питер</v>
      </c>
    </row>
    <row r="398" spans="1:9" ht="15.75" x14ac:dyDescent="0.25">
      <c r="A398" s="69">
        <v>42743</v>
      </c>
      <c r="B398" s="59" t="s">
        <v>3130</v>
      </c>
      <c r="C398" s="59"/>
      <c r="D398" s="59">
        <v>2602</v>
      </c>
      <c r="E398" s="59">
        <f>MONTH(A398)</f>
        <v>1</v>
      </c>
      <c r="F398" s="59" t="s">
        <v>1341</v>
      </c>
      <c r="G398" s="59"/>
      <c r="H398" s="59"/>
      <c r="I398" s="59" t="str">
        <f>Таблица10[[#This Row],[Счет]]</f>
        <v>Питер</v>
      </c>
    </row>
    <row r="399" spans="1:9" ht="15.75" x14ac:dyDescent="0.25">
      <c r="A399" s="69">
        <v>42743</v>
      </c>
      <c r="B399" s="59" t="s">
        <v>3131</v>
      </c>
      <c r="C399" s="59"/>
      <c r="D399" s="59">
        <v>500</v>
      </c>
      <c r="E399" s="59">
        <f>MONTH(A399)</f>
        <v>1</v>
      </c>
      <c r="F399" s="59" t="s">
        <v>1341</v>
      </c>
      <c r="G399" s="59"/>
      <c r="H399" s="59"/>
      <c r="I399" s="59" t="str">
        <f>Таблица10[[#This Row],[Счет]]</f>
        <v>Питер</v>
      </c>
    </row>
    <row r="400" spans="1:9" ht="15.75" x14ac:dyDescent="0.25">
      <c r="A400" s="69">
        <v>42742</v>
      </c>
      <c r="B400" s="59" t="s">
        <v>3132</v>
      </c>
      <c r="C400" s="59"/>
      <c r="D400" s="59">
        <v>3972</v>
      </c>
      <c r="E400" s="59">
        <f>MONTH(A400)</f>
        <v>1</v>
      </c>
      <c r="F400" s="59" t="s">
        <v>1341</v>
      </c>
      <c r="G400" s="59"/>
      <c r="H400" s="59"/>
      <c r="I400" s="59" t="str">
        <f>Таблица10[[#This Row],[Счет]]</f>
        <v>Питер</v>
      </c>
    </row>
    <row r="401" spans="1:9" ht="15.75" x14ac:dyDescent="0.25">
      <c r="A401" s="69">
        <v>42732</v>
      </c>
      <c r="B401" s="59" t="s">
        <v>3133</v>
      </c>
      <c r="C401" s="59"/>
      <c r="D401" s="59">
        <v>1135</v>
      </c>
      <c r="E401" s="59"/>
      <c r="F401" s="59" t="s">
        <v>1341</v>
      </c>
      <c r="G401" s="59"/>
      <c r="H401" s="59"/>
      <c r="I401" s="59" t="str">
        <f>Таблица10[[#This Row],[Счет]]</f>
        <v>Питер</v>
      </c>
    </row>
    <row r="402" spans="1:9" ht="15.75" x14ac:dyDescent="0.25">
      <c r="A402" s="69">
        <v>42731</v>
      </c>
      <c r="B402" s="59" t="s">
        <v>3134</v>
      </c>
      <c r="C402" s="59"/>
      <c r="D402" s="59">
        <v>1799</v>
      </c>
      <c r="E402" s="59"/>
      <c r="F402" s="59" t="s">
        <v>1341</v>
      </c>
      <c r="G402" s="59"/>
      <c r="H402" s="59"/>
      <c r="I402" s="59" t="str">
        <f>Таблица10[[#This Row],[Счет]]</f>
        <v>Питер</v>
      </c>
    </row>
    <row r="403" spans="1:9" ht="15.75" x14ac:dyDescent="0.25">
      <c r="A403" s="69">
        <v>42729</v>
      </c>
      <c r="B403" s="59" t="s">
        <v>3135</v>
      </c>
      <c r="C403" s="59"/>
      <c r="D403" s="59">
        <v>621</v>
      </c>
      <c r="E403" s="59"/>
      <c r="F403" s="59" t="s">
        <v>1341</v>
      </c>
      <c r="G403" s="59"/>
      <c r="H403" s="59"/>
      <c r="I403" s="59" t="str">
        <f>Таблица10[[#This Row],[Счет]]</f>
        <v>Питер</v>
      </c>
    </row>
    <row r="404" spans="1:9" ht="15.75" x14ac:dyDescent="0.25">
      <c r="A404" s="69">
        <v>42724</v>
      </c>
      <c r="B404" s="59" t="s">
        <v>3136</v>
      </c>
      <c r="C404" s="59"/>
      <c r="D404" s="59">
        <v>4346</v>
      </c>
      <c r="E404" s="59"/>
      <c r="F404" s="59" t="s">
        <v>1341</v>
      </c>
      <c r="G404" s="59"/>
      <c r="H404" s="59"/>
      <c r="I404" s="59" t="str">
        <f>Таблица10[[#This Row],[Счет]]</f>
        <v>Питер</v>
      </c>
    </row>
    <row r="405" spans="1:9" ht="15.75" hidden="1" x14ac:dyDescent="0.25">
      <c r="A405" s="69">
        <v>42716</v>
      </c>
      <c r="B405" s="59" t="s">
        <v>2598</v>
      </c>
      <c r="C405" s="59"/>
      <c r="D405" s="59">
        <v>18788</v>
      </c>
      <c r="E405" s="59"/>
      <c r="F405" s="59" t="s">
        <v>2</v>
      </c>
      <c r="G405" s="59"/>
      <c r="H405" s="59"/>
      <c r="I405" s="59" t="s">
        <v>1341</v>
      </c>
    </row>
    <row r="406" spans="1:9" ht="15.75" x14ac:dyDescent="0.25">
      <c r="A406" s="69">
        <v>42723</v>
      </c>
      <c r="B406" s="59" t="s">
        <v>3137</v>
      </c>
      <c r="C406" s="59"/>
      <c r="D406" s="59">
        <v>3696</v>
      </c>
      <c r="E406" s="59"/>
      <c r="F406" s="59" t="s">
        <v>1341</v>
      </c>
      <c r="G406" s="59"/>
      <c r="H406" s="59"/>
      <c r="I406" s="59" t="str">
        <f>Таблица10[[#This Row],[Счет]]</f>
        <v>Питер</v>
      </c>
    </row>
    <row r="407" spans="1:9" ht="15.75" x14ac:dyDescent="0.25">
      <c r="A407" s="69">
        <v>42720</v>
      </c>
      <c r="B407" s="59" t="s">
        <v>3138</v>
      </c>
      <c r="C407" s="59"/>
      <c r="D407" s="59">
        <v>500</v>
      </c>
      <c r="E407" s="59"/>
      <c r="F407" s="59" t="s">
        <v>1341</v>
      </c>
      <c r="G407" s="59"/>
      <c r="H407" s="59"/>
      <c r="I407" s="59" t="str">
        <f>Таблица10[[#This Row],[Счет]]</f>
        <v>Питер</v>
      </c>
    </row>
    <row r="408" spans="1:9" ht="15.75" hidden="1" x14ac:dyDescent="0.25">
      <c r="A408" s="69">
        <v>42781</v>
      </c>
      <c r="B408" s="59" t="s">
        <v>3874</v>
      </c>
      <c r="C408" s="59"/>
      <c r="D408" s="59">
        <v>1011</v>
      </c>
      <c r="E408" s="59">
        <f>MONTH(A408)</f>
        <v>2</v>
      </c>
      <c r="F408" s="59" t="str">
        <f>"Самокатная"</f>
        <v>Самокатная</v>
      </c>
      <c r="G408" s="59" t="s">
        <v>3875</v>
      </c>
      <c r="H408" s="59"/>
      <c r="I408" s="59" t="str">
        <f>Таблица10[[#This Row],[Счет]]</f>
        <v>Самокатная</v>
      </c>
    </row>
    <row r="409" spans="1:9" ht="15.75" hidden="1" x14ac:dyDescent="0.25">
      <c r="A409" s="69">
        <v>42779</v>
      </c>
      <c r="B409" s="59" t="s">
        <v>3859</v>
      </c>
      <c r="C409" s="59"/>
      <c r="D409" s="59">
        <v>9348</v>
      </c>
      <c r="E409" s="59">
        <f>MONTH(A409)</f>
        <v>2</v>
      </c>
      <c r="F409" s="59" t="str">
        <f>"Самокатная"</f>
        <v>Самокатная</v>
      </c>
      <c r="G409" s="59" t="s">
        <v>3876</v>
      </c>
      <c r="H409" s="59"/>
      <c r="I409" s="59" t="str">
        <f>Таблица10[[#This Row],[Счет]]</f>
        <v>Самокатная</v>
      </c>
    </row>
    <row r="410" spans="1:9" ht="15.75" hidden="1" x14ac:dyDescent="0.25">
      <c r="A410" s="69">
        <v>42710</v>
      </c>
      <c r="B410" s="59" t="s">
        <v>2535</v>
      </c>
      <c r="C410" s="59"/>
      <c r="D410" s="59">
        <v>2054</v>
      </c>
      <c r="E410" s="59"/>
      <c r="F410" s="59" t="s">
        <v>2</v>
      </c>
      <c r="G410" s="59"/>
      <c r="H410" s="59"/>
      <c r="I410" s="59" t="s">
        <v>6</v>
      </c>
    </row>
    <row r="411" spans="1:9" ht="15.75" hidden="1" x14ac:dyDescent="0.25">
      <c r="A411" s="69">
        <v>42710</v>
      </c>
      <c r="B411" s="59" t="s">
        <v>696</v>
      </c>
      <c r="C411" s="59"/>
      <c r="D411" s="59">
        <v>25000</v>
      </c>
      <c r="E411" s="59"/>
      <c r="F411" s="59" t="s">
        <v>2</v>
      </c>
      <c r="G411" s="59"/>
      <c r="H411" s="59"/>
      <c r="I411" s="59" t="s">
        <v>6</v>
      </c>
    </row>
    <row r="412" spans="1:9" ht="15.75" hidden="1" x14ac:dyDescent="0.25">
      <c r="A412" s="69">
        <v>42709</v>
      </c>
      <c r="B412" s="59" t="s">
        <v>2531</v>
      </c>
      <c r="C412" s="59"/>
      <c r="D412" s="59">
        <v>11607</v>
      </c>
      <c r="E412" s="59"/>
      <c r="F412" s="59" t="s">
        <v>2</v>
      </c>
      <c r="G412" s="59"/>
      <c r="H412" s="59"/>
      <c r="I412" s="59" t="s">
        <v>6</v>
      </c>
    </row>
    <row r="413" spans="1:9" ht="15.75" hidden="1" x14ac:dyDescent="0.25">
      <c r="A413" s="69">
        <v>42709</v>
      </c>
      <c r="B413" s="59" t="s">
        <v>2529</v>
      </c>
      <c r="C413" s="59"/>
      <c r="D413" s="59">
        <v>7845</v>
      </c>
      <c r="E413" s="59"/>
      <c r="F413" s="59" t="s">
        <v>2</v>
      </c>
      <c r="G413" s="59"/>
      <c r="H413" s="59"/>
      <c r="I413" s="59" t="s">
        <v>6</v>
      </c>
    </row>
    <row r="414" spans="1:9" ht="15.75" hidden="1" x14ac:dyDescent="0.25">
      <c r="A414" s="69">
        <v>42709</v>
      </c>
      <c r="B414" s="59" t="s">
        <v>2528</v>
      </c>
      <c r="C414" s="59"/>
      <c r="D414" s="59">
        <v>6772</v>
      </c>
      <c r="E414" s="59"/>
      <c r="F414" s="59" t="s">
        <v>2</v>
      </c>
      <c r="G414" s="59"/>
      <c r="H414" s="59"/>
      <c r="I414" s="59" t="s">
        <v>1061</v>
      </c>
    </row>
    <row r="415" spans="1:9" ht="15.75" hidden="1" x14ac:dyDescent="0.25">
      <c r="A415" s="69">
        <v>42709</v>
      </c>
      <c r="B415" s="59" t="s">
        <v>2527</v>
      </c>
      <c r="C415" s="59"/>
      <c r="D415" s="59">
        <v>23082</v>
      </c>
      <c r="E415" s="59"/>
      <c r="F415" s="59" t="s">
        <v>2</v>
      </c>
      <c r="G415" s="59"/>
      <c r="H415" s="59"/>
      <c r="I415" s="59" t="s">
        <v>6</v>
      </c>
    </row>
    <row r="416" spans="1:9" ht="15.75" hidden="1" x14ac:dyDescent="0.25">
      <c r="A416" s="69">
        <v>42709</v>
      </c>
      <c r="B416" s="59" t="s">
        <v>2526</v>
      </c>
      <c r="C416" s="59"/>
      <c r="D416" s="59">
        <v>20116</v>
      </c>
      <c r="E416" s="59"/>
      <c r="F416" s="59" t="s">
        <v>2</v>
      </c>
      <c r="G416" s="59"/>
      <c r="H416" s="59"/>
      <c r="I416" s="59" t="s">
        <v>1061</v>
      </c>
    </row>
    <row r="417" spans="1:9" ht="15.75" hidden="1" x14ac:dyDescent="0.25">
      <c r="A417" s="69">
        <v>42702</v>
      </c>
      <c r="B417" s="59" t="s">
        <v>2557</v>
      </c>
      <c r="C417" s="59"/>
      <c r="D417" s="59">
        <v>7237</v>
      </c>
      <c r="E417" s="59"/>
      <c r="F417" s="59" t="s">
        <v>1</v>
      </c>
      <c r="G417" s="59"/>
      <c r="H417" s="59"/>
      <c r="I417" s="59" t="str">
        <f>Таблица10[[#This Row],[Счет]]</f>
        <v>Руднев</v>
      </c>
    </row>
    <row r="418" spans="1:9" ht="15.75" hidden="1" x14ac:dyDescent="0.25">
      <c r="A418" s="69">
        <v>42701</v>
      </c>
      <c r="B418" s="59" t="s">
        <v>2439</v>
      </c>
      <c r="C418" s="59"/>
      <c r="D418" s="59">
        <v>13970</v>
      </c>
      <c r="E418" s="59"/>
      <c r="F418" s="59" t="s">
        <v>2</v>
      </c>
      <c r="G418" s="59"/>
      <c r="H418" s="59"/>
      <c r="I418" s="59" t="s">
        <v>1341</v>
      </c>
    </row>
    <row r="419" spans="1:9" ht="15.75" hidden="1" x14ac:dyDescent="0.25">
      <c r="A419" s="69">
        <v>42701</v>
      </c>
      <c r="B419" s="59" t="s">
        <v>2438</v>
      </c>
      <c r="C419" s="59"/>
      <c r="D419" s="59">
        <v>1000</v>
      </c>
      <c r="E419" s="59"/>
      <c r="F419" s="59" t="s">
        <v>2</v>
      </c>
      <c r="G419" s="59"/>
      <c r="H419" s="59"/>
      <c r="I419" s="59" t="s">
        <v>6</v>
      </c>
    </row>
    <row r="420" spans="1:9" ht="15.75" hidden="1" x14ac:dyDescent="0.25">
      <c r="A420" s="69">
        <v>42698</v>
      </c>
      <c r="B420" s="59" t="s">
        <v>2581</v>
      </c>
      <c r="C420" s="59"/>
      <c r="D420" s="59">
        <v>5915</v>
      </c>
      <c r="E420" s="59"/>
      <c r="F420" s="59" t="str">
        <f>"Прео"</f>
        <v>Прео</v>
      </c>
      <c r="G420" s="59" t="s">
        <v>2582</v>
      </c>
      <c r="H420" s="59"/>
      <c r="I420" s="59" t="str">
        <f>Таблица10[[#This Row],[Счет]]</f>
        <v>Прео</v>
      </c>
    </row>
    <row r="421" spans="1:9" ht="15.75" hidden="1" x14ac:dyDescent="0.25">
      <c r="A421" s="69">
        <v>42773</v>
      </c>
      <c r="B421" s="59" t="s">
        <v>3354</v>
      </c>
      <c r="C421" s="59"/>
      <c r="D421" s="59">
        <v>2980</v>
      </c>
      <c r="E421" s="59">
        <f>MONTH(A421)</f>
        <v>2</v>
      </c>
      <c r="F421" s="59" t="str">
        <f>"Самокатная"</f>
        <v>Самокатная</v>
      </c>
      <c r="G421" s="59" t="s">
        <v>3355</v>
      </c>
      <c r="H421" s="59"/>
      <c r="I421" s="59" t="str">
        <f>Таблица10[[#This Row],[Счет]]</f>
        <v>Самокатная</v>
      </c>
    </row>
    <row r="422" spans="1:9" ht="15.75" hidden="1" x14ac:dyDescent="0.25">
      <c r="A422" s="69">
        <v>42766</v>
      </c>
      <c r="B422" s="59" t="s">
        <v>3356</v>
      </c>
      <c r="C422" s="59"/>
      <c r="D422" s="59">
        <v>1000</v>
      </c>
      <c r="E422" s="59">
        <f>MONTH(A422)</f>
        <v>1</v>
      </c>
      <c r="F422" s="59" t="str">
        <f>"Самокатная"</f>
        <v>Самокатная</v>
      </c>
      <c r="G422" s="59" t="s">
        <v>3357</v>
      </c>
      <c r="H422" s="59"/>
      <c r="I422" s="59" t="str">
        <f>Таблица10[[#This Row],[Счет]]</f>
        <v>Самокатная</v>
      </c>
    </row>
    <row r="423" spans="1:9" ht="15.75" hidden="1" x14ac:dyDescent="0.25">
      <c r="A423" s="69">
        <v>42691</v>
      </c>
      <c r="B423" s="59" t="s">
        <v>696</v>
      </c>
      <c r="C423" s="59"/>
      <c r="D423" s="59">
        <v>5000</v>
      </c>
      <c r="E423" s="59"/>
      <c r="F423" s="59" t="s">
        <v>2</v>
      </c>
      <c r="G423" s="59" t="s">
        <v>2027</v>
      </c>
      <c r="H423" s="59"/>
      <c r="I423" s="59" t="s">
        <v>6</v>
      </c>
    </row>
    <row r="424" spans="1:9" ht="15.75" hidden="1" x14ac:dyDescent="0.25">
      <c r="A424" s="69">
        <v>42690</v>
      </c>
      <c r="B424" s="59" t="s">
        <v>2242</v>
      </c>
      <c r="C424" s="59"/>
      <c r="D424" s="59">
        <v>22620</v>
      </c>
      <c r="E424" s="59"/>
      <c r="F424" s="59" t="s">
        <v>2</v>
      </c>
      <c r="G424" s="59"/>
      <c r="H424" s="59"/>
      <c r="I424" s="59" t="s">
        <v>6</v>
      </c>
    </row>
    <row r="425" spans="1:9" ht="15.75" hidden="1" x14ac:dyDescent="0.25">
      <c r="A425" s="69">
        <v>42683</v>
      </c>
      <c r="B425" s="59" t="s">
        <v>2335</v>
      </c>
      <c r="C425" s="59"/>
      <c r="D425" s="59">
        <v>2764</v>
      </c>
      <c r="E425" s="59"/>
      <c r="F425" s="59" t="s">
        <v>2</v>
      </c>
      <c r="G425" s="59"/>
      <c r="H425" s="59"/>
      <c r="I425" s="59" t="s">
        <v>6</v>
      </c>
    </row>
    <row r="426" spans="1:9" ht="15.75" hidden="1" x14ac:dyDescent="0.25">
      <c r="A426" s="69">
        <v>42682</v>
      </c>
      <c r="B426" s="59" t="s">
        <v>1451</v>
      </c>
      <c r="C426" s="59"/>
      <c r="D426" s="59">
        <v>10000</v>
      </c>
      <c r="E426" s="59"/>
      <c r="F426" s="59" t="s">
        <v>2</v>
      </c>
      <c r="G426" s="59"/>
      <c r="H426" s="59"/>
      <c r="I426" s="59" t="s">
        <v>1341</v>
      </c>
    </row>
    <row r="427" spans="1:9" ht="15.75" hidden="1" x14ac:dyDescent="0.25">
      <c r="A427" s="69">
        <v>42682</v>
      </c>
      <c r="B427" s="59" t="s">
        <v>2295</v>
      </c>
      <c r="C427" s="59"/>
      <c r="D427" s="59">
        <v>2000</v>
      </c>
      <c r="E427" s="59"/>
      <c r="F427" s="59" t="s">
        <v>2</v>
      </c>
      <c r="G427" s="59"/>
      <c r="H427" s="59"/>
      <c r="I427" s="59" t="s">
        <v>6</v>
      </c>
    </row>
    <row r="428" spans="1:9" ht="15.75" hidden="1" x14ac:dyDescent="0.25">
      <c r="A428" s="69">
        <v>42760</v>
      </c>
      <c r="B428" s="59" t="s">
        <v>2787</v>
      </c>
      <c r="C428" s="59"/>
      <c r="D428" s="59">
        <v>1385</v>
      </c>
      <c r="E428" s="59">
        <f>MONTH(A428)</f>
        <v>1</v>
      </c>
      <c r="F428" s="59" t="str">
        <f>"Самокатная"</f>
        <v>Самокатная</v>
      </c>
      <c r="G428" s="59" t="s">
        <v>3357</v>
      </c>
      <c r="H428" s="59"/>
      <c r="I428" s="59" t="str">
        <f>Таблица10[[#This Row],[Счет]]</f>
        <v>Самокатная</v>
      </c>
    </row>
    <row r="429" spans="1:9" ht="15.75" hidden="1" x14ac:dyDescent="0.25">
      <c r="A429" s="69">
        <v>42681</v>
      </c>
      <c r="B429" s="62" t="s">
        <v>2431</v>
      </c>
      <c r="C429" s="59"/>
      <c r="D429" s="59">
        <v>2800</v>
      </c>
      <c r="E429" s="59"/>
      <c r="F429" s="59" t="str">
        <f>"Прео"</f>
        <v>Прео</v>
      </c>
      <c r="G429" s="59"/>
      <c r="H429" s="59"/>
      <c r="I429" s="59" t="str">
        <f>Таблица10[[#This Row],[Счет]]</f>
        <v>Прео</v>
      </c>
    </row>
    <row r="430" spans="1:9" ht="15.75" hidden="1" x14ac:dyDescent="0.25">
      <c r="A430" s="266">
        <v>42680</v>
      </c>
      <c r="B430" s="259" t="s">
        <v>2429</v>
      </c>
      <c r="C430" s="267"/>
      <c r="D430" s="267">
        <v>7929</v>
      </c>
      <c r="E430" s="262">
        <f>MONTH(A430)</f>
        <v>11</v>
      </c>
      <c r="F430" s="266" t="str">
        <f>"Прео"</f>
        <v>Прео</v>
      </c>
      <c r="G430" s="267"/>
      <c r="H430" s="59"/>
      <c r="I430" s="267" t="s">
        <v>1061</v>
      </c>
    </row>
    <row r="431" spans="1:9" ht="15.75" hidden="1" x14ac:dyDescent="0.25">
      <c r="A431" s="69">
        <v>42677</v>
      </c>
      <c r="B431" s="62" t="s">
        <v>2287</v>
      </c>
      <c r="C431" s="59"/>
      <c r="D431" s="59">
        <v>10000</v>
      </c>
      <c r="E431" s="59"/>
      <c r="F431" s="59" t="s">
        <v>2</v>
      </c>
      <c r="G431" s="59"/>
      <c r="H431" s="59"/>
      <c r="I431" s="59" t="s">
        <v>6</v>
      </c>
    </row>
    <row r="432" spans="1:9" ht="15.75" hidden="1" x14ac:dyDescent="0.25">
      <c r="A432" s="69">
        <v>42677</v>
      </c>
      <c r="B432" s="62" t="s">
        <v>2287</v>
      </c>
      <c r="C432" s="59"/>
      <c r="D432" s="59">
        <v>14646</v>
      </c>
      <c r="E432" s="59"/>
      <c r="F432" s="59" t="s">
        <v>2</v>
      </c>
      <c r="G432" s="59"/>
      <c r="H432" s="59"/>
      <c r="I432" s="59" t="s">
        <v>6</v>
      </c>
    </row>
    <row r="433" spans="1:9" ht="15.75" hidden="1" x14ac:dyDescent="0.25">
      <c r="A433" s="69">
        <v>42675</v>
      </c>
      <c r="B433" s="62" t="s">
        <v>2242</v>
      </c>
      <c r="C433" s="59"/>
      <c r="D433" s="59">
        <v>11722</v>
      </c>
      <c r="E433" s="59"/>
      <c r="F433" s="59" t="s">
        <v>2</v>
      </c>
      <c r="G433" s="59"/>
      <c r="H433" s="59"/>
      <c r="I433" s="59" t="s">
        <v>6</v>
      </c>
    </row>
    <row r="434" spans="1:9" ht="15.75" hidden="1" x14ac:dyDescent="0.25">
      <c r="A434" s="69">
        <v>42675</v>
      </c>
      <c r="B434" s="62" t="s">
        <v>2245</v>
      </c>
      <c r="C434" s="59"/>
      <c r="D434" s="59">
        <v>6120</v>
      </c>
      <c r="E434" s="59"/>
      <c r="F434" s="59" t="s">
        <v>2</v>
      </c>
      <c r="G434" s="59"/>
      <c r="H434" s="59"/>
      <c r="I434" s="59" t="s">
        <v>1061</v>
      </c>
    </row>
    <row r="435" spans="1:9" ht="15.75" hidden="1" x14ac:dyDescent="0.25">
      <c r="A435" s="69">
        <v>42675</v>
      </c>
      <c r="B435" s="203" t="s">
        <v>2244</v>
      </c>
      <c r="C435" s="59"/>
      <c r="D435" s="59">
        <v>7770</v>
      </c>
      <c r="E435" s="59"/>
      <c r="F435" s="59" t="s">
        <v>2</v>
      </c>
      <c r="G435" s="59"/>
      <c r="H435" s="59"/>
      <c r="I435" s="59" t="s">
        <v>6</v>
      </c>
    </row>
    <row r="436" spans="1:9" ht="15.75" hidden="1" x14ac:dyDescent="0.25">
      <c r="A436" s="69">
        <v>42675</v>
      </c>
      <c r="B436" s="59" t="s">
        <v>2243</v>
      </c>
      <c r="C436" s="59"/>
      <c r="D436" s="59">
        <v>11060</v>
      </c>
      <c r="E436" s="59"/>
      <c r="F436" s="59" t="s">
        <v>2</v>
      </c>
      <c r="G436" s="59"/>
      <c r="H436" s="59"/>
      <c r="I436" s="59" t="s">
        <v>1061</v>
      </c>
    </row>
    <row r="437" spans="1:9" ht="15.75" x14ac:dyDescent="0.25">
      <c r="A437" s="69">
        <v>42720</v>
      </c>
      <c r="B437" s="59" t="s">
        <v>3139</v>
      </c>
      <c r="C437" s="59"/>
      <c r="D437" s="59">
        <v>3840</v>
      </c>
      <c r="E437" s="59"/>
      <c r="F437" s="59" t="s">
        <v>1341</v>
      </c>
      <c r="G437" s="59"/>
      <c r="H437" s="59"/>
      <c r="I437" s="59" t="str">
        <f>Таблица10[[#This Row],[Счет]]</f>
        <v>Питер</v>
      </c>
    </row>
    <row r="438" spans="1:9" ht="15.75" x14ac:dyDescent="0.25">
      <c r="A438" s="69">
        <v>42719</v>
      </c>
      <c r="B438" s="59" t="s">
        <v>3140</v>
      </c>
      <c r="C438" s="59"/>
      <c r="D438" s="59">
        <v>867</v>
      </c>
      <c r="E438" s="59"/>
      <c r="F438" s="59" t="s">
        <v>1341</v>
      </c>
      <c r="G438" s="59"/>
      <c r="H438" s="59"/>
      <c r="I438" s="59" t="str">
        <f>Таблица10[[#This Row],[Счет]]</f>
        <v>Питер</v>
      </c>
    </row>
    <row r="439" spans="1:9" ht="15.75" x14ac:dyDescent="0.25">
      <c r="A439" s="69">
        <v>42718</v>
      </c>
      <c r="B439" s="59" t="s">
        <v>3141</v>
      </c>
      <c r="C439" s="59"/>
      <c r="D439" s="59">
        <v>948</v>
      </c>
      <c r="E439" s="59"/>
      <c r="F439" s="59" t="s">
        <v>1341</v>
      </c>
      <c r="G439" s="59"/>
      <c r="H439" s="59"/>
      <c r="I439" s="59" t="str">
        <f>Таблица10[[#This Row],[Счет]]</f>
        <v>Питер</v>
      </c>
    </row>
    <row r="440" spans="1:9" ht="15.75" x14ac:dyDescent="0.25">
      <c r="A440" s="69">
        <v>42718</v>
      </c>
      <c r="B440" s="59" t="s">
        <v>3142</v>
      </c>
      <c r="C440" s="59"/>
      <c r="D440" s="59">
        <v>2204.5</v>
      </c>
      <c r="E440" s="59"/>
      <c r="F440" s="59" t="s">
        <v>1341</v>
      </c>
      <c r="G440" s="59"/>
      <c r="H440" s="59"/>
      <c r="I440" s="59" t="str">
        <f>Таблица10[[#This Row],[Счет]]</f>
        <v>Питер</v>
      </c>
    </row>
    <row r="441" spans="1:9" ht="15.75" x14ac:dyDescent="0.25">
      <c r="A441" s="69">
        <v>42717</v>
      </c>
      <c r="B441" s="59" t="s">
        <v>3143</v>
      </c>
      <c r="C441" s="59"/>
      <c r="D441" s="59">
        <v>1757</v>
      </c>
      <c r="E441" s="59"/>
      <c r="F441" s="59" t="s">
        <v>1341</v>
      </c>
      <c r="G441" s="59"/>
      <c r="H441" s="59"/>
      <c r="I441" s="59" t="str">
        <f>Таблица10[[#This Row],[Счет]]</f>
        <v>Питер</v>
      </c>
    </row>
    <row r="442" spans="1:9" ht="15.75" x14ac:dyDescent="0.25">
      <c r="A442" s="69">
        <v>42717</v>
      </c>
      <c r="B442" s="59" t="s">
        <v>3144</v>
      </c>
      <c r="C442" s="59"/>
      <c r="D442" s="59">
        <v>1500</v>
      </c>
      <c r="E442" s="59"/>
      <c r="F442" s="59" t="s">
        <v>1341</v>
      </c>
      <c r="G442" s="59"/>
      <c r="H442" s="59"/>
      <c r="I442" s="59" t="str">
        <f>Таблица10[[#This Row],[Счет]]</f>
        <v>Питер</v>
      </c>
    </row>
    <row r="443" spans="1:9" ht="15.75" x14ac:dyDescent="0.25">
      <c r="A443" s="69">
        <v>42717</v>
      </c>
      <c r="B443" s="59" t="s">
        <v>3145</v>
      </c>
      <c r="C443" s="59"/>
      <c r="D443" s="59">
        <v>420</v>
      </c>
      <c r="E443" s="59"/>
      <c r="F443" s="59" t="s">
        <v>1341</v>
      </c>
      <c r="G443" s="59"/>
      <c r="H443" s="59"/>
      <c r="I443" s="59" t="str">
        <f>Таблица10[[#This Row],[Счет]]</f>
        <v>Питер</v>
      </c>
    </row>
    <row r="444" spans="1:9" ht="15.75" x14ac:dyDescent="0.25">
      <c r="A444" s="69">
        <v>42713</v>
      </c>
      <c r="B444" s="59" t="s">
        <v>3146</v>
      </c>
      <c r="C444" s="59"/>
      <c r="D444" s="59">
        <v>457</v>
      </c>
      <c r="E444" s="59"/>
      <c r="F444" s="59" t="s">
        <v>1341</v>
      </c>
      <c r="G444" s="59"/>
      <c r="H444" s="59"/>
      <c r="I444" s="59" t="str">
        <f>Таблица10[[#This Row],[Счет]]</f>
        <v>Питер</v>
      </c>
    </row>
    <row r="445" spans="1:9" ht="15.75" x14ac:dyDescent="0.25">
      <c r="A445" s="69">
        <v>42713</v>
      </c>
      <c r="B445" s="59" t="s">
        <v>3147</v>
      </c>
      <c r="C445" s="59"/>
      <c r="D445" s="59">
        <f>611+87</f>
        <v>698</v>
      </c>
      <c r="E445" s="59"/>
      <c r="F445" s="59" t="s">
        <v>1341</v>
      </c>
      <c r="G445" s="59"/>
      <c r="H445" s="59"/>
      <c r="I445" s="59" t="str">
        <f>Таблица10[[#This Row],[Счет]]</f>
        <v>Питер</v>
      </c>
    </row>
    <row r="446" spans="1:9" ht="15.75" x14ac:dyDescent="0.25">
      <c r="A446" s="69">
        <v>42675</v>
      </c>
      <c r="B446" s="59" t="s">
        <v>3148</v>
      </c>
      <c r="C446" s="59"/>
      <c r="D446" s="59">
        <v>200</v>
      </c>
      <c r="E446" s="59"/>
      <c r="F446" s="59" t="s">
        <v>1341</v>
      </c>
      <c r="G446" s="59"/>
      <c r="H446" s="59"/>
      <c r="I446" s="59" t="str">
        <f>Таблица10[[#This Row],[Счет]]</f>
        <v>Питер</v>
      </c>
    </row>
    <row r="447" spans="1:9" ht="15.75" x14ac:dyDescent="0.25">
      <c r="A447" s="69">
        <v>42675</v>
      </c>
      <c r="B447" s="59" t="s">
        <v>3149</v>
      </c>
      <c r="C447" s="59"/>
      <c r="D447" s="59">
        <v>480</v>
      </c>
      <c r="E447" s="59"/>
      <c r="F447" s="59" t="s">
        <v>1341</v>
      </c>
      <c r="G447" s="59"/>
      <c r="H447" s="59"/>
      <c r="I447" s="59" t="str">
        <f>Таблица10[[#This Row],[Счет]]</f>
        <v>Питер</v>
      </c>
    </row>
    <row r="448" spans="1:9" ht="15.75" hidden="1" x14ac:dyDescent="0.25">
      <c r="A448" s="69">
        <v>42674</v>
      </c>
      <c r="B448" s="59" t="s">
        <v>2239</v>
      </c>
      <c r="C448" s="59"/>
      <c r="D448" s="59">
        <v>2335</v>
      </c>
      <c r="E448" s="59"/>
      <c r="F448" s="59" t="s">
        <v>2</v>
      </c>
      <c r="G448" s="59" t="s">
        <v>2240</v>
      </c>
      <c r="H448" s="59"/>
      <c r="I448" s="59" t="s">
        <v>6</v>
      </c>
    </row>
    <row r="449" spans="1:9" ht="15.75" hidden="1" x14ac:dyDescent="0.25">
      <c r="A449" s="69">
        <v>42758</v>
      </c>
      <c r="B449" s="59" t="s">
        <v>3184</v>
      </c>
      <c r="C449" s="59"/>
      <c r="D449" s="59">
        <v>-1800</v>
      </c>
      <c r="E449" s="59">
        <f>MONTH(A449)</f>
        <v>1</v>
      </c>
      <c r="F449" s="59" t="str">
        <f>"Самокатная"</f>
        <v>Самокатная</v>
      </c>
      <c r="G449" s="59" t="s">
        <v>3185</v>
      </c>
      <c r="H449" s="59"/>
      <c r="I449" s="59" t="str">
        <f>Таблица10[[#This Row],[Счет]]</f>
        <v>Самокатная</v>
      </c>
    </row>
    <row r="450" spans="1:9" ht="15.75" hidden="1" x14ac:dyDescent="0.25">
      <c r="A450" s="69">
        <v>42753</v>
      </c>
      <c r="B450" s="59" t="s">
        <v>3186</v>
      </c>
      <c r="C450" s="59"/>
      <c r="D450" s="59">
        <v>465</v>
      </c>
      <c r="E450" s="59">
        <f>MONTH(A450)</f>
        <v>1</v>
      </c>
      <c r="F450" s="59" t="str">
        <f>"Самокатная"</f>
        <v>Самокатная</v>
      </c>
      <c r="G450" s="59" t="s">
        <v>3187</v>
      </c>
      <c r="H450" s="59"/>
      <c r="I450" s="59" t="str">
        <f>Таблица10[[#This Row],[Счет]]</f>
        <v>Самокатная</v>
      </c>
    </row>
    <row r="451" spans="1:9" ht="15.75" hidden="1" x14ac:dyDescent="0.25">
      <c r="A451" s="69">
        <v>42751</v>
      </c>
      <c r="B451" s="59" t="s">
        <v>3188</v>
      </c>
      <c r="C451" s="59"/>
      <c r="D451" s="59">
        <v>6060</v>
      </c>
      <c r="E451" s="59">
        <f>MONTH(A451)</f>
        <v>1</v>
      </c>
      <c r="F451" s="59" t="str">
        <f>"Самокатная"</f>
        <v>Самокатная</v>
      </c>
      <c r="G451" s="59" t="s">
        <v>3189</v>
      </c>
      <c r="H451" s="59"/>
      <c r="I451" s="59" t="str">
        <f>Таблица10[[#This Row],[Счет]]</f>
        <v>Самокатная</v>
      </c>
    </row>
    <row r="452" spans="1:9" ht="15.75" hidden="1" x14ac:dyDescent="0.25">
      <c r="A452" s="69">
        <v>42733</v>
      </c>
      <c r="B452" s="59" t="s">
        <v>2785</v>
      </c>
      <c r="C452" s="59"/>
      <c r="D452" s="59">
        <v>4674</v>
      </c>
      <c r="E452" s="59"/>
      <c r="F452" s="59" t="s">
        <v>6</v>
      </c>
      <c r="G452" s="59" t="s">
        <v>2786</v>
      </c>
      <c r="H452" s="59"/>
      <c r="I452" s="59" t="str">
        <f>Таблица10[[#This Row],[Счет]]</f>
        <v>Самокатная</v>
      </c>
    </row>
    <row r="453" spans="1:9" ht="15.75" x14ac:dyDescent="0.25">
      <c r="A453" s="69">
        <v>42675</v>
      </c>
      <c r="B453" s="59" t="s">
        <v>3150</v>
      </c>
      <c r="C453" s="59"/>
      <c r="D453" s="59">
        <v>100</v>
      </c>
      <c r="E453" s="59"/>
      <c r="F453" s="59" t="s">
        <v>1341</v>
      </c>
      <c r="G453" s="59"/>
      <c r="H453" s="59"/>
      <c r="I453" s="59" t="str">
        <f>Таблица10[[#This Row],[Счет]]</f>
        <v>Питер</v>
      </c>
    </row>
    <row r="454" spans="1:9" ht="15.75" x14ac:dyDescent="0.25">
      <c r="A454" s="69">
        <v>42675</v>
      </c>
      <c r="B454" s="59" t="s">
        <v>3151</v>
      </c>
      <c r="C454" s="59"/>
      <c r="D454" s="59">
        <v>2686</v>
      </c>
      <c r="E454" s="59"/>
      <c r="F454" s="59" t="s">
        <v>1341</v>
      </c>
      <c r="G454" s="59"/>
      <c r="H454" s="59"/>
      <c r="I454" s="59" t="str">
        <f>Таблица10[[#This Row],[Счет]]</f>
        <v>Питер</v>
      </c>
    </row>
    <row r="455" spans="1:9" ht="15.75" x14ac:dyDescent="0.25">
      <c r="A455" s="69">
        <v>42675</v>
      </c>
      <c r="B455" s="59" t="s">
        <v>3152</v>
      </c>
      <c r="C455" s="59"/>
      <c r="D455" s="59">
        <v>709</v>
      </c>
      <c r="E455" s="59"/>
      <c r="F455" s="59" t="s">
        <v>1341</v>
      </c>
      <c r="G455" s="59"/>
      <c r="H455" s="59"/>
      <c r="I455" s="59" t="str">
        <f>Таблица10[[#This Row],[Счет]]</f>
        <v>Питер</v>
      </c>
    </row>
    <row r="456" spans="1:9" ht="15.75" x14ac:dyDescent="0.25">
      <c r="A456" s="69">
        <v>42675</v>
      </c>
      <c r="B456" s="59" t="s">
        <v>3153</v>
      </c>
      <c r="C456" s="59"/>
      <c r="D456" s="59">
        <v>2650</v>
      </c>
      <c r="E456" s="59"/>
      <c r="F456" s="59" t="s">
        <v>1341</v>
      </c>
      <c r="G456" s="59"/>
      <c r="H456" s="59"/>
      <c r="I456" s="59" t="str">
        <f>Таблица10[[#This Row],[Счет]]</f>
        <v>Питер</v>
      </c>
    </row>
    <row r="457" spans="1:9" ht="15.75" x14ac:dyDescent="0.25">
      <c r="A457" s="69">
        <v>42675</v>
      </c>
      <c r="B457" s="59" t="s">
        <v>3154</v>
      </c>
      <c r="C457" s="59"/>
      <c r="D457" s="59">
        <v>350</v>
      </c>
      <c r="E457" s="59"/>
      <c r="F457" s="59" t="s">
        <v>1341</v>
      </c>
      <c r="G457" s="59"/>
      <c r="H457" s="59"/>
      <c r="I457" s="59" t="str">
        <f>Таблица10[[#This Row],[Счет]]</f>
        <v>Питер</v>
      </c>
    </row>
    <row r="458" spans="1:9" ht="15.75" x14ac:dyDescent="0.25">
      <c r="A458" s="69">
        <v>42675</v>
      </c>
      <c r="B458" s="59" t="s">
        <v>3155</v>
      </c>
      <c r="C458" s="59"/>
      <c r="D458" s="59">
        <v>9063</v>
      </c>
      <c r="E458" s="59"/>
      <c r="F458" s="59" t="s">
        <v>1341</v>
      </c>
      <c r="G458" s="59"/>
      <c r="H458" s="59"/>
      <c r="I458" s="59" t="str">
        <f>Таблица10[[#This Row],[Счет]]</f>
        <v>Питер</v>
      </c>
    </row>
    <row r="459" spans="1:9" ht="15.75" x14ac:dyDescent="0.25">
      <c r="A459" s="69">
        <v>42675</v>
      </c>
      <c r="B459" s="59" t="s">
        <v>3156</v>
      </c>
      <c r="C459" s="59"/>
      <c r="D459" s="59">
        <v>1196</v>
      </c>
      <c r="E459" s="59"/>
      <c r="F459" s="59" t="s">
        <v>1341</v>
      </c>
      <c r="G459" s="59"/>
      <c r="H459" s="59"/>
      <c r="I459" s="59" t="str">
        <f>Таблица10[[#This Row],[Счет]]</f>
        <v>Питер</v>
      </c>
    </row>
    <row r="460" spans="1:9" ht="15.75" x14ac:dyDescent="0.25">
      <c r="A460" s="69">
        <v>42675</v>
      </c>
      <c r="B460" s="59" t="s">
        <v>3157</v>
      </c>
      <c r="C460" s="59"/>
      <c r="D460" s="59">
        <v>715</v>
      </c>
      <c r="E460" s="59"/>
      <c r="F460" s="59" t="s">
        <v>1341</v>
      </c>
      <c r="G460" s="59"/>
      <c r="H460" s="59"/>
      <c r="I460" s="59" t="str">
        <f>Таблица10[[#This Row],[Счет]]</f>
        <v>Питер</v>
      </c>
    </row>
    <row r="461" spans="1:9" ht="15.75" x14ac:dyDescent="0.25">
      <c r="A461" s="69">
        <v>42675</v>
      </c>
      <c r="B461" s="59" t="s">
        <v>3158</v>
      </c>
      <c r="C461" s="59"/>
      <c r="D461" s="59">
        <v>240</v>
      </c>
      <c r="E461" s="59"/>
      <c r="F461" s="59" t="s">
        <v>1341</v>
      </c>
      <c r="G461" s="59"/>
      <c r="H461" s="59"/>
      <c r="I461" s="59" t="str">
        <f>Таблица10[[#This Row],[Счет]]</f>
        <v>Питер</v>
      </c>
    </row>
    <row r="462" spans="1:9" ht="15.75" x14ac:dyDescent="0.25">
      <c r="A462" s="69">
        <v>42646</v>
      </c>
      <c r="B462" s="203" t="s">
        <v>3159</v>
      </c>
      <c r="C462" s="59"/>
      <c r="D462" s="59">
        <v>340</v>
      </c>
      <c r="E462" s="59"/>
      <c r="F462" s="59" t="s">
        <v>1341</v>
      </c>
      <c r="G462" s="59"/>
      <c r="H462" s="59"/>
      <c r="I462" s="59" t="str">
        <f>Таблица10[[#This Row],[Счет]]</f>
        <v>Питер</v>
      </c>
    </row>
    <row r="463" spans="1:9" ht="15.75" x14ac:dyDescent="0.25">
      <c r="A463" s="69">
        <v>42646</v>
      </c>
      <c r="B463" s="59" t="s">
        <v>3160</v>
      </c>
      <c r="C463" s="59"/>
      <c r="D463" s="59">
        <v>1240</v>
      </c>
      <c r="E463" s="59"/>
      <c r="F463" s="59" t="s">
        <v>1341</v>
      </c>
      <c r="G463" s="59"/>
      <c r="H463" s="59"/>
      <c r="I463" s="59" t="str">
        <f>Таблица10[[#This Row],[Счет]]</f>
        <v>Питер</v>
      </c>
    </row>
    <row r="464" spans="1:9" ht="15.75" x14ac:dyDescent="0.25">
      <c r="A464" s="69">
        <v>42646</v>
      </c>
      <c r="B464" s="59" t="s">
        <v>3161</v>
      </c>
      <c r="C464" s="59"/>
      <c r="D464" s="59">
        <v>316</v>
      </c>
      <c r="E464" s="59"/>
      <c r="F464" s="59" t="s">
        <v>1341</v>
      </c>
      <c r="G464" s="59"/>
      <c r="H464" s="59"/>
      <c r="I464" s="59" t="str">
        <f>Таблица10[[#This Row],[Счет]]</f>
        <v>Питер</v>
      </c>
    </row>
    <row r="465" spans="1:9" ht="15.75" x14ac:dyDescent="0.25">
      <c r="A465" s="69">
        <v>42646</v>
      </c>
      <c r="B465" s="59" t="s">
        <v>3162</v>
      </c>
      <c r="C465" s="59"/>
      <c r="D465" s="59">
        <v>1389</v>
      </c>
      <c r="E465" s="59"/>
      <c r="F465" s="59" t="s">
        <v>1341</v>
      </c>
      <c r="G465" s="59"/>
      <c r="H465" s="59"/>
      <c r="I465" s="59" t="str">
        <f>Таблица10[[#This Row],[Счет]]</f>
        <v>Питер</v>
      </c>
    </row>
    <row r="466" spans="1:9" ht="15.75" hidden="1" x14ac:dyDescent="0.25">
      <c r="A466" s="69">
        <v>42636</v>
      </c>
      <c r="B466" s="84" t="s">
        <v>2029</v>
      </c>
      <c r="C466" s="59"/>
      <c r="D466" s="59">
        <v>32892</v>
      </c>
      <c r="E466" s="59"/>
      <c r="F466" s="59" t="s">
        <v>2</v>
      </c>
      <c r="G466" s="59"/>
      <c r="H466" s="59"/>
      <c r="I466" s="59" t="s">
        <v>1061</v>
      </c>
    </row>
    <row r="467" spans="1:9" ht="15.75" hidden="1" x14ac:dyDescent="0.25">
      <c r="A467" s="69">
        <v>42636</v>
      </c>
      <c r="B467" s="59" t="s">
        <v>2026</v>
      </c>
      <c r="C467" s="59"/>
      <c r="D467" s="59">
        <v>7194</v>
      </c>
      <c r="E467" s="59"/>
      <c r="F467" s="59" t="s">
        <v>2</v>
      </c>
      <c r="G467" s="59" t="s">
        <v>2027</v>
      </c>
      <c r="H467" s="59"/>
      <c r="I467" s="59" t="s">
        <v>6</v>
      </c>
    </row>
    <row r="468" spans="1:9" ht="15.75" hidden="1" x14ac:dyDescent="0.25">
      <c r="A468" s="69">
        <v>42635</v>
      </c>
      <c r="B468" s="59" t="s">
        <v>2028</v>
      </c>
      <c r="C468" s="59"/>
      <c r="D468" s="59">
        <v>2520</v>
      </c>
      <c r="E468" s="59"/>
      <c r="F468" s="59" t="s">
        <v>2</v>
      </c>
      <c r="G468" s="59"/>
      <c r="H468" s="59"/>
      <c r="I468" s="59" t="s">
        <v>6</v>
      </c>
    </row>
    <row r="469" spans="1:9" ht="15.75" hidden="1" x14ac:dyDescent="0.25">
      <c r="A469" s="69">
        <v>42733</v>
      </c>
      <c r="B469" s="59" t="s">
        <v>2787</v>
      </c>
      <c r="C469" s="59"/>
      <c r="D469" s="59">
        <v>5358</v>
      </c>
      <c r="E469" s="59"/>
      <c r="F469" s="59" t="s">
        <v>6</v>
      </c>
      <c r="G469" s="59"/>
      <c r="H469" s="59"/>
      <c r="I469" s="59" t="str">
        <f>Таблица10[[#This Row],[Счет]]</f>
        <v>Самокатная</v>
      </c>
    </row>
    <row r="470" spans="1:9" ht="15.75" hidden="1" x14ac:dyDescent="0.25">
      <c r="A470" s="69">
        <v>42622</v>
      </c>
      <c r="B470" s="59" t="s">
        <v>2021</v>
      </c>
      <c r="C470" s="59"/>
      <c r="D470" s="59">
        <v>9300</v>
      </c>
      <c r="E470" s="59"/>
      <c r="F470" s="59" t="str">
        <f>"Прео"</f>
        <v>Прео</v>
      </c>
      <c r="G470" s="59"/>
      <c r="H470" s="59"/>
      <c r="I470" s="59" t="str">
        <f>Таблица10[[#This Row],[Счет]]</f>
        <v>Прео</v>
      </c>
    </row>
    <row r="471" spans="1:9" ht="15.75" hidden="1" x14ac:dyDescent="0.25">
      <c r="A471" s="69">
        <v>42620</v>
      </c>
      <c r="B471" s="59" t="s">
        <v>1977</v>
      </c>
      <c r="C471" s="59"/>
      <c r="D471" s="59">
        <v>3490</v>
      </c>
      <c r="E471" s="59"/>
      <c r="F471" s="59" t="str">
        <f>"Прео"</f>
        <v>Прео</v>
      </c>
      <c r="G471" s="59" t="s">
        <v>1978</v>
      </c>
      <c r="H471" s="59"/>
      <c r="I471" s="59" t="str">
        <f>Таблица10[[#This Row],[Счет]]</f>
        <v>Прео</v>
      </c>
    </row>
    <row r="472" spans="1:9" ht="15.75" hidden="1" x14ac:dyDescent="0.25">
      <c r="A472" s="69">
        <v>42619</v>
      </c>
      <c r="B472" s="59" t="s">
        <v>1862</v>
      </c>
      <c r="C472" s="59"/>
      <c r="D472" s="59">
        <v>12947</v>
      </c>
      <c r="E472" s="59"/>
      <c r="F472" s="59" t="s">
        <v>2</v>
      </c>
      <c r="G472" s="59"/>
      <c r="H472" s="59"/>
      <c r="I472" s="59" t="s">
        <v>6</v>
      </c>
    </row>
    <row r="473" spans="1:9" ht="15.75" x14ac:dyDescent="0.25">
      <c r="A473" s="69">
        <v>42646</v>
      </c>
      <c r="B473" s="59" t="s">
        <v>3163</v>
      </c>
      <c r="C473" s="59"/>
      <c r="D473" s="59">
        <v>1600</v>
      </c>
      <c r="E473" s="59"/>
      <c r="F473" s="59" t="s">
        <v>1341</v>
      </c>
      <c r="G473" s="59"/>
      <c r="H473" s="59"/>
      <c r="I473" s="59" t="str">
        <f>Таблица10[[#This Row],[Счет]]</f>
        <v>Питер</v>
      </c>
    </row>
    <row r="474" spans="1:9" ht="15.75" x14ac:dyDescent="0.25">
      <c r="A474" s="69">
        <v>42646</v>
      </c>
      <c r="B474" s="59" t="s">
        <v>3164</v>
      </c>
      <c r="C474" s="59"/>
      <c r="D474" s="59">
        <v>2303</v>
      </c>
      <c r="E474" s="59"/>
      <c r="F474" s="59" t="s">
        <v>1341</v>
      </c>
      <c r="G474" s="59"/>
      <c r="H474" s="59"/>
      <c r="I474" s="59" t="str">
        <f>Таблица10[[#This Row],[Счет]]</f>
        <v>Питер</v>
      </c>
    </row>
    <row r="475" spans="1:9" ht="15.75" x14ac:dyDescent="0.25">
      <c r="A475" s="69">
        <v>42646</v>
      </c>
      <c r="B475" s="84" t="s">
        <v>3165</v>
      </c>
      <c r="C475" s="59"/>
      <c r="D475" s="59">
        <v>428</v>
      </c>
      <c r="E475" s="59"/>
      <c r="F475" s="59" t="s">
        <v>1341</v>
      </c>
      <c r="G475" s="59"/>
      <c r="H475" s="59"/>
      <c r="I475" s="59" t="str">
        <f>Таблица10[[#This Row],[Счет]]</f>
        <v>Питер</v>
      </c>
    </row>
    <row r="476" spans="1:9" ht="15.75" x14ac:dyDescent="0.25">
      <c r="A476" s="69">
        <v>42646</v>
      </c>
      <c r="B476" s="84" t="s">
        <v>3166</v>
      </c>
      <c r="C476" s="59"/>
      <c r="D476" s="59">
        <v>618</v>
      </c>
      <c r="E476" s="59"/>
      <c r="F476" s="59" t="s">
        <v>1341</v>
      </c>
      <c r="G476" s="59"/>
      <c r="H476" s="59"/>
      <c r="I476" s="59" t="str">
        <f>Таблица10[[#This Row],[Счет]]</f>
        <v>Питер</v>
      </c>
    </row>
    <row r="477" spans="1:9" ht="15.75" x14ac:dyDescent="0.25">
      <c r="A477" s="69">
        <v>42644</v>
      </c>
      <c r="B477" s="84" t="s">
        <v>3167</v>
      </c>
      <c r="C477" s="59"/>
      <c r="D477" s="59">
        <v>342</v>
      </c>
      <c r="E477" s="59"/>
      <c r="F477" s="59" t="s">
        <v>1341</v>
      </c>
      <c r="G477" s="59"/>
      <c r="H477" s="59"/>
      <c r="I477" s="59" t="str">
        <f>Таблица10[[#This Row],[Счет]]</f>
        <v>Питер</v>
      </c>
    </row>
    <row r="478" spans="1:9" ht="15.75" hidden="1" x14ac:dyDescent="0.25">
      <c r="A478" s="69">
        <v>42613</v>
      </c>
      <c r="B478" s="84" t="s">
        <v>1451</v>
      </c>
      <c r="C478" s="59"/>
      <c r="D478" s="59">
        <v>31600</v>
      </c>
      <c r="E478" s="59"/>
      <c r="F478" s="59" t="s">
        <v>2</v>
      </c>
      <c r="G478" s="59"/>
      <c r="H478" s="59"/>
      <c r="I478" s="59" t="s">
        <v>1341</v>
      </c>
    </row>
    <row r="479" spans="1:9" ht="15.75" hidden="1" x14ac:dyDescent="0.25">
      <c r="A479" s="69">
        <v>42733</v>
      </c>
      <c r="B479" s="59" t="s">
        <v>2788</v>
      </c>
      <c r="C479" s="59"/>
      <c r="D479" s="59">
        <v>3776</v>
      </c>
      <c r="E479" s="59"/>
      <c r="F479" s="59" t="s">
        <v>6</v>
      </c>
      <c r="G479" s="59"/>
      <c r="H479" s="59"/>
      <c r="I479" s="59" t="str">
        <f>Таблица10[[#This Row],[Счет]]</f>
        <v>Самокатная</v>
      </c>
    </row>
    <row r="480" spans="1:9" ht="15.75" hidden="1" x14ac:dyDescent="0.25">
      <c r="A480" s="69">
        <v>42607</v>
      </c>
      <c r="B480" s="84" t="s">
        <v>1820</v>
      </c>
      <c r="C480" s="59"/>
      <c r="D480" s="59">
        <v>69008</v>
      </c>
      <c r="E480" s="59"/>
      <c r="F480" s="59" t="s">
        <v>2</v>
      </c>
      <c r="G480" s="59"/>
      <c r="H480" s="59"/>
      <c r="I480" s="59" t="s">
        <v>6</v>
      </c>
    </row>
    <row r="481" spans="1:9" ht="15.75" hidden="1" x14ac:dyDescent="0.25">
      <c r="A481" s="69">
        <v>42590</v>
      </c>
      <c r="B481" s="84" t="s">
        <v>1790</v>
      </c>
      <c r="C481" s="59"/>
      <c r="D481" s="59">
        <v>11550</v>
      </c>
      <c r="E481" s="59"/>
      <c r="F481" s="59" t="s">
        <v>2</v>
      </c>
      <c r="G481" s="59"/>
      <c r="H481" s="59"/>
      <c r="I481" s="59" t="s">
        <v>6</v>
      </c>
    </row>
    <row r="482" spans="1:9" ht="15.75" hidden="1" x14ac:dyDescent="0.25">
      <c r="A482" s="69">
        <v>42588</v>
      </c>
      <c r="B482" s="84" t="s">
        <v>1787</v>
      </c>
      <c r="C482" s="59"/>
      <c r="D482" s="59">
        <v>2000</v>
      </c>
      <c r="E482" s="59"/>
      <c r="F482" s="59" t="s">
        <v>2</v>
      </c>
      <c r="G482" s="59"/>
      <c r="H482" s="59"/>
      <c r="I482" s="59" t="s">
        <v>1341</v>
      </c>
    </row>
    <row r="483" spans="1:9" ht="15.75" hidden="1" x14ac:dyDescent="0.25">
      <c r="A483" s="69">
        <v>42586</v>
      </c>
      <c r="B483" s="84" t="s">
        <v>1651</v>
      </c>
      <c r="C483" s="59"/>
      <c r="D483" s="59">
        <v>650</v>
      </c>
      <c r="E483" s="59"/>
      <c r="F483" s="59" t="s">
        <v>2</v>
      </c>
      <c r="G483" s="59"/>
      <c r="H483" s="59"/>
      <c r="I483" s="59" t="s">
        <v>6</v>
      </c>
    </row>
    <row r="484" spans="1:9" ht="15.75" hidden="1" x14ac:dyDescent="0.25">
      <c r="A484" s="69">
        <v>42586</v>
      </c>
      <c r="B484" s="59" t="s">
        <v>1650</v>
      </c>
      <c r="C484" s="59"/>
      <c r="D484" s="59">
        <v>13762</v>
      </c>
      <c r="E484" s="59"/>
      <c r="F484" s="59" t="s">
        <v>2</v>
      </c>
      <c r="G484" s="59"/>
      <c r="H484" s="59"/>
      <c r="I484" s="59" t="s">
        <v>6</v>
      </c>
    </row>
    <row r="485" spans="1:9" ht="15.75" hidden="1" x14ac:dyDescent="0.25">
      <c r="A485" s="69">
        <v>42725</v>
      </c>
      <c r="B485" s="59" t="s">
        <v>1418</v>
      </c>
      <c r="C485" s="59"/>
      <c r="D485" s="59">
        <v>2960</v>
      </c>
      <c r="E485" s="59"/>
      <c r="F485" s="59" t="s">
        <v>6</v>
      </c>
      <c r="G485" s="59" t="s">
        <v>2830</v>
      </c>
      <c r="H485" s="59"/>
      <c r="I485" s="59" t="str">
        <f>Таблица10[[#This Row],[Счет]]</f>
        <v>Самокатная</v>
      </c>
    </row>
    <row r="486" spans="1:9" ht="15.75" hidden="1" x14ac:dyDescent="0.25">
      <c r="A486" s="69">
        <v>42582</v>
      </c>
      <c r="B486" s="59" t="s">
        <v>1643</v>
      </c>
      <c r="C486" s="59"/>
      <c r="D486" s="59">
        <v>1134</v>
      </c>
      <c r="E486" s="59"/>
      <c r="F486" s="59" t="s">
        <v>2</v>
      </c>
      <c r="G486" s="59"/>
      <c r="H486" s="59"/>
      <c r="I486" s="59" t="s">
        <v>1341</v>
      </c>
    </row>
    <row r="487" spans="1:9" ht="15.75" hidden="1" x14ac:dyDescent="0.25">
      <c r="A487" s="69">
        <v>42725</v>
      </c>
      <c r="B487" s="59" t="s">
        <v>1418</v>
      </c>
      <c r="C487" s="59"/>
      <c r="D487" s="59">
        <v>3782</v>
      </c>
      <c r="E487" s="59"/>
      <c r="F487" s="59" t="s">
        <v>6</v>
      </c>
      <c r="G487" s="59" t="s">
        <v>2831</v>
      </c>
      <c r="H487" s="59"/>
      <c r="I487" s="59" t="str">
        <f>Таблица10[[#This Row],[Счет]]</f>
        <v>Самокатная</v>
      </c>
    </row>
    <row r="488" spans="1:9" ht="15.75" hidden="1" x14ac:dyDescent="0.25">
      <c r="A488" s="69">
        <v>42713</v>
      </c>
      <c r="B488" s="59" t="s">
        <v>1153</v>
      </c>
      <c r="C488" s="59"/>
      <c r="D488" s="59">
        <v>4772</v>
      </c>
      <c r="E488" s="59"/>
      <c r="F488" s="59" t="str">
        <f>"Самокатная"</f>
        <v>Самокатная</v>
      </c>
      <c r="G488" s="59"/>
      <c r="H488" s="59"/>
      <c r="I488" s="59" t="str">
        <f>Таблица10[[#This Row],[Счет]]</f>
        <v>Самокатная</v>
      </c>
    </row>
    <row r="489" spans="1:9" ht="15.75" hidden="1" x14ac:dyDescent="0.25">
      <c r="A489" s="69">
        <v>42577</v>
      </c>
      <c r="B489" s="59" t="s">
        <v>767</v>
      </c>
      <c r="C489" s="59"/>
      <c r="D489" s="59">
        <v>27013</v>
      </c>
      <c r="E489" s="59"/>
      <c r="F489" s="59" t="s">
        <v>2</v>
      </c>
      <c r="G489" s="59"/>
      <c r="H489" s="59"/>
      <c r="I489" s="59" t="s">
        <v>1341</v>
      </c>
    </row>
    <row r="490" spans="1:9" ht="15.75" hidden="1" x14ac:dyDescent="0.25">
      <c r="A490" s="69">
        <v>42577</v>
      </c>
      <c r="B490" s="84" t="s">
        <v>1275</v>
      </c>
      <c r="C490" s="59"/>
      <c r="D490" s="59">
        <v>56097</v>
      </c>
      <c r="E490" s="59"/>
      <c r="F490" s="59" t="s">
        <v>2</v>
      </c>
      <c r="G490" s="59"/>
      <c r="H490" s="59"/>
      <c r="I490" s="59" t="s">
        <v>1341</v>
      </c>
    </row>
    <row r="491" spans="1:9" ht="15.75" hidden="1" x14ac:dyDescent="0.25">
      <c r="A491" s="69">
        <v>42711</v>
      </c>
      <c r="B491" s="59" t="s">
        <v>2670</v>
      </c>
      <c r="C491" s="59"/>
      <c r="D491" s="59">
        <v>1700</v>
      </c>
      <c r="E491" s="59"/>
      <c r="F491" s="59" t="str">
        <f>"Самокатная"</f>
        <v>Самокатная</v>
      </c>
      <c r="G491" s="59"/>
      <c r="H491" s="59"/>
      <c r="I491" s="59" t="str">
        <f>Таблица10[[#This Row],[Счет]]</f>
        <v>Самокатная</v>
      </c>
    </row>
    <row r="492" spans="1:9" ht="15.75" hidden="1" x14ac:dyDescent="0.25">
      <c r="A492" s="69">
        <v>42569</v>
      </c>
      <c r="B492" s="84" t="s">
        <v>1582</v>
      </c>
      <c r="C492" s="59"/>
      <c r="D492" s="59">
        <v>30000</v>
      </c>
      <c r="E492" s="59"/>
      <c r="F492" s="59" t="s">
        <v>2</v>
      </c>
      <c r="G492" s="59"/>
      <c r="H492" s="59"/>
      <c r="I492" s="59" t="s">
        <v>6</v>
      </c>
    </row>
    <row r="493" spans="1:9" ht="15.75" hidden="1" x14ac:dyDescent="0.25">
      <c r="A493" s="69">
        <v>42695</v>
      </c>
      <c r="B493" s="59" t="s">
        <v>1153</v>
      </c>
      <c r="C493" s="59"/>
      <c r="D493" s="59">
        <v>3245</v>
      </c>
      <c r="E493" s="59"/>
      <c r="F493" s="59" t="str">
        <f>"Самокатная"</f>
        <v>Самокатная</v>
      </c>
      <c r="G493" s="59"/>
      <c r="H493" s="59"/>
      <c r="I493" s="59" t="str">
        <f>Таблица10[[#This Row],[Счет]]</f>
        <v>Самокатная</v>
      </c>
    </row>
    <row r="494" spans="1:9" ht="15.75" hidden="1" x14ac:dyDescent="0.25">
      <c r="A494" s="69">
        <v>42562</v>
      </c>
      <c r="B494" s="84" t="s">
        <v>1555</v>
      </c>
      <c r="C494" s="59"/>
      <c r="D494" s="59">
        <v>4520</v>
      </c>
      <c r="E494" s="59"/>
      <c r="F494" s="59" t="s">
        <v>2</v>
      </c>
      <c r="G494" s="59"/>
      <c r="H494" s="59"/>
      <c r="I494" s="59" t="s">
        <v>6</v>
      </c>
    </row>
    <row r="495" spans="1:9" ht="15.75" hidden="1" x14ac:dyDescent="0.25">
      <c r="A495" s="69">
        <v>42692</v>
      </c>
      <c r="B495" s="59" t="s">
        <v>2519</v>
      </c>
      <c r="C495" s="59"/>
      <c r="D495" s="59">
        <v>1207</v>
      </c>
      <c r="E495" s="59"/>
      <c r="F495" s="59" t="str">
        <f t="shared" ref="F495:F501" si="15">"Самокатная"</f>
        <v>Самокатная</v>
      </c>
      <c r="G495" s="59"/>
      <c r="H495" s="59"/>
      <c r="I495" s="59" t="str">
        <f>Таблица10[[#This Row],[Счет]]</f>
        <v>Самокатная</v>
      </c>
    </row>
    <row r="496" spans="1:9" ht="15.75" hidden="1" x14ac:dyDescent="0.25">
      <c r="A496" s="69">
        <v>42682</v>
      </c>
      <c r="B496" s="59" t="s">
        <v>1131</v>
      </c>
      <c r="C496" s="59"/>
      <c r="D496" s="59">
        <v>2022</v>
      </c>
      <c r="E496" s="59"/>
      <c r="F496" s="59" t="str">
        <f t="shared" si="15"/>
        <v>Самокатная</v>
      </c>
      <c r="G496" s="59" t="s">
        <v>2410</v>
      </c>
      <c r="H496" s="59"/>
      <c r="I496" s="59" t="str">
        <f>Таблица10[[#This Row],[Счет]]</f>
        <v>Самокатная</v>
      </c>
    </row>
    <row r="497" spans="1:9" ht="15.75" hidden="1" x14ac:dyDescent="0.25">
      <c r="A497" s="69">
        <v>42671</v>
      </c>
      <c r="B497" s="59" t="s">
        <v>2411</v>
      </c>
      <c r="C497" s="59"/>
      <c r="D497" s="59">
        <v>1050</v>
      </c>
      <c r="E497" s="59"/>
      <c r="F497" s="59" t="str">
        <f t="shared" si="15"/>
        <v>Самокатная</v>
      </c>
      <c r="G497" s="59"/>
      <c r="H497" s="59"/>
      <c r="I497" s="59" t="str">
        <f>Таблица10[[#This Row],[Счет]]</f>
        <v>Самокатная</v>
      </c>
    </row>
    <row r="498" spans="1:9" ht="15.75" hidden="1" x14ac:dyDescent="0.25">
      <c r="A498" s="69">
        <v>42660</v>
      </c>
      <c r="B498" s="59" t="s">
        <v>1131</v>
      </c>
      <c r="C498" s="59"/>
      <c r="D498" s="59">
        <v>1250</v>
      </c>
      <c r="E498" s="59"/>
      <c r="F498" s="59" t="str">
        <f t="shared" si="15"/>
        <v>Самокатная</v>
      </c>
      <c r="G498" s="59" t="s">
        <v>2226</v>
      </c>
      <c r="H498" s="59"/>
      <c r="I498" s="59" t="str">
        <f>Таблица10[[#This Row],[Счет]]</f>
        <v>Самокатная</v>
      </c>
    </row>
    <row r="499" spans="1:9" ht="15.75" hidden="1" x14ac:dyDescent="0.25">
      <c r="A499" s="69">
        <v>42655</v>
      </c>
      <c r="B499" s="59" t="s">
        <v>1418</v>
      </c>
      <c r="C499" s="59"/>
      <c r="D499" s="59">
        <v>6056</v>
      </c>
      <c r="E499" s="59"/>
      <c r="F499" s="59" t="str">
        <f t="shared" si="15"/>
        <v>Самокатная</v>
      </c>
      <c r="G499" s="59" t="s">
        <v>2177</v>
      </c>
      <c r="H499" s="59"/>
      <c r="I499" s="59" t="str">
        <f>Таблица10[[#This Row],[Счет]]</f>
        <v>Самокатная</v>
      </c>
    </row>
    <row r="500" spans="1:9" ht="15.75" hidden="1" x14ac:dyDescent="0.25">
      <c r="A500" s="69">
        <v>42655</v>
      </c>
      <c r="B500" s="59" t="s">
        <v>850</v>
      </c>
      <c r="C500" s="59"/>
      <c r="D500" s="59">
        <v>3070</v>
      </c>
      <c r="E500" s="59"/>
      <c r="F500" s="59" t="str">
        <f t="shared" si="15"/>
        <v>Самокатная</v>
      </c>
      <c r="G500" s="59" t="s">
        <v>2178</v>
      </c>
      <c r="H500" s="59"/>
      <c r="I500" s="59" t="str">
        <f>Таблица10[[#This Row],[Счет]]</f>
        <v>Самокатная</v>
      </c>
    </row>
    <row r="501" spans="1:9" ht="15.75" hidden="1" x14ac:dyDescent="0.25">
      <c r="A501" s="69">
        <v>42633</v>
      </c>
      <c r="B501" s="62" t="s">
        <v>1418</v>
      </c>
      <c r="C501" s="59"/>
      <c r="D501" s="59">
        <v>847</v>
      </c>
      <c r="E501" s="59"/>
      <c r="F501" s="59" t="str">
        <f t="shared" si="15"/>
        <v>Самокатная</v>
      </c>
      <c r="G501" s="59" t="s">
        <v>2077</v>
      </c>
      <c r="H501" s="59"/>
      <c r="I501" s="59" t="str">
        <f>Таблица10[[#This Row],[Счет]]</f>
        <v>Самокатная</v>
      </c>
    </row>
    <row r="502" spans="1:9" ht="15.75" hidden="1" x14ac:dyDescent="0.25">
      <c r="A502" s="69">
        <v>42530</v>
      </c>
      <c r="B502" s="62" t="s">
        <v>767</v>
      </c>
      <c r="C502" s="59"/>
      <c r="D502" s="59">
        <v>43057</v>
      </c>
      <c r="E502" s="59"/>
      <c r="F502" s="59" t="s">
        <v>2</v>
      </c>
      <c r="G502" s="59"/>
      <c r="H502" s="59"/>
      <c r="I502" s="59" t="s">
        <v>6</v>
      </c>
    </row>
    <row r="503" spans="1:9" ht="15.75" hidden="1" x14ac:dyDescent="0.25">
      <c r="A503" s="69">
        <v>42530</v>
      </c>
      <c r="B503" s="62" t="s">
        <v>1275</v>
      </c>
      <c r="C503" s="59"/>
      <c r="D503" s="59">
        <v>84204</v>
      </c>
      <c r="E503" s="59"/>
      <c r="F503" s="59" t="s">
        <v>2</v>
      </c>
      <c r="G503" s="59"/>
      <c r="H503" s="59"/>
      <c r="I503" s="59" t="s">
        <v>6</v>
      </c>
    </row>
    <row r="504" spans="1:9" ht="15.75" hidden="1" x14ac:dyDescent="0.25">
      <c r="A504" s="69">
        <v>42521</v>
      </c>
      <c r="B504" s="62" t="s">
        <v>1267</v>
      </c>
      <c r="C504" s="59"/>
      <c r="D504" s="59">
        <v>3180</v>
      </c>
      <c r="E504" s="59"/>
      <c r="F504" s="59" t="str">
        <f>"Прео"</f>
        <v>Прео</v>
      </c>
      <c r="G504" s="59"/>
      <c r="H504" s="59"/>
      <c r="I504" s="59" t="str">
        <f>Таблица10[[#This Row],[Счет]]</f>
        <v>Прео</v>
      </c>
    </row>
    <row r="505" spans="1:9" ht="15.75" hidden="1" x14ac:dyDescent="0.25">
      <c r="A505" s="69">
        <v>42613</v>
      </c>
      <c r="B505" s="62" t="s">
        <v>1960</v>
      </c>
      <c r="C505" s="59"/>
      <c r="D505" s="59">
        <v>2920</v>
      </c>
      <c r="E505" s="59"/>
      <c r="F505" s="59" t="str">
        <f>"Самокатная"</f>
        <v>Самокатная</v>
      </c>
      <c r="G505" s="59" t="s">
        <v>1961</v>
      </c>
      <c r="H505" s="59"/>
      <c r="I505" s="59" t="str">
        <f>Таблица10[[#This Row],[Счет]]</f>
        <v>Самокатная</v>
      </c>
    </row>
    <row r="506" spans="1:9" ht="15.75" hidden="1" x14ac:dyDescent="0.25">
      <c r="A506" s="69">
        <v>42584</v>
      </c>
      <c r="B506" s="62" t="s">
        <v>1418</v>
      </c>
      <c r="C506" s="59"/>
      <c r="D506" s="59">
        <v>2978</v>
      </c>
      <c r="E506" s="59"/>
      <c r="F506" s="59" t="str">
        <f>"Самокатная"</f>
        <v>Самокатная</v>
      </c>
      <c r="G506" s="59"/>
      <c r="H506" s="59"/>
      <c r="I506" s="59" t="str">
        <f>Таблица10[[#This Row],[Счет]]</f>
        <v>Самокатная</v>
      </c>
    </row>
    <row r="507" spans="1:9" ht="15.75" hidden="1" x14ac:dyDescent="0.25">
      <c r="A507" s="69">
        <v>42467</v>
      </c>
      <c r="B507" s="62" t="s">
        <v>1219</v>
      </c>
      <c r="C507" s="59"/>
      <c r="D507" s="59">
        <v>616</v>
      </c>
      <c r="E507" s="59"/>
      <c r="F507" s="59" t="str">
        <f>"Прео"</f>
        <v>Прео</v>
      </c>
      <c r="G507" s="59" t="s">
        <v>1220</v>
      </c>
      <c r="H507" s="59"/>
      <c r="I507" s="59" t="str">
        <f>Таблица10[[#This Row],[Счет]]</f>
        <v>Прео</v>
      </c>
    </row>
    <row r="508" spans="1:9" ht="15.75" hidden="1" x14ac:dyDescent="0.25">
      <c r="A508" s="69">
        <v>42461</v>
      </c>
      <c r="B508" s="62" t="s">
        <v>694</v>
      </c>
      <c r="C508" s="59"/>
      <c r="D508" s="59">
        <v>147394</v>
      </c>
      <c r="E508" s="59"/>
      <c r="F508" s="59" t="s">
        <v>2</v>
      </c>
      <c r="G508" s="59"/>
      <c r="H508" s="59"/>
      <c r="I508" s="59" t="s">
        <v>6</v>
      </c>
    </row>
    <row r="509" spans="1:9" ht="15.75" hidden="1" x14ac:dyDescent="0.25">
      <c r="A509" s="69">
        <v>42460</v>
      </c>
      <c r="B509" s="62" t="s">
        <v>1324</v>
      </c>
      <c r="C509" s="59"/>
      <c r="D509" s="59">
        <v>9740</v>
      </c>
      <c r="E509" s="59"/>
      <c r="F509" s="59" t="str">
        <f>"Прео"</f>
        <v>Прео</v>
      </c>
      <c r="G509" s="59" t="s">
        <v>1325</v>
      </c>
      <c r="H509" s="59"/>
      <c r="I509" s="59" t="str">
        <f>Таблица10[[#This Row],[Счет]]</f>
        <v>Прео</v>
      </c>
    </row>
    <row r="510" spans="1:9" ht="15.75" hidden="1" x14ac:dyDescent="0.25">
      <c r="A510" s="69">
        <v>42449</v>
      </c>
      <c r="B510" s="62" t="s">
        <v>1013</v>
      </c>
      <c r="C510" s="59"/>
      <c r="D510" s="59">
        <v>10427</v>
      </c>
      <c r="E510" s="59"/>
      <c r="F510" s="59" t="s">
        <v>1</v>
      </c>
      <c r="G510" s="59"/>
      <c r="H510" s="59"/>
      <c r="I510" s="59" t="str">
        <f>Таблица10[[#This Row],[Счет]]</f>
        <v>Руднев</v>
      </c>
    </row>
    <row r="511" spans="1:9" ht="15.75" hidden="1" x14ac:dyDescent="0.25">
      <c r="A511" s="69">
        <v>42442</v>
      </c>
      <c r="B511" s="203" t="s">
        <v>696</v>
      </c>
      <c r="C511" s="59"/>
      <c r="D511" s="59">
        <v>10000</v>
      </c>
      <c r="E511" s="59"/>
      <c r="F511" s="59" t="s">
        <v>2</v>
      </c>
      <c r="G511" s="59"/>
      <c r="H511" s="59"/>
      <c r="I511" s="59" t="s">
        <v>6</v>
      </c>
    </row>
    <row r="512" spans="1:9" ht="15.75" hidden="1" x14ac:dyDescent="0.25">
      <c r="A512" s="69">
        <v>42421</v>
      </c>
      <c r="B512" s="59" t="s">
        <v>696</v>
      </c>
      <c r="C512" s="59"/>
      <c r="D512" s="59">
        <v>5000</v>
      </c>
      <c r="E512" s="59"/>
      <c r="F512" s="59" t="s">
        <v>2</v>
      </c>
      <c r="G512" s="59"/>
      <c r="H512" s="59"/>
      <c r="I512" s="59" t="s">
        <v>6</v>
      </c>
    </row>
    <row r="513" spans="1:9" ht="15.75" hidden="1" x14ac:dyDescent="0.25">
      <c r="A513" s="69">
        <v>42417</v>
      </c>
      <c r="B513" s="59" t="s">
        <v>694</v>
      </c>
      <c r="C513" s="59"/>
      <c r="D513" s="59">
        <v>110530</v>
      </c>
      <c r="E513" s="59"/>
      <c r="F513" s="59" t="s">
        <v>2</v>
      </c>
      <c r="G513" s="59"/>
      <c r="H513" s="59"/>
      <c r="I513" s="59" t="s">
        <v>1061</v>
      </c>
    </row>
    <row r="514" spans="1:9" ht="15.75" hidden="1" x14ac:dyDescent="0.25">
      <c r="A514" s="69">
        <v>42404</v>
      </c>
      <c r="B514" s="59" t="s">
        <v>476</v>
      </c>
      <c r="C514" s="59"/>
      <c r="D514" s="59">
        <v>10467</v>
      </c>
      <c r="E514" s="59"/>
      <c r="F514" s="59" t="s">
        <v>1</v>
      </c>
      <c r="G514" s="59"/>
      <c r="H514" s="59"/>
      <c r="I514" s="59" t="str">
        <f>Таблица10[[#This Row],[Счет]]</f>
        <v>Руднев</v>
      </c>
    </row>
    <row r="515" spans="1:9" ht="15.75" hidden="1" x14ac:dyDescent="0.25">
      <c r="A515" s="69">
        <v>42404</v>
      </c>
      <c r="B515" s="84" t="s">
        <v>891</v>
      </c>
      <c r="C515" s="59"/>
      <c r="D515" s="59">
        <v>2000</v>
      </c>
      <c r="E515" s="59"/>
      <c r="F515" s="59" t="s">
        <v>1</v>
      </c>
      <c r="G515" s="59"/>
      <c r="H515" s="59"/>
      <c r="I515" s="59" t="str">
        <f>Таблица10[[#This Row],[Счет]]</f>
        <v>Руднев</v>
      </c>
    </row>
    <row r="516" spans="1:9" ht="15.75" hidden="1" x14ac:dyDescent="0.25">
      <c r="A516" s="69">
        <v>42404</v>
      </c>
      <c r="B516" s="84" t="s">
        <v>482</v>
      </c>
      <c r="C516" s="59"/>
      <c r="D516" s="59">
        <v>31799</v>
      </c>
      <c r="E516" s="59"/>
      <c r="F516" s="59" t="s">
        <v>1</v>
      </c>
      <c r="G516" s="59"/>
      <c r="H516" s="59"/>
      <c r="I516" s="59" t="str">
        <f>Таблица10[[#This Row],[Счет]]</f>
        <v>Руднев</v>
      </c>
    </row>
    <row r="517" spans="1:9" ht="15.75" hidden="1" x14ac:dyDescent="0.25">
      <c r="A517" s="69">
        <v>42404</v>
      </c>
      <c r="B517" s="84" t="s">
        <v>483</v>
      </c>
      <c r="C517" s="59"/>
      <c r="D517" s="59">
        <v>800</v>
      </c>
      <c r="E517" s="59"/>
      <c r="F517" s="59" t="s">
        <v>1</v>
      </c>
      <c r="G517" s="59"/>
      <c r="H517" s="59"/>
      <c r="I517" s="59" t="str">
        <f>Таблица10[[#This Row],[Счет]]</f>
        <v>Руднев</v>
      </c>
    </row>
    <row r="518" spans="1:9" ht="15.75" hidden="1" x14ac:dyDescent="0.25">
      <c r="A518" s="69">
        <v>42404</v>
      </c>
      <c r="B518" s="84" t="s">
        <v>484</v>
      </c>
      <c r="C518" s="59"/>
      <c r="D518" s="59">
        <v>4462</v>
      </c>
      <c r="E518" s="59"/>
      <c r="F518" s="59" t="s">
        <v>1</v>
      </c>
      <c r="G518" s="59"/>
      <c r="H518" s="59"/>
      <c r="I518" s="59" t="str">
        <f>Таблица10[[#This Row],[Счет]]</f>
        <v>Руднев</v>
      </c>
    </row>
    <row r="519" spans="1:9" ht="15.75" hidden="1" x14ac:dyDescent="0.25">
      <c r="A519" s="69">
        <v>42404</v>
      </c>
      <c r="B519" s="84" t="s">
        <v>485</v>
      </c>
      <c r="C519" s="59"/>
      <c r="D519" s="59">
        <v>2928</v>
      </c>
      <c r="E519" s="59"/>
      <c r="F519" s="59" t="s">
        <v>1</v>
      </c>
      <c r="G519" s="59"/>
      <c r="H519" s="59"/>
      <c r="I519" s="59" t="str">
        <f>Таблица10[[#This Row],[Счет]]</f>
        <v>Руднев</v>
      </c>
    </row>
    <row r="520" spans="1:9" ht="15.75" hidden="1" x14ac:dyDescent="0.25">
      <c r="A520" s="69">
        <v>42400</v>
      </c>
      <c r="B520" s="84" t="s">
        <v>696</v>
      </c>
      <c r="C520" s="59"/>
      <c r="D520" s="59">
        <v>5000</v>
      </c>
      <c r="E520" s="59"/>
      <c r="F520" s="59" t="s">
        <v>2</v>
      </c>
      <c r="G520" s="59"/>
      <c r="H520" s="59"/>
      <c r="I520" s="59" t="s">
        <v>6</v>
      </c>
    </row>
    <row r="521" spans="1:9" ht="15.75" hidden="1" x14ac:dyDescent="0.25">
      <c r="A521" s="69">
        <v>42399</v>
      </c>
      <c r="B521" s="84" t="s">
        <v>695</v>
      </c>
      <c r="C521" s="59"/>
      <c r="D521" s="59">
        <v>15286</v>
      </c>
      <c r="E521" s="59"/>
      <c r="F521" s="59" t="s">
        <v>1</v>
      </c>
      <c r="G521" s="59"/>
      <c r="H521" s="59"/>
      <c r="I521" s="59" t="str">
        <f>Таблица10[[#This Row],[Счет]]</f>
        <v>Руднев</v>
      </c>
    </row>
    <row r="522" spans="1:9" ht="15.75" hidden="1" x14ac:dyDescent="0.25">
      <c r="A522" s="69">
        <v>42399</v>
      </c>
      <c r="B522" s="59" t="s">
        <v>697</v>
      </c>
      <c r="C522" s="59"/>
      <c r="D522" s="59">
        <v>1100</v>
      </c>
      <c r="E522" s="59"/>
      <c r="F522" s="59" t="s">
        <v>1</v>
      </c>
      <c r="G522" s="59"/>
      <c r="H522" s="59"/>
      <c r="I522" s="59" t="str">
        <f>Таблица10[[#This Row],[Счет]]</f>
        <v>Руднев</v>
      </c>
    </row>
    <row r="523" spans="1:9" ht="15.75" hidden="1" x14ac:dyDescent="0.25">
      <c r="A523" s="69">
        <v>42395</v>
      </c>
      <c r="B523" s="84" t="s">
        <v>696</v>
      </c>
      <c r="C523" s="59"/>
      <c r="D523" s="59">
        <v>3280</v>
      </c>
      <c r="E523" s="59"/>
      <c r="F523" s="59" t="s">
        <v>2</v>
      </c>
      <c r="G523" s="59"/>
      <c r="H523" s="59"/>
      <c r="I523" s="59" t="s">
        <v>6</v>
      </c>
    </row>
    <row r="524" spans="1:9" ht="15.75" hidden="1" x14ac:dyDescent="0.25">
      <c r="A524" s="69">
        <v>42390</v>
      </c>
      <c r="B524" s="59" t="s">
        <v>694</v>
      </c>
      <c r="C524" s="59"/>
      <c r="D524" s="59">
        <v>77445</v>
      </c>
      <c r="E524" s="59"/>
      <c r="F524" s="59" t="s">
        <v>2</v>
      </c>
      <c r="G524" s="59"/>
      <c r="H524" s="59"/>
      <c r="I524" s="59" t="s">
        <v>6</v>
      </c>
    </row>
    <row r="525" spans="1:9" ht="15.75" hidden="1" x14ac:dyDescent="0.25">
      <c r="A525" s="69">
        <v>42385</v>
      </c>
      <c r="B525" s="59" t="s">
        <v>696</v>
      </c>
      <c r="C525" s="59"/>
      <c r="D525" s="59">
        <v>18000</v>
      </c>
      <c r="E525" s="59"/>
      <c r="F525" s="59" t="s">
        <v>2</v>
      </c>
      <c r="G525" s="59"/>
      <c r="H525" s="59"/>
      <c r="I525" s="59" t="s">
        <v>6</v>
      </c>
    </row>
    <row r="526" spans="1:9" ht="15.75" hidden="1" x14ac:dyDescent="0.25">
      <c r="A526" s="69">
        <v>42384</v>
      </c>
      <c r="B526" s="59" t="s">
        <v>698</v>
      </c>
      <c r="C526" s="59"/>
      <c r="D526" s="59">
        <v>7150</v>
      </c>
      <c r="E526" s="59"/>
      <c r="F526" s="59" t="s">
        <v>2</v>
      </c>
      <c r="G526" s="59"/>
      <c r="H526" s="59"/>
      <c r="I526" s="59" t="s">
        <v>6</v>
      </c>
    </row>
    <row r="527" spans="1:9" ht="15.75" hidden="1" x14ac:dyDescent="0.25">
      <c r="A527" s="69">
        <v>42370</v>
      </c>
      <c r="B527" s="59" t="s">
        <v>53</v>
      </c>
      <c r="C527" s="59">
        <v>100000</v>
      </c>
      <c r="D527" s="59"/>
      <c r="E527" s="59"/>
      <c r="F527" s="59"/>
      <c r="G527" s="59" t="s">
        <v>699</v>
      </c>
      <c r="H527" s="59"/>
      <c r="I527" s="59">
        <f>Таблица10[[#This Row],[Счет]]</f>
        <v>0</v>
      </c>
    </row>
    <row r="528" spans="1:9" ht="15.75" hidden="1" x14ac:dyDescent="0.25">
      <c r="A528" s="69">
        <v>42367</v>
      </c>
      <c r="B528" s="59" t="s">
        <v>700</v>
      </c>
      <c r="C528" s="59"/>
      <c r="D528" s="59">
        <v>4000</v>
      </c>
      <c r="E528" s="59"/>
      <c r="F528" s="59" t="s">
        <v>1</v>
      </c>
      <c r="G528" s="59"/>
      <c r="H528" s="59"/>
      <c r="I528" s="59" t="str">
        <f>Таблица10[[#This Row],[Счет]]</f>
        <v>Руднев</v>
      </c>
    </row>
    <row r="529" spans="1:9" ht="15.75" hidden="1" x14ac:dyDescent="0.25">
      <c r="A529" s="69">
        <v>42367</v>
      </c>
      <c r="B529" s="59" t="s">
        <v>701</v>
      </c>
      <c r="C529" s="59"/>
      <c r="D529" s="59">
        <v>5000</v>
      </c>
      <c r="E529" s="59"/>
      <c r="F529" s="59" t="s">
        <v>2</v>
      </c>
      <c r="G529" s="59"/>
      <c r="H529" s="59"/>
      <c r="I529" s="59" t="s">
        <v>6</v>
      </c>
    </row>
    <row r="530" spans="1:9" ht="15.75" hidden="1" x14ac:dyDescent="0.25">
      <c r="A530" s="69">
        <v>42361</v>
      </c>
      <c r="B530" s="59" t="s">
        <v>696</v>
      </c>
      <c r="C530" s="59"/>
      <c r="D530" s="59">
        <v>26000</v>
      </c>
      <c r="E530" s="59"/>
      <c r="F530" s="59" t="s">
        <v>2</v>
      </c>
      <c r="G530" s="59"/>
      <c r="H530" s="59"/>
      <c r="I530" s="59" t="s">
        <v>6</v>
      </c>
    </row>
    <row r="531" spans="1:9" ht="15.75" hidden="1" x14ac:dyDescent="0.25">
      <c r="A531" s="69">
        <v>42358</v>
      </c>
      <c r="B531" s="59" t="s">
        <v>702</v>
      </c>
      <c r="C531" s="59"/>
      <c r="D531" s="59">
        <v>3400</v>
      </c>
      <c r="E531" s="59"/>
      <c r="F531" s="59" t="s">
        <v>1</v>
      </c>
      <c r="G531" s="59"/>
      <c r="H531" s="59"/>
      <c r="I531" s="59" t="str">
        <f>Таблица10[[#This Row],[Счет]]</f>
        <v>Руднев</v>
      </c>
    </row>
    <row r="532" spans="1:9" ht="15.75" hidden="1" x14ac:dyDescent="0.25">
      <c r="A532" s="69">
        <v>42358</v>
      </c>
      <c r="B532" s="84" t="s">
        <v>703</v>
      </c>
      <c r="C532" s="59"/>
      <c r="D532" s="59">
        <v>3800</v>
      </c>
      <c r="E532" s="59"/>
      <c r="F532" s="59" t="s">
        <v>1</v>
      </c>
      <c r="G532" s="59"/>
      <c r="H532" s="59"/>
      <c r="I532" s="59" t="str">
        <f>Таблица10[[#This Row],[Счет]]</f>
        <v>Руднев</v>
      </c>
    </row>
    <row r="533" spans="1:9" ht="15.75" hidden="1" x14ac:dyDescent="0.25">
      <c r="A533" s="69">
        <v>42358</v>
      </c>
      <c r="B533" s="84" t="s">
        <v>704</v>
      </c>
      <c r="C533" s="59"/>
      <c r="D533" s="59">
        <v>56236</v>
      </c>
      <c r="E533" s="59"/>
      <c r="F533" s="59" t="s">
        <v>1</v>
      </c>
      <c r="G533" s="59" t="s">
        <v>705</v>
      </c>
      <c r="H533" s="59"/>
      <c r="I533" s="59" t="str">
        <f>Таблица10[[#This Row],[Счет]]</f>
        <v>Руднев</v>
      </c>
    </row>
    <row r="534" spans="1:9" ht="15.75" hidden="1" x14ac:dyDescent="0.25">
      <c r="A534" s="69">
        <v>42355</v>
      </c>
      <c r="B534" s="84" t="s">
        <v>706</v>
      </c>
      <c r="C534" s="59"/>
      <c r="D534" s="59">
        <v>12960</v>
      </c>
      <c r="E534" s="59"/>
      <c r="F534" s="59" t="s">
        <v>1</v>
      </c>
      <c r="G534" s="59"/>
      <c r="H534" s="59"/>
      <c r="I534" s="59" t="str">
        <f>Таблица10[[#This Row],[Счет]]</f>
        <v>Руднев</v>
      </c>
    </row>
    <row r="535" spans="1:9" ht="15.75" hidden="1" x14ac:dyDescent="0.25">
      <c r="A535" s="69">
        <v>42346</v>
      </c>
      <c r="B535" s="84" t="s">
        <v>707</v>
      </c>
      <c r="C535" s="59"/>
      <c r="D535" s="59">
        <v>1339</v>
      </c>
      <c r="E535" s="59"/>
      <c r="F535" s="59" t="s">
        <v>1</v>
      </c>
      <c r="G535" s="59"/>
      <c r="H535" s="59"/>
      <c r="I535" s="59" t="str">
        <f>Таблица10[[#This Row],[Счет]]</f>
        <v>Руднев</v>
      </c>
    </row>
    <row r="536" spans="1:9" ht="15.75" hidden="1" x14ac:dyDescent="0.25">
      <c r="A536" s="69">
        <v>42345</v>
      </c>
      <c r="B536" s="84" t="s">
        <v>708</v>
      </c>
      <c r="C536" s="59"/>
      <c r="D536" s="59">
        <v>1300</v>
      </c>
      <c r="E536" s="59"/>
      <c r="F536" s="59" t="s">
        <v>1</v>
      </c>
      <c r="G536" s="59"/>
      <c r="H536" s="59"/>
      <c r="I536" s="59" t="str">
        <f>Таблица10[[#This Row],[Счет]]</f>
        <v>Руднев</v>
      </c>
    </row>
    <row r="537" spans="1:9" ht="15.75" hidden="1" x14ac:dyDescent="0.25">
      <c r="A537" s="69">
        <v>42345</v>
      </c>
      <c r="B537" s="84" t="s">
        <v>709</v>
      </c>
      <c r="C537" s="59"/>
      <c r="D537" s="59">
        <v>12600</v>
      </c>
      <c r="E537" s="59"/>
      <c r="F537" s="59" t="s">
        <v>1</v>
      </c>
      <c r="G537" s="59"/>
      <c r="H537" s="59"/>
      <c r="I537" s="59" t="str">
        <f>Таблица10[[#This Row],[Счет]]</f>
        <v>Руднев</v>
      </c>
    </row>
    <row r="538" spans="1:9" ht="15.75" hidden="1" x14ac:dyDescent="0.25">
      <c r="A538" s="69">
        <v>42345</v>
      </c>
      <c r="B538" s="84" t="s">
        <v>710</v>
      </c>
      <c r="C538" s="59"/>
      <c r="D538" s="59">
        <v>30000</v>
      </c>
      <c r="E538" s="59"/>
      <c r="F538" s="59" t="s">
        <v>1</v>
      </c>
      <c r="G538" s="59"/>
      <c r="H538" s="59"/>
      <c r="I538" s="59" t="str">
        <f>Таблица10[[#This Row],[Счет]]</f>
        <v>Руднев</v>
      </c>
    </row>
    <row r="539" spans="1:9" ht="15.75" hidden="1" x14ac:dyDescent="0.25">
      <c r="A539" s="69">
        <v>42345</v>
      </c>
      <c r="B539" s="84" t="s">
        <v>711</v>
      </c>
      <c r="C539" s="59"/>
      <c r="D539" s="59">
        <v>1850</v>
      </c>
      <c r="E539" s="59"/>
      <c r="F539" s="59" t="s">
        <v>1</v>
      </c>
      <c r="G539" s="59"/>
      <c r="H539" s="59"/>
      <c r="I539" s="59" t="str">
        <f>Таблица10[[#This Row],[Счет]]</f>
        <v>Руднев</v>
      </c>
    </row>
    <row r="540" spans="1:9" ht="15.75" hidden="1" x14ac:dyDescent="0.25">
      <c r="A540" s="69">
        <v>42345</v>
      </c>
      <c r="B540" s="84" t="s">
        <v>712</v>
      </c>
      <c r="C540" s="59"/>
      <c r="D540" s="59">
        <v>3100</v>
      </c>
      <c r="E540" s="59"/>
      <c r="F540" s="59" t="s">
        <v>1</v>
      </c>
      <c r="G540" s="59"/>
      <c r="H540" s="59"/>
      <c r="I540" s="59" t="str">
        <f>Таблица10[[#This Row],[Счет]]</f>
        <v>Руднев</v>
      </c>
    </row>
    <row r="541" spans="1:9" ht="15.75" hidden="1" x14ac:dyDescent="0.25">
      <c r="A541" s="69">
        <v>42345</v>
      </c>
      <c r="B541" s="84" t="s">
        <v>713</v>
      </c>
      <c r="C541" s="59"/>
      <c r="D541" s="59">
        <v>2920</v>
      </c>
      <c r="E541" s="59"/>
      <c r="F541" s="59" t="s">
        <v>1</v>
      </c>
      <c r="G541" s="59"/>
      <c r="H541" s="59"/>
      <c r="I541" s="59" t="str">
        <f>Таблица10[[#This Row],[Счет]]</f>
        <v>Руднев</v>
      </c>
    </row>
    <row r="542" spans="1:9" ht="15.75" hidden="1" x14ac:dyDescent="0.25">
      <c r="A542" s="69">
        <v>42345</v>
      </c>
      <c r="B542" s="84" t="s">
        <v>714</v>
      </c>
      <c r="C542" s="59"/>
      <c r="D542" s="59">
        <v>4000</v>
      </c>
      <c r="E542" s="59"/>
      <c r="F542" s="59" t="s">
        <v>1</v>
      </c>
      <c r="G542" s="59"/>
      <c r="H542" s="59"/>
      <c r="I542" s="59" t="str">
        <f>Таблица10[[#This Row],[Счет]]</f>
        <v>Руднев</v>
      </c>
    </row>
    <row r="543" spans="1:9" ht="15.75" hidden="1" x14ac:dyDescent="0.25">
      <c r="A543" s="69">
        <v>42345</v>
      </c>
      <c r="B543" s="59" t="s">
        <v>715</v>
      </c>
      <c r="C543" s="59"/>
      <c r="D543" s="59">
        <v>500</v>
      </c>
      <c r="E543" s="59"/>
      <c r="F543" s="59" t="s">
        <v>1</v>
      </c>
      <c r="G543" s="59"/>
      <c r="H543" s="59"/>
      <c r="I543" s="59" t="str">
        <f>Таблица10[[#This Row],[Счет]]</f>
        <v>Руднев</v>
      </c>
    </row>
    <row r="544" spans="1:9" ht="15.75" hidden="1" x14ac:dyDescent="0.25">
      <c r="A544" s="69">
        <v>42345</v>
      </c>
      <c r="B544" s="59" t="s">
        <v>716</v>
      </c>
      <c r="C544" s="59"/>
      <c r="D544" s="59">
        <v>1600</v>
      </c>
      <c r="E544" s="59"/>
      <c r="F544" s="59" t="s">
        <v>1</v>
      </c>
      <c r="G544" s="59"/>
      <c r="H544" s="59"/>
      <c r="I544" s="59" t="str">
        <f>Таблица10[[#This Row],[Счет]]</f>
        <v>Руднев</v>
      </c>
    </row>
    <row r="545" spans="1:9" ht="15.75" hidden="1" x14ac:dyDescent="0.25">
      <c r="A545" s="69">
        <v>42345</v>
      </c>
      <c r="B545" s="59" t="s">
        <v>717</v>
      </c>
      <c r="C545" s="59"/>
      <c r="D545" s="59">
        <v>3475</v>
      </c>
      <c r="E545" s="59"/>
      <c r="F545" s="59" t="s">
        <v>1</v>
      </c>
      <c r="G545" s="59"/>
      <c r="H545" s="59"/>
      <c r="I545" s="59" t="str">
        <f>Таблица10[[#This Row],[Счет]]</f>
        <v>Руднев</v>
      </c>
    </row>
    <row r="546" spans="1:9" ht="15.75" hidden="1" x14ac:dyDescent="0.25">
      <c r="A546" s="69">
        <v>42345</v>
      </c>
      <c r="B546" s="59" t="s">
        <v>718</v>
      </c>
      <c r="C546" s="59"/>
      <c r="D546" s="59">
        <v>201</v>
      </c>
      <c r="E546" s="59"/>
      <c r="F546" s="59" t="s">
        <v>1</v>
      </c>
      <c r="G546" s="59"/>
      <c r="H546" s="59"/>
      <c r="I546" s="59" t="str">
        <f>Таблица10[[#This Row],[Счет]]</f>
        <v>Руднев</v>
      </c>
    </row>
    <row r="547" spans="1:9" ht="15.75" hidden="1" x14ac:dyDescent="0.25">
      <c r="A547" s="69">
        <v>42345</v>
      </c>
      <c r="B547" s="59" t="s">
        <v>719</v>
      </c>
      <c r="C547" s="59"/>
      <c r="D547" s="59">
        <v>1700</v>
      </c>
      <c r="E547" s="59"/>
      <c r="F547" s="59" t="s">
        <v>1</v>
      </c>
      <c r="G547" s="59"/>
      <c r="H547" s="59"/>
      <c r="I547" s="59" t="str">
        <f>Таблица10[[#This Row],[Счет]]</f>
        <v>Руднев</v>
      </c>
    </row>
    <row r="548" spans="1:9" ht="15.75" hidden="1" x14ac:dyDescent="0.25">
      <c r="A548" s="69">
        <v>42339</v>
      </c>
      <c r="B548" s="84" t="s">
        <v>77</v>
      </c>
      <c r="C548" s="59">
        <v>166981</v>
      </c>
      <c r="D548" s="59"/>
      <c r="E548" s="59"/>
      <c r="F548" s="59"/>
      <c r="G548" s="59"/>
      <c r="H548" s="59"/>
      <c r="I548" s="59">
        <f>Таблица10[[#This Row],[Счет]]</f>
        <v>0</v>
      </c>
    </row>
    <row r="549" spans="1:9" ht="15.75" hidden="1" x14ac:dyDescent="0.25">
      <c r="A549" s="69">
        <v>42335</v>
      </c>
      <c r="B549" s="84" t="s">
        <v>720</v>
      </c>
      <c r="C549" s="59"/>
      <c r="D549" s="59">
        <v>9532</v>
      </c>
      <c r="E549" s="59"/>
      <c r="F549" s="59" t="s">
        <v>1</v>
      </c>
      <c r="G549" s="59"/>
      <c r="H549" s="59"/>
      <c r="I549" s="59" t="str">
        <f>Таблица10[[#This Row],[Счет]]</f>
        <v>Руднев</v>
      </c>
    </row>
    <row r="550" spans="1:9" ht="15.75" hidden="1" x14ac:dyDescent="0.25">
      <c r="A550" s="69">
        <v>42335</v>
      </c>
      <c r="B550" s="84" t="s">
        <v>721</v>
      </c>
      <c r="C550" s="59"/>
      <c r="D550" s="59">
        <v>7234</v>
      </c>
      <c r="E550" s="59"/>
      <c r="F550" s="59" t="s">
        <v>1</v>
      </c>
      <c r="G550" s="59"/>
      <c r="H550" s="59"/>
      <c r="I550" s="59" t="str">
        <f>Таблица10[[#This Row],[Счет]]</f>
        <v>Руднев</v>
      </c>
    </row>
    <row r="551" spans="1:9" ht="15.75" hidden="1" x14ac:dyDescent="0.25">
      <c r="A551" s="69">
        <v>42328</v>
      </c>
      <c r="B551" s="84" t="s">
        <v>722</v>
      </c>
      <c r="C551" s="59"/>
      <c r="D551" s="59">
        <v>1610</v>
      </c>
      <c r="E551" s="59"/>
      <c r="F551" s="59" t="s">
        <v>1</v>
      </c>
      <c r="G551" s="59"/>
      <c r="H551" s="59"/>
      <c r="I551" s="59" t="str">
        <f>Таблица10[[#This Row],[Счет]]</f>
        <v>Руднев</v>
      </c>
    </row>
    <row r="552" spans="1:9" ht="15.75" hidden="1" x14ac:dyDescent="0.25">
      <c r="A552" s="69">
        <v>42328</v>
      </c>
      <c r="B552" s="84" t="s">
        <v>723</v>
      </c>
      <c r="C552" s="59"/>
      <c r="D552" s="59">
        <v>350</v>
      </c>
      <c r="E552" s="59"/>
      <c r="F552" s="59" t="s">
        <v>1</v>
      </c>
      <c r="G552" s="59"/>
      <c r="H552" s="59"/>
      <c r="I552" s="59" t="str">
        <f>Таблица10[[#This Row],[Счет]]</f>
        <v>Руднев</v>
      </c>
    </row>
    <row r="553" spans="1:9" ht="15.75" hidden="1" x14ac:dyDescent="0.25">
      <c r="A553" s="69">
        <v>42328</v>
      </c>
      <c r="B553" s="84" t="s">
        <v>724</v>
      </c>
      <c r="C553" s="59"/>
      <c r="D553" s="59">
        <v>675</v>
      </c>
      <c r="E553" s="59"/>
      <c r="F553" s="59" t="s">
        <v>1</v>
      </c>
      <c r="G553" s="59"/>
      <c r="H553" s="59"/>
      <c r="I553" s="59" t="str">
        <f>Таблица10[[#This Row],[Счет]]</f>
        <v>Руднев</v>
      </c>
    </row>
    <row r="554" spans="1:9" ht="15.75" hidden="1" x14ac:dyDescent="0.25">
      <c r="A554" s="69">
        <v>42328</v>
      </c>
      <c r="B554" s="84" t="s">
        <v>725</v>
      </c>
      <c r="C554" s="59"/>
      <c r="D554" s="59">
        <v>1852</v>
      </c>
      <c r="E554" s="59"/>
      <c r="F554" s="59" t="s">
        <v>1</v>
      </c>
      <c r="G554" s="59"/>
      <c r="H554" s="59"/>
      <c r="I554" s="59" t="str">
        <f>Таблица10[[#This Row],[Счет]]</f>
        <v>Руднев</v>
      </c>
    </row>
    <row r="555" spans="1:9" ht="15.75" hidden="1" x14ac:dyDescent="0.25">
      <c r="A555" s="69">
        <v>42328</v>
      </c>
      <c r="B555" s="84" t="s">
        <v>726</v>
      </c>
      <c r="C555" s="59"/>
      <c r="D555" s="59">
        <v>14830</v>
      </c>
      <c r="E555" s="59"/>
      <c r="F555" s="59" t="s">
        <v>1</v>
      </c>
      <c r="G555" s="59"/>
      <c r="H555" s="59"/>
      <c r="I555" s="59" t="str">
        <f>Таблица10[[#This Row],[Счет]]</f>
        <v>Руднев</v>
      </c>
    </row>
    <row r="556" spans="1:9" ht="15.75" hidden="1" x14ac:dyDescent="0.25">
      <c r="A556" s="69">
        <v>42328</v>
      </c>
      <c r="B556" s="84" t="s">
        <v>727</v>
      </c>
      <c r="C556" s="59"/>
      <c r="D556" s="59">
        <v>7440</v>
      </c>
      <c r="E556" s="59"/>
      <c r="F556" s="59" t="s">
        <v>1</v>
      </c>
      <c r="G556" s="59"/>
      <c r="H556" s="59"/>
      <c r="I556" s="59" t="str">
        <f>Таблица10[[#This Row],[Счет]]</f>
        <v>Руднев</v>
      </c>
    </row>
    <row r="557" spans="1:9" ht="15.75" hidden="1" x14ac:dyDescent="0.25">
      <c r="A557" s="69">
        <v>42328</v>
      </c>
      <c r="B557" s="84" t="s">
        <v>728</v>
      </c>
      <c r="C557" s="59"/>
      <c r="D557" s="59">
        <v>9330</v>
      </c>
      <c r="E557" s="59"/>
      <c r="F557" s="59" t="s">
        <v>1</v>
      </c>
      <c r="G557" s="59"/>
      <c r="H557" s="59"/>
      <c r="I557" s="59" t="str">
        <f>Таблица10[[#This Row],[Счет]]</f>
        <v>Руднев</v>
      </c>
    </row>
    <row r="558" spans="1:9" ht="15.75" hidden="1" x14ac:dyDescent="0.25">
      <c r="A558" s="69">
        <v>42314</v>
      </c>
      <c r="B558" s="84" t="s">
        <v>729</v>
      </c>
      <c r="C558" s="59"/>
      <c r="D558" s="59">
        <v>8150</v>
      </c>
      <c r="E558" s="59"/>
      <c r="F558" s="59" t="s">
        <v>1</v>
      </c>
      <c r="G558" s="59"/>
      <c r="H558" s="59"/>
      <c r="I558" s="59" t="str">
        <f>Таблица10[[#This Row],[Счет]]</f>
        <v>Руднев</v>
      </c>
    </row>
    <row r="559" spans="1:9" ht="15.75" hidden="1" x14ac:dyDescent="0.25">
      <c r="A559" s="69">
        <v>42314</v>
      </c>
      <c r="B559" s="84" t="s">
        <v>730</v>
      </c>
      <c r="C559" s="59"/>
      <c r="D559" s="59">
        <v>2940</v>
      </c>
      <c r="E559" s="59"/>
      <c r="F559" s="59" t="s">
        <v>1</v>
      </c>
      <c r="G559" s="59"/>
      <c r="H559" s="59"/>
      <c r="I559" s="59" t="str">
        <f>Таблица10[[#This Row],[Счет]]</f>
        <v>Руднев</v>
      </c>
    </row>
    <row r="560" spans="1:9" ht="15.75" hidden="1" x14ac:dyDescent="0.25">
      <c r="A560" s="69">
        <v>42314</v>
      </c>
      <c r="B560" s="59" t="s">
        <v>731</v>
      </c>
      <c r="C560" s="59"/>
      <c r="D560" s="59">
        <v>100</v>
      </c>
      <c r="E560" s="59"/>
      <c r="F560" s="59" t="s">
        <v>1</v>
      </c>
      <c r="G560" s="59"/>
      <c r="H560" s="59"/>
      <c r="I560" s="59" t="str">
        <f>Таблица10[[#This Row],[Счет]]</f>
        <v>Руднев</v>
      </c>
    </row>
    <row r="561" spans="1:9" ht="15.75" hidden="1" x14ac:dyDescent="0.25">
      <c r="A561" s="69">
        <v>42314</v>
      </c>
      <c r="B561" s="59" t="s">
        <v>732</v>
      </c>
      <c r="C561" s="59"/>
      <c r="D561" s="59">
        <v>11600</v>
      </c>
      <c r="E561" s="59"/>
      <c r="F561" s="59" t="s">
        <v>1</v>
      </c>
      <c r="G561" s="59"/>
      <c r="H561" s="59"/>
      <c r="I561" s="59" t="str">
        <f>Таблица10[[#This Row],[Счет]]</f>
        <v>Руднев</v>
      </c>
    </row>
    <row r="562" spans="1:9" ht="15.75" hidden="1" x14ac:dyDescent="0.25">
      <c r="A562" s="69">
        <v>42314</v>
      </c>
      <c r="B562" s="84" t="s">
        <v>733</v>
      </c>
      <c r="C562" s="59"/>
      <c r="D562" s="59">
        <v>900</v>
      </c>
      <c r="E562" s="59"/>
      <c r="F562" s="59" t="s">
        <v>1</v>
      </c>
      <c r="G562" s="59"/>
      <c r="H562" s="59"/>
      <c r="I562" s="59" t="str">
        <f>Таблица10[[#This Row],[Счет]]</f>
        <v>Руднев</v>
      </c>
    </row>
    <row r="563" spans="1:9" ht="15.75" hidden="1" x14ac:dyDescent="0.25">
      <c r="A563" s="69">
        <v>42314</v>
      </c>
      <c r="B563" s="84" t="s">
        <v>734</v>
      </c>
      <c r="C563" s="59"/>
      <c r="D563" s="59">
        <v>1250</v>
      </c>
      <c r="E563" s="59"/>
      <c r="F563" s="59" t="s">
        <v>1</v>
      </c>
      <c r="G563" s="59"/>
      <c r="H563" s="59"/>
      <c r="I563" s="59" t="str">
        <f>Таблица10[[#This Row],[Счет]]</f>
        <v>Руднев</v>
      </c>
    </row>
    <row r="564" spans="1:9" ht="15.75" hidden="1" x14ac:dyDescent="0.25">
      <c r="A564" s="69">
        <v>42309</v>
      </c>
      <c r="B564" s="84" t="s">
        <v>91</v>
      </c>
      <c r="C564" s="59">
        <v>45000</v>
      </c>
      <c r="D564" s="59"/>
      <c r="E564" s="59"/>
      <c r="F564" s="59"/>
      <c r="G564" s="59"/>
      <c r="H564" s="59"/>
      <c r="I564" s="59">
        <f>Таблица10[[#This Row],[Счет]]</f>
        <v>0</v>
      </c>
    </row>
    <row r="565" spans="1:9" ht="15.75" hidden="1" x14ac:dyDescent="0.25">
      <c r="A565" s="69">
        <v>42306</v>
      </c>
      <c r="B565" s="84" t="s">
        <v>735</v>
      </c>
      <c r="C565" s="59"/>
      <c r="D565" s="59">
        <v>1300</v>
      </c>
      <c r="E565" s="59"/>
      <c r="F565" s="59" t="s">
        <v>1</v>
      </c>
      <c r="G565" s="59"/>
      <c r="H565" s="59"/>
      <c r="I565" s="59" t="str">
        <f>Таблица10[[#This Row],[Счет]]</f>
        <v>Руднев</v>
      </c>
    </row>
    <row r="566" spans="1:9" ht="15.75" hidden="1" x14ac:dyDescent="0.25">
      <c r="A566" s="69">
        <v>42306</v>
      </c>
      <c r="B566" s="62" t="s">
        <v>736</v>
      </c>
      <c r="C566" s="59"/>
      <c r="D566" s="59">
        <v>428</v>
      </c>
      <c r="E566" s="59"/>
      <c r="F566" s="59" t="s">
        <v>1</v>
      </c>
      <c r="G566" s="59"/>
      <c r="H566" s="59"/>
      <c r="I566" s="59" t="str">
        <f>Таблица10[[#This Row],[Счет]]</f>
        <v>Руднев</v>
      </c>
    </row>
    <row r="567" spans="1:9" ht="15.75" hidden="1" x14ac:dyDescent="0.25">
      <c r="A567" s="69">
        <v>42306</v>
      </c>
      <c r="B567" s="62" t="s">
        <v>737</v>
      </c>
      <c r="C567" s="59"/>
      <c r="D567" s="59">
        <v>700</v>
      </c>
      <c r="E567" s="59"/>
      <c r="F567" s="59" t="s">
        <v>1</v>
      </c>
      <c r="G567" s="59"/>
      <c r="H567" s="59"/>
      <c r="I567" s="59" t="str">
        <f>Таблица10[[#This Row],[Счет]]</f>
        <v>Руднев</v>
      </c>
    </row>
    <row r="568" spans="1:9" ht="15.75" hidden="1" x14ac:dyDescent="0.25">
      <c r="A568" s="69">
        <v>42306</v>
      </c>
      <c r="B568" s="62" t="s">
        <v>738</v>
      </c>
      <c r="C568" s="59"/>
      <c r="D568" s="59">
        <v>2229</v>
      </c>
      <c r="E568" s="59"/>
      <c r="F568" s="59" t="s">
        <v>1</v>
      </c>
      <c r="G568" s="59"/>
      <c r="H568" s="59"/>
      <c r="I568" s="59" t="str">
        <f>Таблица10[[#This Row],[Счет]]</f>
        <v>Руднев</v>
      </c>
    </row>
    <row r="569" spans="1:9" ht="15.75" hidden="1" x14ac:dyDescent="0.25">
      <c r="A569" s="69">
        <v>42306</v>
      </c>
      <c r="B569" s="62" t="s">
        <v>739</v>
      </c>
      <c r="C569" s="59"/>
      <c r="D569" s="59">
        <v>511</v>
      </c>
      <c r="E569" s="59"/>
      <c r="F569" s="59" t="s">
        <v>1</v>
      </c>
      <c r="G569" s="59"/>
      <c r="H569" s="59"/>
      <c r="I569" s="59" t="str">
        <f>Таблица10[[#This Row],[Счет]]</f>
        <v>Руднев</v>
      </c>
    </row>
    <row r="570" spans="1:9" ht="15.75" hidden="1" x14ac:dyDescent="0.25">
      <c r="A570" s="69">
        <v>42306</v>
      </c>
      <c r="B570" s="62" t="s">
        <v>740</v>
      </c>
      <c r="C570" s="59"/>
      <c r="D570" s="59">
        <v>2542</v>
      </c>
      <c r="E570" s="59"/>
      <c r="F570" s="59" t="s">
        <v>1</v>
      </c>
      <c r="G570" s="59"/>
      <c r="H570" s="59"/>
      <c r="I570" s="59" t="str">
        <f>Таблица10[[#This Row],[Счет]]</f>
        <v>Руднев</v>
      </c>
    </row>
    <row r="571" spans="1:9" ht="15.75" hidden="1" x14ac:dyDescent="0.25">
      <c r="A571" s="69">
        <v>42300</v>
      </c>
      <c r="B571" s="62" t="s">
        <v>741</v>
      </c>
      <c r="C571" s="59"/>
      <c r="D571" s="59">
        <v>2320</v>
      </c>
      <c r="E571" s="59"/>
      <c r="F571" s="59" t="s">
        <v>1</v>
      </c>
      <c r="G571" s="59"/>
      <c r="H571" s="59"/>
      <c r="I571" s="59" t="str">
        <f>Таблица10[[#This Row],[Счет]]</f>
        <v>Руднев</v>
      </c>
    </row>
    <row r="572" spans="1:9" ht="15.75" hidden="1" x14ac:dyDescent="0.25">
      <c r="A572" s="69">
        <v>42300</v>
      </c>
      <c r="B572" s="62" t="s">
        <v>727</v>
      </c>
      <c r="C572" s="59"/>
      <c r="D572" s="59">
        <v>7920</v>
      </c>
      <c r="E572" s="59"/>
      <c r="F572" s="59" t="s">
        <v>1</v>
      </c>
      <c r="G572" s="59"/>
      <c r="H572" s="59"/>
      <c r="I572" s="59" t="str">
        <f>Таблица10[[#This Row],[Счет]]</f>
        <v>Руднев</v>
      </c>
    </row>
    <row r="573" spans="1:9" ht="15.75" hidden="1" x14ac:dyDescent="0.25">
      <c r="A573" s="69">
        <v>42300</v>
      </c>
      <c r="B573" s="62" t="s">
        <v>742</v>
      </c>
      <c r="C573" s="59"/>
      <c r="D573" s="59">
        <v>320</v>
      </c>
      <c r="E573" s="59"/>
      <c r="F573" s="59" t="s">
        <v>1</v>
      </c>
      <c r="G573" s="59"/>
      <c r="H573" s="59"/>
      <c r="I573" s="59" t="str">
        <f>Таблица10[[#This Row],[Счет]]</f>
        <v>Руднев</v>
      </c>
    </row>
    <row r="574" spans="1:9" ht="15.75" hidden="1" x14ac:dyDescent="0.25">
      <c r="A574" s="69">
        <v>42300</v>
      </c>
      <c r="B574" s="203" t="s">
        <v>743</v>
      </c>
      <c r="C574" s="59"/>
      <c r="D574" s="59">
        <v>1770</v>
      </c>
      <c r="E574" s="59"/>
      <c r="F574" s="59" t="s">
        <v>1</v>
      </c>
      <c r="G574" s="59"/>
      <c r="H574" s="59"/>
      <c r="I574" s="59" t="str">
        <f>Таблица10[[#This Row],[Счет]]</f>
        <v>Руднев</v>
      </c>
    </row>
    <row r="575" spans="1:9" ht="15.75" hidden="1" x14ac:dyDescent="0.25">
      <c r="A575" s="69">
        <v>42300</v>
      </c>
      <c r="B575" s="84" t="s">
        <v>744</v>
      </c>
      <c r="C575" s="59"/>
      <c r="D575" s="59">
        <v>10650</v>
      </c>
      <c r="E575" s="59"/>
      <c r="F575" s="59" t="s">
        <v>1</v>
      </c>
      <c r="G575" s="59"/>
      <c r="H575" s="59"/>
      <c r="I575" s="59" t="str">
        <f>Таблица10[[#This Row],[Счет]]</f>
        <v>Руднев</v>
      </c>
    </row>
    <row r="576" spans="1:9" ht="15.75" hidden="1" x14ac:dyDescent="0.25">
      <c r="A576" s="69">
        <v>42300</v>
      </c>
      <c r="B576" s="84" t="s">
        <v>745</v>
      </c>
      <c r="C576" s="59"/>
      <c r="D576" s="59">
        <v>1060</v>
      </c>
      <c r="E576" s="59"/>
      <c r="F576" s="59" t="s">
        <v>1</v>
      </c>
      <c r="G576" s="59"/>
      <c r="H576" s="59"/>
      <c r="I576" s="59" t="str">
        <f>Таблица10[[#This Row],[Счет]]</f>
        <v>Руднев</v>
      </c>
    </row>
    <row r="577" spans="1:9" ht="15.75" hidden="1" x14ac:dyDescent="0.25">
      <c r="A577" s="69">
        <v>42292</v>
      </c>
      <c r="B577" s="84" t="s">
        <v>746</v>
      </c>
      <c r="C577" s="59"/>
      <c r="D577" s="59">
        <v>250</v>
      </c>
      <c r="E577" s="59"/>
      <c r="F577" s="59" t="s">
        <v>1</v>
      </c>
      <c r="G577" s="59"/>
      <c r="H577" s="59"/>
      <c r="I577" s="59" t="str">
        <f>Таблица10[[#This Row],[Счет]]</f>
        <v>Руднев</v>
      </c>
    </row>
    <row r="578" spans="1:9" ht="15.75" hidden="1" x14ac:dyDescent="0.25">
      <c r="A578" s="69">
        <v>42283</v>
      </c>
      <c r="B578" s="84" t="s">
        <v>747</v>
      </c>
      <c r="C578" s="59"/>
      <c r="D578" s="59">
        <v>900</v>
      </c>
      <c r="E578" s="59"/>
      <c r="F578" s="59" t="s">
        <v>1</v>
      </c>
      <c r="G578" s="59"/>
      <c r="H578" s="59"/>
      <c r="I578" s="59" t="str">
        <f>Таблица10[[#This Row],[Счет]]</f>
        <v>Руднев</v>
      </c>
    </row>
    <row r="579" spans="1:9" ht="15.75" hidden="1" x14ac:dyDescent="0.25">
      <c r="A579" s="69">
        <v>42283</v>
      </c>
      <c r="B579" s="84" t="s">
        <v>748</v>
      </c>
      <c r="C579" s="59"/>
      <c r="D579" s="59">
        <v>3550</v>
      </c>
      <c r="E579" s="59"/>
      <c r="F579" s="59" t="s">
        <v>1</v>
      </c>
      <c r="G579" s="59"/>
      <c r="H579" s="59"/>
      <c r="I579" s="59" t="str">
        <f>Таблица10[[#This Row],[Счет]]</f>
        <v>Руднев</v>
      </c>
    </row>
    <row r="580" spans="1:9" ht="15.75" hidden="1" x14ac:dyDescent="0.25">
      <c r="A580" s="69">
        <v>42283</v>
      </c>
      <c r="B580" s="62" t="s">
        <v>749</v>
      </c>
      <c r="C580" s="59"/>
      <c r="D580" s="59">
        <v>450</v>
      </c>
      <c r="E580" s="59"/>
      <c r="F580" s="59" t="s">
        <v>1</v>
      </c>
      <c r="G580" s="59"/>
      <c r="H580" s="59"/>
      <c r="I580" s="59" t="str">
        <f>Таблица10[[#This Row],[Счет]]</f>
        <v>Руднев</v>
      </c>
    </row>
    <row r="581" spans="1:9" ht="15.75" hidden="1" x14ac:dyDescent="0.25">
      <c r="A581" s="69">
        <v>42283</v>
      </c>
      <c r="B581" s="62" t="s">
        <v>750</v>
      </c>
      <c r="C581" s="59"/>
      <c r="D581" s="59">
        <v>9560</v>
      </c>
      <c r="E581" s="59"/>
      <c r="F581" s="59" t="s">
        <v>1</v>
      </c>
      <c r="G581" s="59"/>
      <c r="H581" s="59"/>
      <c r="I581" s="59" t="str">
        <f>Таблица10[[#This Row],[Счет]]</f>
        <v>Руднев</v>
      </c>
    </row>
    <row r="582" spans="1:9" ht="15.75" hidden="1" x14ac:dyDescent="0.25">
      <c r="A582" s="69">
        <v>42278</v>
      </c>
      <c r="B582" s="62" t="s">
        <v>751</v>
      </c>
      <c r="C582" s="59">
        <v>51000</v>
      </c>
      <c r="D582" s="59"/>
      <c r="E582" s="59"/>
      <c r="F582" s="59"/>
      <c r="G582" s="59"/>
      <c r="H582" s="59"/>
      <c r="I582" s="59">
        <f>Таблица10[[#This Row],[Счет]]</f>
        <v>0</v>
      </c>
    </row>
    <row r="583" spans="1:9" ht="15.75" hidden="1" x14ac:dyDescent="0.25">
      <c r="A583" s="69">
        <v>42277</v>
      </c>
      <c r="B583" s="62" t="s">
        <v>752</v>
      </c>
      <c r="C583" s="59"/>
      <c r="D583" s="59">
        <v>5740</v>
      </c>
      <c r="E583" s="59"/>
      <c r="F583" s="59" t="s">
        <v>1</v>
      </c>
      <c r="G583" s="59"/>
      <c r="H583" s="59"/>
      <c r="I583" s="59" t="str">
        <f>Таблица10[[#This Row],[Счет]]</f>
        <v>Руднев</v>
      </c>
    </row>
    <row r="584" spans="1:9" ht="15.75" hidden="1" x14ac:dyDescent="0.25">
      <c r="A584" s="69">
        <v>42277</v>
      </c>
      <c r="B584" s="203" t="s">
        <v>753</v>
      </c>
      <c r="C584" s="59"/>
      <c r="D584" s="59">
        <v>100</v>
      </c>
      <c r="E584" s="59"/>
      <c r="F584" s="59" t="s">
        <v>1</v>
      </c>
      <c r="G584" s="59"/>
      <c r="H584" s="59"/>
      <c r="I584" s="59" t="str">
        <f>Таблица10[[#This Row],[Счет]]</f>
        <v>Руднев</v>
      </c>
    </row>
    <row r="585" spans="1:9" ht="15.75" hidden="1" x14ac:dyDescent="0.25">
      <c r="A585" s="69">
        <v>42277</v>
      </c>
      <c r="B585" s="59" t="s">
        <v>754</v>
      </c>
      <c r="C585" s="59"/>
      <c r="D585" s="59">
        <v>2251</v>
      </c>
      <c r="E585" s="59"/>
      <c r="F585" s="59" t="s">
        <v>1</v>
      </c>
      <c r="G585" s="59"/>
      <c r="H585" s="59"/>
      <c r="I585" s="59" t="str">
        <f>Таблица10[[#This Row],[Счет]]</f>
        <v>Руднев</v>
      </c>
    </row>
    <row r="586" spans="1:9" ht="15.75" hidden="1" x14ac:dyDescent="0.25">
      <c r="A586" s="69">
        <v>42268</v>
      </c>
      <c r="B586" s="59" t="s">
        <v>755</v>
      </c>
      <c r="C586" s="59"/>
      <c r="D586" s="59">
        <v>665</v>
      </c>
      <c r="E586" s="59"/>
      <c r="F586" s="59" t="s">
        <v>1</v>
      </c>
      <c r="G586" s="59"/>
      <c r="H586" s="59"/>
      <c r="I586" s="59" t="str">
        <f>Таблица10[[#This Row],[Счет]]</f>
        <v>Руднев</v>
      </c>
    </row>
    <row r="587" spans="1:9" ht="15.75" hidden="1" x14ac:dyDescent="0.25">
      <c r="A587" s="69">
        <v>42268</v>
      </c>
      <c r="B587" s="84" t="s">
        <v>756</v>
      </c>
      <c r="C587" s="59"/>
      <c r="D587" s="59">
        <v>300</v>
      </c>
      <c r="E587" s="59"/>
      <c r="F587" s="59" t="s">
        <v>1</v>
      </c>
      <c r="G587" s="59"/>
      <c r="H587" s="59"/>
      <c r="I587" s="59" t="str">
        <f>Таблица10[[#This Row],[Счет]]</f>
        <v>Руднев</v>
      </c>
    </row>
    <row r="588" spans="1:9" ht="15.75" hidden="1" x14ac:dyDescent="0.25">
      <c r="A588" s="69">
        <v>42268</v>
      </c>
      <c r="B588" s="84" t="s">
        <v>757</v>
      </c>
      <c r="C588" s="59"/>
      <c r="D588" s="59">
        <v>200</v>
      </c>
      <c r="E588" s="59"/>
      <c r="F588" s="59" t="s">
        <v>1</v>
      </c>
      <c r="G588" s="59"/>
      <c r="H588" s="59"/>
      <c r="I588" s="59" t="str">
        <f>Таблица10[[#This Row],[Счет]]</f>
        <v>Руднев</v>
      </c>
    </row>
    <row r="589" spans="1:9" ht="15.75" hidden="1" x14ac:dyDescent="0.25">
      <c r="A589" s="69">
        <v>42268</v>
      </c>
      <c r="B589" s="84" t="s">
        <v>726</v>
      </c>
      <c r="C589" s="59"/>
      <c r="D589" s="59">
        <v>4910</v>
      </c>
      <c r="E589" s="59"/>
      <c r="F589" s="59" t="s">
        <v>1</v>
      </c>
      <c r="G589" s="59"/>
      <c r="H589" s="59"/>
      <c r="I589" s="59" t="str">
        <f>Таблица10[[#This Row],[Счет]]</f>
        <v>Руднев</v>
      </c>
    </row>
    <row r="590" spans="1:9" ht="15.75" hidden="1" x14ac:dyDescent="0.25">
      <c r="A590" s="69">
        <v>42268</v>
      </c>
      <c r="B590" s="84" t="s">
        <v>758</v>
      </c>
      <c r="C590" s="59"/>
      <c r="D590" s="59">
        <v>7500</v>
      </c>
      <c r="E590" s="59"/>
      <c r="F590" s="59" t="s">
        <v>1</v>
      </c>
      <c r="G590" s="59"/>
      <c r="H590" s="59"/>
      <c r="I590" s="59" t="str">
        <f>Таблица10[[#This Row],[Счет]]</f>
        <v>Руднев</v>
      </c>
    </row>
    <row r="591" spans="1:9" ht="15.75" hidden="1" x14ac:dyDescent="0.25">
      <c r="A591" s="69">
        <v>42268</v>
      </c>
      <c r="B591" s="84" t="s">
        <v>759</v>
      </c>
      <c r="C591" s="59"/>
      <c r="D591" s="59">
        <v>3200</v>
      </c>
      <c r="E591" s="59"/>
      <c r="F591" s="59" t="s">
        <v>1</v>
      </c>
      <c r="G591" s="59"/>
      <c r="H591" s="59"/>
      <c r="I591" s="59" t="str">
        <f>Таблица10[[#This Row],[Счет]]</f>
        <v>Руднев</v>
      </c>
    </row>
    <row r="592" spans="1:9" ht="15.75" hidden="1" x14ac:dyDescent="0.25">
      <c r="A592" s="69">
        <v>42268</v>
      </c>
      <c r="B592" s="84" t="s">
        <v>760</v>
      </c>
      <c r="C592" s="59"/>
      <c r="D592" s="59">
        <v>510</v>
      </c>
      <c r="E592" s="59"/>
      <c r="F592" s="59" t="s">
        <v>1</v>
      </c>
      <c r="G592" s="59"/>
      <c r="H592" s="59"/>
      <c r="I592" s="59" t="str">
        <f>Таблица10[[#This Row],[Счет]]</f>
        <v>Руднев</v>
      </c>
    </row>
    <row r="593" spans="1:9" ht="15.75" hidden="1" x14ac:dyDescent="0.25">
      <c r="A593" s="69">
        <v>42268</v>
      </c>
      <c r="B593" s="84" t="s">
        <v>761</v>
      </c>
      <c r="C593" s="59"/>
      <c r="D593" s="59">
        <v>1090</v>
      </c>
      <c r="E593" s="59"/>
      <c r="F593" s="59" t="s">
        <v>1</v>
      </c>
      <c r="G593" s="59"/>
      <c r="H593" s="59"/>
      <c r="I593" s="59" t="str">
        <f>Таблица10[[#This Row],[Счет]]</f>
        <v>Руднев</v>
      </c>
    </row>
    <row r="594" spans="1:9" ht="15.75" hidden="1" x14ac:dyDescent="0.25">
      <c r="A594" s="69">
        <v>42265</v>
      </c>
      <c r="B594" s="84" t="s">
        <v>762</v>
      </c>
      <c r="C594" s="59"/>
      <c r="D594" s="59">
        <v>220</v>
      </c>
      <c r="E594" s="59"/>
      <c r="F594" s="59" t="s">
        <v>1</v>
      </c>
      <c r="G594" s="59"/>
      <c r="H594" s="59"/>
      <c r="I594" s="59" t="str">
        <f>Таблица10[[#This Row],[Счет]]</f>
        <v>Руднев</v>
      </c>
    </row>
    <row r="595" spans="1:9" ht="15.75" hidden="1" x14ac:dyDescent="0.25">
      <c r="A595" s="69">
        <v>42264</v>
      </c>
      <c r="B595" s="84" t="s">
        <v>763</v>
      </c>
      <c r="C595" s="59"/>
      <c r="D595" s="59">
        <v>5192</v>
      </c>
      <c r="E595" s="59"/>
      <c r="F595" s="59" t="s">
        <v>1</v>
      </c>
      <c r="G595" s="59"/>
      <c r="H595" s="59"/>
      <c r="I595" s="59" t="str">
        <f>Таблица10[[#This Row],[Счет]]</f>
        <v>Руднев</v>
      </c>
    </row>
    <row r="596" spans="1:9" ht="15.75" hidden="1" x14ac:dyDescent="0.25">
      <c r="A596" s="69">
        <v>42258</v>
      </c>
      <c r="B596" s="84" t="s">
        <v>726</v>
      </c>
      <c r="C596" s="59"/>
      <c r="D596" s="59">
        <v>7200</v>
      </c>
      <c r="E596" s="59"/>
      <c r="F596" s="59" t="s">
        <v>1</v>
      </c>
      <c r="G596" s="59"/>
      <c r="H596" s="59"/>
      <c r="I596" s="59" t="str">
        <f>Таблица10[[#This Row],[Счет]]</f>
        <v>Руднев</v>
      </c>
    </row>
    <row r="597" spans="1:9" ht="15.75" hidden="1" x14ac:dyDescent="0.25">
      <c r="A597" s="69">
        <v>42258</v>
      </c>
      <c r="B597" s="84" t="s">
        <v>764</v>
      </c>
      <c r="C597" s="59"/>
      <c r="D597" s="59">
        <v>300</v>
      </c>
      <c r="E597" s="59"/>
      <c r="F597" s="59" t="s">
        <v>1</v>
      </c>
      <c r="G597" s="59"/>
      <c r="H597" s="59"/>
      <c r="I597" s="59" t="str">
        <f>Таблица10[[#This Row],[Счет]]</f>
        <v>Руднев</v>
      </c>
    </row>
    <row r="598" spans="1:9" ht="15.75" hidden="1" x14ac:dyDescent="0.25">
      <c r="A598" s="69">
        <v>42258</v>
      </c>
      <c r="B598" s="84" t="s">
        <v>765</v>
      </c>
      <c r="C598" s="59"/>
      <c r="D598" s="59">
        <v>700</v>
      </c>
      <c r="E598" s="59"/>
      <c r="F598" s="59" t="s">
        <v>1</v>
      </c>
      <c r="G598" s="59"/>
      <c r="H598" s="59"/>
      <c r="I598" s="59" t="str">
        <f>Таблица10[[#This Row],[Счет]]</f>
        <v>Руднев</v>
      </c>
    </row>
    <row r="599" spans="1:9" ht="15.75" hidden="1" x14ac:dyDescent="0.25">
      <c r="A599" s="69">
        <v>42258</v>
      </c>
      <c r="B599" s="84" t="s">
        <v>766</v>
      </c>
      <c r="C599" s="59"/>
      <c r="D599" s="59">
        <v>50</v>
      </c>
      <c r="E599" s="59"/>
      <c r="F599" s="59" t="s">
        <v>1</v>
      </c>
      <c r="G599" s="59"/>
      <c r="H599" s="59"/>
      <c r="I599" s="59" t="str">
        <f>Таблица10[[#This Row],[Счет]]</f>
        <v>Руднев</v>
      </c>
    </row>
    <row r="600" spans="1:9" ht="15.75" hidden="1" x14ac:dyDescent="0.25">
      <c r="A600" s="69">
        <v>42258</v>
      </c>
      <c r="B600" s="84" t="s">
        <v>767</v>
      </c>
      <c r="C600" s="59"/>
      <c r="D600" s="59">
        <v>4600</v>
      </c>
      <c r="E600" s="59"/>
      <c r="F600" s="59" t="s">
        <v>1</v>
      </c>
      <c r="G600" s="59"/>
      <c r="H600" s="59"/>
      <c r="I600" s="59" t="str">
        <f>Таблица10[[#This Row],[Счет]]</f>
        <v>Руднев</v>
      </c>
    </row>
    <row r="601" spans="1:9" ht="15.75" hidden="1" x14ac:dyDescent="0.25">
      <c r="A601" s="69">
        <v>42258</v>
      </c>
      <c r="B601" s="84" t="s">
        <v>768</v>
      </c>
      <c r="C601" s="59"/>
      <c r="D601" s="59">
        <v>710</v>
      </c>
      <c r="E601" s="59"/>
      <c r="F601" s="59" t="s">
        <v>1</v>
      </c>
      <c r="G601" s="59"/>
      <c r="H601" s="59"/>
      <c r="I601" s="59" t="str">
        <f>Таблица10[[#This Row],[Счет]]</f>
        <v>Руднев</v>
      </c>
    </row>
    <row r="602" spans="1:9" ht="15.75" hidden="1" x14ac:dyDescent="0.25">
      <c r="A602" s="69">
        <v>42253</v>
      </c>
      <c r="B602" s="84" t="s">
        <v>769</v>
      </c>
      <c r="C602" s="59"/>
      <c r="D602" s="59">
        <v>300</v>
      </c>
      <c r="E602" s="59"/>
      <c r="F602" s="59" t="s">
        <v>1</v>
      </c>
      <c r="G602" s="59"/>
      <c r="H602" s="59"/>
      <c r="I602" s="59" t="str">
        <f>Таблица10[[#This Row],[Счет]]</f>
        <v>Руднев</v>
      </c>
    </row>
    <row r="603" spans="1:9" ht="15.75" hidden="1" x14ac:dyDescent="0.25">
      <c r="A603" s="69">
        <v>42252</v>
      </c>
      <c r="B603" s="84" t="s">
        <v>770</v>
      </c>
      <c r="C603" s="59"/>
      <c r="D603" s="59">
        <v>5169</v>
      </c>
      <c r="E603" s="59"/>
      <c r="F603" s="59" t="s">
        <v>1</v>
      </c>
      <c r="G603" s="59"/>
      <c r="H603" s="59"/>
      <c r="I603" s="59" t="str">
        <f>Таблица10[[#This Row],[Счет]]</f>
        <v>Руднев</v>
      </c>
    </row>
    <row r="604" spans="1:9" ht="15.75" hidden="1" x14ac:dyDescent="0.25">
      <c r="A604" s="69">
        <v>42252</v>
      </c>
      <c r="B604" s="84" t="s">
        <v>771</v>
      </c>
      <c r="C604" s="59"/>
      <c r="D604" s="59">
        <v>220</v>
      </c>
      <c r="E604" s="59"/>
      <c r="F604" s="59" t="s">
        <v>1</v>
      </c>
      <c r="G604" s="59"/>
      <c r="H604" s="59"/>
      <c r="I604" s="59" t="str">
        <f>Таблица10[[#This Row],[Счет]]</f>
        <v>Руднев</v>
      </c>
    </row>
    <row r="605" spans="1:9" ht="15.75" hidden="1" x14ac:dyDescent="0.25">
      <c r="A605" s="69">
        <v>42248</v>
      </c>
      <c r="B605" s="62" t="s">
        <v>688</v>
      </c>
      <c r="C605" s="59">
        <v>51000</v>
      </c>
      <c r="D605" s="59"/>
      <c r="E605" s="59"/>
      <c r="F605" s="59"/>
      <c r="G605" s="59"/>
      <c r="H605" s="59"/>
      <c r="I605" s="59">
        <f>Таблица10[[#This Row],[Счет]]</f>
        <v>0</v>
      </c>
    </row>
    <row r="606" spans="1:9" ht="15.75" hidden="1" x14ac:dyDescent="0.25">
      <c r="A606" s="69">
        <v>42243</v>
      </c>
      <c r="B606" s="62" t="s">
        <v>772</v>
      </c>
      <c r="C606" s="59"/>
      <c r="D606" s="59">
        <v>2650</v>
      </c>
      <c r="E606" s="59"/>
      <c r="F606" s="59" t="s">
        <v>1</v>
      </c>
      <c r="G606" s="59"/>
      <c r="H606" s="59"/>
      <c r="I606" s="59" t="str">
        <f>Таблица10[[#This Row],[Счет]]</f>
        <v>Руднев</v>
      </c>
    </row>
    <row r="607" spans="1:9" ht="15.75" hidden="1" x14ac:dyDescent="0.25">
      <c r="A607" s="69">
        <v>42243</v>
      </c>
      <c r="B607" s="62" t="s">
        <v>773</v>
      </c>
      <c r="C607" s="59"/>
      <c r="D607" s="59">
        <v>1380</v>
      </c>
      <c r="E607" s="59"/>
      <c r="F607" s="59" t="s">
        <v>1</v>
      </c>
      <c r="G607" s="59"/>
      <c r="H607" s="59"/>
      <c r="I607" s="59" t="str">
        <f>Таблица10[[#This Row],[Счет]]</f>
        <v>Руднев</v>
      </c>
    </row>
    <row r="608" spans="1:9" ht="15.75" hidden="1" x14ac:dyDescent="0.25">
      <c r="A608" s="69">
        <v>42243</v>
      </c>
      <c r="B608" s="62" t="s">
        <v>774</v>
      </c>
      <c r="C608" s="59"/>
      <c r="D608" s="59">
        <v>1250</v>
      </c>
      <c r="E608" s="59"/>
      <c r="F608" s="59" t="s">
        <v>1</v>
      </c>
      <c r="G608" s="59"/>
      <c r="H608" s="59"/>
      <c r="I608" s="59" t="str">
        <f>Таблица10[[#This Row],[Счет]]</f>
        <v>Руднев</v>
      </c>
    </row>
    <row r="609" spans="1:9" ht="15.75" hidden="1" x14ac:dyDescent="0.25">
      <c r="A609" s="69">
        <v>42243</v>
      </c>
      <c r="B609" s="203" t="s">
        <v>744</v>
      </c>
      <c r="C609" s="59"/>
      <c r="D609" s="59">
        <v>4660</v>
      </c>
      <c r="E609" s="59"/>
      <c r="F609" s="59" t="s">
        <v>1</v>
      </c>
      <c r="G609" s="59"/>
      <c r="H609" s="59"/>
      <c r="I609" s="59" t="str">
        <f>Таблица10[[#This Row],[Счет]]</f>
        <v>Руднев</v>
      </c>
    </row>
    <row r="610" spans="1:9" ht="15.75" hidden="1" x14ac:dyDescent="0.25">
      <c r="A610" s="69">
        <v>42243</v>
      </c>
      <c r="B610" s="59" t="s">
        <v>727</v>
      </c>
      <c r="C610" s="59"/>
      <c r="D610" s="59">
        <v>3700</v>
      </c>
      <c r="E610" s="59"/>
      <c r="F610" s="59" t="s">
        <v>1</v>
      </c>
      <c r="G610" s="59"/>
      <c r="H610" s="59"/>
      <c r="I610" s="59" t="str">
        <f>Таблица10[[#This Row],[Счет]]</f>
        <v>Руднев</v>
      </c>
    </row>
    <row r="611" spans="1:9" ht="15.75" hidden="1" x14ac:dyDescent="0.25">
      <c r="A611" s="69">
        <v>42243</v>
      </c>
      <c r="B611" s="84" t="s">
        <v>775</v>
      </c>
      <c r="C611" s="59"/>
      <c r="D611" s="59">
        <v>5357</v>
      </c>
      <c r="E611" s="59"/>
      <c r="F611" s="59" t="s">
        <v>1</v>
      </c>
      <c r="G611" s="59"/>
      <c r="H611" s="59"/>
      <c r="I611" s="59" t="str">
        <f>Таблица10[[#This Row],[Счет]]</f>
        <v>Руднев</v>
      </c>
    </row>
    <row r="612" spans="1:9" ht="15.75" hidden="1" x14ac:dyDescent="0.25">
      <c r="A612" s="69">
        <v>42243</v>
      </c>
      <c r="B612" s="84" t="s">
        <v>776</v>
      </c>
      <c r="C612" s="59"/>
      <c r="D612" s="59">
        <v>7905</v>
      </c>
      <c r="E612" s="59"/>
      <c r="F612" s="59" t="s">
        <v>1</v>
      </c>
      <c r="G612" s="59"/>
      <c r="H612" s="59"/>
      <c r="I612" s="59" t="str">
        <f>Таблица10[[#This Row],[Счет]]</f>
        <v>Руднев</v>
      </c>
    </row>
    <row r="613" spans="1:9" ht="15.75" hidden="1" x14ac:dyDescent="0.25">
      <c r="A613" s="69">
        <v>42228</v>
      </c>
      <c r="B613" s="84" t="s">
        <v>777</v>
      </c>
      <c r="C613" s="59"/>
      <c r="D613" s="59">
        <v>4000</v>
      </c>
      <c r="E613" s="59"/>
      <c r="F613" s="59" t="s">
        <v>1</v>
      </c>
      <c r="G613" s="59"/>
      <c r="H613" s="59"/>
      <c r="I613" s="59" t="str">
        <f>Таблица10[[#This Row],[Счет]]</f>
        <v>Руднев</v>
      </c>
    </row>
    <row r="614" spans="1:9" ht="15.75" hidden="1" x14ac:dyDescent="0.25">
      <c r="A614" s="69">
        <v>42228</v>
      </c>
      <c r="B614" s="84" t="s">
        <v>778</v>
      </c>
      <c r="C614" s="59"/>
      <c r="D614" s="59">
        <v>450</v>
      </c>
      <c r="E614" s="59"/>
      <c r="F614" s="59" t="s">
        <v>1</v>
      </c>
      <c r="G614" s="59"/>
      <c r="H614" s="59"/>
      <c r="I614" s="59" t="str">
        <f>Таблица10[[#This Row],[Счет]]</f>
        <v>Руднев</v>
      </c>
    </row>
    <row r="615" spans="1:9" ht="15.75" hidden="1" x14ac:dyDescent="0.25">
      <c r="A615" s="69">
        <v>42228</v>
      </c>
      <c r="B615" s="84" t="s">
        <v>779</v>
      </c>
      <c r="C615" s="59"/>
      <c r="D615" s="59">
        <v>1450</v>
      </c>
      <c r="E615" s="59"/>
      <c r="F615" s="59" t="s">
        <v>1</v>
      </c>
      <c r="G615" s="59"/>
      <c r="H615" s="59"/>
      <c r="I615" s="59" t="str">
        <f>Таблица10[[#This Row],[Счет]]</f>
        <v>Руднев</v>
      </c>
    </row>
    <row r="616" spans="1:9" ht="15.75" hidden="1" x14ac:dyDescent="0.25">
      <c r="A616" s="69">
        <v>42228</v>
      </c>
      <c r="B616" s="84" t="s">
        <v>780</v>
      </c>
      <c r="C616" s="59"/>
      <c r="D616" s="59">
        <v>1050</v>
      </c>
      <c r="E616" s="59"/>
      <c r="F616" s="59" t="s">
        <v>1</v>
      </c>
      <c r="G616" s="59"/>
      <c r="H616" s="59"/>
      <c r="I616" s="59" t="str">
        <f>Таблица10[[#This Row],[Счет]]</f>
        <v>Руднев</v>
      </c>
    </row>
    <row r="617" spans="1:9" ht="15.75" hidden="1" x14ac:dyDescent="0.25">
      <c r="A617" s="69">
        <v>42223</v>
      </c>
      <c r="B617" s="84" t="s">
        <v>781</v>
      </c>
      <c r="C617" s="59"/>
      <c r="D617" s="59">
        <v>900</v>
      </c>
      <c r="E617" s="59"/>
      <c r="F617" s="59" t="s">
        <v>1</v>
      </c>
      <c r="G617" s="59"/>
      <c r="H617" s="59"/>
      <c r="I617" s="59" t="str">
        <f>Таблица10[[#This Row],[Счет]]</f>
        <v>Руднев</v>
      </c>
    </row>
    <row r="618" spans="1:9" ht="15.75" hidden="1" x14ac:dyDescent="0.25">
      <c r="A618" s="69">
        <v>42217</v>
      </c>
      <c r="B618" s="62" t="s">
        <v>14</v>
      </c>
      <c r="C618" s="59">
        <v>60000</v>
      </c>
      <c r="D618" s="59"/>
      <c r="E618" s="59"/>
      <c r="F618" s="59" t="s">
        <v>1</v>
      </c>
      <c r="G618" s="59"/>
      <c r="H618" s="59"/>
      <c r="I618" s="59" t="str">
        <f>Таблица10[[#This Row],[Счет]]</f>
        <v>Руднев</v>
      </c>
    </row>
    <row r="619" spans="1:9" ht="15.75" hidden="1" x14ac:dyDescent="0.25">
      <c r="A619" s="69">
        <v>42215</v>
      </c>
      <c r="B619" s="62" t="s">
        <v>782</v>
      </c>
      <c r="C619" s="59"/>
      <c r="D619" s="59">
        <v>1984</v>
      </c>
      <c r="E619" s="59"/>
      <c r="F619" s="59" t="s">
        <v>1</v>
      </c>
      <c r="G619" s="59"/>
      <c r="H619" s="59"/>
      <c r="I619" s="59" t="str">
        <f>Таблица10[[#This Row],[Счет]]</f>
        <v>Руднев</v>
      </c>
    </row>
    <row r="620" spans="1:9" ht="15.75" hidden="1" x14ac:dyDescent="0.25">
      <c r="A620" s="69">
        <v>42215</v>
      </c>
      <c r="B620" s="62" t="s">
        <v>783</v>
      </c>
      <c r="C620" s="59"/>
      <c r="D620" s="59">
        <v>487</v>
      </c>
      <c r="E620" s="59"/>
      <c r="F620" s="59" t="s">
        <v>1</v>
      </c>
      <c r="G620" s="59"/>
      <c r="H620" s="59"/>
      <c r="I620" s="59" t="str">
        <f>Таблица10[[#This Row],[Счет]]</f>
        <v>Руднев</v>
      </c>
    </row>
    <row r="621" spans="1:9" ht="15.75" hidden="1" x14ac:dyDescent="0.25">
      <c r="A621" s="69">
        <v>42214</v>
      </c>
      <c r="B621" s="62" t="s">
        <v>784</v>
      </c>
      <c r="C621" s="59"/>
      <c r="D621" s="59">
        <v>670</v>
      </c>
      <c r="E621" s="59"/>
      <c r="F621" s="59" t="s">
        <v>1</v>
      </c>
      <c r="G621" s="59"/>
      <c r="H621" s="59"/>
      <c r="I621" s="59" t="str">
        <f>Таблица10[[#This Row],[Счет]]</f>
        <v>Руднев</v>
      </c>
    </row>
    <row r="622" spans="1:9" ht="15.75" hidden="1" x14ac:dyDescent="0.25">
      <c r="A622" s="69">
        <v>42214</v>
      </c>
      <c r="B622" s="62" t="s">
        <v>785</v>
      </c>
      <c r="C622" s="59"/>
      <c r="D622" s="59">
        <v>6300</v>
      </c>
      <c r="E622" s="59"/>
      <c r="F622" s="59" t="s">
        <v>1</v>
      </c>
      <c r="G622" s="59"/>
      <c r="H622" s="59"/>
      <c r="I622" s="59" t="str">
        <f>Таблица10[[#This Row],[Счет]]</f>
        <v>Руднев</v>
      </c>
    </row>
    <row r="623" spans="1:9" ht="15.75" hidden="1" x14ac:dyDescent="0.25">
      <c r="A623" s="69">
        <v>42214</v>
      </c>
      <c r="B623" s="62" t="s">
        <v>786</v>
      </c>
      <c r="C623" s="59"/>
      <c r="D623" s="59">
        <v>8000</v>
      </c>
      <c r="E623" s="59"/>
      <c r="F623" s="59" t="s">
        <v>1</v>
      </c>
      <c r="G623" s="59"/>
      <c r="H623" s="59"/>
      <c r="I623" s="59" t="str">
        <f>Таблица10[[#This Row],[Счет]]</f>
        <v>Руднев</v>
      </c>
    </row>
    <row r="624" spans="1:9" ht="15.75" hidden="1" x14ac:dyDescent="0.25">
      <c r="A624" s="69">
        <v>42214</v>
      </c>
      <c r="B624" s="62" t="s">
        <v>787</v>
      </c>
      <c r="C624" s="59"/>
      <c r="D624" s="59">
        <v>1080</v>
      </c>
      <c r="E624" s="59"/>
      <c r="F624" s="59" t="s">
        <v>1</v>
      </c>
      <c r="G624" s="59"/>
      <c r="H624" s="59"/>
      <c r="I624" s="59" t="str">
        <f>Таблица10[[#This Row],[Счет]]</f>
        <v>Руднев</v>
      </c>
    </row>
    <row r="625" spans="1:9" ht="15.75" hidden="1" x14ac:dyDescent="0.25">
      <c r="A625" s="69">
        <v>42214</v>
      </c>
      <c r="B625" s="62" t="s">
        <v>557</v>
      </c>
      <c r="C625" s="59"/>
      <c r="D625" s="59">
        <v>192</v>
      </c>
      <c r="E625" s="59"/>
      <c r="F625" s="59" t="s">
        <v>1</v>
      </c>
      <c r="G625" s="59"/>
      <c r="H625" s="59"/>
      <c r="I625" s="59" t="str">
        <f>Таблица10[[#This Row],[Счет]]</f>
        <v>Руднев</v>
      </c>
    </row>
    <row r="626" spans="1:9" ht="15.75" hidden="1" x14ac:dyDescent="0.25">
      <c r="A626" s="69">
        <v>42214</v>
      </c>
      <c r="B626" s="62" t="s">
        <v>549</v>
      </c>
      <c r="C626" s="59"/>
      <c r="D626" s="59">
        <v>250</v>
      </c>
      <c r="E626" s="59"/>
      <c r="F626" s="59" t="s">
        <v>1</v>
      </c>
      <c r="G626" s="59"/>
      <c r="H626" s="59"/>
      <c r="I626" s="59" t="str">
        <f>Таблица10[[#This Row],[Счет]]</f>
        <v>Руднев</v>
      </c>
    </row>
    <row r="627" spans="1:9" ht="15.75" hidden="1" x14ac:dyDescent="0.25">
      <c r="A627" s="69">
        <v>42201</v>
      </c>
      <c r="B627" s="62" t="s">
        <v>788</v>
      </c>
      <c r="C627" s="59"/>
      <c r="D627" s="59">
        <v>140</v>
      </c>
      <c r="E627" s="59"/>
      <c r="F627" s="59" t="s">
        <v>1</v>
      </c>
      <c r="G627" s="59"/>
      <c r="H627" s="59"/>
      <c r="I627" s="59" t="str">
        <f>Таблица10[[#This Row],[Счет]]</f>
        <v>Руднев</v>
      </c>
    </row>
    <row r="628" spans="1:9" ht="15.75" hidden="1" x14ac:dyDescent="0.25">
      <c r="A628" s="69">
        <v>42201</v>
      </c>
      <c r="B628" s="62" t="s">
        <v>789</v>
      </c>
      <c r="C628" s="59"/>
      <c r="D628" s="59">
        <v>440</v>
      </c>
      <c r="E628" s="59"/>
      <c r="F628" s="59" t="s">
        <v>1</v>
      </c>
      <c r="G628" s="59"/>
      <c r="H628" s="59"/>
      <c r="I628" s="59" t="str">
        <f>Таблица10[[#This Row],[Счет]]</f>
        <v>Руднев</v>
      </c>
    </row>
    <row r="629" spans="1:9" ht="15.75" hidden="1" x14ac:dyDescent="0.25">
      <c r="A629" s="69">
        <v>42201</v>
      </c>
      <c r="B629" s="203" t="s">
        <v>790</v>
      </c>
      <c r="C629" s="59"/>
      <c r="D629" s="59">
        <v>4400</v>
      </c>
      <c r="E629" s="59"/>
      <c r="F629" s="59" t="s">
        <v>1</v>
      </c>
      <c r="G629" s="59"/>
      <c r="H629" s="59"/>
      <c r="I629" s="59" t="str">
        <f>Таблица10[[#This Row],[Счет]]</f>
        <v>Руднев</v>
      </c>
    </row>
    <row r="630" spans="1:9" ht="15.75" hidden="1" x14ac:dyDescent="0.25">
      <c r="A630" s="69">
        <v>42201</v>
      </c>
      <c r="B630" s="84" t="s">
        <v>791</v>
      </c>
      <c r="C630" s="59"/>
      <c r="D630" s="59">
        <v>5880</v>
      </c>
      <c r="E630" s="59"/>
      <c r="F630" s="59" t="s">
        <v>1</v>
      </c>
      <c r="G630" s="59"/>
      <c r="H630" s="59"/>
      <c r="I630" s="59" t="str">
        <f>Таблица10[[#This Row],[Счет]]</f>
        <v>Руднев</v>
      </c>
    </row>
    <row r="631" spans="1:9" ht="15.75" hidden="1" x14ac:dyDescent="0.25">
      <c r="A631" s="69">
        <v>42201</v>
      </c>
      <c r="B631" s="84" t="s">
        <v>792</v>
      </c>
      <c r="C631" s="59"/>
      <c r="D631" s="59">
        <v>2200</v>
      </c>
      <c r="E631" s="59"/>
      <c r="F631" s="59" t="s">
        <v>1</v>
      </c>
      <c r="G631" s="59"/>
      <c r="H631" s="59"/>
      <c r="I631" s="59" t="str">
        <f>Таблица10[[#This Row],[Счет]]</f>
        <v>Руднев</v>
      </c>
    </row>
    <row r="632" spans="1:9" ht="15.75" hidden="1" x14ac:dyDescent="0.25">
      <c r="A632" s="69">
        <v>42201</v>
      </c>
      <c r="B632" s="84" t="s">
        <v>793</v>
      </c>
      <c r="C632" s="59"/>
      <c r="D632" s="59">
        <v>1400</v>
      </c>
      <c r="E632" s="59"/>
      <c r="F632" s="59" t="s">
        <v>1</v>
      </c>
      <c r="G632" s="59"/>
      <c r="H632" s="59"/>
      <c r="I632" s="59" t="str">
        <f>Таблица10[[#This Row],[Счет]]</f>
        <v>Руднев</v>
      </c>
    </row>
    <row r="633" spans="1:9" ht="15.75" hidden="1" x14ac:dyDescent="0.25">
      <c r="A633" s="69">
        <v>42201</v>
      </c>
      <c r="B633" s="84" t="s">
        <v>794</v>
      </c>
      <c r="C633" s="59"/>
      <c r="D633" s="59">
        <v>630</v>
      </c>
      <c r="E633" s="59"/>
      <c r="F633" s="59" t="s">
        <v>1</v>
      </c>
      <c r="G633" s="59"/>
      <c r="H633" s="59"/>
      <c r="I633" s="59" t="str">
        <f>Таблица10[[#This Row],[Счет]]</f>
        <v>Руднев</v>
      </c>
    </row>
    <row r="634" spans="1:9" ht="15.75" hidden="1" x14ac:dyDescent="0.25">
      <c r="A634" s="69">
        <v>42201</v>
      </c>
      <c r="B634" s="84" t="s">
        <v>795</v>
      </c>
      <c r="C634" s="59"/>
      <c r="D634" s="59">
        <v>946</v>
      </c>
      <c r="E634" s="59"/>
      <c r="F634" s="59" t="s">
        <v>1</v>
      </c>
      <c r="G634" s="59"/>
      <c r="H634" s="59"/>
      <c r="I634" s="59" t="str">
        <f>Таблица10[[#This Row],[Счет]]</f>
        <v>Руднев</v>
      </c>
    </row>
    <row r="635" spans="1:9" ht="15.75" hidden="1" x14ac:dyDescent="0.25">
      <c r="A635" s="69">
        <v>42201</v>
      </c>
      <c r="B635" s="84" t="s">
        <v>796</v>
      </c>
      <c r="C635" s="59"/>
      <c r="D635" s="59">
        <v>315</v>
      </c>
      <c r="E635" s="59"/>
      <c r="F635" s="59" t="s">
        <v>1</v>
      </c>
      <c r="G635" s="59"/>
      <c r="H635" s="59"/>
      <c r="I635" s="59" t="str">
        <f>Таблица10[[#This Row],[Счет]]</f>
        <v>Руднев</v>
      </c>
    </row>
    <row r="636" spans="1:9" ht="15.75" hidden="1" x14ac:dyDescent="0.25">
      <c r="A636" s="69">
        <v>42197</v>
      </c>
      <c r="B636" s="84" t="s">
        <v>724</v>
      </c>
      <c r="C636" s="59"/>
      <c r="D636" s="59">
        <v>315</v>
      </c>
      <c r="E636" s="59"/>
      <c r="F636" s="59"/>
      <c r="G636" s="59"/>
      <c r="H636" s="59"/>
      <c r="I636" s="59">
        <f>Таблица10[[#This Row],[Счет]]</f>
        <v>0</v>
      </c>
    </row>
    <row r="637" spans="1:9" ht="15.75" hidden="1" x14ac:dyDescent="0.25">
      <c r="A637" s="69">
        <v>42197</v>
      </c>
      <c r="B637" s="84" t="s">
        <v>797</v>
      </c>
      <c r="C637" s="59"/>
      <c r="D637" s="59">
        <v>946</v>
      </c>
      <c r="E637" s="59"/>
      <c r="F637" s="59"/>
      <c r="G637" s="59"/>
      <c r="H637" s="59"/>
      <c r="I637" s="59">
        <f>Таблица10[[#This Row],[Счет]]</f>
        <v>0</v>
      </c>
    </row>
    <row r="638" spans="1:9" ht="15.75" hidden="1" x14ac:dyDescent="0.25">
      <c r="A638" s="69">
        <v>42197</v>
      </c>
      <c r="B638" s="84" t="s">
        <v>798</v>
      </c>
      <c r="C638" s="59"/>
      <c r="D638" s="59">
        <v>200</v>
      </c>
      <c r="E638" s="59"/>
      <c r="F638" s="59"/>
      <c r="G638" s="59"/>
      <c r="H638" s="59"/>
      <c r="I638" s="59">
        <f>Таблица10[[#This Row],[Счет]]</f>
        <v>0</v>
      </c>
    </row>
    <row r="639" spans="1:9" ht="15.75" hidden="1" x14ac:dyDescent="0.25">
      <c r="A639" s="69">
        <v>42196</v>
      </c>
      <c r="B639" s="84" t="s">
        <v>799</v>
      </c>
      <c r="C639" s="59"/>
      <c r="D639" s="59">
        <v>350</v>
      </c>
      <c r="E639" s="59"/>
      <c r="F639" s="59"/>
      <c r="G639" s="59"/>
      <c r="H639" s="59"/>
      <c r="I639" s="59">
        <f>Таблица10[[#This Row],[Счет]]</f>
        <v>0</v>
      </c>
    </row>
    <row r="640" spans="1:9" ht="15.75" hidden="1" x14ac:dyDescent="0.25">
      <c r="A640" s="69">
        <v>42187</v>
      </c>
      <c r="B640" s="84" t="s">
        <v>800</v>
      </c>
      <c r="C640" s="59"/>
      <c r="D640" s="59">
        <v>550</v>
      </c>
      <c r="E640" s="59"/>
      <c r="F640" s="59"/>
      <c r="G640" s="59"/>
      <c r="H640" s="59"/>
      <c r="I640" s="59">
        <f>Таблица10[[#This Row],[Счет]]</f>
        <v>0</v>
      </c>
    </row>
    <row r="641" spans="1:9" ht="15.75" hidden="1" x14ac:dyDescent="0.25">
      <c r="A641" s="69">
        <v>42187</v>
      </c>
      <c r="B641" s="84" t="s">
        <v>801</v>
      </c>
      <c r="C641" s="59"/>
      <c r="D641" s="59">
        <v>6040</v>
      </c>
      <c r="E641" s="59"/>
      <c r="F641" s="59"/>
      <c r="G641" s="59"/>
      <c r="H641" s="59"/>
      <c r="I641" s="59">
        <f>Таблица10[[#This Row],[Счет]]</f>
        <v>0</v>
      </c>
    </row>
    <row r="642" spans="1:9" ht="15.75" hidden="1" x14ac:dyDescent="0.25">
      <c r="A642" s="69">
        <v>42187</v>
      </c>
      <c r="B642" s="84" t="s">
        <v>802</v>
      </c>
      <c r="C642" s="59"/>
      <c r="D642" s="59">
        <v>7000</v>
      </c>
      <c r="E642" s="59"/>
      <c r="F642" s="59"/>
      <c r="G642" s="59"/>
      <c r="H642" s="59"/>
      <c r="I642" s="59">
        <f>Таблица10[[#This Row],[Счет]]</f>
        <v>0</v>
      </c>
    </row>
    <row r="643" spans="1:9" ht="15.75" hidden="1" x14ac:dyDescent="0.25">
      <c r="A643" s="69">
        <v>42187</v>
      </c>
      <c r="B643" s="84" t="s">
        <v>803</v>
      </c>
      <c r="C643" s="59"/>
      <c r="D643" s="59">
        <v>600</v>
      </c>
      <c r="E643" s="59"/>
      <c r="F643" s="59"/>
      <c r="G643" s="59"/>
      <c r="H643" s="59"/>
      <c r="I643" s="59">
        <f>Таблица10[[#This Row],[Счет]]</f>
        <v>0</v>
      </c>
    </row>
    <row r="644" spans="1:9" ht="15.75" hidden="1" x14ac:dyDescent="0.25">
      <c r="A644" s="69">
        <v>42187</v>
      </c>
      <c r="B644" s="84" t="s">
        <v>804</v>
      </c>
      <c r="C644" s="59"/>
      <c r="D644" s="59">
        <v>1400</v>
      </c>
      <c r="E644" s="59"/>
      <c r="F644" s="59"/>
      <c r="G644" s="59"/>
      <c r="H644" s="59"/>
      <c r="I644" s="59">
        <f>Таблица10[[#This Row],[Счет]]</f>
        <v>0</v>
      </c>
    </row>
    <row r="645" spans="1:9" ht="15.75" hidden="1" x14ac:dyDescent="0.25">
      <c r="A645" s="69">
        <v>42186</v>
      </c>
      <c r="B645" s="84" t="s">
        <v>805</v>
      </c>
      <c r="C645" s="59"/>
      <c r="D645" s="59">
        <v>5350</v>
      </c>
      <c r="E645" s="59"/>
      <c r="F645" s="59"/>
      <c r="G645" s="59"/>
      <c r="H645" s="59"/>
      <c r="I645" s="59">
        <f>Таблица10[[#This Row],[Счет]]</f>
        <v>0</v>
      </c>
    </row>
    <row r="646" spans="1:9" ht="15.75" hidden="1" x14ac:dyDescent="0.25">
      <c r="A646" s="69">
        <v>42178</v>
      </c>
      <c r="B646" s="84" t="s">
        <v>806</v>
      </c>
      <c r="C646" s="59"/>
      <c r="D646" s="59">
        <v>450</v>
      </c>
      <c r="E646" s="59"/>
      <c r="F646" s="59"/>
      <c r="G646" s="59"/>
      <c r="H646" s="59"/>
      <c r="I646" s="59">
        <f>Таблица10[[#This Row],[Счет]]</f>
        <v>0</v>
      </c>
    </row>
    <row r="647" spans="1:9" ht="15.75" hidden="1" x14ac:dyDescent="0.25">
      <c r="A647" s="69">
        <v>42177</v>
      </c>
      <c r="B647" s="84" t="s">
        <v>807</v>
      </c>
      <c r="C647" s="59"/>
      <c r="D647" s="59">
        <v>2000</v>
      </c>
      <c r="E647" s="59"/>
      <c r="F647" s="59"/>
      <c r="G647" s="59"/>
      <c r="H647" s="59"/>
      <c r="I647" s="59">
        <f>Таблица10[[#This Row],[Счет]]</f>
        <v>0</v>
      </c>
    </row>
    <row r="648" spans="1:9" ht="15.75" hidden="1" x14ac:dyDescent="0.25">
      <c r="A648" s="69">
        <v>42176</v>
      </c>
      <c r="B648" s="84" t="s">
        <v>808</v>
      </c>
      <c r="C648" s="59"/>
      <c r="D648" s="59">
        <v>800</v>
      </c>
      <c r="E648" s="59"/>
      <c r="F648" s="59"/>
      <c r="G648" s="59"/>
      <c r="H648" s="59"/>
      <c r="I648" s="59">
        <f>Таблица10[[#This Row],[Счет]]</f>
        <v>0</v>
      </c>
    </row>
    <row r="649" spans="1:9" ht="15.75" hidden="1" x14ac:dyDescent="0.25">
      <c r="A649" s="69">
        <v>42175</v>
      </c>
      <c r="B649" s="84" t="s">
        <v>809</v>
      </c>
      <c r="C649" s="59"/>
      <c r="D649" s="59">
        <v>1500</v>
      </c>
      <c r="E649" s="59"/>
      <c r="F649" s="59"/>
      <c r="G649" s="59"/>
      <c r="H649" s="59"/>
      <c r="I649" s="59">
        <f>Таблица10[[#This Row],[Счет]]</f>
        <v>0</v>
      </c>
    </row>
    <row r="650" spans="1:9" ht="15.75" hidden="1" x14ac:dyDescent="0.25">
      <c r="A650" s="69">
        <v>42174</v>
      </c>
      <c r="B650" s="84" t="s">
        <v>810</v>
      </c>
      <c r="C650" s="59"/>
      <c r="D650" s="59">
        <v>1560</v>
      </c>
      <c r="E650" s="59"/>
      <c r="F650" s="59"/>
      <c r="G650" s="59"/>
      <c r="H650" s="59"/>
      <c r="I650" s="59">
        <f>Таблица10[[#This Row],[Счет]]</f>
        <v>0</v>
      </c>
    </row>
    <row r="651" spans="1:9" ht="15.75" hidden="1" x14ac:dyDescent="0.25">
      <c r="A651" s="69">
        <v>42173</v>
      </c>
      <c r="B651" s="84" t="s">
        <v>778</v>
      </c>
      <c r="C651" s="59"/>
      <c r="D651" s="59">
        <v>450</v>
      </c>
      <c r="E651" s="59"/>
      <c r="F651" s="59"/>
      <c r="G651" s="59"/>
      <c r="H651" s="59"/>
      <c r="I651" s="59">
        <f>Таблица10[[#This Row],[Счет]]</f>
        <v>0</v>
      </c>
    </row>
    <row r="652" spans="1:9" ht="15.75" hidden="1" x14ac:dyDescent="0.25">
      <c r="A652" s="69">
        <v>42172</v>
      </c>
      <c r="B652" s="84" t="s">
        <v>811</v>
      </c>
      <c r="C652" s="59"/>
      <c r="D652" s="59">
        <v>1800</v>
      </c>
      <c r="E652" s="59"/>
      <c r="F652" s="59"/>
      <c r="G652" s="59"/>
      <c r="H652" s="59"/>
      <c r="I652" s="59">
        <f>Таблица10[[#This Row],[Счет]]</f>
        <v>0</v>
      </c>
    </row>
    <row r="653" spans="1:9" ht="15.75" hidden="1" x14ac:dyDescent="0.25">
      <c r="A653" s="69">
        <v>42171</v>
      </c>
      <c r="B653" s="84" t="s">
        <v>812</v>
      </c>
      <c r="C653" s="59"/>
      <c r="D653" s="59">
        <v>230</v>
      </c>
      <c r="E653" s="59"/>
      <c r="F653" s="59"/>
      <c r="G653" s="59"/>
      <c r="H653" s="59"/>
      <c r="I653" s="59">
        <f>Таблица10[[#This Row],[Счет]]</f>
        <v>0</v>
      </c>
    </row>
    <row r="654" spans="1:9" ht="15.75" hidden="1" x14ac:dyDescent="0.25">
      <c r="A654" s="69">
        <v>42170</v>
      </c>
      <c r="B654" s="84" t="s">
        <v>813</v>
      </c>
      <c r="C654" s="59"/>
      <c r="D654" s="59">
        <v>1300</v>
      </c>
      <c r="E654" s="59"/>
      <c r="F654" s="59"/>
      <c r="G654" s="59"/>
      <c r="H654" s="59"/>
      <c r="I654" s="59">
        <f>Таблица10[[#This Row],[Счет]]</f>
        <v>0</v>
      </c>
    </row>
    <row r="655" spans="1:9" ht="15.75" hidden="1" x14ac:dyDescent="0.25">
      <c r="A655" s="69">
        <v>42169</v>
      </c>
      <c r="B655" s="84" t="s">
        <v>814</v>
      </c>
      <c r="C655" s="59"/>
      <c r="D655" s="59">
        <v>3480</v>
      </c>
      <c r="E655" s="59"/>
      <c r="F655" s="59"/>
      <c r="G655" s="59"/>
      <c r="H655" s="59"/>
      <c r="I655" s="59">
        <f>Таблица10[[#This Row],[Счет]]</f>
        <v>0</v>
      </c>
    </row>
    <row r="656" spans="1:9" ht="15.75" hidden="1" x14ac:dyDescent="0.25">
      <c r="A656" s="69">
        <v>42168</v>
      </c>
      <c r="B656" s="84" t="s">
        <v>815</v>
      </c>
      <c r="C656" s="59"/>
      <c r="D656" s="59">
        <v>240</v>
      </c>
      <c r="E656" s="59"/>
      <c r="F656" s="59"/>
      <c r="G656" s="59"/>
      <c r="H656" s="59"/>
      <c r="I656" s="59">
        <f>Таблица10[[#This Row],[Счет]]</f>
        <v>0</v>
      </c>
    </row>
    <row r="657" spans="1:9" ht="15.75" hidden="1" x14ac:dyDescent="0.25">
      <c r="A657" s="69">
        <v>42167</v>
      </c>
      <c r="B657" s="84" t="s">
        <v>816</v>
      </c>
      <c r="C657" s="59"/>
      <c r="D657" s="59">
        <v>470</v>
      </c>
      <c r="E657" s="59"/>
      <c r="F657" s="59"/>
      <c r="G657" s="59"/>
      <c r="H657" s="59"/>
      <c r="I657" s="59">
        <f>Таблица10[[#This Row],[Счет]]</f>
        <v>0</v>
      </c>
    </row>
    <row r="658" spans="1:9" ht="15.75" hidden="1" x14ac:dyDescent="0.25">
      <c r="A658" s="69">
        <v>42166</v>
      </c>
      <c r="B658" s="84" t="s">
        <v>817</v>
      </c>
      <c r="C658" s="59"/>
      <c r="D658" s="59">
        <v>300</v>
      </c>
      <c r="E658" s="59"/>
      <c r="F658" s="59"/>
      <c r="G658" s="59"/>
      <c r="H658" s="59"/>
      <c r="I658" s="59">
        <f>Таблица10[[#This Row],[Счет]]</f>
        <v>0</v>
      </c>
    </row>
    <row r="659" spans="1:9" ht="15.75" hidden="1" x14ac:dyDescent="0.25">
      <c r="A659" s="69">
        <v>42166</v>
      </c>
      <c r="B659" s="84" t="s">
        <v>818</v>
      </c>
      <c r="C659" s="59"/>
      <c r="D659" s="59">
        <v>600</v>
      </c>
      <c r="E659" s="59"/>
      <c r="F659" s="59"/>
      <c r="G659" s="59"/>
      <c r="H659" s="59"/>
      <c r="I659" s="59">
        <f>Таблица10[[#This Row],[Счет]]</f>
        <v>0</v>
      </c>
    </row>
    <row r="660" spans="1:9" ht="15.75" hidden="1" x14ac:dyDescent="0.25">
      <c r="A660" s="69">
        <v>42165</v>
      </c>
      <c r="B660" s="84" t="s">
        <v>819</v>
      </c>
      <c r="C660" s="59"/>
      <c r="D660" s="59">
        <v>230</v>
      </c>
      <c r="E660" s="59"/>
      <c r="F660" s="59"/>
      <c r="G660" s="59"/>
      <c r="H660" s="59"/>
      <c r="I660" s="59">
        <f>Таблица10[[#This Row],[Счет]]</f>
        <v>0</v>
      </c>
    </row>
    <row r="661" spans="1:9" ht="15.75" hidden="1" x14ac:dyDescent="0.25">
      <c r="A661" s="69">
        <v>42580</v>
      </c>
      <c r="B661" s="84" t="s">
        <v>1962</v>
      </c>
      <c r="C661" s="59"/>
      <c r="D661" s="59">
        <v>3880</v>
      </c>
      <c r="E661" s="59"/>
      <c r="F661" s="59" t="str">
        <f t="shared" ref="F661:F673" si="16">"Самокатная"</f>
        <v>Самокатная</v>
      </c>
      <c r="G661" s="59"/>
      <c r="H661" s="59"/>
      <c r="I661" s="59" t="str">
        <f>Таблица10[[#This Row],[Счет]]</f>
        <v>Самокатная</v>
      </c>
    </row>
    <row r="662" spans="1:9" ht="15.75" hidden="1" x14ac:dyDescent="0.25">
      <c r="A662" s="69">
        <v>42580</v>
      </c>
      <c r="B662" s="84" t="s">
        <v>1963</v>
      </c>
      <c r="C662" s="59"/>
      <c r="D662" s="59">
        <v>5760</v>
      </c>
      <c r="E662" s="59"/>
      <c r="F662" s="59" t="str">
        <f t="shared" si="16"/>
        <v>Самокатная</v>
      </c>
      <c r="G662" s="59" t="s">
        <v>1964</v>
      </c>
      <c r="H662" s="59"/>
      <c r="I662" s="59" t="str">
        <f>Таблица10[[#This Row],[Счет]]</f>
        <v>Самокатная</v>
      </c>
    </row>
    <row r="663" spans="1:9" ht="15.75" hidden="1" x14ac:dyDescent="0.25">
      <c r="A663" s="69">
        <v>42572</v>
      </c>
      <c r="B663" s="84" t="s">
        <v>1418</v>
      </c>
      <c r="C663" s="59"/>
      <c r="D663" s="59">
        <v>2660</v>
      </c>
      <c r="E663" s="59"/>
      <c r="F663" s="59" t="str">
        <f t="shared" si="16"/>
        <v>Самокатная</v>
      </c>
      <c r="G663" s="59"/>
      <c r="H663" s="59"/>
      <c r="I663" s="59" t="str">
        <f>Таблица10[[#This Row],[Счет]]</f>
        <v>Самокатная</v>
      </c>
    </row>
    <row r="664" spans="1:9" ht="15.75" hidden="1" x14ac:dyDescent="0.25">
      <c r="A664" s="69">
        <v>42564</v>
      </c>
      <c r="B664" s="84" t="s">
        <v>1418</v>
      </c>
      <c r="C664" s="59"/>
      <c r="D664" s="59">
        <v>2350</v>
      </c>
      <c r="E664" s="59"/>
      <c r="F664" s="59" t="str">
        <f t="shared" si="16"/>
        <v>Самокатная</v>
      </c>
      <c r="G664" s="59" t="s">
        <v>1764</v>
      </c>
      <c r="H664" s="59"/>
      <c r="I664" s="59" t="str">
        <f>Таблица10[[#This Row],[Счет]]</f>
        <v>Самокатная</v>
      </c>
    </row>
    <row r="665" spans="1:9" ht="15.75" hidden="1" x14ac:dyDescent="0.25">
      <c r="A665" s="69">
        <v>42559</v>
      </c>
      <c r="B665" s="84" t="s">
        <v>1418</v>
      </c>
      <c r="C665" s="59"/>
      <c r="D665" s="59">
        <v>3190</v>
      </c>
      <c r="E665" s="59"/>
      <c r="F665" s="59" t="str">
        <f t="shared" si="16"/>
        <v>Самокатная</v>
      </c>
      <c r="G665" s="59" t="s">
        <v>1765</v>
      </c>
      <c r="H665" s="59"/>
      <c r="I665" s="59" t="str">
        <f>Таблица10[[#This Row],[Счет]]</f>
        <v>Самокатная</v>
      </c>
    </row>
    <row r="666" spans="1:9" ht="15.75" hidden="1" x14ac:dyDescent="0.25">
      <c r="A666" s="69">
        <v>42559</v>
      </c>
      <c r="B666" s="84" t="s">
        <v>1418</v>
      </c>
      <c r="C666" s="59"/>
      <c r="D666" s="59">
        <v>79</v>
      </c>
      <c r="E666" s="59"/>
      <c r="F666" s="59" t="str">
        <f t="shared" si="16"/>
        <v>Самокатная</v>
      </c>
      <c r="G666" s="59" t="s">
        <v>1766</v>
      </c>
      <c r="H666" s="59"/>
      <c r="I666" s="59" t="str">
        <f>Таблица10[[#This Row],[Счет]]</f>
        <v>Самокатная</v>
      </c>
    </row>
    <row r="667" spans="1:9" ht="15.75" hidden="1" x14ac:dyDescent="0.25">
      <c r="A667" s="125">
        <v>42551</v>
      </c>
      <c r="B667" s="126" t="s">
        <v>1418</v>
      </c>
      <c r="C667" s="126"/>
      <c r="D667" s="126">
        <v>1450</v>
      </c>
      <c r="E667" s="126"/>
      <c r="F667" s="126" t="str">
        <f t="shared" si="16"/>
        <v>Самокатная</v>
      </c>
      <c r="G667" s="126" t="s">
        <v>1549</v>
      </c>
      <c r="H667" s="126"/>
      <c r="I667" s="59" t="str">
        <f>Таблица10[[#This Row],[Счет]]</f>
        <v>Самокатная</v>
      </c>
    </row>
    <row r="668" spans="1:9" ht="15.75" hidden="1" x14ac:dyDescent="0.25">
      <c r="A668" s="125">
        <v>42551</v>
      </c>
      <c r="B668" s="126" t="s">
        <v>1418</v>
      </c>
      <c r="C668" s="126"/>
      <c r="D668" s="126">
        <v>6214</v>
      </c>
      <c r="E668" s="126"/>
      <c r="F668" s="126" t="str">
        <f t="shared" si="16"/>
        <v>Самокатная</v>
      </c>
      <c r="G668" s="126" t="s">
        <v>1550</v>
      </c>
      <c r="H668" s="126"/>
      <c r="I668" s="59" t="str">
        <f>Таблица10[[#This Row],[Счет]]</f>
        <v>Самокатная</v>
      </c>
    </row>
    <row r="669" spans="1:9" ht="15.75" hidden="1" x14ac:dyDescent="0.25">
      <c r="A669" s="22">
        <v>42544</v>
      </c>
      <c r="B669" t="s">
        <v>1418</v>
      </c>
      <c r="D669">
        <v>3300</v>
      </c>
      <c r="F669" t="str">
        <f t="shared" si="16"/>
        <v>Самокатная</v>
      </c>
      <c r="G669" t="s">
        <v>1419</v>
      </c>
      <c r="I669" s="59" t="str">
        <f>Таблица10[[#This Row],[Счет]]</f>
        <v>Самокатная</v>
      </c>
    </row>
    <row r="670" spans="1:9" ht="15.75" hidden="1" x14ac:dyDescent="0.25">
      <c r="A670" s="22">
        <v>42544</v>
      </c>
      <c r="B670" t="s">
        <v>1418</v>
      </c>
      <c r="D670">
        <v>4915</v>
      </c>
      <c r="F670" t="str">
        <f t="shared" si="16"/>
        <v>Самокатная</v>
      </c>
      <c r="G670" t="s">
        <v>1420</v>
      </c>
      <c r="I670" s="59" t="str">
        <f>Таблица10[[#This Row],[Счет]]</f>
        <v>Самокатная</v>
      </c>
    </row>
    <row r="671" spans="1:9" ht="15.75" hidden="1" x14ac:dyDescent="0.25">
      <c r="A671" s="22">
        <v>42544</v>
      </c>
      <c r="B671" s="436" t="s">
        <v>1418</v>
      </c>
      <c r="D671">
        <v>3848</v>
      </c>
      <c r="F671" t="str">
        <f t="shared" si="16"/>
        <v>Самокатная</v>
      </c>
      <c r="G671" t="s">
        <v>1421</v>
      </c>
      <c r="I671" s="59" t="str">
        <f>Таблица10[[#This Row],[Счет]]</f>
        <v>Самокатная</v>
      </c>
    </row>
    <row r="672" spans="1:9" ht="15.75" hidden="1" x14ac:dyDescent="0.25">
      <c r="A672" s="69">
        <v>42509</v>
      </c>
      <c r="B672" s="84" t="s">
        <v>1155</v>
      </c>
      <c r="C672" s="59"/>
      <c r="D672" s="59">
        <v>14020</v>
      </c>
      <c r="E672" s="59"/>
      <c r="F672" s="59" t="str">
        <f t="shared" si="16"/>
        <v>Самокатная</v>
      </c>
      <c r="G672" s="59"/>
      <c r="H672" s="59"/>
      <c r="I672" s="59" t="str">
        <f>Таблица10[[#This Row],[Счет]]</f>
        <v>Самокатная</v>
      </c>
    </row>
    <row r="673" spans="1:9" ht="15.75" hidden="1" x14ac:dyDescent="0.25">
      <c r="A673" s="69">
        <v>42496</v>
      </c>
      <c r="B673" s="84" t="s">
        <v>1153</v>
      </c>
      <c r="C673" s="59"/>
      <c r="D673" s="59">
        <v>1980</v>
      </c>
      <c r="E673" s="59"/>
      <c r="F673" s="59" t="str">
        <f t="shared" si="16"/>
        <v>Самокатная</v>
      </c>
      <c r="G673" s="59" t="s">
        <v>1154</v>
      </c>
      <c r="H673" s="59"/>
      <c r="I673" s="59" t="str">
        <f>Таблица10[[#This Row],[Счет]]</f>
        <v>Самокатная</v>
      </c>
    </row>
    <row r="674" spans="1:9" ht="15.75" x14ac:dyDescent="0.25">
      <c r="A674" s="69">
        <v>42644</v>
      </c>
      <c r="B674" s="84" t="s">
        <v>3168</v>
      </c>
      <c r="C674" s="59"/>
      <c r="D674" s="59">
        <v>1140</v>
      </c>
      <c r="E674" s="59"/>
      <c r="F674" s="59" t="s">
        <v>1341</v>
      </c>
      <c r="G674" s="59"/>
      <c r="H674" s="59"/>
      <c r="I674" s="59" t="str">
        <f>Таблица10[[#This Row],[Счет]]</f>
        <v>Питер</v>
      </c>
    </row>
    <row r="675" spans="1:9" ht="15.75" x14ac:dyDescent="0.25">
      <c r="A675" s="69">
        <v>42644</v>
      </c>
      <c r="B675" s="84" t="s">
        <v>3169</v>
      </c>
      <c r="C675" s="59"/>
      <c r="D675" s="59">
        <v>400</v>
      </c>
      <c r="E675" s="59"/>
      <c r="F675" s="59" t="s">
        <v>1341</v>
      </c>
      <c r="G675" s="59"/>
      <c r="H675" s="59"/>
      <c r="I675" s="59" t="str">
        <f>Таблица10[[#This Row],[Счет]]</f>
        <v>Питер</v>
      </c>
    </row>
    <row r="676" spans="1:9" ht="15.75" x14ac:dyDescent="0.25">
      <c r="A676" s="69">
        <v>42644</v>
      </c>
      <c r="B676" s="84" t="s">
        <v>3170</v>
      </c>
      <c r="C676" s="59"/>
      <c r="D676" s="59">
        <v>567</v>
      </c>
      <c r="E676" s="59"/>
      <c r="F676" s="59" t="s">
        <v>1341</v>
      </c>
      <c r="G676" s="59"/>
      <c r="H676" s="59"/>
      <c r="I676" s="59" t="str">
        <f>Таблица10[[#This Row],[Счет]]</f>
        <v>Питер</v>
      </c>
    </row>
    <row r="677" spans="1:9" ht="15.75" x14ac:dyDescent="0.25">
      <c r="A677" s="69">
        <v>42644</v>
      </c>
      <c r="B677" s="84" t="s">
        <v>3171</v>
      </c>
      <c r="C677" s="59"/>
      <c r="D677" s="59">
        <v>950</v>
      </c>
      <c r="E677" s="59"/>
      <c r="F677" s="59" t="s">
        <v>1341</v>
      </c>
      <c r="G677" s="59"/>
      <c r="H677" s="59"/>
      <c r="I677" s="59" t="str">
        <f>Таблица10[[#This Row],[Счет]]</f>
        <v>Питер</v>
      </c>
    </row>
    <row r="678" spans="1:9" ht="15.75" x14ac:dyDescent="0.25">
      <c r="A678" s="69">
        <v>42614</v>
      </c>
      <c r="B678" s="84" t="s">
        <v>3172</v>
      </c>
      <c r="C678" s="59"/>
      <c r="D678" s="59">
        <v>1234</v>
      </c>
      <c r="E678" s="59"/>
      <c r="F678" s="59" t="s">
        <v>1341</v>
      </c>
      <c r="G678" s="59"/>
      <c r="H678" s="59"/>
      <c r="I678" s="59" t="str">
        <f>Таблица10[[#This Row],[Счет]]</f>
        <v>Питер</v>
      </c>
    </row>
    <row r="679" spans="1:9" ht="15.75" x14ac:dyDescent="0.25">
      <c r="A679" s="69">
        <v>42614</v>
      </c>
      <c r="B679" s="62" t="s">
        <v>3173</v>
      </c>
      <c r="C679" s="59"/>
      <c r="D679" s="59">
        <v>664</v>
      </c>
      <c r="E679" s="59"/>
      <c r="F679" s="59" t="s">
        <v>1341</v>
      </c>
      <c r="G679" s="59"/>
      <c r="H679" s="59"/>
      <c r="I679" s="59" t="str">
        <f>Таблица10[[#This Row],[Счет]]</f>
        <v>Питер</v>
      </c>
    </row>
    <row r="680" spans="1:9" ht="15.75" x14ac:dyDescent="0.25">
      <c r="A680" s="69">
        <v>42614</v>
      </c>
      <c r="B680" s="62" t="s">
        <v>3174</v>
      </c>
      <c r="C680" s="59"/>
      <c r="D680" s="59">
        <v>1076</v>
      </c>
      <c r="E680" s="59"/>
      <c r="F680" s="59" t="s">
        <v>1341</v>
      </c>
      <c r="G680" s="59"/>
      <c r="H680" s="59"/>
      <c r="I680" s="59" t="str">
        <f>Таблица10[[#This Row],[Счет]]</f>
        <v>Питер</v>
      </c>
    </row>
    <row r="681" spans="1:9" ht="15.75" x14ac:dyDescent="0.25">
      <c r="A681" s="69">
        <v>42614</v>
      </c>
      <c r="B681" s="62" t="s">
        <v>3175</v>
      </c>
      <c r="C681" s="59"/>
      <c r="D681" s="59">
        <v>5753</v>
      </c>
      <c r="E681" s="59"/>
      <c r="F681" s="59" t="s">
        <v>1341</v>
      </c>
      <c r="G681" s="59"/>
      <c r="H681" s="59"/>
      <c r="I681" s="59" t="str">
        <f>Таблица10[[#This Row],[Счет]]</f>
        <v>Питер</v>
      </c>
    </row>
    <row r="682" spans="1:9" ht="15.75" x14ac:dyDescent="0.25">
      <c r="A682" s="69">
        <v>42614</v>
      </c>
      <c r="B682" s="203" t="s">
        <v>3176</v>
      </c>
      <c r="C682" s="59"/>
      <c r="D682" s="59">
        <v>1259</v>
      </c>
      <c r="E682" s="59"/>
      <c r="F682" s="59" t="s">
        <v>1341</v>
      </c>
      <c r="G682" s="59"/>
      <c r="H682" s="59"/>
      <c r="I682" s="59" t="str">
        <f>Таблица10[[#This Row],[Счет]]</f>
        <v>Питер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6"/>
  <dimension ref="A1:I121"/>
  <sheetViews>
    <sheetView zoomScaleNormal="100" workbookViewId="0">
      <selection activeCell="A7" sqref="A7"/>
    </sheetView>
  </sheetViews>
  <sheetFormatPr defaultRowHeight="14.25" x14ac:dyDescent="0.25"/>
  <cols>
    <col min="1" max="1" width="11.28515625" bestFit="1" customWidth="1"/>
    <col min="2" max="2" width="35.42578125" customWidth="1"/>
    <col min="3" max="3" width="9.5703125" bestFit="1" customWidth="1"/>
    <col min="4" max="4" width="12.140625" bestFit="1" customWidth="1"/>
    <col min="5" max="5" width="9.28515625" bestFit="1" customWidth="1"/>
    <col min="6" max="6" width="29.140625" customWidth="1"/>
    <col min="7" max="7" width="48.7109375" customWidth="1"/>
    <col min="8" max="8" width="15.85546875" customWidth="1"/>
    <col min="9" max="9" width="13.7109375" bestFit="1" customWidth="1"/>
  </cols>
  <sheetData>
    <row r="1" spans="1:9" ht="15.75" x14ac:dyDescent="0.25">
      <c r="A1" s="40" t="s">
        <v>42</v>
      </c>
      <c r="B1" s="40" t="s">
        <v>446</v>
      </c>
      <c r="C1" s="40" t="s">
        <v>14</v>
      </c>
      <c r="D1" s="40" t="s">
        <v>15</v>
      </c>
      <c r="E1" s="40" t="s">
        <v>447</v>
      </c>
      <c r="F1" s="40" t="s">
        <v>0</v>
      </c>
      <c r="G1" s="40" t="s">
        <v>44</v>
      </c>
      <c r="H1" s="40" t="s">
        <v>3205</v>
      </c>
      <c r="I1" s="40" t="s">
        <v>3990</v>
      </c>
    </row>
    <row r="2" spans="1:9" ht="15.75" x14ac:dyDescent="0.25">
      <c r="A2" s="266">
        <v>43012</v>
      </c>
      <c r="B2" s="59" t="s">
        <v>932</v>
      </c>
      <c r="C2" s="267"/>
      <c r="D2" s="267">
        <v>12475</v>
      </c>
      <c r="E2" s="267">
        <f t="shared" ref="E2:E33" si="0">MONTH(A2)</f>
        <v>10</v>
      </c>
      <c r="F2" s="59" t="s">
        <v>2</v>
      </c>
      <c r="G2" s="59" t="s">
        <v>1646</v>
      </c>
      <c r="H2" s="59"/>
      <c r="I2" s="267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3" spans="1:9" ht="15.75" x14ac:dyDescent="0.25">
      <c r="A3" s="266">
        <v>43039</v>
      </c>
      <c r="B3" s="267" t="s">
        <v>5405</v>
      </c>
      <c r="C3" s="267"/>
      <c r="D3" s="267">
        <v>3450</v>
      </c>
      <c r="E3" s="267">
        <f t="shared" si="0"/>
        <v>10</v>
      </c>
      <c r="F3" s="59" t="s">
        <v>2</v>
      </c>
      <c r="G3" s="59" t="s">
        <v>1647</v>
      </c>
      <c r="H3" s="59"/>
      <c r="I3" s="267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4" spans="1:9" ht="15.75" x14ac:dyDescent="0.25">
      <c r="A4" s="266">
        <v>43046</v>
      </c>
      <c r="B4" s="59" t="s">
        <v>1461</v>
      </c>
      <c r="C4" s="267"/>
      <c r="D4" s="267">
        <v>42395</v>
      </c>
      <c r="E4" s="267">
        <f t="shared" si="0"/>
        <v>11</v>
      </c>
      <c r="F4" s="59" t="s">
        <v>2</v>
      </c>
      <c r="G4" s="59" t="s">
        <v>2115</v>
      </c>
      <c r="H4" s="59"/>
      <c r="I4" s="267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5" spans="1:9" ht="15.75" x14ac:dyDescent="0.25">
      <c r="A5" s="266">
        <v>43046</v>
      </c>
      <c r="B5" s="386" t="s">
        <v>961</v>
      </c>
      <c r="C5" s="267"/>
      <c r="D5" s="59">
        <v>26726</v>
      </c>
      <c r="E5" s="267">
        <f t="shared" si="0"/>
        <v>11</v>
      </c>
      <c r="F5" s="59" t="s">
        <v>2</v>
      </c>
      <c r="G5" s="59" t="s">
        <v>2288</v>
      </c>
      <c r="H5" s="59"/>
      <c r="I5" s="267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6" spans="1:9" ht="15.75" x14ac:dyDescent="0.25">
      <c r="A6" s="424">
        <v>43039</v>
      </c>
      <c r="B6" s="59" t="s">
        <v>820</v>
      </c>
      <c r="C6" s="425"/>
      <c r="D6" s="267">
        <v>140100</v>
      </c>
      <c r="E6" s="425">
        <f t="shared" si="0"/>
        <v>10</v>
      </c>
      <c r="F6" s="425" t="s">
        <v>2</v>
      </c>
      <c r="G6" s="425" t="s">
        <v>2115</v>
      </c>
      <c r="H6" s="59"/>
      <c r="I6" s="425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7" spans="1:9" ht="15.75" x14ac:dyDescent="0.25">
      <c r="A7" s="266">
        <v>43031</v>
      </c>
      <c r="B7" s="59" t="s">
        <v>1068</v>
      </c>
      <c r="C7" s="267"/>
      <c r="D7" s="267">
        <v>4233</v>
      </c>
      <c r="E7" s="267">
        <f t="shared" si="0"/>
        <v>10</v>
      </c>
      <c r="F7" s="59" t="s">
        <v>2</v>
      </c>
      <c r="G7" s="59" t="s">
        <v>1647</v>
      </c>
      <c r="H7" s="59"/>
      <c r="I7" s="267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8" spans="1:9" ht="15.75" x14ac:dyDescent="0.25">
      <c r="A8" s="385">
        <v>43012</v>
      </c>
      <c r="B8" s="386" t="s">
        <v>961</v>
      </c>
      <c r="C8" s="386"/>
      <c r="D8" s="59">
        <v>26726</v>
      </c>
      <c r="E8" s="386">
        <f t="shared" si="0"/>
        <v>10</v>
      </c>
      <c r="F8" s="386" t="s">
        <v>2</v>
      </c>
      <c r="G8" s="386" t="s">
        <v>2115</v>
      </c>
      <c r="H8" s="59"/>
      <c r="I8" s="386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9" spans="1:9" ht="15.75" x14ac:dyDescent="0.25">
      <c r="A9" s="266">
        <v>43012</v>
      </c>
      <c r="B9" s="59" t="s">
        <v>1461</v>
      </c>
      <c r="C9" s="267"/>
      <c r="D9" s="267">
        <v>42395</v>
      </c>
      <c r="E9" s="267">
        <f t="shared" si="0"/>
        <v>10</v>
      </c>
      <c r="F9" s="59" t="s">
        <v>2</v>
      </c>
      <c r="G9" s="59" t="s">
        <v>1859</v>
      </c>
      <c r="H9" s="59"/>
      <c r="I9" s="267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10" spans="1:9" ht="15.75" x14ac:dyDescent="0.25">
      <c r="A10" s="385">
        <v>43012</v>
      </c>
      <c r="B10" s="267" t="s">
        <v>5405</v>
      </c>
      <c r="C10" s="386"/>
      <c r="D10" s="386">
        <v>3126</v>
      </c>
      <c r="E10" s="386">
        <f t="shared" si="0"/>
        <v>10</v>
      </c>
      <c r="F10" s="386" t="s">
        <v>2</v>
      </c>
      <c r="G10" s="386" t="s">
        <v>1646</v>
      </c>
      <c r="H10" s="59"/>
      <c r="I10" s="386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11" spans="1:9" ht="15.75" x14ac:dyDescent="0.25">
      <c r="A11" s="266">
        <v>43012</v>
      </c>
      <c r="B11" s="59" t="s">
        <v>1068</v>
      </c>
      <c r="C11" s="267"/>
      <c r="D11" s="267">
        <v>2753</v>
      </c>
      <c r="E11" s="267">
        <f t="shared" si="0"/>
        <v>10</v>
      </c>
      <c r="F11" s="59" t="s">
        <v>2</v>
      </c>
      <c r="G11" s="59" t="s">
        <v>1646</v>
      </c>
      <c r="H11" s="59"/>
      <c r="I11" s="267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12" spans="1:9" ht="15.75" x14ac:dyDescent="0.25">
      <c r="A12" s="266">
        <v>43008</v>
      </c>
      <c r="B12" s="59" t="s">
        <v>820</v>
      </c>
      <c r="C12" s="267"/>
      <c r="D12" s="267">
        <v>140100</v>
      </c>
      <c r="E12" s="267">
        <f t="shared" si="0"/>
        <v>9</v>
      </c>
      <c r="F12" s="59" t="s">
        <v>2</v>
      </c>
      <c r="G12" s="59" t="s">
        <v>1859</v>
      </c>
      <c r="H12" s="59"/>
      <c r="I12" s="267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3" spans="1:9" ht="15.75" x14ac:dyDescent="0.25">
      <c r="A13" s="266">
        <v>42988</v>
      </c>
      <c r="B13" s="267" t="s">
        <v>932</v>
      </c>
      <c r="C13" s="267"/>
      <c r="D13" s="267">
        <v>13250</v>
      </c>
      <c r="E13" s="267">
        <f t="shared" si="0"/>
        <v>9</v>
      </c>
      <c r="F13" s="267" t="s">
        <v>2</v>
      </c>
      <c r="G13" s="267" t="s">
        <v>1462</v>
      </c>
      <c r="H13" s="59"/>
      <c r="I13" s="267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4" spans="1:9" ht="15.75" x14ac:dyDescent="0.25">
      <c r="A14" s="266">
        <v>42984</v>
      </c>
      <c r="B14" s="267" t="s">
        <v>5406</v>
      </c>
      <c r="C14" s="267"/>
      <c r="D14" s="267">
        <v>225</v>
      </c>
      <c r="E14" s="267">
        <f t="shared" si="0"/>
        <v>9</v>
      </c>
      <c r="F14" s="267" t="s">
        <v>2</v>
      </c>
      <c r="G14" s="267"/>
      <c r="H14" s="59"/>
      <c r="I14" s="267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15" spans="1:9" ht="15.75" x14ac:dyDescent="0.25">
      <c r="A15" s="266">
        <v>42984</v>
      </c>
      <c r="B15" s="267" t="s">
        <v>5405</v>
      </c>
      <c r="C15" s="267"/>
      <c r="D15" s="267">
        <v>3869</v>
      </c>
      <c r="E15" s="267">
        <f t="shared" si="0"/>
        <v>9</v>
      </c>
      <c r="F15" s="267" t="s">
        <v>2</v>
      </c>
      <c r="G15" s="267"/>
      <c r="H15" s="59"/>
      <c r="I15" s="267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16" spans="1:9" ht="15.75" x14ac:dyDescent="0.25">
      <c r="A16" s="266">
        <v>42984</v>
      </c>
      <c r="B16" s="59" t="s">
        <v>961</v>
      </c>
      <c r="C16" s="267"/>
      <c r="D16" s="59">
        <v>26726</v>
      </c>
      <c r="E16" s="267">
        <f t="shared" si="0"/>
        <v>9</v>
      </c>
      <c r="F16" s="267" t="s">
        <v>2</v>
      </c>
      <c r="G16" s="267" t="s">
        <v>1859</v>
      </c>
      <c r="H16" s="59"/>
      <c r="I16" s="267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17" spans="1:9" ht="15.75" x14ac:dyDescent="0.25">
      <c r="A17" s="266">
        <v>42984</v>
      </c>
      <c r="B17" s="267" t="s">
        <v>1461</v>
      </c>
      <c r="C17" s="267"/>
      <c r="D17" s="267">
        <v>42395</v>
      </c>
      <c r="E17" s="267">
        <f t="shared" si="0"/>
        <v>9</v>
      </c>
      <c r="F17" s="267" t="s">
        <v>2</v>
      </c>
      <c r="G17" s="267" t="s">
        <v>1647</v>
      </c>
      <c r="H17" s="59"/>
      <c r="I17" s="267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18" spans="1:9" ht="15.75" x14ac:dyDescent="0.25">
      <c r="A18" s="266">
        <v>42978</v>
      </c>
      <c r="B18" s="267" t="s">
        <v>820</v>
      </c>
      <c r="C18" s="267"/>
      <c r="D18" s="267">
        <v>140100</v>
      </c>
      <c r="E18" s="267">
        <f t="shared" si="0"/>
        <v>8</v>
      </c>
      <c r="F18" s="267" t="s">
        <v>2</v>
      </c>
      <c r="G18" s="267" t="s">
        <v>1647</v>
      </c>
      <c r="H18" s="59"/>
      <c r="I18" s="267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9" spans="1:9" ht="15.75" x14ac:dyDescent="0.25">
      <c r="A19" s="266">
        <v>42970</v>
      </c>
      <c r="B19" s="267" t="s">
        <v>932</v>
      </c>
      <c r="C19" s="267"/>
      <c r="D19" s="267">
        <v>18183</v>
      </c>
      <c r="E19" s="267">
        <f t="shared" si="0"/>
        <v>8</v>
      </c>
      <c r="F19" s="267" t="s">
        <v>2</v>
      </c>
      <c r="G19" s="267" t="s">
        <v>1645</v>
      </c>
      <c r="H19" s="59"/>
      <c r="I19" s="267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20" spans="1:9" ht="15.75" x14ac:dyDescent="0.25">
      <c r="A20" s="266">
        <v>42969</v>
      </c>
      <c r="B20" s="267" t="s">
        <v>1068</v>
      </c>
      <c r="C20" s="267"/>
      <c r="D20" s="267">
        <v>2107</v>
      </c>
      <c r="E20" s="267">
        <f t="shared" si="0"/>
        <v>8</v>
      </c>
      <c r="F20" s="267" t="s">
        <v>2</v>
      </c>
      <c r="G20" s="267"/>
      <c r="H20" s="59"/>
      <c r="I20" s="267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21" spans="1:9" ht="15.75" x14ac:dyDescent="0.25">
      <c r="A21" s="266">
        <v>42955</v>
      </c>
      <c r="B21" s="267" t="s">
        <v>1461</v>
      </c>
      <c r="C21" s="267"/>
      <c r="D21" s="267">
        <v>42395</v>
      </c>
      <c r="E21" s="267">
        <f t="shared" si="0"/>
        <v>8</v>
      </c>
      <c r="F21" s="267" t="s">
        <v>2</v>
      </c>
      <c r="G21" s="267" t="s">
        <v>1646</v>
      </c>
      <c r="H21" s="59"/>
      <c r="I21" s="267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22" spans="1:9" ht="15.75" x14ac:dyDescent="0.25">
      <c r="A22" s="266">
        <v>42955</v>
      </c>
      <c r="B22" s="59" t="s">
        <v>961</v>
      </c>
      <c r="C22" s="267"/>
      <c r="D22" s="59">
        <v>26726</v>
      </c>
      <c r="E22" s="267">
        <f t="shared" si="0"/>
        <v>8</v>
      </c>
      <c r="F22" s="267" t="s">
        <v>2</v>
      </c>
      <c r="G22" s="267" t="s">
        <v>1647</v>
      </c>
      <c r="H22" s="59"/>
      <c r="I22" s="267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23" spans="1:9" ht="15.75" x14ac:dyDescent="0.25">
      <c r="A23" s="266">
        <v>42946</v>
      </c>
      <c r="B23" s="267" t="s">
        <v>820</v>
      </c>
      <c r="C23" s="267"/>
      <c r="D23" s="267">
        <v>140100</v>
      </c>
      <c r="E23" s="267">
        <f t="shared" si="0"/>
        <v>7</v>
      </c>
      <c r="F23" s="267" t="s">
        <v>2</v>
      </c>
      <c r="G23" s="267" t="s">
        <v>1646</v>
      </c>
      <c r="H23" s="59"/>
      <c r="I23" s="267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24" spans="1:9" ht="15.75" x14ac:dyDescent="0.25">
      <c r="A24" s="266">
        <v>42937</v>
      </c>
      <c r="B24" s="267" t="s">
        <v>1068</v>
      </c>
      <c r="C24" s="267"/>
      <c r="D24" s="59">
        <v>1804</v>
      </c>
      <c r="E24" s="267">
        <f t="shared" si="0"/>
        <v>7</v>
      </c>
      <c r="F24" s="267" t="s">
        <v>2</v>
      </c>
      <c r="G24" s="267"/>
      <c r="H24" s="59"/>
      <c r="I24" s="267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25" spans="1:9" ht="15.75" x14ac:dyDescent="0.25">
      <c r="A25" s="266">
        <v>42920</v>
      </c>
      <c r="B25" s="59" t="s">
        <v>961</v>
      </c>
      <c r="C25" s="267"/>
      <c r="D25" s="59">
        <v>26726</v>
      </c>
      <c r="E25" s="267">
        <f t="shared" si="0"/>
        <v>7</v>
      </c>
      <c r="F25" s="267" t="s">
        <v>2</v>
      </c>
      <c r="G25" s="267" t="s">
        <v>1646</v>
      </c>
      <c r="H25" s="59"/>
      <c r="I25" s="267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26" spans="1:9" ht="15.75" x14ac:dyDescent="0.25">
      <c r="A26" s="266">
        <v>42918</v>
      </c>
      <c r="B26" s="267" t="s">
        <v>1461</v>
      </c>
      <c r="C26" s="267"/>
      <c r="D26" s="267">
        <v>42395</v>
      </c>
      <c r="E26" s="267">
        <f t="shared" si="0"/>
        <v>7</v>
      </c>
      <c r="F26" s="267" t="s">
        <v>2</v>
      </c>
      <c r="G26" s="267" t="s">
        <v>1462</v>
      </c>
      <c r="H26" s="59"/>
      <c r="I26" s="267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27" spans="1:9" ht="15.75" x14ac:dyDescent="0.25">
      <c r="A27" s="266">
        <v>42916</v>
      </c>
      <c r="B27" s="267" t="s">
        <v>820</v>
      </c>
      <c r="C27" s="267"/>
      <c r="D27" s="59">
        <v>140100</v>
      </c>
      <c r="E27" s="267">
        <f t="shared" si="0"/>
        <v>6</v>
      </c>
      <c r="F27" s="267" t="s">
        <v>2</v>
      </c>
      <c r="G27" s="267" t="s">
        <v>1462</v>
      </c>
      <c r="H27" s="59"/>
      <c r="I27" s="267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28" spans="1:9" ht="15.75" x14ac:dyDescent="0.25">
      <c r="A28" s="266">
        <v>42915</v>
      </c>
      <c r="B28" s="267" t="s">
        <v>1068</v>
      </c>
      <c r="C28" s="267"/>
      <c r="D28" s="267">
        <v>2919</v>
      </c>
      <c r="E28" s="267">
        <f t="shared" si="0"/>
        <v>6</v>
      </c>
      <c r="F28" s="267" t="s">
        <v>2</v>
      </c>
      <c r="G28" s="267" t="s">
        <v>1035</v>
      </c>
      <c r="H28" s="59"/>
      <c r="I28" s="267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29" spans="1:9" ht="15.75" x14ac:dyDescent="0.25">
      <c r="A29" s="266">
        <v>42905</v>
      </c>
      <c r="B29" s="267" t="s">
        <v>932</v>
      </c>
      <c r="C29" s="267"/>
      <c r="D29" s="267">
        <v>40929</v>
      </c>
      <c r="E29" s="267">
        <f t="shared" si="0"/>
        <v>6</v>
      </c>
      <c r="F29" s="267" t="s">
        <v>2</v>
      </c>
      <c r="G29" s="267" t="s">
        <v>1210</v>
      </c>
      <c r="H29" s="59"/>
      <c r="I29" s="267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30" spans="1:9" ht="15.75" x14ac:dyDescent="0.25">
      <c r="A30" s="266">
        <v>42905</v>
      </c>
      <c r="B30" s="267" t="s">
        <v>1461</v>
      </c>
      <c r="C30" s="267"/>
      <c r="D30" s="267">
        <v>42395</v>
      </c>
      <c r="E30" s="267">
        <f t="shared" si="0"/>
        <v>6</v>
      </c>
      <c r="F30" s="267" t="s">
        <v>2</v>
      </c>
      <c r="G30" s="267" t="s">
        <v>1645</v>
      </c>
      <c r="H30" s="59"/>
      <c r="I30" s="267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31" spans="1:9" ht="15.75" x14ac:dyDescent="0.25">
      <c r="A31" s="69">
        <v>42898</v>
      </c>
      <c r="B31" s="59" t="s">
        <v>961</v>
      </c>
      <c r="C31" s="145"/>
      <c r="D31" s="59">
        <v>26726</v>
      </c>
      <c r="E31" s="59">
        <f t="shared" si="0"/>
        <v>6</v>
      </c>
      <c r="F31" s="59" t="s">
        <v>2</v>
      </c>
      <c r="G31" s="59" t="s">
        <v>1462</v>
      </c>
      <c r="H31" s="59"/>
      <c r="I31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32" spans="1:9" ht="15.75" x14ac:dyDescent="0.25">
      <c r="A32" s="69">
        <v>42888</v>
      </c>
      <c r="B32" s="59" t="s">
        <v>1068</v>
      </c>
      <c r="C32" s="145"/>
      <c r="D32" s="59">
        <v>3153</v>
      </c>
      <c r="E32" s="59">
        <f t="shared" si="0"/>
        <v>6</v>
      </c>
      <c r="F32" s="59" t="s">
        <v>2</v>
      </c>
      <c r="G32" s="59" t="s">
        <v>1210</v>
      </c>
      <c r="H32" s="59"/>
      <c r="I32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33" spans="1:9" ht="15.75" x14ac:dyDescent="0.25">
      <c r="A33" s="69">
        <v>42885</v>
      </c>
      <c r="B33" s="59" t="s">
        <v>820</v>
      </c>
      <c r="C33" s="145"/>
      <c r="D33" s="59">
        <v>140100</v>
      </c>
      <c r="E33" s="59">
        <f t="shared" si="0"/>
        <v>5</v>
      </c>
      <c r="F33" s="59" t="s">
        <v>2</v>
      </c>
      <c r="G33" s="59" t="s">
        <v>1645</v>
      </c>
      <c r="H33" s="59"/>
      <c r="I33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34" spans="1:9" ht="15.75" x14ac:dyDescent="0.25">
      <c r="A34" s="69">
        <v>42883</v>
      </c>
      <c r="B34" s="59" t="s">
        <v>932</v>
      </c>
      <c r="C34" s="145"/>
      <c r="D34" s="59">
        <v>49579</v>
      </c>
      <c r="E34" s="59">
        <f t="shared" ref="E34:E55" si="1">MONTH(A34)</f>
        <v>5</v>
      </c>
      <c r="F34" s="59" t="s">
        <v>2</v>
      </c>
      <c r="G34" s="59" t="s">
        <v>1016</v>
      </c>
      <c r="H34" s="59"/>
      <c r="I34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35" spans="1:9" ht="15.75" x14ac:dyDescent="0.25">
      <c r="A35" s="69">
        <v>42873</v>
      </c>
      <c r="B35" s="59" t="s">
        <v>1461</v>
      </c>
      <c r="C35" s="145"/>
      <c r="D35" s="59">
        <v>42395</v>
      </c>
      <c r="E35" s="59">
        <f t="shared" si="1"/>
        <v>5</v>
      </c>
      <c r="F35" s="59" t="s">
        <v>2</v>
      </c>
      <c r="G35" s="59" t="s">
        <v>1035</v>
      </c>
      <c r="H35" s="59"/>
      <c r="I35" s="59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36" spans="1:9" ht="15.75" x14ac:dyDescent="0.25">
      <c r="A36" s="69">
        <v>42873</v>
      </c>
      <c r="B36" s="59" t="s">
        <v>961</v>
      </c>
      <c r="C36" s="145"/>
      <c r="D36" s="59">
        <v>26726</v>
      </c>
      <c r="E36" s="59">
        <f t="shared" si="1"/>
        <v>5</v>
      </c>
      <c r="F36" s="59" t="s">
        <v>2</v>
      </c>
      <c r="G36" s="59" t="s">
        <v>1645</v>
      </c>
      <c r="H36" s="59"/>
      <c r="I36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37" spans="1:9" ht="15.75" x14ac:dyDescent="0.25">
      <c r="A37" s="69">
        <v>42855</v>
      </c>
      <c r="B37" s="59" t="s">
        <v>820</v>
      </c>
      <c r="C37" s="145"/>
      <c r="D37" s="59">
        <v>140100</v>
      </c>
      <c r="E37" s="59">
        <f t="shared" si="1"/>
        <v>4</v>
      </c>
      <c r="F37" s="59" t="s">
        <v>2</v>
      </c>
      <c r="G37" s="59" t="s">
        <v>1035</v>
      </c>
      <c r="H37" s="59"/>
      <c r="I37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38" spans="1:9" ht="15.75" x14ac:dyDescent="0.25">
      <c r="A38" s="69">
        <v>42855</v>
      </c>
      <c r="B38" s="59" t="s">
        <v>1068</v>
      </c>
      <c r="C38" s="145"/>
      <c r="D38" s="59">
        <v>1436</v>
      </c>
      <c r="E38" s="59">
        <f t="shared" si="1"/>
        <v>4</v>
      </c>
      <c r="F38" s="59" t="s">
        <v>2</v>
      </c>
      <c r="G38" s="59" t="s">
        <v>1016</v>
      </c>
      <c r="H38" s="59"/>
      <c r="I38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39" spans="1:9" ht="15.75" x14ac:dyDescent="0.25">
      <c r="A39" s="69">
        <v>42828</v>
      </c>
      <c r="B39" s="59" t="s">
        <v>1461</v>
      </c>
      <c r="C39" s="145"/>
      <c r="D39" s="59">
        <v>42395</v>
      </c>
      <c r="E39" s="59">
        <f t="shared" si="1"/>
        <v>4</v>
      </c>
      <c r="F39" s="59" t="s">
        <v>2</v>
      </c>
      <c r="G39" s="59" t="s">
        <v>1210</v>
      </c>
      <c r="H39" s="59"/>
      <c r="I39" s="59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40" spans="1:9" ht="15.75" x14ac:dyDescent="0.25">
      <c r="A40" s="69">
        <v>42828</v>
      </c>
      <c r="B40" s="59" t="s">
        <v>932</v>
      </c>
      <c r="C40" s="145"/>
      <c r="D40" s="59">
        <v>31372</v>
      </c>
      <c r="E40" s="59">
        <f t="shared" si="1"/>
        <v>4</v>
      </c>
      <c r="F40" s="59" t="s">
        <v>2</v>
      </c>
      <c r="G40" s="59" t="s">
        <v>4035</v>
      </c>
      <c r="H40" s="59"/>
      <c r="I40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41" spans="1:9" ht="15.75" x14ac:dyDescent="0.25">
      <c r="A41" s="69">
        <v>42828</v>
      </c>
      <c r="B41" s="59" t="s">
        <v>961</v>
      </c>
      <c r="C41" s="145"/>
      <c r="D41" s="59">
        <v>26726</v>
      </c>
      <c r="E41" s="59">
        <f t="shared" si="1"/>
        <v>4</v>
      </c>
      <c r="F41" s="59" t="s">
        <v>2</v>
      </c>
      <c r="G41" s="59" t="s">
        <v>1035</v>
      </c>
      <c r="H41" s="59"/>
      <c r="I41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42" spans="1:9" ht="15.75" x14ac:dyDescent="0.25">
      <c r="A42" s="69">
        <v>42824</v>
      </c>
      <c r="B42" s="59" t="s">
        <v>820</v>
      </c>
      <c r="C42" s="59"/>
      <c r="D42" s="59">
        <v>140100</v>
      </c>
      <c r="E42" s="59">
        <f t="shared" si="1"/>
        <v>3</v>
      </c>
      <c r="F42" s="59" t="s">
        <v>2</v>
      </c>
      <c r="G42" s="59" t="s">
        <v>4036</v>
      </c>
      <c r="H42" s="59"/>
      <c r="I42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43" spans="1:9" ht="15.75" x14ac:dyDescent="0.25">
      <c r="A43" s="69">
        <v>42823</v>
      </c>
      <c r="B43" s="59" t="s">
        <v>932</v>
      </c>
      <c r="C43" s="145"/>
      <c r="D43" s="59">
        <v>24190</v>
      </c>
      <c r="E43" s="59">
        <f t="shared" si="1"/>
        <v>3</v>
      </c>
      <c r="F43" s="59" t="s">
        <v>2</v>
      </c>
      <c r="G43" s="59" t="s">
        <v>2525</v>
      </c>
      <c r="H43" s="59"/>
      <c r="I43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44" spans="1:9" ht="15.75" x14ac:dyDescent="0.25">
      <c r="A44" s="69">
        <v>42822</v>
      </c>
      <c r="B44" s="59" t="s">
        <v>1068</v>
      </c>
      <c r="C44" s="145"/>
      <c r="D44" s="59">
        <v>1459</v>
      </c>
      <c r="E44" s="59">
        <f t="shared" si="1"/>
        <v>3</v>
      </c>
      <c r="F44" s="59" t="s">
        <v>2</v>
      </c>
      <c r="G44" s="59" t="s">
        <v>2525</v>
      </c>
      <c r="H44" s="59"/>
      <c r="I44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45" spans="1:9" ht="15.75" x14ac:dyDescent="0.25">
      <c r="A45" s="69">
        <v>42809</v>
      </c>
      <c r="B45" s="59" t="s">
        <v>1068</v>
      </c>
      <c r="C45" s="145"/>
      <c r="D45" s="59">
        <v>1737</v>
      </c>
      <c r="E45" s="59">
        <f t="shared" si="1"/>
        <v>3</v>
      </c>
      <c r="F45" s="59" t="s">
        <v>2</v>
      </c>
      <c r="G45" s="59" t="s">
        <v>2525</v>
      </c>
      <c r="H45" s="59"/>
      <c r="I45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46" spans="1:9" ht="15.75" x14ac:dyDescent="0.25">
      <c r="A46" s="69">
        <v>42806</v>
      </c>
      <c r="B46" s="59" t="s">
        <v>961</v>
      </c>
      <c r="C46" s="145"/>
      <c r="D46" s="59">
        <v>26726</v>
      </c>
      <c r="E46" s="59">
        <f t="shared" si="1"/>
        <v>3</v>
      </c>
      <c r="F46" s="59" t="s">
        <v>2</v>
      </c>
      <c r="G46" s="59" t="s">
        <v>1210</v>
      </c>
      <c r="H46" s="59"/>
      <c r="I46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47" spans="1:9" ht="15.75" x14ac:dyDescent="0.25">
      <c r="A47" s="69">
        <v>42806</v>
      </c>
      <c r="B47" s="59" t="s">
        <v>1461</v>
      </c>
      <c r="C47" s="145"/>
      <c r="D47" s="59">
        <v>42395</v>
      </c>
      <c r="E47" s="59">
        <f t="shared" si="1"/>
        <v>3</v>
      </c>
      <c r="F47" s="59" t="s">
        <v>2</v>
      </c>
      <c r="G47" s="59" t="s">
        <v>1016</v>
      </c>
      <c r="H47" s="59"/>
      <c r="I47" s="59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48" spans="1:9" ht="15.75" x14ac:dyDescent="0.25">
      <c r="A48" s="69">
        <v>42794</v>
      </c>
      <c r="B48" s="59" t="s">
        <v>820</v>
      </c>
      <c r="C48" s="145"/>
      <c r="D48" s="59">
        <v>136008</v>
      </c>
      <c r="E48" s="59">
        <f t="shared" si="1"/>
        <v>2</v>
      </c>
      <c r="F48" s="59" t="s">
        <v>2</v>
      </c>
      <c r="G48" s="59" t="s">
        <v>1016</v>
      </c>
      <c r="H48" s="59"/>
      <c r="I48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49" spans="1:9" ht="15.75" x14ac:dyDescent="0.25">
      <c r="A49" s="69">
        <v>42768</v>
      </c>
      <c r="B49" s="59" t="s">
        <v>961</v>
      </c>
      <c r="C49" s="145"/>
      <c r="D49" s="59">
        <v>26726</v>
      </c>
      <c r="E49" s="59">
        <f t="shared" si="1"/>
        <v>2</v>
      </c>
      <c r="F49" s="59" t="s">
        <v>2</v>
      </c>
      <c r="G49" s="59" t="s">
        <v>1016</v>
      </c>
      <c r="H49" s="59"/>
      <c r="I49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50" spans="1:9" ht="15.75" x14ac:dyDescent="0.25">
      <c r="A50" s="69">
        <v>42768</v>
      </c>
      <c r="B50" s="59" t="s">
        <v>1461</v>
      </c>
      <c r="C50" s="145"/>
      <c r="D50" s="59">
        <v>42395</v>
      </c>
      <c r="E50" s="59">
        <f t="shared" si="1"/>
        <v>2</v>
      </c>
      <c r="F50" s="59" t="s">
        <v>2</v>
      </c>
      <c r="G50" s="59" t="s">
        <v>2864</v>
      </c>
      <c r="H50" s="59"/>
      <c r="I50" s="59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51" spans="1:9" ht="15.75" x14ac:dyDescent="0.25">
      <c r="A51" s="69">
        <v>42766</v>
      </c>
      <c r="B51" s="59" t="s">
        <v>1068</v>
      </c>
      <c r="C51" s="145"/>
      <c r="D51" s="59">
        <v>1966</v>
      </c>
      <c r="E51" s="59">
        <f t="shared" si="1"/>
        <v>1</v>
      </c>
      <c r="F51" s="59" t="s">
        <v>2</v>
      </c>
      <c r="G51" s="59" t="s">
        <v>2288</v>
      </c>
      <c r="H51" s="59"/>
      <c r="I51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52" spans="1:9" ht="15.75" x14ac:dyDescent="0.25">
      <c r="A52" s="69">
        <v>42766</v>
      </c>
      <c r="B52" s="59" t="s">
        <v>820</v>
      </c>
      <c r="C52" s="145"/>
      <c r="D52" s="59">
        <v>136008</v>
      </c>
      <c r="E52" s="59">
        <f t="shared" si="1"/>
        <v>1</v>
      </c>
      <c r="F52" s="59" t="s">
        <v>2</v>
      </c>
      <c r="G52" s="59" t="s">
        <v>2864</v>
      </c>
      <c r="H52" s="59"/>
      <c r="I52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53" spans="1:9" ht="15.75" x14ac:dyDescent="0.25">
      <c r="A53" s="69">
        <v>42766</v>
      </c>
      <c r="B53" s="59" t="s">
        <v>932</v>
      </c>
      <c r="C53" s="59"/>
      <c r="D53" s="59">
        <v>20410</v>
      </c>
      <c r="E53" s="59">
        <f t="shared" si="1"/>
        <v>1</v>
      </c>
      <c r="F53" s="59" t="s">
        <v>2</v>
      </c>
      <c r="G53" s="59" t="s">
        <v>2288</v>
      </c>
      <c r="H53" s="59"/>
      <c r="I53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54" spans="1:9" ht="15.75" x14ac:dyDescent="0.25">
      <c r="A54" s="69">
        <v>42751</v>
      </c>
      <c r="B54" s="59" t="s">
        <v>2865</v>
      </c>
      <c r="C54" s="59"/>
      <c r="D54" s="59">
        <v>4938</v>
      </c>
      <c r="E54" s="59">
        <f t="shared" si="1"/>
        <v>1</v>
      </c>
      <c r="F54" s="59" t="s">
        <v>2</v>
      </c>
      <c r="G54" s="59"/>
      <c r="H54" s="59"/>
      <c r="I54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55" spans="1:9" ht="15.75" x14ac:dyDescent="0.25">
      <c r="A55" s="69">
        <v>42751</v>
      </c>
      <c r="B55" s="59" t="s">
        <v>961</v>
      </c>
      <c r="C55" s="59"/>
      <c r="D55" s="59">
        <v>26726</v>
      </c>
      <c r="E55" s="59">
        <f t="shared" si="1"/>
        <v>1</v>
      </c>
      <c r="F55" s="59" t="s">
        <v>2</v>
      </c>
      <c r="G55" s="59" t="s">
        <v>2864</v>
      </c>
      <c r="H55" s="59"/>
      <c r="I55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56" spans="1:9" ht="15.75" x14ac:dyDescent="0.25">
      <c r="A56" s="69">
        <v>42733</v>
      </c>
      <c r="B56" s="59" t="s">
        <v>932</v>
      </c>
      <c r="C56" s="145"/>
      <c r="D56" s="59">
        <v>20830</v>
      </c>
      <c r="E56" s="59"/>
      <c r="F56" s="59" t="s">
        <v>2</v>
      </c>
      <c r="G56" s="59" t="s">
        <v>2115</v>
      </c>
      <c r="H56" s="59"/>
      <c r="I56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57" spans="1:9" ht="15.75" x14ac:dyDescent="0.25">
      <c r="A57" s="69">
        <v>42733</v>
      </c>
      <c r="B57" s="59" t="s">
        <v>820</v>
      </c>
      <c r="C57" s="145"/>
      <c r="D57" s="59">
        <v>136008</v>
      </c>
      <c r="E57" s="59"/>
      <c r="F57" s="59" t="s">
        <v>2</v>
      </c>
      <c r="G57" s="59" t="s">
        <v>2525</v>
      </c>
      <c r="H57" s="59"/>
      <c r="I57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58" spans="1:9" ht="15.75" x14ac:dyDescent="0.25">
      <c r="A58" s="69">
        <v>42733</v>
      </c>
      <c r="B58" s="59" t="s">
        <v>1068</v>
      </c>
      <c r="C58" s="145"/>
      <c r="D58" s="59">
        <v>3870</v>
      </c>
      <c r="E58" s="59"/>
      <c r="F58" s="59" t="s">
        <v>2</v>
      </c>
      <c r="G58" s="59"/>
      <c r="H58" s="59"/>
      <c r="I58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59" spans="1:9" ht="15.75" x14ac:dyDescent="0.25">
      <c r="A59" s="69">
        <v>42730</v>
      </c>
      <c r="B59" s="59" t="s">
        <v>1461</v>
      </c>
      <c r="C59" s="145"/>
      <c r="D59" s="59">
        <v>42395</v>
      </c>
      <c r="E59" s="59"/>
      <c r="F59" s="59" t="s">
        <v>2</v>
      </c>
      <c r="G59" s="59" t="s">
        <v>2525</v>
      </c>
      <c r="H59" s="59"/>
      <c r="I59" s="59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60" spans="1:9" ht="15.75" x14ac:dyDescent="0.25">
      <c r="A60" s="69">
        <v>42709</v>
      </c>
      <c r="B60" s="59" t="s">
        <v>1461</v>
      </c>
      <c r="C60" s="145"/>
      <c r="D60" s="59">
        <v>42395</v>
      </c>
      <c r="E60" s="59"/>
      <c r="F60" s="59" t="s">
        <v>2</v>
      </c>
      <c r="G60" s="59" t="s">
        <v>2288</v>
      </c>
      <c r="H60" s="59"/>
      <c r="I60" s="59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61" spans="1:9" ht="15.75" x14ac:dyDescent="0.25">
      <c r="A61" s="69">
        <v>42709</v>
      </c>
      <c r="B61" s="59" t="s">
        <v>961</v>
      </c>
      <c r="C61" s="145"/>
      <c r="D61" s="59">
        <v>21787</v>
      </c>
      <c r="E61" s="59"/>
      <c r="F61" s="59" t="s">
        <v>2</v>
      </c>
      <c r="G61" s="59" t="s">
        <v>2525</v>
      </c>
      <c r="H61" s="59"/>
      <c r="I61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62" spans="1:9" ht="15.75" x14ac:dyDescent="0.25">
      <c r="A62" s="69">
        <v>42705</v>
      </c>
      <c r="B62" s="59" t="s">
        <v>932</v>
      </c>
      <c r="C62" s="59"/>
      <c r="D62" s="59">
        <v>14770</v>
      </c>
      <c r="E62" s="59"/>
      <c r="F62" s="59" t="s">
        <v>2</v>
      </c>
      <c r="G62" s="59" t="s">
        <v>1859</v>
      </c>
      <c r="H62" s="59"/>
      <c r="I62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63" spans="1:9" ht="15.75" x14ac:dyDescent="0.25">
      <c r="A63" s="69">
        <v>42704</v>
      </c>
      <c r="B63" s="59" t="s">
        <v>820</v>
      </c>
      <c r="C63" s="145"/>
      <c r="D63" s="59">
        <v>136008</v>
      </c>
      <c r="E63" s="59"/>
      <c r="F63" s="59" t="s">
        <v>2</v>
      </c>
      <c r="G63" s="59" t="s">
        <v>2288</v>
      </c>
      <c r="H63" s="59"/>
      <c r="I63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64" spans="1:9" ht="15.75" x14ac:dyDescent="0.25">
      <c r="A64" s="152">
        <v>42680</v>
      </c>
      <c r="B64" s="153" t="s">
        <v>2292</v>
      </c>
      <c r="C64" s="59"/>
      <c r="D64" s="153">
        <v>5346</v>
      </c>
      <c r="E64" s="153"/>
      <c r="F64" s="153" t="s">
        <v>2</v>
      </c>
      <c r="G64" s="153"/>
      <c r="H64" s="153"/>
      <c r="I64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65" spans="1:9" ht="15.75" x14ac:dyDescent="0.25">
      <c r="A65" s="69">
        <v>42675</v>
      </c>
      <c r="B65" s="59" t="s">
        <v>1068</v>
      </c>
      <c r="C65" s="59"/>
      <c r="D65" s="59">
        <v>3787</v>
      </c>
      <c r="E65" s="59"/>
      <c r="F65" s="59" t="s">
        <v>2</v>
      </c>
      <c r="G65" s="59" t="s">
        <v>1647</v>
      </c>
      <c r="H65" s="59"/>
      <c r="I65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66" spans="1:9" ht="15.75" x14ac:dyDescent="0.25">
      <c r="A66" s="69">
        <v>42675</v>
      </c>
      <c r="B66" s="59" t="s">
        <v>1461</v>
      </c>
      <c r="C66" s="59"/>
      <c r="D66" s="59">
        <v>42395</v>
      </c>
      <c r="E66" s="59"/>
      <c r="F66" s="59" t="s">
        <v>2</v>
      </c>
      <c r="G66" s="59" t="s">
        <v>2115</v>
      </c>
      <c r="H66" s="59"/>
      <c r="I66" s="59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67" spans="1:9" ht="15.75" x14ac:dyDescent="0.25">
      <c r="A67" s="69">
        <v>42675</v>
      </c>
      <c r="B67" s="59" t="s">
        <v>932</v>
      </c>
      <c r="C67" s="59"/>
      <c r="D67" s="59">
        <v>9760</v>
      </c>
      <c r="E67" s="59"/>
      <c r="F67" s="59" t="s">
        <v>2</v>
      </c>
      <c r="G67" s="59" t="s">
        <v>1647</v>
      </c>
      <c r="H67" s="59"/>
      <c r="I67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68" spans="1:9" ht="15.75" x14ac:dyDescent="0.25">
      <c r="A68" s="69">
        <v>42675</v>
      </c>
      <c r="B68" s="59" t="s">
        <v>961</v>
      </c>
      <c r="C68" s="59"/>
      <c r="D68" s="59">
        <v>21787</v>
      </c>
      <c r="E68" s="59"/>
      <c r="F68" s="59" t="s">
        <v>2</v>
      </c>
      <c r="G68" s="59" t="s">
        <v>2288</v>
      </c>
      <c r="H68" s="59"/>
      <c r="I68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69" spans="1:9" ht="15.75" x14ac:dyDescent="0.25">
      <c r="A69" s="69">
        <v>42674</v>
      </c>
      <c r="B69" s="74" t="s">
        <v>820</v>
      </c>
      <c r="C69" s="59"/>
      <c r="D69" s="59">
        <v>136008</v>
      </c>
      <c r="E69" s="59"/>
      <c r="F69" s="59" t="s">
        <v>2</v>
      </c>
      <c r="G69" s="59" t="s">
        <v>2115</v>
      </c>
      <c r="H69" s="59"/>
      <c r="I69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70" spans="1:9" ht="15.75" x14ac:dyDescent="0.25">
      <c r="A70" s="69">
        <v>42653</v>
      </c>
      <c r="B70" s="59" t="s">
        <v>932</v>
      </c>
      <c r="C70" s="59"/>
      <c r="D70" s="59">
        <v>11980</v>
      </c>
      <c r="E70" s="59"/>
      <c r="F70" s="59" t="s">
        <v>2</v>
      </c>
      <c r="G70" s="59" t="s">
        <v>1646</v>
      </c>
      <c r="H70" s="59"/>
      <c r="I70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71" spans="1:9" ht="15.75" x14ac:dyDescent="0.25">
      <c r="A71" s="69">
        <v>42648</v>
      </c>
      <c r="B71" s="74" t="s">
        <v>1068</v>
      </c>
      <c r="C71" s="59"/>
      <c r="D71" s="59">
        <v>5346</v>
      </c>
      <c r="E71" s="59"/>
      <c r="F71" s="59" t="s">
        <v>2</v>
      </c>
      <c r="G71" s="59" t="s">
        <v>1646</v>
      </c>
      <c r="H71" s="59"/>
      <c r="I71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72" spans="1:9" ht="15.75" x14ac:dyDescent="0.25">
      <c r="A72" s="69">
        <v>42648</v>
      </c>
      <c r="B72" s="59" t="s">
        <v>932</v>
      </c>
      <c r="C72" s="59"/>
      <c r="D72" s="59">
        <v>17150</v>
      </c>
      <c r="E72" s="59"/>
      <c r="F72" s="59" t="s">
        <v>2</v>
      </c>
      <c r="G72" s="59" t="s">
        <v>2117</v>
      </c>
      <c r="H72" s="59"/>
      <c r="I72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73" spans="1:9" ht="15.75" x14ac:dyDescent="0.25">
      <c r="A73" s="69">
        <v>42644</v>
      </c>
      <c r="B73" s="59" t="s">
        <v>1461</v>
      </c>
      <c r="C73" s="59"/>
      <c r="D73" s="59">
        <v>42395</v>
      </c>
      <c r="E73" s="59"/>
      <c r="F73" s="59" t="s">
        <v>2</v>
      </c>
      <c r="G73" s="59" t="s">
        <v>1859</v>
      </c>
      <c r="H73" s="59"/>
      <c r="I73" s="59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74" spans="1:9" ht="15.75" x14ac:dyDescent="0.25">
      <c r="A74" s="69">
        <v>42644</v>
      </c>
      <c r="B74" s="59" t="s">
        <v>961</v>
      </c>
      <c r="C74" s="59"/>
      <c r="D74" s="59">
        <v>21787</v>
      </c>
      <c r="E74" s="59"/>
      <c r="F74" s="59" t="s">
        <v>2</v>
      </c>
      <c r="G74" s="59" t="s">
        <v>2115</v>
      </c>
      <c r="H74" s="59"/>
      <c r="I74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75" spans="1:9" ht="15.75" x14ac:dyDescent="0.25">
      <c r="A75" s="69">
        <v>42643</v>
      </c>
      <c r="B75" s="74" t="s">
        <v>820</v>
      </c>
      <c r="C75" s="59"/>
      <c r="D75" s="59">
        <v>136000</v>
      </c>
      <c r="E75" s="59"/>
      <c r="F75" s="59" t="s">
        <v>2</v>
      </c>
      <c r="G75" s="59" t="s">
        <v>1859</v>
      </c>
      <c r="H75" s="59"/>
      <c r="I75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76" spans="1:9" ht="15.75" x14ac:dyDescent="0.25">
      <c r="A76" s="69">
        <v>42619</v>
      </c>
      <c r="B76" s="59" t="s">
        <v>1068</v>
      </c>
      <c r="C76" s="59"/>
      <c r="D76" s="59">
        <v>2365</v>
      </c>
      <c r="E76" s="59"/>
      <c r="F76" s="59" t="s">
        <v>2</v>
      </c>
      <c r="G76" s="59" t="s">
        <v>1462</v>
      </c>
      <c r="H76" s="59"/>
      <c r="I76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77" spans="1:9" ht="15.75" x14ac:dyDescent="0.25">
      <c r="A77" s="69">
        <v>42614</v>
      </c>
      <c r="B77" s="59" t="s">
        <v>1461</v>
      </c>
      <c r="C77" s="59"/>
      <c r="D77" s="59">
        <v>42395</v>
      </c>
      <c r="E77" s="59"/>
      <c r="F77" s="59" t="s">
        <v>2</v>
      </c>
      <c r="G77" s="59" t="s">
        <v>1647</v>
      </c>
      <c r="H77" s="59"/>
      <c r="I77" s="59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78" spans="1:9" ht="15.75" x14ac:dyDescent="0.25">
      <c r="A78" s="69">
        <v>42614</v>
      </c>
      <c r="B78" s="59" t="s">
        <v>961</v>
      </c>
      <c r="C78" s="59"/>
      <c r="D78" s="59">
        <v>21787</v>
      </c>
      <c r="E78" s="59"/>
      <c r="F78" s="59" t="s">
        <v>2</v>
      </c>
      <c r="G78" s="59" t="s">
        <v>1859</v>
      </c>
      <c r="H78" s="59"/>
      <c r="I78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79" spans="1:9" ht="15.75" x14ac:dyDescent="0.25">
      <c r="A79" s="69">
        <v>42613</v>
      </c>
      <c r="B79" s="74" t="s">
        <v>820</v>
      </c>
      <c r="C79" s="59"/>
      <c r="D79" s="59">
        <v>136000</v>
      </c>
      <c r="E79" s="59"/>
      <c r="F79" s="59" t="s">
        <v>2</v>
      </c>
      <c r="G79" s="59" t="s">
        <v>1647</v>
      </c>
      <c r="H79" s="59"/>
      <c r="I79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80" spans="1:9" ht="15.75" x14ac:dyDescent="0.25">
      <c r="A80" s="69">
        <v>42584</v>
      </c>
      <c r="B80" s="59" t="s">
        <v>1461</v>
      </c>
      <c r="C80" s="59"/>
      <c r="D80" s="59">
        <v>42395</v>
      </c>
      <c r="E80" s="59"/>
      <c r="F80" s="59" t="s">
        <v>2</v>
      </c>
      <c r="G80" s="59" t="s">
        <v>1646</v>
      </c>
      <c r="H80" s="59"/>
      <c r="I80" s="59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81" spans="1:9" ht="15.75" x14ac:dyDescent="0.25">
      <c r="A81" s="69">
        <v>42584</v>
      </c>
      <c r="B81" s="59" t="s">
        <v>961</v>
      </c>
      <c r="C81" s="59"/>
      <c r="D81" s="59">
        <v>21787</v>
      </c>
      <c r="E81" s="59"/>
      <c r="F81" s="59" t="s">
        <v>2</v>
      </c>
      <c r="G81" s="59" t="s">
        <v>1647</v>
      </c>
      <c r="H81" s="59"/>
      <c r="I81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82" spans="1:9" ht="15.75" x14ac:dyDescent="0.25">
      <c r="A82" s="69">
        <v>42584</v>
      </c>
      <c r="B82" s="59" t="s">
        <v>1068</v>
      </c>
      <c r="C82" s="59"/>
      <c r="D82" s="59">
        <v>1991</v>
      </c>
      <c r="E82" s="59"/>
      <c r="F82" s="59" t="s">
        <v>2</v>
      </c>
      <c r="G82" s="59" t="s">
        <v>1645</v>
      </c>
      <c r="H82" s="59"/>
      <c r="I82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83" spans="1:9" ht="15.75" x14ac:dyDescent="0.25">
      <c r="A83" s="69">
        <v>42582</v>
      </c>
      <c r="B83" s="59" t="s">
        <v>820</v>
      </c>
      <c r="C83" s="59"/>
      <c r="D83" s="59">
        <v>136008</v>
      </c>
      <c r="E83" s="59"/>
      <c r="F83" s="59" t="s">
        <v>2</v>
      </c>
      <c r="G83" s="59" t="s">
        <v>1646</v>
      </c>
      <c r="H83" s="59"/>
      <c r="I83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84" spans="1:9" ht="15.75" x14ac:dyDescent="0.25">
      <c r="A84" s="69">
        <v>42558</v>
      </c>
      <c r="B84" s="59" t="s">
        <v>1068</v>
      </c>
      <c r="C84" s="59"/>
      <c r="D84" s="59">
        <v>2285</v>
      </c>
      <c r="E84" s="59"/>
      <c r="F84" s="59" t="s">
        <v>2</v>
      </c>
      <c r="G84" s="59" t="s">
        <v>1473</v>
      </c>
      <c r="H84" s="59"/>
      <c r="I84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85" spans="1:9" ht="15.75" x14ac:dyDescent="0.25">
      <c r="A85" s="69">
        <v>42557</v>
      </c>
      <c r="B85" s="59" t="s">
        <v>1460</v>
      </c>
      <c r="C85" s="59"/>
      <c r="D85" s="59">
        <v>42390</v>
      </c>
      <c r="E85" s="59"/>
      <c r="F85" s="59" t="s">
        <v>2</v>
      </c>
      <c r="G85" s="59"/>
      <c r="H85" s="59"/>
      <c r="I85" s="59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86" spans="1:9" ht="15.75" x14ac:dyDescent="0.25">
      <c r="A86" s="69">
        <v>42557</v>
      </c>
      <c r="B86" s="59" t="s">
        <v>1461</v>
      </c>
      <c r="C86" s="59"/>
      <c r="D86" s="59">
        <v>19146</v>
      </c>
      <c r="E86" s="59"/>
      <c r="F86" s="59" t="s">
        <v>2</v>
      </c>
      <c r="G86" s="59" t="s">
        <v>1462</v>
      </c>
      <c r="H86" s="59"/>
      <c r="I86" s="59" t="str">
        <f>IF(IFERROR(SEARCH("Красный",Таблица11[[#This Row],[Позиция]]),0)&gt;0,"Питер",IF(IFERROR(SEARCH("НИИДАР",Таблица11[[#This Row],[Позиция]]),0)&gt;0,"Прео","Самокатная"))</f>
        <v>Питер</v>
      </c>
    </row>
    <row r="87" spans="1:9" ht="15.75" x14ac:dyDescent="0.25">
      <c r="A87" s="69">
        <v>42555</v>
      </c>
      <c r="B87" s="59" t="s">
        <v>932</v>
      </c>
      <c r="C87" s="59"/>
      <c r="D87" s="59">
        <v>2949</v>
      </c>
      <c r="E87" s="59"/>
      <c r="F87" s="59" t="s">
        <v>2</v>
      </c>
      <c r="G87" s="59" t="s">
        <v>1459</v>
      </c>
      <c r="H87" s="59"/>
      <c r="I87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88" spans="1:9" ht="15.75" x14ac:dyDescent="0.25">
      <c r="A88" s="69">
        <v>42549</v>
      </c>
      <c r="B88" s="59" t="s">
        <v>961</v>
      </c>
      <c r="C88" s="59"/>
      <c r="D88" s="59">
        <v>21787</v>
      </c>
      <c r="E88" s="59"/>
      <c r="F88" s="59" t="s">
        <v>2</v>
      </c>
      <c r="G88" s="59"/>
      <c r="H88" s="59"/>
      <c r="I88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89" spans="1:9" ht="15.75" x14ac:dyDescent="0.25">
      <c r="A89" s="69">
        <v>42549</v>
      </c>
      <c r="B89" s="59" t="s">
        <v>820</v>
      </c>
      <c r="C89" s="59"/>
      <c r="D89" s="59">
        <v>136000</v>
      </c>
      <c r="E89" s="59"/>
      <c r="F89" s="59" t="s">
        <v>2</v>
      </c>
      <c r="G89" s="59"/>
      <c r="H89" s="59"/>
      <c r="I89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90" spans="1:9" ht="15.75" x14ac:dyDescent="0.25">
      <c r="A90" s="69">
        <v>42524</v>
      </c>
      <c r="B90" s="59" t="s">
        <v>932</v>
      </c>
      <c r="C90" s="59"/>
      <c r="D90" s="59">
        <v>18270</v>
      </c>
      <c r="E90" s="59"/>
      <c r="F90" s="59" t="s">
        <v>2</v>
      </c>
      <c r="G90" s="59" t="s">
        <v>1268</v>
      </c>
      <c r="H90" s="59"/>
      <c r="I90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91" spans="1:9" ht="15.75" x14ac:dyDescent="0.25">
      <c r="A91" s="69">
        <v>42521</v>
      </c>
      <c r="B91" s="59" t="s">
        <v>1068</v>
      </c>
      <c r="C91" s="59"/>
      <c r="D91" s="59">
        <v>2785</v>
      </c>
      <c r="E91" s="59"/>
      <c r="F91" s="59" t="s">
        <v>2</v>
      </c>
      <c r="G91" s="59"/>
      <c r="H91" s="59"/>
      <c r="I91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92" spans="1:9" ht="15.75" x14ac:dyDescent="0.25">
      <c r="A92" s="69">
        <v>42521</v>
      </c>
      <c r="B92" s="59" t="s">
        <v>961</v>
      </c>
      <c r="C92" s="59"/>
      <c r="D92" s="59">
        <v>21787</v>
      </c>
      <c r="E92" s="59"/>
      <c r="F92" s="59" t="s">
        <v>2</v>
      </c>
      <c r="G92" s="59"/>
      <c r="H92" s="59"/>
      <c r="I92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93" spans="1:9" ht="15.75" x14ac:dyDescent="0.25">
      <c r="A93" s="69">
        <v>42521</v>
      </c>
      <c r="B93" s="59" t="s">
        <v>820</v>
      </c>
      <c r="C93" s="59"/>
      <c r="D93" s="59">
        <v>136000</v>
      </c>
      <c r="E93" s="59"/>
      <c r="F93" s="59" t="s">
        <v>2</v>
      </c>
      <c r="G93" s="59"/>
      <c r="H93" s="59"/>
      <c r="I93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94" spans="1:9" ht="15.75" x14ac:dyDescent="0.25">
      <c r="A94" s="69">
        <v>42515</v>
      </c>
      <c r="B94" s="59" t="s">
        <v>1068</v>
      </c>
      <c r="C94" s="59"/>
      <c r="D94" s="59">
        <v>871</v>
      </c>
      <c r="E94" s="59"/>
      <c r="F94" s="59" t="s">
        <v>2</v>
      </c>
      <c r="G94" s="59" t="s">
        <v>1016</v>
      </c>
      <c r="H94" s="59"/>
      <c r="I94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95" spans="1:9" ht="15.75" x14ac:dyDescent="0.25">
      <c r="A95" s="69">
        <v>42513</v>
      </c>
      <c r="B95" s="59" t="s">
        <v>932</v>
      </c>
      <c r="C95" s="59"/>
      <c r="D95" s="59">
        <v>25200</v>
      </c>
      <c r="E95" s="59"/>
      <c r="F95" s="59" t="s">
        <v>2</v>
      </c>
      <c r="G95" s="59" t="s">
        <v>1067</v>
      </c>
      <c r="H95" s="59"/>
      <c r="I95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96" spans="1:9" ht="15.75" x14ac:dyDescent="0.25">
      <c r="A96" s="69">
        <v>42490</v>
      </c>
      <c r="B96" s="59" t="s">
        <v>820</v>
      </c>
      <c r="C96" s="59"/>
      <c r="D96" s="59">
        <v>136000</v>
      </c>
      <c r="E96" s="59"/>
      <c r="F96" s="59" t="s">
        <v>2</v>
      </c>
      <c r="G96" s="59" t="s">
        <v>1035</v>
      </c>
      <c r="H96" s="59"/>
      <c r="I96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97" spans="1:9" s="35" customFormat="1" ht="15.75" x14ac:dyDescent="0.25">
      <c r="A97" s="69">
        <v>42490</v>
      </c>
      <c r="B97" s="59" t="s">
        <v>961</v>
      </c>
      <c r="C97" s="59"/>
      <c r="D97" s="59">
        <v>21787</v>
      </c>
      <c r="E97" s="59"/>
      <c r="F97" s="59" t="s">
        <v>2</v>
      </c>
      <c r="G97" s="59" t="s">
        <v>1034</v>
      </c>
      <c r="H97" s="59"/>
      <c r="I97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98" spans="1:9" s="35" customFormat="1" ht="15.75" x14ac:dyDescent="0.25">
      <c r="A98" s="69">
        <v>42461</v>
      </c>
      <c r="B98" s="59" t="s">
        <v>961</v>
      </c>
      <c r="C98" s="59"/>
      <c r="D98" s="59">
        <v>21787</v>
      </c>
      <c r="E98" s="59"/>
      <c r="F98" s="59" t="s">
        <v>2</v>
      </c>
      <c r="G98" s="59"/>
      <c r="H98" s="59"/>
      <c r="I98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99" spans="1:9" ht="15.75" x14ac:dyDescent="0.25">
      <c r="A99" s="69">
        <v>42460</v>
      </c>
      <c r="B99" s="59" t="s">
        <v>820</v>
      </c>
      <c r="C99" s="59"/>
      <c r="D99" s="59">
        <v>136000</v>
      </c>
      <c r="E99" s="59"/>
      <c r="F99" s="59" t="s">
        <v>2</v>
      </c>
      <c r="G99" s="59"/>
      <c r="H99" s="59"/>
      <c r="I99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00" spans="1:9" ht="15.75" x14ac:dyDescent="0.25">
      <c r="A100" s="69">
        <v>42444</v>
      </c>
      <c r="B100" s="59" t="s">
        <v>932</v>
      </c>
      <c r="C100" s="59"/>
      <c r="D100" s="59">
        <v>16770</v>
      </c>
      <c r="E100" s="59"/>
      <c r="F100" s="59" t="s">
        <v>2</v>
      </c>
      <c r="G100" s="59"/>
      <c r="H100" s="59"/>
      <c r="I100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01" spans="1:9" ht="15.75" x14ac:dyDescent="0.25">
      <c r="A101" s="69">
        <v>42430</v>
      </c>
      <c r="B101" s="59" t="s">
        <v>883</v>
      </c>
      <c r="C101" s="59"/>
      <c r="D101" s="59">
        <v>21800</v>
      </c>
      <c r="E101" s="59"/>
      <c r="F101" s="59" t="s">
        <v>2</v>
      </c>
      <c r="G101" s="59"/>
      <c r="H101" s="59"/>
      <c r="I101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102" spans="1:9" ht="15.75" x14ac:dyDescent="0.25">
      <c r="A102" s="69">
        <v>42429</v>
      </c>
      <c r="B102" s="74" t="s">
        <v>820</v>
      </c>
      <c r="C102" s="59"/>
      <c r="D102" s="59">
        <v>136000</v>
      </c>
      <c r="E102" s="59"/>
      <c r="F102" s="59" t="s">
        <v>2</v>
      </c>
      <c r="G102" s="59"/>
      <c r="H102" s="59"/>
      <c r="I102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03" spans="1:9" ht="15.75" x14ac:dyDescent="0.25">
      <c r="A103" s="69">
        <v>42403</v>
      </c>
      <c r="B103" s="59" t="s">
        <v>882</v>
      </c>
      <c r="C103" s="59"/>
      <c r="D103" s="59">
        <v>21787</v>
      </c>
      <c r="E103" s="59"/>
      <c r="F103" s="59" t="s">
        <v>2</v>
      </c>
      <c r="G103" s="59"/>
      <c r="H103" s="59"/>
      <c r="I103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104" spans="1:9" ht="15.75" x14ac:dyDescent="0.25">
      <c r="A104" s="69">
        <v>42401</v>
      </c>
      <c r="B104" s="59" t="s">
        <v>123</v>
      </c>
      <c r="C104" s="59">
        <v>160000</v>
      </c>
      <c r="D104" s="59"/>
      <c r="E104" s="59"/>
      <c r="F104" s="59"/>
      <c r="G104" s="59"/>
      <c r="H104" s="59"/>
      <c r="I104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05" spans="1:9" ht="15.75" x14ac:dyDescent="0.25">
      <c r="A105" s="69">
        <v>42401</v>
      </c>
      <c r="B105" s="59" t="s">
        <v>880</v>
      </c>
      <c r="C105" s="59"/>
      <c r="D105" s="59">
        <v>11269</v>
      </c>
      <c r="E105" s="59"/>
      <c r="F105" s="59" t="s">
        <v>2</v>
      </c>
      <c r="G105" s="59"/>
      <c r="H105" s="59"/>
      <c r="I105" s="59" t="str">
        <f>IF(IFERROR(SEARCH("Красный",Таблица11[[#This Row],[Позиция]]),0)&gt;0,"Питер",IF(IFERROR(SEARCH("НИИДАР",Таблица11[[#This Row],[Позиция]]),0)&gt;0,"Прео","Самокатная"))</f>
        <v>Прео</v>
      </c>
    </row>
    <row r="106" spans="1:9" ht="15.75" x14ac:dyDescent="0.25">
      <c r="A106" s="69">
        <v>42400</v>
      </c>
      <c r="B106" s="59" t="s">
        <v>820</v>
      </c>
      <c r="C106" s="59"/>
      <c r="D106" s="59">
        <v>136008</v>
      </c>
      <c r="E106" s="59"/>
      <c r="F106" s="59" t="s">
        <v>2</v>
      </c>
      <c r="G106" s="59"/>
      <c r="H106" s="59"/>
      <c r="I106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07" spans="1:9" ht="15.75" x14ac:dyDescent="0.25">
      <c r="A107" s="69">
        <v>42399</v>
      </c>
      <c r="B107" s="59" t="s">
        <v>821</v>
      </c>
      <c r="C107" s="59"/>
      <c r="D107" s="59">
        <v>21787</v>
      </c>
      <c r="E107" s="59"/>
      <c r="F107" s="59" t="s">
        <v>2</v>
      </c>
      <c r="G107" s="59"/>
      <c r="H107" s="59"/>
      <c r="I107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08" spans="1:9" ht="15.75" x14ac:dyDescent="0.25">
      <c r="A108" s="69">
        <v>42370</v>
      </c>
      <c r="B108" s="59" t="s">
        <v>53</v>
      </c>
      <c r="C108" s="59">
        <v>180000</v>
      </c>
      <c r="D108" s="59"/>
      <c r="E108" s="59"/>
      <c r="F108" s="59"/>
      <c r="G108" s="59" t="s">
        <v>822</v>
      </c>
      <c r="H108" s="59"/>
      <c r="I108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09" spans="1:9" ht="15.75" x14ac:dyDescent="0.25">
      <c r="A109" s="69">
        <v>42369</v>
      </c>
      <c r="B109" s="59" t="s">
        <v>77</v>
      </c>
      <c r="C109" s="59">
        <v>136008</v>
      </c>
      <c r="D109" s="59">
        <v>136008</v>
      </c>
      <c r="E109" s="59"/>
      <c r="F109" s="59" t="s">
        <v>2</v>
      </c>
      <c r="G109" s="59"/>
      <c r="H109" s="59"/>
      <c r="I109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10" spans="1:9" ht="15.75" x14ac:dyDescent="0.25">
      <c r="A110" s="69">
        <v>42338</v>
      </c>
      <c r="B110" s="59" t="s">
        <v>820</v>
      </c>
      <c r="C110" s="59"/>
      <c r="D110" s="59">
        <v>136008</v>
      </c>
      <c r="E110" s="59"/>
      <c r="F110" s="59" t="s">
        <v>2</v>
      </c>
      <c r="G110" s="59"/>
      <c r="H110" s="59"/>
      <c r="I110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11" spans="1:9" ht="15.75" x14ac:dyDescent="0.25">
      <c r="A111" s="69">
        <v>42316</v>
      </c>
      <c r="B111" s="59" t="s">
        <v>820</v>
      </c>
      <c r="C111" s="59"/>
      <c r="D111" s="59">
        <v>136008</v>
      </c>
      <c r="E111" s="59"/>
      <c r="F111" s="59" t="s">
        <v>2</v>
      </c>
      <c r="G111" s="59"/>
      <c r="H111" s="59"/>
      <c r="I111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12" spans="1:9" ht="15.75" x14ac:dyDescent="0.25">
      <c r="A112" s="69">
        <v>42309</v>
      </c>
      <c r="B112" s="59" t="s">
        <v>25</v>
      </c>
      <c r="C112" s="59">
        <v>270000</v>
      </c>
      <c r="D112" s="59"/>
      <c r="E112" s="59"/>
      <c r="F112" s="59"/>
      <c r="G112" s="59"/>
      <c r="H112" s="59"/>
      <c r="I112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13" spans="1:9" ht="15.75" x14ac:dyDescent="0.25">
      <c r="A113" s="69">
        <v>42307</v>
      </c>
      <c r="B113" s="59" t="s">
        <v>820</v>
      </c>
      <c r="C113" s="59"/>
      <c r="D113" s="59"/>
      <c r="E113" s="59"/>
      <c r="F113" s="59"/>
      <c r="G113" s="59"/>
      <c r="H113" s="59"/>
      <c r="I113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14" spans="1:9" ht="15.75" x14ac:dyDescent="0.25">
      <c r="A114" s="69">
        <v>42292</v>
      </c>
      <c r="B114" s="59" t="s">
        <v>823</v>
      </c>
      <c r="C114" s="59"/>
      <c r="D114" s="59">
        <v>30000</v>
      </c>
      <c r="E114" s="59"/>
      <c r="F114" s="59" t="s">
        <v>2</v>
      </c>
      <c r="G114" s="59" t="s">
        <v>824</v>
      </c>
      <c r="H114" s="59"/>
      <c r="I114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15" spans="1:9" ht="15.75" x14ac:dyDescent="0.25">
      <c r="A115" s="69">
        <v>42277</v>
      </c>
      <c r="B115" s="59" t="s">
        <v>25</v>
      </c>
      <c r="C115" s="59">
        <v>52600</v>
      </c>
      <c r="D115" s="59">
        <v>52600</v>
      </c>
      <c r="E115" s="59"/>
      <c r="F115" s="59" t="s">
        <v>2</v>
      </c>
      <c r="G115" s="59"/>
      <c r="H115" s="59"/>
      <c r="I115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16" spans="1:9" ht="15.75" x14ac:dyDescent="0.25">
      <c r="A116" s="69">
        <v>42217</v>
      </c>
      <c r="B116" s="59" t="s">
        <v>25</v>
      </c>
      <c r="C116" s="59">
        <v>52600</v>
      </c>
      <c r="D116" s="59">
        <v>52600</v>
      </c>
      <c r="E116" s="59"/>
      <c r="F116" s="59" t="s">
        <v>2</v>
      </c>
      <c r="G116" s="59"/>
      <c r="H116" s="59"/>
      <c r="I116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17" spans="1:9" ht="15.75" x14ac:dyDescent="0.25">
      <c r="A117" s="78">
        <v>42215</v>
      </c>
      <c r="B117" s="78" t="s">
        <v>25</v>
      </c>
      <c r="C117" s="59">
        <v>52600</v>
      </c>
      <c r="D117" s="59">
        <v>52600</v>
      </c>
      <c r="E117" s="59"/>
      <c r="F117" s="59" t="s">
        <v>2</v>
      </c>
      <c r="G117" s="59"/>
      <c r="H117" s="59"/>
      <c r="I117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18" spans="1:9" ht="15.75" x14ac:dyDescent="0.25">
      <c r="A118" s="78">
        <v>42156</v>
      </c>
      <c r="B118" s="78" t="s">
        <v>25</v>
      </c>
      <c r="C118" s="59"/>
      <c r="D118" s="59">
        <v>73000</v>
      </c>
      <c r="E118" s="59"/>
      <c r="F118" s="59"/>
      <c r="G118" s="59"/>
      <c r="H118" s="59"/>
      <c r="I118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19" spans="1:9" ht="15.75" x14ac:dyDescent="0.25">
      <c r="A119" s="59"/>
      <c r="B119" s="59"/>
      <c r="C119" s="59"/>
      <c r="D119" s="59"/>
      <c r="E119" s="59">
        <f>MONTH(A119)</f>
        <v>1</v>
      </c>
      <c r="F119" s="59"/>
      <c r="G119" s="59"/>
      <c r="H119" s="59"/>
      <c r="I119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20" spans="1:9" ht="15.75" x14ac:dyDescent="0.25">
      <c r="A120" s="59"/>
      <c r="B120" s="59"/>
      <c r="C120" s="59"/>
      <c r="D120" s="59"/>
      <c r="E120" s="59">
        <f>MONTH(A120)</f>
        <v>1</v>
      </c>
      <c r="F120" s="59"/>
      <c r="G120" s="59"/>
      <c r="H120" s="59"/>
      <c r="I120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  <row r="121" spans="1:9" ht="15.75" x14ac:dyDescent="0.25">
      <c r="A121" s="59"/>
      <c r="B121" s="59"/>
      <c r="C121" s="59"/>
      <c r="D121" s="59"/>
      <c r="E121" s="59">
        <f>MONTH(A121)</f>
        <v>1</v>
      </c>
      <c r="F121" s="59"/>
      <c r="G121" s="59"/>
      <c r="H121" s="59"/>
      <c r="I121" s="59" t="str">
        <f>IF(IFERROR(SEARCH("Красный",Таблица11[[#This Row],[Позиция]]),0)&gt;0,"Питер",IF(IFERROR(SEARCH("НИИДАР",Таблица11[[#This Row],[Позиция]]),0)&gt;0,"Прео","Самокатная"))</f>
        <v>Самокатная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7"/>
  <dimension ref="A1"/>
  <sheetViews>
    <sheetView workbookViewId="0"/>
  </sheetViews>
  <sheetFormatPr defaultRowHeight="14.25" x14ac:dyDescent="0.25"/>
  <cols>
    <col min="1" max="1" width="10.28515625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19"/>
  <dimension ref="A1:G22"/>
  <sheetViews>
    <sheetView workbookViewId="0">
      <selection activeCell="B5" sqref="B5"/>
    </sheetView>
  </sheetViews>
  <sheetFormatPr defaultRowHeight="14.25" x14ac:dyDescent="0.25"/>
  <cols>
    <col min="1" max="1" width="9.85546875" style="35" customWidth="1"/>
    <col min="2" max="2" width="81.5703125" style="35" customWidth="1"/>
    <col min="3" max="3" width="8.28515625" style="35" bestFit="1" customWidth="1"/>
    <col min="4" max="4" width="11.85546875" style="35" bestFit="1" customWidth="1"/>
    <col min="5" max="5" width="9" style="35" bestFit="1" customWidth="1"/>
    <col min="6" max="6" width="10.140625" style="35" customWidth="1"/>
    <col min="7" max="7" width="195.85546875" style="35" bestFit="1" customWidth="1"/>
    <col min="8" max="16384" width="9.140625" style="35"/>
  </cols>
  <sheetData>
    <row r="1" spans="1:7" ht="15.75" x14ac:dyDescent="0.25">
      <c r="A1" s="40" t="s">
        <v>42</v>
      </c>
      <c r="B1" s="40" t="s">
        <v>446</v>
      </c>
      <c r="C1" s="40" t="s">
        <v>14</v>
      </c>
      <c r="D1" s="40" t="s">
        <v>15</v>
      </c>
      <c r="E1" s="40" t="s">
        <v>447</v>
      </c>
      <c r="F1" s="40" t="s">
        <v>0</v>
      </c>
      <c r="G1" s="40" t="s">
        <v>44</v>
      </c>
    </row>
    <row r="2" spans="1:7" ht="15.75" x14ac:dyDescent="0.25">
      <c r="A2" s="69">
        <v>42850</v>
      </c>
      <c r="B2" s="59" t="s">
        <v>4235</v>
      </c>
      <c r="C2" s="59"/>
      <c r="D2" s="59">
        <v>109583</v>
      </c>
      <c r="E2" s="59">
        <f>MONTH(Таблица1121[[#This Row],[Дата]])</f>
        <v>4</v>
      </c>
      <c r="F2" s="59" t="s">
        <v>2</v>
      </c>
      <c r="G2" s="59"/>
    </row>
    <row r="3" spans="1:7" ht="15.75" x14ac:dyDescent="0.25">
      <c r="A3" s="69">
        <v>42823</v>
      </c>
      <c r="B3" s="59" t="s">
        <v>3905</v>
      </c>
      <c r="C3" s="59"/>
      <c r="D3" s="59">
        <v>5850</v>
      </c>
      <c r="E3" s="59">
        <f>MONTH(Таблица1121[[#This Row],[Дата]])</f>
        <v>3</v>
      </c>
      <c r="F3" s="59" t="s">
        <v>2</v>
      </c>
      <c r="G3" s="59"/>
    </row>
    <row r="4" spans="1:7" ht="15.75" x14ac:dyDescent="0.25">
      <c r="A4" s="69">
        <v>42823</v>
      </c>
      <c r="B4" s="59" t="s">
        <v>3906</v>
      </c>
      <c r="C4" s="59"/>
      <c r="D4" s="59">
        <v>1147</v>
      </c>
      <c r="E4" s="59">
        <f>MONTH(Таблица1121[[#This Row],[Дата]])</f>
        <v>3</v>
      </c>
      <c r="F4" s="59" t="s">
        <v>2</v>
      </c>
      <c r="G4" s="59"/>
    </row>
    <row r="5" spans="1:7" ht="15.75" x14ac:dyDescent="0.25">
      <c r="A5" s="69">
        <v>42814</v>
      </c>
      <c r="B5" s="59" t="s">
        <v>3595</v>
      </c>
      <c r="C5" s="59"/>
      <c r="D5" s="59">
        <v>46049</v>
      </c>
      <c r="E5" s="59">
        <f>MONTH(Таблица1121[[#This Row],[Дата]])</f>
        <v>3</v>
      </c>
      <c r="F5" s="59" t="s">
        <v>2</v>
      </c>
      <c r="G5" s="59"/>
    </row>
    <row r="6" spans="1:7" ht="15.75" x14ac:dyDescent="0.25">
      <c r="A6" s="69">
        <v>42733</v>
      </c>
      <c r="B6" s="59" t="s">
        <v>833</v>
      </c>
      <c r="C6" s="59"/>
      <c r="D6" s="59">
        <v>19365</v>
      </c>
      <c r="E6" s="59"/>
      <c r="F6" s="59" t="s">
        <v>2</v>
      </c>
      <c r="G6" s="59" t="s">
        <v>834</v>
      </c>
    </row>
    <row r="7" spans="1:7" ht="47.25" x14ac:dyDescent="0.25">
      <c r="A7" s="69">
        <v>42733</v>
      </c>
      <c r="B7" s="59" t="s">
        <v>830</v>
      </c>
      <c r="C7" s="59"/>
      <c r="D7" s="59">
        <v>3796</v>
      </c>
      <c r="E7" s="59"/>
      <c r="F7" s="59" t="s">
        <v>2</v>
      </c>
      <c r="G7" s="79" t="s">
        <v>832</v>
      </c>
    </row>
    <row r="8" spans="1:7" ht="15.75" x14ac:dyDescent="0.25">
      <c r="A8" s="69">
        <v>42489</v>
      </c>
      <c r="B8" s="59" t="s">
        <v>1014</v>
      </c>
      <c r="C8" s="59"/>
      <c r="D8" s="59">
        <v>21545</v>
      </c>
      <c r="E8" s="59"/>
      <c r="F8" s="59" t="s">
        <v>2</v>
      </c>
      <c r="G8" s="59" t="s">
        <v>1015</v>
      </c>
    </row>
    <row r="9" spans="1:7" ht="15.75" x14ac:dyDescent="0.25">
      <c r="A9" s="69">
        <v>42401</v>
      </c>
      <c r="B9" s="59" t="s">
        <v>829</v>
      </c>
      <c r="C9" s="59">
        <v>22000</v>
      </c>
      <c r="D9" s="59"/>
      <c r="E9" s="59"/>
      <c r="F9" s="59"/>
      <c r="G9" s="59"/>
    </row>
    <row r="10" spans="1:7" ht="15.75" x14ac:dyDescent="0.25">
      <c r="A10" s="69">
        <v>42399</v>
      </c>
      <c r="B10" s="59" t="s">
        <v>830</v>
      </c>
      <c r="C10" s="59"/>
      <c r="D10" s="59">
        <v>50</v>
      </c>
      <c r="E10" s="59"/>
      <c r="F10" s="59" t="s">
        <v>2</v>
      </c>
      <c r="G10" s="59" t="s">
        <v>831</v>
      </c>
    </row>
    <row r="11" spans="1:7" ht="47.25" x14ac:dyDescent="0.25">
      <c r="A11" s="69">
        <v>42399</v>
      </c>
      <c r="B11" s="59" t="s">
        <v>830</v>
      </c>
      <c r="C11" s="59"/>
      <c r="D11" s="59">
        <v>3651</v>
      </c>
      <c r="E11" s="59"/>
      <c r="F11" s="59" t="s">
        <v>2</v>
      </c>
      <c r="G11" s="79" t="s">
        <v>832</v>
      </c>
    </row>
    <row r="12" spans="1:7" ht="15.75" x14ac:dyDescent="0.25">
      <c r="A12" s="69">
        <v>42399</v>
      </c>
      <c r="B12" s="59" t="s">
        <v>833</v>
      </c>
      <c r="C12" s="59"/>
      <c r="D12" s="59">
        <v>18611</v>
      </c>
      <c r="E12" s="59"/>
      <c r="F12" s="59" t="s">
        <v>2</v>
      </c>
      <c r="G12" s="59" t="s">
        <v>834</v>
      </c>
    </row>
    <row r="13" spans="1:7" ht="15.75" x14ac:dyDescent="0.25">
      <c r="A13" s="69">
        <v>42399</v>
      </c>
      <c r="B13" s="59" t="s">
        <v>830</v>
      </c>
      <c r="C13" s="59"/>
      <c r="D13" s="59">
        <v>220</v>
      </c>
      <c r="E13" s="59"/>
      <c r="F13" s="59" t="s">
        <v>2</v>
      </c>
      <c r="G13" s="59" t="s">
        <v>834</v>
      </c>
    </row>
    <row r="14" spans="1:7" ht="15.75" x14ac:dyDescent="0.25">
      <c r="A14" s="69">
        <v>42399</v>
      </c>
      <c r="B14" s="59" t="s">
        <v>833</v>
      </c>
      <c r="C14" s="59"/>
      <c r="D14" s="59">
        <v>4801</v>
      </c>
      <c r="E14" s="59"/>
      <c r="F14" s="59" t="s">
        <v>2</v>
      </c>
      <c r="G14" s="59" t="s">
        <v>835</v>
      </c>
    </row>
    <row r="15" spans="1:7" ht="15.75" x14ac:dyDescent="0.25">
      <c r="A15" s="69">
        <v>42399</v>
      </c>
      <c r="B15" s="59" t="s">
        <v>829</v>
      </c>
      <c r="C15" s="59">
        <v>28000</v>
      </c>
      <c r="D15" s="59"/>
      <c r="E15" s="59"/>
      <c r="F15" s="59"/>
      <c r="G15" s="59"/>
    </row>
    <row r="16" spans="1:7" ht="15.75" x14ac:dyDescent="0.25">
      <c r="A16" s="69"/>
      <c r="B16" s="59"/>
      <c r="C16" s="59"/>
      <c r="D16" s="59"/>
      <c r="E16" s="59"/>
      <c r="F16" s="59"/>
      <c r="G16" s="59"/>
    </row>
    <row r="17" spans="1:7" ht="15.75" x14ac:dyDescent="0.25">
      <c r="A17" s="69"/>
      <c r="B17" s="59"/>
      <c r="C17" s="59"/>
      <c r="D17" s="59"/>
      <c r="E17" s="59"/>
      <c r="F17" s="59"/>
      <c r="G17" s="59"/>
    </row>
    <row r="18" spans="1:7" ht="15.75" x14ac:dyDescent="0.25">
      <c r="A18" s="78"/>
      <c r="B18" s="78"/>
      <c r="C18" s="59"/>
      <c r="D18" s="59"/>
      <c r="E18" s="59"/>
      <c r="F18" s="59"/>
      <c r="G18" s="59"/>
    </row>
    <row r="19" spans="1:7" ht="15.75" x14ac:dyDescent="0.25">
      <c r="A19" s="78"/>
      <c r="B19" s="78"/>
      <c r="C19" s="59"/>
      <c r="D19" s="59"/>
      <c r="E19" s="59"/>
      <c r="F19" s="59"/>
      <c r="G19" s="59"/>
    </row>
    <row r="20" spans="1:7" ht="15.75" x14ac:dyDescent="0.25">
      <c r="A20" s="59"/>
      <c r="B20" s="59"/>
      <c r="C20" s="59"/>
      <c r="D20" s="59"/>
      <c r="E20" s="59"/>
      <c r="F20" s="59"/>
      <c r="G20" s="59"/>
    </row>
    <row r="21" spans="1:7" ht="15.75" x14ac:dyDescent="0.25">
      <c r="A21" s="59"/>
      <c r="B21" s="59"/>
      <c r="C21" s="59"/>
      <c r="D21" s="59"/>
      <c r="E21" s="59"/>
      <c r="F21" s="59"/>
      <c r="G21" s="59"/>
    </row>
    <row r="22" spans="1:7" ht="15.75" x14ac:dyDescent="0.25">
      <c r="A22" s="59"/>
      <c r="B22" s="59"/>
      <c r="C22" s="59"/>
      <c r="D22" s="59"/>
      <c r="E22" s="59"/>
      <c r="F22" s="59"/>
      <c r="G22" s="5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25" x14ac:dyDescent="0.25"/>
  <cols>
    <col min="1" max="1" width="10.28515625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Лист20"/>
  <dimension ref="A1:E73"/>
  <sheetViews>
    <sheetView workbookViewId="0">
      <selection activeCell="A18" sqref="A18"/>
    </sheetView>
  </sheetViews>
  <sheetFormatPr defaultRowHeight="14.25" x14ac:dyDescent="0.25"/>
  <cols>
    <col min="1" max="1" width="19" customWidth="1"/>
    <col min="2" max="2" width="13.85546875" customWidth="1"/>
    <col min="3" max="3" width="15.42578125" customWidth="1"/>
    <col min="4" max="4" width="9.85546875" bestFit="1" customWidth="1"/>
    <col min="5" max="5" width="20.85546875" customWidth="1"/>
  </cols>
  <sheetData>
    <row r="1" spans="1:5" ht="15.75" x14ac:dyDescent="0.25">
      <c r="A1" s="40" t="s">
        <v>42</v>
      </c>
      <c r="B1" s="40" t="s">
        <v>836</v>
      </c>
      <c r="C1" s="40" t="s">
        <v>837</v>
      </c>
      <c r="D1" s="40" t="s">
        <v>3</v>
      </c>
      <c r="E1" s="40" t="s">
        <v>44</v>
      </c>
    </row>
    <row r="2" spans="1:5" ht="15.75" hidden="1" x14ac:dyDescent="0.25">
      <c r="A2" s="266">
        <v>43048</v>
      </c>
      <c r="B2" s="59" t="s">
        <v>1061</v>
      </c>
      <c r="C2" s="59" t="s">
        <v>2</v>
      </c>
      <c r="D2" s="267">
        <v>100000</v>
      </c>
      <c r="E2" s="267"/>
    </row>
    <row r="3" spans="1:5" ht="15.75" hidden="1" x14ac:dyDescent="0.25">
      <c r="A3" s="266">
        <v>43032</v>
      </c>
      <c r="B3" s="59" t="s">
        <v>1061</v>
      </c>
      <c r="C3" s="59" t="s">
        <v>2</v>
      </c>
      <c r="D3" s="267">
        <v>140000</v>
      </c>
      <c r="E3" s="267"/>
    </row>
    <row r="4" spans="1:5" ht="15.75" hidden="1" x14ac:dyDescent="0.25">
      <c r="A4" s="266">
        <v>43022</v>
      </c>
      <c r="B4" s="59" t="s">
        <v>1061</v>
      </c>
      <c r="C4" s="59" t="s">
        <v>2</v>
      </c>
      <c r="D4" s="267">
        <v>110000</v>
      </c>
      <c r="E4" s="267"/>
    </row>
    <row r="5" spans="1:5" ht="15.75" hidden="1" x14ac:dyDescent="0.25">
      <c r="A5" s="266">
        <v>43018</v>
      </c>
      <c r="B5" s="59" t="s">
        <v>6</v>
      </c>
      <c r="C5" s="59" t="s">
        <v>2</v>
      </c>
      <c r="D5" s="267">
        <v>80000</v>
      </c>
      <c r="E5" s="267"/>
    </row>
    <row r="6" spans="1:5" ht="15.75" hidden="1" x14ac:dyDescent="0.25">
      <c r="A6" s="266">
        <v>42999</v>
      </c>
      <c r="B6" s="267" t="s">
        <v>1061</v>
      </c>
      <c r="C6" s="267" t="s">
        <v>2</v>
      </c>
      <c r="D6" s="267">
        <v>100000</v>
      </c>
      <c r="E6" s="267"/>
    </row>
    <row r="7" spans="1:5" ht="15.75" hidden="1" x14ac:dyDescent="0.25">
      <c r="A7" s="266">
        <v>42998</v>
      </c>
      <c r="B7" s="267" t="s">
        <v>6</v>
      </c>
      <c r="C7" s="267" t="s">
        <v>2</v>
      </c>
      <c r="D7" s="267">
        <v>80000</v>
      </c>
      <c r="E7" s="267"/>
    </row>
    <row r="8" spans="1:5" ht="15.75" hidden="1" x14ac:dyDescent="0.25">
      <c r="A8" s="266">
        <v>42978</v>
      </c>
      <c r="B8" s="267" t="s">
        <v>1061</v>
      </c>
      <c r="C8" s="267" t="s">
        <v>2</v>
      </c>
      <c r="D8" s="267">
        <v>257000</v>
      </c>
      <c r="E8" s="267"/>
    </row>
    <row r="9" spans="1:5" ht="15.75" hidden="1" x14ac:dyDescent="0.25">
      <c r="A9" s="266">
        <v>42957</v>
      </c>
      <c r="B9" s="267" t="s">
        <v>6</v>
      </c>
      <c r="C9" s="267" t="s">
        <v>2</v>
      </c>
      <c r="D9" s="267">
        <v>50000</v>
      </c>
      <c r="E9" s="267"/>
    </row>
    <row r="10" spans="1:5" ht="15.75" hidden="1" x14ac:dyDescent="0.25">
      <c r="A10" s="69">
        <v>42950</v>
      </c>
      <c r="B10" s="59" t="s">
        <v>6</v>
      </c>
      <c r="C10" s="59" t="s">
        <v>1</v>
      </c>
      <c r="D10" s="59">
        <v>10000</v>
      </c>
      <c r="E10" s="59"/>
    </row>
    <row r="11" spans="1:5" ht="15.75" hidden="1" x14ac:dyDescent="0.25">
      <c r="A11" s="69">
        <v>42931</v>
      </c>
      <c r="B11" s="59" t="s">
        <v>6</v>
      </c>
      <c r="C11" s="59" t="s">
        <v>2</v>
      </c>
      <c r="D11" s="59">
        <v>100000</v>
      </c>
      <c r="E11" s="59"/>
    </row>
    <row r="12" spans="1:5" ht="15.75" hidden="1" x14ac:dyDescent="0.25">
      <c r="A12" s="69">
        <v>42921</v>
      </c>
      <c r="B12" s="59" t="s">
        <v>6</v>
      </c>
      <c r="C12" s="59" t="s">
        <v>2</v>
      </c>
      <c r="D12" s="59">
        <v>2000</v>
      </c>
      <c r="E12" s="59"/>
    </row>
    <row r="13" spans="1:5" ht="15.75" hidden="1" x14ac:dyDescent="0.25">
      <c r="A13" s="266">
        <v>42902</v>
      </c>
      <c r="B13" s="267" t="s">
        <v>1061</v>
      </c>
      <c r="C13" s="267" t="s">
        <v>2</v>
      </c>
      <c r="D13" s="267">
        <v>150000</v>
      </c>
      <c r="E13" s="267"/>
    </row>
    <row r="14" spans="1:5" ht="15.75" hidden="1" x14ac:dyDescent="0.25">
      <c r="A14" s="69">
        <v>42883</v>
      </c>
      <c r="B14" s="59" t="s">
        <v>1061</v>
      </c>
      <c r="C14" s="59" t="s">
        <v>2</v>
      </c>
      <c r="D14" s="59">
        <v>100000</v>
      </c>
      <c r="E14" s="59"/>
    </row>
    <row r="15" spans="1:5" ht="15.75" hidden="1" x14ac:dyDescent="0.25">
      <c r="A15" s="69">
        <v>42851</v>
      </c>
      <c r="B15" s="59" t="s">
        <v>1061</v>
      </c>
      <c r="C15" s="59" t="s">
        <v>2</v>
      </c>
      <c r="D15" s="59">
        <v>100000</v>
      </c>
      <c r="E15" s="59"/>
    </row>
    <row r="16" spans="1:5" ht="15.75" hidden="1" x14ac:dyDescent="0.25">
      <c r="A16" s="69">
        <v>42851</v>
      </c>
      <c r="B16" s="59" t="s">
        <v>6</v>
      </c>
      <c r="C16" s="59" t="s">
        <v>1</v>
      </c>
      <c r="D16" s="59">
        <v>54280</v>
      </c>
      <c r="E16" s="59"/>
    </row>
    <row r="17" spans="1:5" ht="15.75" hidden="1" x14ac:dyDescent="0.25">
      <c r="A17" s="129">
        <v>42844</v>
      </c>
      <c r="B17" s="59" t="s">
        <v>6</v>
      </c>
      <c r="C17" s="59" t="s">
        <v>2</v>
      </c>
      <c r="D17" s="130">
        <v>100000</v>
      </c>
      <c r="E17" s="59"/>
    </row>
    <row r="18" spans="1:5" ht="15.75" x14ac:dyDescent="0.25">
      <c r="A18" s="69">
        <v>42843</v>
      </c>
      <c r="B18" s="59" t="s">
        <v>1341</v>
      </c>
      <c r="C18" s="59" t="s">
        <v>1</v>
      </c>
      <c r="D18" s="59">
        <v>50500</v>
      </c>
      <c r="E18" s="59"/>
    </row>
    <row r="19" spans="1:5" ht="15.75" hidden="1" x14ac:dyDescent="0.25">
      <c r="A19" s="129">
        <v>42821</v>
      </c>
      <c r="B19" s="59" t="s">
        <v>6</v>
      </c>
      <c r="C19" s="59" t="s">
        <v>2</v>
      </c>
      <c r="D19" s="130">
        <v>50000</v>
      </c>
      <c r="E19" s="130"/>
    </row>
    <row r="20" spans="1:5" ht="15.75" x14ac:dyDescent="0.25">
      <c r="A20" s="129">
        <v>42812</v>
      </c>
      <c r="B20" s="59" t="s">
        <v>1341</v>
      </c>
      <c r="C20" s="59" t="s">
        <v>2</v>
      </c>
      <c r="D20" s="130">
        <v>50000</v>
      </c>
      <c r="E20" s="130"/>
    </row>
    <row r="21" spans="1:5" ht="15.75" hidden="1" x14ac:dyDescent="0.25">
      <c r="A21" s="129">
        <v>42803</v>
      </c>
      <c r="B21" s="59" t="s">
        <v>1061</v>
      </c>
      <c r="C21" s="59" t="s">
        <v>2</v>
      </c>
      <c r="D21" s="130">
        <v>60000</v>
      </c>
      <c r="E21" s="130"/>
    </row>
    <row r="22" spans="1:5" ht="15.75" hidden="1" x14ac:dyDescent="0.25">
      <c r="A22" s="129">
        <v>42803</v>
      </c>
      <c r="B22" s="59" t="s">
        <v>6</v>
      </c>
      <c r="C22" s="59" t="s">
        <v>2</v>
      </c>
      <c r="D22" s="130">
        <v>100000</v>
      </c>
      <c r="E22" s="130"/>
    </row>
    <row r="23" spans="1:5" ht="15.75" hidden="1" x14ac:dyDescent="0.25">
      <c r="A23" s="129">
        <v>42799</v>
      </c>
      <c r="B23" s="59" t="s">
        <v>6</v>
      </c>
      <c r="C23" s="59" t="s">
        <v>2</v>
      </c>
      <c r="D23" s="130">
        <v>20000</v>
      </c>
      <c r="E23" s="130"/>
    </row>
    <row r="24" spans="1:5" ht="15.75" hidden="1" x14ac:dyDescent="0.25">
      <c r="A24" s="129">
        <v>42794</v>
      </c>
      <c r="B24" s="59" t="s">
        <v>1061</v>
      </c>
      <c r="C24" s="59" t="s">
        <v>2</v>
      </c>
      <c r="D24" s="130">
        <v>80000</v>
      </c>
      <c r="E24" s="130"/>
    </row>
    <row r="25" spans="1:5" ht="15.75" hidden="1" x14ac:dyDescent="0.25">
      <c r="A25" s="129">
        <v>42788</v>
      </c>
      <c r="B25" s="59" t="s">
        <v>2</v>
      </c>
      <c r="C25" s="59" t="s">
        <v>6</v>
      </c>
      <c r="D25" s="130">
        <v>60000</v>
      </c>
      <c r="E25" s="130"/>
    </row>
    <row r="26" spans="1:5" ht="15.75" hidden="1" x14ac:dyDescent="0.25">
      <c r="A26" s="129">
        <v>42785</v>
      </c>
      <c r="B26" s="59" t="s">
        <v>6</v>
      </c>
      <c r="C26" s="59" t="s">
        <v>2</v>
      </c>
      <c r="D26" s="130">
        <v>60000</v>
      </c>
      <c r="E26" s="130"/>
    </row>
    <row r="27" spans="1:5" ht="15.75" hidden="1" x14ac:dyDescent="0.25">
      <c r="A27" s="129">
        <v>42784</v>
      </c>
      <c r="B27" s="59" t="s">
        <v>1061</v>
      </c>
      <c r="C27" s="84" t="s">
        <v>2</v>
      </c>
      <c r="D27" s="130">
        <v>90000</v>
      </c>
      <c r="E27" s="130"/>
    </row>
    <row r="28" spans="1:5" ht="15.75" hidden="1" x14ac:dyDescent="0.25">
      <c r="A28" s="129">
        <v>42779</v>
      </c>
      <c r="B28" s="59" t="s">
        <v>6</v>
      </c>
      <c r="C28" s="84" t="s">
        <v>2</v>
      </c>
      <c r="D28" s="130">
        <v>40000</v>
      </c>
      <c r="E28" s="130"/>
    </row>
    <row r="29" spans="1:5" ht="15.75" hidden="1" x14ac:dyDescent="0.25">
      <c r="A29" s="129">
        <v>42773</v>
      </c>
      <c r="B29" s="59" t="s">
        <v>2</v>
      </c>
      <c r="C29" s="84" t="s">
        <v>6</v>
      </c>
      <c r="D29" s="130">
        <v>50000</v>
      </c>
      <c r="E29" s="130"/>
    </row>
    <row r="30" spans="1:5" ht="15.75" hidden="1" x14ac:dyDescent="0.25">
      <c r="A30" s="129">
        <v>42768</v>
      </c>
      <c r="B30" s="59" t="s">
        <v>6</v>
      </c>
      <c r="C30" s="59" t="s">
        <v>2</v>
      </c>
      <c r="D30" s="130">
        <v>240000</v>
      </c>
      <c r="E30" s="130"/>
    </row>
    <row r="31" spans="1:5" ht="15.75" hidden="1" x14ac:dyDescent="0.25">
      <c r="A31" s="129">
        <v>42767</v>
      </c>
      <c r="B31" s="59" t="s">
        <v>1061</v>
      </c>
      <c r="C31" s="59" t="s">
        <v>2</v>
      </c>
      <c r="D31" s="130">
        <v>70000</v>
      </c>
      <c r="E31" s="130"/>
    </row>
    <row r="32" spans="1:5" ht="15.75" hidden="1" x14ac:dyDescent="0.25">
      <c r="A32" s="129">
        <v>42760</v>
      </c>
      <c r="B32" s="59" t="s">
        <v>6</v>
      </c>
      <c r="C32" s="59" t="s">
        <v>2</v>
      </c>
      <c r="D32" s="130">
        <v>30000</v>
      </c>
      <c r="E32" s="130"/>
    </row>
    <row r="33" spans="1:5" ht="15.75" hidden="1" x14ac:dyDescent="0.25">
      <c r="A33" s="129">
        <v>42752</v>
      </c>
      <c r="B33" s="59" t="s">
        <v>6</v>
      </c>
      <c r="C33" s="59" t="s">
        <v>2</v>
      </c>
      <c r="D33" s="130">
        <v>145000</v>
      </c>
      <c r="E33" s="130"/>
    </row>
    <row r="34" spans="1:5" ht="15.75" hidden="1" x14ac:dyDescent="0.25">
      <c r="A34" s="129">
        <v>42730</v>
      </c>
      <c r="B34" s="59" t="s">
        <v>1061</v>
      </c>
      <c r="C34" s="59" t="s">
        <v>2</v>
      </c>
      <c r="D34" s="130">
        <v>100000</v>
      </c>
      <c r="E34" s="130"/>
    </row>
    <row r="35" spans="1:5" ht="15.75" hidden="1" x14ac:dyDescent="0.25">
      <c r="A35" s="129">
        <v>42725</v>
      </c>
      <c r="B35" s="59" t="s">
        <v>6</v>
      </c>
      <c r="C35" s="59" t="s">
        <v>2</v>
      </c>
      <c r="D35" s="130">
        <v>70000</v>
      </c>
      <c r="E35" s="130"/>
    </row>
    <row r="36" spans="1:5" ht="15.75" hidden="1" x14ac:dyDescent="0.25">
      <c r="A36" s="129">
        <v>42716</v>
      </c>
      <c r="B36" s="59" t="s">
        <v>6</v>
      </c>
      <c r="C36" s="59" t="s">
        <v>2</v>
      </c>
      <c r="D36" s="130">
        <v>100000</v>
      </c>
      <c r="E36" s="130"/>
    </row>
    <row r="37" spans="1:5" ht="15.75" x14ac:dyDescent="0.25">
      <c r="A37" s="129">
        <v>42715</v>
      </c>
      <c r="B37" s="59" t="s">
        <v>1341</v>
      </c>
      <c r="C37" s="59" t="s">
        <v>2</v>
      </c>
      <c r="D37" s="130">
        <v>35000</v>
      </c>
      <c r="E37" s="130"/>
    </row>
    <row r="38" spans="1:5" ht="15.75" hidden="1" x14ac:dyDescent="0.25">
      <c r="A38" s="169">
        <v>42704</v>
      </c>
      <c r="B38" s="84" t="s">
        <v>6</v>
      </c>
      <c r="C38" s="84" t="s">
        <v>2</v>
      </c>
      <c r="D38" s="137">
        <v>80000</v>
      </c>
      <c r="E38" s="137"/>
    </row>
    <row r="39" spans="1:5" ht="15.75" hidden="1" x14ac:dyDescent="0.25">
      <c r="A39" s="220">
        <v>42703</v>
      </c>
      <c r="B39" s="84" t="s">
        <v>2</v>
      </c>
      <c r="C39" s="84" t="s">
        <v>1</v>
      </c>
      <c r="D39" s="137">
        <v>3000</v>
      </c>
      <c r="E39" s="137"/>
    </row>
    <row r="40" spans="1:5" ht="15.75" hidden="1" x14ac:dyDescent="0.25">
      <c r="A40" s="169">
        <v>42655</v>
      </c>
      <c r="B40" s="84" t="s">
        <v>6</v>
      </c>
      <c r="C40" s="84" t="s">
        <v>2</v>
      </c>
      <c r="D40" s="137">
        <v>60000</v>
      </c>
      <c r="E40" s="137"/>
    </row>
    <row r="41" spans="1:5" ht="15.75" x14ac:dyDescent="0.25">
      <c r="A41" s="169">
        <v>42642</v>
      </c>
      <c r="B41" s="84" t="s">
        <v>1341</v>
      </c>
      <c r="C41" s="84" t="s">
        <v>2</v>
      </c>
      <c r="D41" s="137">
        <v>20000</v>
      </c>
      <c r="E41" s="137"/>
    </row>
    <row r="42" spans="1:5" ht="15.75" x14ac:dyDescent="0.25">
      <c r="A42" s="169">
        <v>42634</v>
      </c>
      <c r="B42" s="84" t="s">
        <v>1341</v>
      </c>
      <c r="C42" s="84" t="s">
        <v>2</v>
      </c>
      <c r="D42" s="137">
        <v>60000</v>
      </c>
      <c r="E42" s="137"/>
    </row>
    <row r="43" spans="1:5" ht="15.75" hidden="1" x14ac:dyDescent="0.25">
      <c r="A43" s="129">
        <v>42629</v>
      </c>
      <c r="B43" s="59" t="s">
        <v>6</v>
      </c>
      <c r="C43" s="59" t="s">
        <v>2</v>
      </c>
      <c r="D43" s="130">
        <v>50000</v>
      </c>
      <c r="E43" s="130"/>
    </row>
    <row r="44" spans="1:5" ht="15.75" hidden="1" x14ac:dyDescent="0.25">
      <c r="A44" s="129">
        <v>42602</v>
      </c>
      <c r="B44" s="130" t="s">
        <v>6</v>
      </c>
      <c r="C44" s="130" t="s">
        <v>2</v>
      </c>
      <c r="D44" s="130">
        <v>22000</v>
      </c>
      <c r="E44" s="130"/>
    </row>
    <row r="45" spans="1:5" ht="15.75" hidden="1" x14ac:dyDescent="0.25">
      <c r="A45" s="129">
        <v>42591</v>
      </c>
      <c r="B45" s="130" t="s">
        <v>6</v>
      </c>
      <c r="C45" s="130" t="s">
        <v>2</v>
      </c>
      <c r="D45" s="130">
        <v>50000</v>
      </c>
      <c r="E45" s="130"/>
    </row>
    <row r="46" spans="1:5" ht="15.75" hidden="1" x14ac:dyDescent="0.25">
      <c r="A46" s="209">
        <v>42590</v>
      </c>
      <c r="B46" s="210" t="s">
        <v>2</v>
      </c>
      <c r="C46" s="210" t="s">
        <v>1341</v>
      </c>
      <c r="D46" s="210">
        <v>34000</v>
      </c>
      <c r="E46" s="210"/>
    </row>
    <row r="47" spans="1:5" ht="15.75" hidden="1" x14ac:dyDescent="0.25">
      <c r="A47" s="209">
        <v>42586</v>
      </c>
      <c r="B47" s="210" t="s">
        <v>2</v>
      </c>
      <c r="C47" s="210" t="s">
        <v>1341</v>
      </c>
      <c r="D47" s="210">
        <v>15000</v>
      </c>
      <c r="E47" s="210"/>
    </row>
    <row r="48" spans="1:5" ht="15.75" hidden="1" x14ac:dyDescent="0.25">
      <c r="A48" s="129">
        <v>42566</v>
      </c>
      <c r="B48" s="130" t="s">
        <v>6</v>
      </c>
      <c r="C48" s="130" t="s">
        <v>2</v>
      </c>
      <c r="D48" s="130">
        <v>80000</v>
      </c>
      <c r="E48" s="130"/>
    </row>
    <row r="49" spans="1:5" ht="15.75" hidden="1" x14ac:dyDescent="0.25">
      <c r="A49" s="220">
        <v>42566</v>
      </c>
      <c r="B49" s="137" t="s">
        <v>2</v>
      </c>
      <c r="C49" s="137" t="s">
        <v>1</v>
      </c>
      <c r="D49" s="137">
        <v>20000</v>
      </c>
      <c r="E49" s="137"/>
    </row>
    <row r="50" spans="1:5" ht="15.75" hidden="1" x14ac:dyDescent="0.25">
      <c r="A50" s="218">
        <v>42558</v>
      </c>
      <c r="B50" s="84" t="s">
        <v>2</v>
      </c>
      <c r="C50" s="84" t="s">
        <v>1</v>
      </c>
      <c r="D50" s="84">
        <v>20000</v>
      </c>
      <c r="E50" s="84"/>
    </row>
    <row r="51" spans="1:5" ht="15.75" hidden="1" x14ac:dyDescent="0.25">
      <c r="A51" s="78">
        <v>42552</v>
      </c>
      <c r="B51" s="59"/>
      <c r="C51" s="59" t="s">
        <v>1</v>
      </c>
      <c r="D51" s="59">
        <v>22851</v>
      </c>
      <c r="E51" s="59"/>
    </row>
    <row r="52" spans="1:5" ht="15.75" hidden="1" x14ac:dyDescent="0.25">
      <c r="A52" s="69">
        <v>42550</v>
      </c>
      <c r="B52" s="59" t="s">
        <v>6</v>
      </c>
      <c r="C52" s="59" t="s">
        <v>2</v>
      </c>
      <c r="D52" s="59">
        <v>200000</v>
      </c>
      <c r="E52" s="59"/>
    </row>
    <row r="53" spans="1:5" ht="15.75" hidden="1" x14ac:dyDescent="0.25">
      <c r="A53" s="69">
        <v>42482</v>
      </c>
      <c r="B53" s="59" t="s">
        <v>2</v>
      </c>
      <c r="C53" s="59" t="s">
        <v>1061</v>
      </c>
      <c r="D53" s="59">
        <v>1600</v>
      </c>
      <c r="E53" s="59"/>
    </row>
    <row r="54" spans="1:5" ht="15.75" hidden="1" x14ac:dyDescent="0.25">
      <c r="A54" s="69">
        <v>42474</v>
      </c>
      <c r="B54" s="59" t="s">
        <v>2</v>
      </c>
      <c r="C54" s="59" t="s">
        <v>1061</v>
      </c>
      <c r="D54" s="59">
        <v>15000</v>
      </c>
      <c r="E54" s="59"/>
    </row>
    <row r="55" spans="1:5" ht="15.75" hidden="1" x14ac:dyDescent="0.25">
      <c r="A55" s="83">
        <v>42468</v>
      </c>
      <c r="B55" s="84" t="s">
        <v>2</v>
      </c>
      <c r="C55" s="84" t="s">
        <v>1061</v>
      </c>
      <c r="D55" s="84">
        <v>17000</v>
      </c>
      <c r="E55" s="84"/>
    </row>
    <row r="56" spans="1:5" ht="15.75" hidden="1" x14ac:dyDescent="0.25">
      <c r="A56" s="83">
        <v>42467</v>
      </c>
      <c r="B56" s="84" t="s">
        <v>2</v>
      </c>
      <c r="C56" s="84" t="s">
        <v>1061</v>
      </c>
      <c r="D56" s="84">
        <v>40000</v>
      </c>
      <c r="E56" s="84"/>
    </row>
    <row r="57" spans="1:5" ht="15.75" hidden="1" x14ac:dyDescent="0.25">
      <c r="A57" s="83">
        <v>42466</v>
      </c>
      <c r="B57" s="84" t="s">
        <v>2</v>
      </c>
      <c r="C57" s="84" t="s">
        <v>1061</v>
      </c>
      <c r="D57" s="84">
        <v>10000</v>
      </c>
      <c r="E57" s="84"/>
    </row>
    <row r="58" spans="1:5" ht="15.75" hidden="1" x14ac:dyDescent="0.25">
      <c r="A58" s="69">
        <v>42460</v>
      </c>
      <c r="B58" s="59" t="s">
        <v>2</v>
      </c>
      <c r="C58" s="59" t="s">
        <v>1061</v>
      </c>
      <c r="D58" s="59">
        <v>15000</v>
      </c>
      <c r="E58" s="59" t="s">
        <v>1326</v>
      </c>
    </row>
    <row r="59" spans="1:5" ht="15.75" hidden="1" x14ac:dyDescent="0.25">
      <c r="A59" s="69">
        <v>42447</v>
      </c>
      <c r="B59" s="59" t="s">
        <v>2</v>
      </c>
      <c r="C59" s="59" t="s">
        <v>1061</v>
      </c>
      <c r="D59" s="59">
        <v>5000</v>
      </c>
      <c r="E59" s="59"/>
    </row>
    <row r="60" spans="1:5" ht="15.75" hidden="1" x14ac:dyDescent="0.25">
      <c r="A60" s="69">
        <v>42421</v>
      </c>
      <c r="B60" s="59" t="s">
        <v>2</v>
      </c>
      <c r="C60" s="59" t="s">
        <v>1061</v>
      </c>
      <c r="D60" s="59">
        <v>300</v>
      </c>
      <c r="E60" s="59"/>
    </row>
    <row r="61" spans="1:5" ht="15.75" hidden="1" x14ac:dyDescent="0.25">
      <c r="A61" s="218">
        <v>42421</v>
      </c>
      <c r="B61" s="84" t="s">
        <v>2</v>
      </c>
      <c r="C61" s="84" t="s">
        <v>1</v>
      </c>
      <c r="D61" s="84">
        <v>50000</v>
      </c>
      <c r="E61" s="84" t="s">
        <v>838</v>
      </c>
    </row>
    <row r="62" spans="1:5" ht="15.75" hidden="1" x14ac:dyDescent="0.25">
      <c r="A62" s="218">
        <v>42412</v>
      </c>
      <c r="B62" s="84" t="s">
        <v>2</v>
      </c>
      <c r="C62" s="84" t="s">
        <v>1</v>
      </c>
      <c r="D62" s="84">
        <v>50000</v>
      </c>
      <c r="E62" s="84" t="s">
        <v>839</v>
      </c>
    </row>
    <row r="63" spans="1:5" ht="15.75" hidden="1" x14ac:dyDescent="0.25">
      <c r="A63" s="219">
        <v>42410</v>
      </c>
      <c r="B63" s="80" t="s">
        <v>2</v>
      </c>
      <c r="C63" s="80" t="s">
        <v>1</v>
      </c>
      <c r="D63" s="80">
        <v>50000</v>
      </c>
      <c r="E63" s="81" t="s">
        <v>839</v>
      </c>
    </row>
    <row r="64" spans="1:5" ht="15.75" hidden="1" x14ac:dyDescent="0.25">
      <c r="A64" s="219">
        <v>42405</v>
      </c>
      <c r="B64" s="80" t="s">
        <v>2</v>
      </c>
      <c r="C64" s="80" t="s">
        <v>1</v>
      </c>
      <c r="D64" s="80">
        <v>90000</v>
      </c>
      <c r="E64" s="81"/>
    </row>
    <row r="65" spans="1:5" ht="15.75" hidden="1" x14ac:dyDescent="0.25">
      <c r="A65" s="219">
        <v>42404</v>
      </c>
      <c r="B65" s="80" t="s">
        <v>2</v>
      </c>
      <c r="C65" s="80" t="s">
        <v>1</v>
      </c>
      <c r="D65" s="80">
        <v>21000</v>
      </c>
      <c r="E65" s="81" t="s">
        <v>840</v>
      </c>
    </row>
    <row r="66" spans="1:5" ht="15.75" hidden="1" x14ac:dyDescent="0.25">
      <c r="A66" s="219">
        <v>42346</v>
      </c>
      <c r="B66" s="80" t="s">
        <v>1</v>
      </c>
      <c r="C66" s="80" t="s">
        <v>2</v>
      </c>
      <c r="D66" s="80">
        <v>6000</v>
      </c>
      <c r="E66" s="81" t="s">
        <v>841</v>
      </c>
    </row>
    <row r="67" spans="1:5" ht="15.75" hidden="1" x14ac:dyDescent="0.25">
      <c r="A67" s="219">
        <v>42346</v>
      </c>
      <c r="B67" s="82" t="s">
        <v>2</v>
      </c>
      <c r="C67" s="82" t="s">
        <v>1</v>
      </c>
      <c r="D67" s="82">
        <v>75000</v>
      </c>
      <c r="E67" s="81" t="s">
        <v>842</v>
      </c>
    </row>
    <row r="68" spans="1:5" ht="15.75" hidden="1" x14ac:dyDescent="0.25">
      <c r="A68" s="218">
        <v>42289</v>
      </c>
      <c r="B68" s="84" t="s">
        <v>1</v>
      </c>
      <c r="C68" s="84" t="s">
        <v>2</v>
      </c>
      <c r="D68" s="84">
        <v>111000</v>
      </c>
      <c r="E68" s="84" t="s">
        <v>843</v>
      </c>
    </row>
    <row r="69" spans="1:5" ht="15.75" hidden="1" x14ac:dyDescent="0.25">
      <c r="A69" s="218">
        <v>42289</v>
      </c>
      <c r="B69" s="84" t="s">
        <v>1</v>
      </c>
      <c r="C69" s="84" t="s">
        <v>2</v>
      </c>
      <c r="D69" s="84">
        <v>30000</v>
      </c>
      <c r="E69" s="84" t="s">
        <v>844</v>
      </c>
    </row>
    <row r="70" spans="1:5" ht="15.75" hidden="1" x14ac:dyDescent="0.25">
      <c r="A70" s="218">
        <v>42283</v>
      </c>
      <c r="B70" s="84" t="s">
        <v>1</v>
      </c>
      <c r="C70" s="84" t="s">
        <v>2</v>
      </c>
      <c r="D70" s="84">
        <v>52600</v>
      </c>
      <c r="E70" s="84"/>
    </row>
    <row r="71" spans="1:5" ht="15.75" hidden="1" x14ac:dyDescent="0.25">
      <c r="A71" s="218">
        <v>42269</v>
      </c>
      <c r="B71" s="84" t="s">
        <v>1</v>
      </c>
      <c r="C71" s="84" t="s">
        <v>2</v>
      </c>
      <c r="D71" s="84">
        <v>4000</v>
      </c>
      <c r="E71" s="84"/>
    </row>
    <row r="72" spans="1:5" ht="15.75" hidden="1" x14ac:dyDescent="0.25">
      <c r="A72" s="218">
        <v>42209</v>
      </c>
      <c r="B72" s="84" t="s">
        <v>1</v>
      </c>
      <c r="C72" s="84" t="s">
        <v>2</v>
      </c>
      <c r="D72" s="84">
        <v>52600</v>
      </c>
      <c r="E72" s="84"/>
    </row>
    <row r="73" spans="1:5" ht="15.75" hidden="1" x14ac:dyDescent="0.25">
      <c r="A73" s="218">
        <v>42204</v>
      </c>
      <c r="B73" s="84" t="s">
        <v>2</v>
      </c>
      <c r="C73" s="84" t="s">
        <v>1</v>
      </c>
      <c r="D73" s="84">
        <v>0</v>
      </c>
      <c r="E73" s="8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Лист21"/>
  <dimension ref="A1:G6"/>
  <sheetViews>
    <sheetView workbookViewId="0">
      <selection activeCell="G17" sqref="G17"/>
    </sheetView>
  </sheetViews>
  <sheetFormatPr defaultRowHeight="14.25" x14ac:dyDescent="0.25"/>
  <cols>
    <col min="1" max="1" width="10.28515625" customWidth="1"/>
    <col min="2" max="2" width="28.42578125" bestFit="1" customWidth="1"/>
    <col min="3" max="3" width="9.42578125" bestFit="1" customWidth="1"/>
    <col min="4" max="4" width="12" bestFit="1" customWidth="1"/>
    <col min="5" max="5" width="9.140625" customWidth="1"/>
    <col min="6" max="6" width="10.140625" bestFit="1" customWidth="1"/>
    <col min="7" max="7" width="32.5703125" customWidth="1"/>
  </cols>
  <sheetData>
    <row r="1" spans="1:7" ht="15.75" x14ac:dyDescent="0.25">
      <c r="A1" s="40" t="s">
        <v>42</v>
      </c>
      <c r="B1" s="40" t="s">
        <v>446</v>
      </c>
      <c r="C1" s="40" t="s">
        <v>14</v>
      </c>
      <c r="D1" s="40" t="s">
        <v>15</v>
      </c>
      <c r="E1" s="40" t="s">
        <v>1195</v>
      </c>
      <c r="F1" s="40" t="s">
        <v>0</v>
      </c>
      <c r="G1" s="40" t="s">
        <v>44</v>
      </c>
    </row>
    <row r="2" spans="1:7" ht="15.75" x14ac:dyDescent="0.25">
      <c r="A2" s="69">
        <v>42324</v>
      </c>
      <c r="B2" s="59" t="s">
        <v>845</v>
      </c>
      <c r="C2" s="59"/>
      <c r="D2" s="59">
        <v>108000</v>
      </c>
      <c r="E2" s="59"/>
      <c r="F2" s="59" t="s">
        <v>2</v>
      </c>
      <c r="G2" s="59" t="s">
        <v>611</v>
      </c>
    </row>
    <row r="3" spans="1:7" ht="15.75" x14ac:dyDescent="0.25">
      <c r="A3" s="69">
        <v>42453</v>
      </c>
      <c r="B3" s="59" t="s">
        <v>948</v>
      </c>
      <c r="C3" s="59"/>
      <c r="D3" s="59">
        <v>94400</v>
      </c>
      <c r="E3" s="59"/>
      <c r="F3" s="59" t="s">
        <v>2</v>
      </c>
      <c r="G3" s="59"/>
    </row>
    <row r="4" spans="1:7" ht="15.75" x14ac:dyDescent="0.25">
      <c r="A4" s="69">
        <v>42396</v>
      </c>
      <c r="B4" s="59" t="s">
        <v>846</v>
      </c>
      <c r="C4" s="59"/>
      <c r="D4" s="59">
        <v>30600</v>
      </c>
      <c r="E4" s="59"/>
      <c r="F4" s="59" t="s">
        <v>2</v>
      </c>
      <c r="G4" s="59" t="s">
        <v>611</v>
      </c>
    </row>
    <row r="5" spans="1:7" ht="15.75" x14ac:dyDescent="0.25">
      <c r="A5" s="69"/>
      <c r="B5" s="59"/>
      <c r="C5" s="59"/>
      <c r="D5" s="59"/>
      <c r="E5" s="59"/>
      <c r="F5" s="59"/>
      <c r="G5" s="59"/>
    </row>
    <row r="6" spans="1:7" x14ac:dyDescent="0.25">
      <c r="A6" s="2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Лист22"/>
  <dimension ref="A1:J13"/>
  <sheetViews>
    <sheetView workbookViewId="0">
      <selection activeCell="A13" sqref="A13"/>
    </sheetView>
  </sheetViews>
  <sheetFormatPr defaultRowHeight="14.25" x14ac:dyDescent="0.25"/>
  <cols>
    <col min="1" max="1" width="7.7109375" bestFit="1" customWidth="1"/>
    <col min="2" max="2" width="28.42578125" bestFit="1" customWidth="1"/>
    <col min="3" max="3" width="9.42578125" bestFit="1" customWidth="1"/>
    <col min="4" max="4" width="12" bestFit="1" customWidth="1"/>
    <col min="6" max="6" width="10.140625" bestFit="1" customWidth="1"/>
    <col min="7" max="7" width="44.5703125" customWidth="1"/>
  </cols>
  <sheetData>
    <row r="1" spans="1:10" ht="15.75" x14ac:dyDescent="0.25">
      <c r="A1" s="40" t="s">
        <v>42</v>
      </c>
      <c r="B1" s="40" t="s">
        <v>446</v>
      </c>
      <c r="C1" s="40" t="s">
        <v>3</v>
      </c>
      <c r="D1" s="40" t="s">
        <v>14</v>
      </c>
      <c r="E1" s="40" t="s">
        <v>15</v>
      </c>
      <c r="F1" s="40" t="s">
        <v>0</v>
      </c>
      <c r="G1" s="40" t="s">
        <v>44</v>
      </c>
    </row>
    <row r="2" spans="1:10" ht="15.75" x14ac:dyDescent="0.25">
      <c r="A2" s="69">
        <v>42664</v>
      </c>
      <c r="B2" s="59" t="s">
        <v>2231</v>
      </c>
      <c r="C2" s="59"/>
      <c r="D2" s="59">
        <v>19141</v>
      </c>
      <c r="E2" s="59"/>
      <c r="F2" s="59" t="s">
        <v>2</v>
      </c>
      <c r="G2" s="59" t="s">
        <v>2860</v>
      </c>
    </row>
    <row r="3" spans="1:10" ht="15.75" x14ac:dyDescent="0.25">
      <c r="A3" s="69">
        <v>42460</v>
      </c>
      <c r="B3" s="59" t="s">
        <v>997</v>
      </c>
      <c r="C3" s="59"/>
      <c r="D3" s="59">
        <v>45000</v>
      </c>
      <c r="E3" s="59"/>
      <c r="F3" s="59" t="s">
        <v>2</v>
      </c>
      <c r="G3" s="59"/>
    </row>
    <row r="4" spans="1:10" ht="15.75" x14ac:dyDescent="0.25">
      <c r="A4" s="69">
        <v>42448</v>
      </c>
      <c r="B4" s="59" t="s">
        <v>954</v>
      </c>
      <c r="C4" s="59"/>
      <c r="D4" s="59">
        <v>1400</v>
      </c>
      <c r="E4" s="59"/>
      <c r="F4" s="59" t="s">
        <v>2</v>
      </c>
      <c r="G4" s="59"/>
    </row>
    <row r="5" spans="1:10" ht="15.75" x14ac:dyDescent="0.25">
      <c r="A5" s="69">
        <v>42408</v>
      </c>
      <c r="B5" s="59" t="s">
        <v>848</v>
      </c>
      <c r="C5" s="59"/>
      <c r="D5" s="59">
        <v>30000</v>
      </c>
      <c r="E5" s="59"/>
      <c r="F5" s="59" t="s">
        <v>2</v>
      </c>
      <c r="G5" s="59"/>
    </row>
    <row r="6" spans="1:10" ht="15.75" x14ac:dyDescent="0.25">
      <c r="A6" s="69">
        <v>42367</v>
      </c>
      <c r="B6" s="59" t="s">
        <v>847</v>
      </c>
      <c r="C6" s="59"/>
      <c r="D6" s="59">
        <v>20000</v>
      </c>
      <c r="E6" s="59"/>
      <c r="F6" s="59" t="s">
        <v>2</v>
      </c>
      <c r="G6" s="59"/>
    </row>
    <row r="7" spans="1:10" ht="15.75" x14ac:dyDescent="0.25">
      <c r="A7" s="69">
        <v>42353</v>
      </c>
      <c r="B7" s="59" t="s">
        <v>849</v>
      </c>
      <c r="C7" s="59"/>
      <c r="D7" s="59">
        <v>40000</v>
      </c>
      <c r="E7" s="59"/>
      <c r="F7" s="59" t="s">
        <v>2</v>
      </c>
      <c r="G7" s="59"/>
    </row>
    <row r="8" spans="1:10" ht="15.75" x14ac:dyDescent="0.25">
      <c r="A8" s="69">
        <v>42339</v>
      </c>
      <c r="B8" s="59" t="s">
        <v>850</v>
      </c>
      <c r="C8" s="59"/>
      <c r="D8" s="59">
        <v>7000</v>
      </c>
      <c r="E8" s="59"/>
      <c r="F8" s="59" t="s">
        <v>2</v>
      </c>
      <c r="G8" s="59" t="s">
        <v>851</v>
      </c>
    </row>
    <row r="9" spans="1:10" ht="15.75" x14ac:dyDescent="0.25">
      <c r="A9" s="69">
        <v>42339</v>
      </c>
      <c r="B9" s="59" t="s">
        <v>852</v>
      </c>
      <c r="C9" s="59"/>
      <c r="D9" s="59">
        <v>2000</v>
      </c>
      <c r="E9" s="59"/>
      <c r="F9" s="59" t="s">
        <v>2</v>
      </c>
      <c r="G9" s="59">
        <v>1.5</v>
      </c>
      <c r="J9">
        <f>SUM(D2:D13)-108000</f>
        <v>90419</v>
      </c>
    </row>
    <row r="10" spans="1:10" ht="15.75" x14ac:dyDescent="0.25">
      <c r="A10" s="69">
        <v>42339</v>
      </c>
      <c r="B10" s="59" t="s">
        <v>853</v>
      </c>
      <c r="C10" s="59"/>
      <c r="D10" s="59">
        <v>3428</v>
      </c>
      <c r="E10" s="59"/>
      <c r="F10" s="59" t="s">
        <v>2</v>
      </c>
      <c r="G10" s="59"/>
    </row>
    <row r="11" spans="1:10" ht="15.75" x14ac:dyDescent="0.25">
      <c r="A11" s="69">
        <v>42339</v>
      </c>
      <c r="B11" s="59" t="s">
        <v>854</v>
      </c>
      <c r="C11" s="59"/>
      <c r="D11" s="59">
        <v>10000</v>
      </c>
      <c r="E11" s="59"/>
      <c r="F11" s="59" t="s">
        <v>2</v>
      </c>
      <c r="G11" s="59"/>
    </row>
    <row r="12" spans="1:10" ht="15.75" x14ac:dyDescent="0.25">
      <c r="A12" s="69">
        <v>42339</v>
      </c>
      <c r="B12" s="59" t="s">
        <v>855</v>
      </c>
      <c r="C12" s="59"/>
      <c r="D12" s="59">
        <v>450</v>
      </c>
      <c r="E12" s="59"/>
      <c r="F12" s="59" t="s">
        <v>2</v>
      </c>
      <c r="G12" s="59"/>
    </row>
    <row r="13" spans="1:10" ht="15.75" x14ac:dyDescent="0.25">
      <c r="A13" s="69">
        <v>42339</v>
      </c>
      <c r="B13" s="59" t="s">
        <v>856</v>
      </c>
      <c r="C13" s="59"/>
      <c r="D13" s="59">
        <v>20000</v>
      </c>
      <c r="E13" s="59"/>
      <c r="F13" s="59" t="s">
        <v>2</v>
      </c>
      <c r="G13" s="59" t="s">
        <v>857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2"/>
  <sheetViews>
    <sheetView topLeftCell="A2" workbookViewId="0">
      <selection activeCell="E23" sqref="E23"/>
    </sheetView>
  </sheetViews>
  <sheetFormatPr defaultRowHeight="14.25" x14ac:dyDescent="0.25"/>
  <cols>
    <col min="1" max="1" width="15.85546875" customWidth="1"/>
    <col min="2" max="2" width="9.140625" customWidth="1"/>
    <col min="3" max="3" width="23.85546875" customWidth="1"/>
    <col min="5" max="5" width="49.5703125" customWidth="1"/>
  </cols>
  <sheetData>
    <row r="1" spans="1:5" ht="15" thickBot="1" x14ac:dyDescent="0.3">
      <c r="A1" t="s">
        <v>4009</v>
      </c>
      <c r="C1" t="s">
        <v>4010</v>
      </c>
      <c r="E1" t="s">
        <v>4011</v>
      </c>
    </row>
    <row r="2" spans="1:5" ht="15" thickBot="1" x14ac:dyDescent="0.25">
      <c r="A2" t="s">
        <v>4007</v>
      </c>
      <c r="C2" t="s">
        <v>2</v>
      </c>
      <c r="E2" s="233" t="s">
        <v>4012</v>
      </c>
    </row>
    <row r="3" spans="1:5" ht="15" thickBot="1" x14ac:dyDescent="0.25">
      <c r="A3" t="s">
        <v>4008</v>
      </c>
      <c r="C3" t="s">
        <v>6</v>
      </c>
      <c r="E3" s="233" t="s">
        <v>4013</v>
      </c>
    </row>
    <row r="4" spans="1:5" ht="15" thickBot="1" x14ac:dyDescent="0.25">
      <c r="C4" t="s">
        <v>1061</v>
      </c>
      <c r="E4" s="233" t="s">
        <v>4014</v>
      </c>
    </row>
    <row r="5" spans="1:5" ht="15" thickBot="1" x14ac:dyDescent="0.25">
      <c r="C5" t="s">
        <v>1341</v>
      </c>
      <c r="E5" s="233" t="s">
        <v>4015</v>
      </c>
    </row>
    <row r="6" spans="1:5" ht="15" thickBot="1" x14ac:dyDescent="0.25">
      <c r="E6" s="233" t="s">
        <v>4016</v>
      </c>
    </row>
    <row r="7" spans="1:5" ht="15" thickBot="1" x14ac:dyDescent="0.25">
      <c r="E7" s="233" t="s">
        <v>4017</v>
      </c>
    </row>
    <row r="8" spans="1:5" ht="15" thickBot="1" x14ac:dyDescent="0.25">
      <c r="E8" s="233" t="s">
        <v>4018</v>
      </c>
    </row>
    <row r="9" spans="1:5" ht="15" thickBot="1" x14ac:dyDescent="0.25">
      <c r="E9" s="233" t="s">
        <v>4019</v>
      </c>
    </row>
    <row r="10" spans="1:5" ht="15" thickBot="1" x14ac:dyDescent="0.25">
      <c r="E10" s="233" t="s">
        <v>4020</v>
      </c>
    </row>
    <row r="11" spans="1:5" ht="15" thickBot="1" x14ac:dyDescent="0.25">
      <c r="E11" s="233" t="s">
        <v>4021</v>
      </c>
    </row>
    <row r="12" spans="1:5" ht="15" thickBot="1" x14ac:dyDescent="0.25">
      <c r="E12" s="233" t="s">
        <v>4022</v>
      </c>
    </row>
    <row r="13" spans="1:5" ht="15" thickBot="1" x14ac:dyDescent="0.25">
      <c r="E13" s="233" t="s">
        <v>4023</v>
      </c>
    </row>
    <row r="14" spans="1:5" ht="15" thickBot="1" x14ac:dyDescent="0.25">
      <c r="E14" s="233" t="s">
        <v>4024</v>
      </c>
    </row>
    <row r="15" spans="1:5" ht="15" thickBot="1" x14ac:dyDescent="0.25">
      <c r="E15" s="233" t="s">
        <v>4025</v>
      </c>
    </row>
    <row r="16" spans="1:5" ht="15" thickBot="1" x14ac:dyDescent="0.25">
      <c r="E16" s="233" t="s">
        <v>4026</v>
      </c>
    </row>
    <row r="17" spans="5:5" ht="15" thickBot="1" x14ac:dyDescent="0.25">
      <c r="E17" s="233" t="s">
        <v>4027</v>
      </c>
    </row>
    <row r="18" spans="5:5" ht="15" thickBot="1" x14ac:dyDescent="0.25">
      <c r="E18" s="233" t="s">
        <v>4028</v>
      </c>
    </row>
    <row r="19" spans="5:5" ht="15" thickBot="1" x14ac:dyDescent="0.25">
      <c r="E19" s="233" t="s">
        <v>4029</v>
      </c>
    </row>
    <row r="20" spans="5:5" ht="15" thickBot="1" x14ac:dyDescent="0.25">
      <c r="E20" s="233" t="s">
        <v>4030</v>
      </c>
    </row>
    <row r="21" spans="5:5" ht="15" thickBot="1" x14ac:dyDescent="0.25">
      <c r="E21" s="234" t="s">
        <v>4031</v>
      </c>
    </row>
    <row r="22" spans="5:5" x14ac:dyDescent="0.2">
      <c r="E22" s="239" t="s">
        <v>4238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F8" sqref="F8"/>
    </sheetView>
  </sheetViews>
  <sheetFormatPr defaultRowHeight="14.25" x14ac:dyDescent="0.25"/>
  <cols>
    <col min="1" max="1" width="10.28515625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9759-DE7D-4FED-8AF6-B49E5108CC55}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27</vt:i4>
      </vt:variant>
      <vt:variant>
        <vt:lpstr>Именованные диапазоны</vt:lpstr>
      </vt:variant>
      <vt:variant>
        <vt:i4>2</vt:i4>
      </vt:variant>
    </vt:vector>
  </HeadingPairs>
  <TitlesOfParts>
    <vt:vector size="29" baseType="lpstr">
      <vt:lpstr>Счета</vt:lpstr>
      <vt:lpstr>Бюджет</vt:lpstr>
      <vt:lpstr>Бюджет2016-2</vt:lpstr>
      <vt:lpstr>Бюджет2016</vt:lpstr>
      <vt:lpstr>Бюджет 2015</vt:lpstr>
      <vt:lpstr>ЗП</vt:lpstr>
      <vt:lpstr>Coworking</vt:lpstr>
      <vt:lpstr>Courses</vt:lpstr>
      <vt:lpstr>Мастерклассы</vt:lpstr>
      <vt:lpstr>Амортизация</vt:lpstr>
      <vt:lpstr>Развитие</vt:lpstr>
      <vt:lpstr>Остальное</vt:lpstr>
      <vt:lpstr>Индивы</vt:lpstr>
      <vt:lpstr>Дистрибьюция</vt:lpstr>
      <vt:lpstr>Дис.затраты</vt:lpstr>
      <vt:lpstr>Реклама</vt:lpstr>
      <vt:lpstr>Материалы</vt:lpstr>
      <vt:lpstr>Аренда</vt:lpstr>
      <vt:lpstr>Лист1</vt:lpstr>
      <vt:lpstr>Налоги</vt:lpstr>
      <vt:lpstr>Лист4</vt:lpstr>
      <vt:lpstr>Переводы</vt:lpstr>
      <vt:lpstr>Производство</vt:lpstr>
      <vt:lpstr>Пр.издержки</vt:lpstr>
      <vt:lpstr>Лист2</vt:lpstr>
      <vt:lpstr>Лист3</vt:lpstr>
      <vt:lpstr>Лист5</vt:lpstr>
      <vt:lpstr>Да</vt:lpstr>
      <vt:lpstr>Бюджет!Чекбокс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Манунин Александр Алексеевич</dc:creator>
  <cp:lastModifiedBy>Александр Манунин</cp:lastModifiedBy>
  <cp:revision/>
  <dcterms:created xsi:type="dcterms:W3CDTF">2013-11-29T19:32:14Z</dcterms:created>
  <dcterms:modified xsi:type="dcterms:W3CDTF">2017-11-19T12:19:46Z</dcterms:modified>
</cp:coreProperties>
</file>